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115" windowHeight="8505"/>
  </bookViews>
  <sheets>
    <sheet name="Fiche ENTREE" sheetId="1" r:id="rId1"/>
    <sheet name="Fiche SORTIE" sheetId="7" r:id="rId2"/>
    <sheet name="Fiche equipements" sheetId="6" r:id="rId3"/>
    <sheet name="Liste" sheetId="3" r:id="rId4"/>
  </sheets>
  <externalReferences>
    <externalReference r:id="rId5"/>
  </externalReferences>
  <definedNames>
    <definedName name="_xlnm._FilterDatabase" localSheetId="2" hidden="1">'Fiche equipements'!$A$4:$AB$4</definedName>
    <definedName name="_xlnm._FilterDatabase" localSheetId="3" hidden="1">Liste!$Q$2:$R$33</definedName>
    <definedName name="AUTRES">Liste!$O$2</definedName>
    <definedName name="depot">Liste!$H$2:$H$17</definedName>
    <definedName name="EQUIPEMENTS_ENERGIE">Liste!$I$2:$I$3</definedName>
    <definedName name="GESTIONNAIRE">Liste!$C$2:$C$5</definedName>
    <definedName name="LEVAGE">Liste!$J$2:$J$33</definedName>
    <definedName name="Liste_personnel_oise">[1]!Tableau1[PRENOM ET NOM]</definedName>
    <definedName name="MACHINE">Liste!$L$2:$L$32</definedName>
    <definedName name="MATERIEL_ATELIER">Liste!$E$2:$E$7</definedName>
    <definedName name="MATERIEL_LAVAGE">Liste!$F$2:$F$9</definedName>
    <definedName name="MATERIEL_RESEAU">Liste!$G$2:$G$7</definedName>
    <definedName name="OUTILLAGE_DE_MAIN">Liste!$N$2:$N$3</definedName>
    <definedName name="PNEUMATIQUE">Liste!$M$2:$M$11</definedName>
    <definedName name="SITE">Liste!$B$2:$B$5</definedName>
    <definedName name="TRAVAIL_EN_HAUTEUR">Liste!$K$2:$K$9</definedName>
    <definedName name="TYPE_EQUIPEMENT">Liste!$D$2:$D$6</definedName>
    <definedName name="VISITES_CONTROLES">Liste!$Q$3:$Q$29</definedName>
  </definedNames>
  <calcPr calcId="145621"/>
</workbook>
</file>

<file path=xl/calcChain.xml><?xml version="1.0" encoding="utf-8"?>
<calcChain xmlns="http://schemas.openxmlformats.org/spreadsheetml/2006/main">
  <c r="B29" i="7" l="1"/>
  <c r="B27" i="7"/>
  <c r="G27" i="7"/>
  <c r="B22" i="7"/>
  <c r="G20" i="7"/>
  <c r="B20" i="7"/>
  <c r="B18" i="7"/>
  <c r="B16" i="7"/>
  <c r="G12" i="7"/>
  <c r="G10" i="7"/>
  <c r="B14" i="7"/>
  <c r="B12" i="7"/>
  <c r="B10" i="7"/>
  <c r="B5" i="7"/>
  <c r="B8" i="7"/>
  <c r="G24" i="7"/>
  <c r="B24" i="7" l="1"/>
  <c r="B25" i="7" s="1"/>
  <c r="F3" i="7"/>
  <c r="B1" i="7"/>
  <c r="G16" i="7" s="1"/>
  <c r="G18" i="7" s="1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48" i="6"/>
  <c r="C49" i="6"/>
  <c r="C50" i="6"/>
  <c r="C51" i="6"/>
  <c r="C52" i="6"/>
  <c r="C53" i="6"/>
  <c r="C54" i="6"/>
  <c r="F5" i="1" l="1"/>
  <c r="B1" i="1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N62" i="6"/>
  <c r="N63" i="6"/>
  <c r="N64" i="6"/>
  <c r="N65" i="6"/>
  <c r="N66" i="6"/>
  <c r="N67" i="6"/>
  <c r="N68" i="6"/>
  <c r="N69" i="6"/>
  <c r="N70" i="6"/>
  <c r="N71" i="6"/>
  <c r="N72" i="6"/>
  <c r="N73" i="6"/>
  <c r="N74" i="6"/>
  <c r="N75" i="6"/>
  <c r="N76" i="6"/>
  <c r="N77" i="6"/>
  <c r="N78" i="6"/>
  <c r="N79" i="6"/>
  <c r="N80" i="6"/>
  <c r="N81" i="6"/>
  <c r="N82" i="6"/>
  <c r="N83" i="6"/>
  <c r="N84" i="6"/>
  <c r="N85" i="6"/>
  <c r="N86" i="6"/>
  <c r="N87" i="6"/>
  <c r="N88" i="6"/>
  <c r="N89" i="6"/>
  <c r="N90" i="6"/>
  <c r="N91" i="6"/>
  <c r="N92" i="6"/>
  <c r="N93" i="6"/>
  <c r="N94" i="6"/>
  <c r="N95" i="6"/>
  <c r="N96" i="6"/>
  <c r="N97" i="6"/>
  <c r="N98" i="6"/>
  <c r="N99" i="6"/>
  <c r="N100" i="6"/>
  <c r="N101" i="6"/>
  <c r="N102" i="6"/>
  <c r="N103" i="6"/>
  <c r="N104" i="6"/>
  <c r="N105" i="6"/>
  <c r="N106" i="6"/>
  <c r="N107" i="6"/>
  <c r="N108" i="6"/>
  <c r="N109" i="6"/>
  <c r="N110" i="6"/>
  <c r="N111" i="6"/>
  <c r="N112" i="6"/>
  <c r="N113" i="6"/>
  <c r="N114" i="6"/>
  <c r="N115" i="6"/>
  <c r="N116" i="6"/>
  <c r="N117" i="6"/>
  <c r="N118" i="6"/>
  <c r="N119" i="6"/>
  <c r="N120" i="6"/>
  <c r="N121" i="6"/>
  <c r="N122" i="6"/>
  <c r="N123" i="6"/>
  <c r="N124" i="6"/>
  <c r="N125" i="6"/>
  <c r="N126" i="6"/>
  <c r="N127" i="6"/>
  <c r="N128" i="6"/>
  <c r="N129" i="6"/>
  <c r="N130" i="6"/>
  <c r="N131" i="6"/>
  <c r="N132" i="6"/>
  <c r="N133" i="6"/>
  <c r="N134" i="6"/>
  <c r="N135" i="6"/>
  <c r="N136" i="6"/>
  <c r="N137" i="6"/>
  <c r="N138" i="6"/>
  <c r="N139" i="6"/>
  <c r="N140" i="6"/>
  <c r="N141" i="6"/>
  <c r="N142" i="6"/>
  <c r="N143" i="6"/>
  <c r="N144" i="6"/>
  <c r="N145" i="6"/>
  <c r="N146" i="6"/>
  <c r="N147" i="6"/>
  <c r="N148" i="6"/>
  <c r="N149" i="6"/>
  <c r="N150" i="6"/>
  <c r="N151" i="6"/>
  <c r="N152" i="6"/>
  <c r="N153" i="6"/>
  <c r="N154" i="6"/>
  <c r="N155" i="6"/>
  <c r="N156" i="6"/>
  <c r="N157" i="6"/>
  <c r="N158" i="6"/>
  <c r="N159" i="6"/>
  <c r="N160" i="6"/>
  <c r="N161" i="6"/>
  <c r="N162" i="6"/>
  <c r="N163" i="6"/>
  <c r="N164" i="6"/>
  <c r="N165" i="6"/>
  <c r="N166" i="6"/>
  <c r="N167" i="6"/>
  <c r="N168" i="6"/>
  <c r="N169" i="6"/>
  <c r="N170" i="6"/>
  <c r="N171" i="6"/>
  <c r="N172" i="6"/>
  <c r="N173" i="6"/>
  <c r="N174" i="6"/>
  <c r="N175" i="6"/>
  <c r="N176" i="6"/>
  <c r="N177" i="6"/>
  <c r="N178" i="6"/>
  <c r="N179" i="6"/>
  <c r="N180" i="6"/>
  <c r="N181" i="6"/>
  <c r="N182" i="6"/>
  <c r="N183" i="6"/>
  <c r="N184" i="6"/>
  <c r="N185" i="6"/>
  <c r="N186" i="6"/>
  <c r="N187" i="6"/>
  <c r="N188" i="6"/>
  <c r="N189" i="6"/>
  <c r="N190" i="6"/>
  <c r="N191" i="6"/>
  <c r="N192" i="6"/>
  <c r="N193" i="6"/>
  <c r="N194" i="6"/>
  <c r="N195" i="6"/>
  <c r="N196" i="6"/>
  <c r="N197" i="6"/>
  <c r="N198" i="6"/>
  <c r="N199" i="6"/>
  <c r="N200" i="6"/>
  <c r="N201" i="6"/>
  <c r="N202" i="6"/>
  <c r="N203" i="6"/>
  <c r="N204" i="6"/>
  <c r="N205" i="6"/>
  <c r="N206" i="6"/>
  <c r="N207" i="6"/>
  <c r="N208" i="6"/>
  <c r="N209" i="6"/>
  <c r="N210" i="6"/>
  <c r="N211" i="6"/>
  <c r="N212" i="6"/>
  <c r="N213" i="6"/>
  <c r="N214" i="6"/>
  <c r="N215" i="6"/>
  <c r="N216" i="6"/>
  <c r="N217" i="6"/>
  <c r="N218" i="6"/>
  <c r="N219" i="6"/>
  <c r="N220" i="6"/>
  <c r="N221" i="6"/>
  <c r="N222" i="6"/>
  <c r="N223" i="6"/>
  <c r="N224" i="6"/>
  <c r="N225" i="6"/>
  <c r="N226" i="6"/>
  <c r="N227" i="6"/>
  <c r="N228" i="6"/>
  <c r="N229" i="6"/>
  <c r="N230" i="6"/>
  <c r="N231" i="6"/>
  <c r="N232" i="6"/>
  <c r="N233" i="6"/>
  <c r="N234" i="6"/>
  <c r="N235" i="6"/>
  <c r="B3" i="1" l="1"/>
  <c r="B5" i="1" s="1"/>
  <c r="U93" i="6"/>
  <c r="V93" i="6" s="1"/>
  <c r="U94" i="6"/>
  <c r="V94" i="6" s="1"/>
  <c r="U95" i="6"/>
  <c r="V95" i="6" s="1"/>
  <c r="U96" i="6"/>
  <c r="V96" i="6" s="1"/>
  <c r="U97" i="6"/>
  <c r="V97" i="6" s="1"/>
  <c r="U98" i="6"/>
  <c r="V98" i="6" s="1"/>
  <c r="U99" i="6"/>
  <c r="V99" i="6" s="1"/>
  <c r="U100" i="6"/>
  <c r="V100" i="6" s="1"/>
  <c r="U101" i="6"/>
  <c r="V101" i="6" s="1"/>
  <c r="U102" i="6"/>
  <c r="V102" i="6" s="1"/>
  <c r="U103" i="6"/>
  <c r="V103" i="6" s="1"/>
  <c r="U104" i="6"/>
  <c r="V104" i="6" s="1"/>
  <c r="U105" i="6"/>
  <c r="V105" i="6" s="1"/>
  <c r="U106" i="6"/>
  <c r="V106" i="6" s="1"/>
  <c r="U107" i="6"/>
  <c r="V107" i="6" s="1"/>
  <c r="U108" i="6"/>
  <c r="V108" i="6" s="1"/>
  <c r="U109" i="6"/>
  <c r="V109" i="6" s="1"/>
  <c r="U110" i="6"/>
  <c r="V110" i="6" s="1"/>
  <c r="U111" i="6"/>
  <c r="V111" i="6" s="1"/>
  <c r="U112" i="6"/>
  <c r="V112" i="6" s="1"/>
  <c r="U113" i="6"/>
  <c r="V113" i="6" s="1"/>
  <c r="U114" i="6"/>
  <c r="V114" i="6" s="1"/>
  <c r="U115" i="6"/>
  <c r="V115" i="6" s="1"/>
  <c r="U116" i="6"/>
  <c r="V116" i="6" s="1"/>
  <c r="U117" i="6"/>
  <c r="V117" i="6" s="1"/>
  <c r="U118" i="6"/>
  <c r="V118" i="6" s="1"/>
  <c r="U119" i="6"/>
  <c r="V119" i="6" s="1"/>
  <c r="U120" i="6"/>
  <c r="V120" i="6" s="1"/>
  <c r="U121" i="6"/>
  <c r="V121" i="6" s="1"/>
  <c r="U122" i="6"/>
  <c r="V122" i="6" s="1"/>
  <c r="U123" i="6"/>
  <c r="V123" i="6" s="1"/>
  <c r="U124" i="6"/>
  <c r="V124" i="6" s="1"/>
  <c r="U125" i="6"/>
  <c r="V125" i="6" s="1"/>
  <c r="U126" i="6"/>
  <c r="V126" i="6" s="1"/>
  <c r="U127" i="6"/>
  <c r="V127" i="6" s="1"/>
  <c r="U128" i="6"/>
  <c r="V128" i="6" s="1"/>
  <c r="U129" i="6"/>
  <c r="V129" i="6" s="1"/>
  <c r="U130" i="6"/>
  <c r="V130" i="6" s="1"/>
  <c r="U131" i="6"/>
  <c r="V131" i="6" s="1"/>
  <c r="U132" i="6"/>
  <c r="V132" i="6" s="1"/>
  <c r="U133" i="6"/>
  <c r="V133" i="6" s="1"/>
  <c r="U134" i="6"/>
  <c r="V134" i="6" s="1"/>
  <c r="U135" i="6"/>
  <c r="V135" i="6" s="1"/>
  <c r="U136" i="6"/>
  <c r="V136" i="6" s="1"/>
  <c r="U137" i="6"/>
  <c r="V137" i="6" s="1"/>
  <c r="U138" i="6"/>
  <c r="V138" i="6" s="1"/>
  <c r="U139" i="6"/>
  <c r="V139" i="6" s="1"/>
  <c r="U140" i="6"/>
  <c r="V140" i="6" s="1"/>
  <c r="U141" i="6"/>
  <c r="V141" i="6" s="1"/>
  <c r="U142" i="6"/>
  <c r="V142" i="6" s="1"/>
  <c r="U143" i="6"/>
  <c r="V143" i="6" s="1"/>
  <c r="U144" i="6"/>
  <c r="V144" i="6" s="1"/>
  <c r="U145" i="6"/>
  <c r="V145" i="6" s="1"/>
  <c r="U146" i="6"/>
  <c r="V146" i="6" s="1"/>
  <c r="U147" i="6"/>
  <c r="V147" i="6" s="1"/>
  <c r="U148" i="6"/>
  <c r="V148" i="6" s="1"/>
  <c r="U149" i="6"/>
  <c r="V149" i="6" s="1"/>
  <c r="U150" i="6"/>
  <c r="V150" i="6" s="1"/>
  <c r="U151" i="6"/>
  <c r="V151" i="6" s="1"/>
  <c r="U152" i="6"/>
  <c r="V152" i="6" s="1"/>
  <c r="U153" i="6"/>
  <c r="V153" i="6" s="1"/>
  <c r="U154" i="6"/>
  <c r="V154" i="6" s="1"/>
  <c r="U155" i="6"/>
  <c r="V155" i="6" s="1"/>
  <c r="U156" i="6"/>
  <c r="V156" i="6" s="1"/>
  <c r="U157" i="6"/>
  <c r="V157" i="6" s="1"/>
  <c r="U158" i="6"/>
  <c r="V158" i="6" s="1"/>
  <c r="U159" i="6"/>
  <c r="V159" i="6" s="1"/>
  <c r="U160" i="6"/>
  <c r="V160" i="6" s="1"/>
  <c r="U161" i="6"/>
  <c r="V161" i="6" s="1"/>
  <c r="U162" i="6"/>
  <c r="V162" i="6" s="1"/>
  <c r="U163" i="6"/>
  <c r="V163" i="6" s="1"/>
  <c r="U164" i="6"/>
  <c r="V164" i="6" s="1"/>
  <c r="U165" i="6"/>
  <c r="V165" i="6" s="1"/>
  <c r="U166" i="6"/>
  <c r="V166" i="6" s="1"/>
  <c r="U167" i="6"/>
  <c r="V167" i="6" s="1"/>
  <c r="U168" i="6"/>
  <c r="V168" i="6" s="1"/>
  <c r="U169" i="6"/>
  <c r="V169" i="6" s="1"/>
  <c r="U170" i="6"/>
  <c r="V170" i="6" s="1"/>
  <c r="U171" i="6"/>
  <c r="V171" i="6" s="1"/>
  <c r="U172" i="6"/>
  <c r="V172" i="6" s="1"/>
  <c r="U173" i="6"/>
  <c r="V173" i="6" s="1"/>
  <c r="U174" i="6"/>
  <c r="V174" i="6" s="1"/>
  <c r="U175" i="6"/>
  <c r="V175" i="6" s="1"/>
  <c r="U176" i="6"/>
  <c r="V176" i="6" s="1"/>
  <c r="U177" i="6"/>
  <c r="V177" i="6" s="1"/>
  <c r="U178" i="6"/>
  <c r="V178" i="6" s="1"/>
  <c r="U179" i="6"/>
  <c r="V179" i="6" s="1"/>
  <c r="U180" i="6"/>
  <c r="V180" i="6" s="1"/>
  <c r="U181" i="6"/>
  <c r="V181" i="6" s="1"/>
  <c r="U182" i="6"/>
  <c r="V182" i="6" s="1"/>
  <c r="U183" i="6"/>
  <c r="V183" i="6" s="1"/>
  <c r="U184" i="6"/>
  <c r="V184" i="6" s="1"/>
  <c r="U185" i="6"/>
  <c r="V185" i="6" s="1"/>
  <c r="U186" i="6"/>
  <c r="V186" i="6" s="1"/>
  <c r="U187" i="6"/>
  <c r="V187" i="6" s="1"/>
  <c r="U188" i="6"/>
  <c r="V188" i="6" s="1"/>
  <c r="U189" i="6"/>
  <c r="V189" i="6" s="1"/>
  <c r="U190" i="6"/>
  <c r="V190" i="6" s="1"/>
  <c r="U191" i="6"/>
  <c r="V191" i="6" s="1"/>
  <c r="U192" i="6"/>
  <c r="V192" i="6" s="1"/>
  <c r="U193" i="6"/>
  <c r="V193" i="6" s="1"/>
  <c r="U194" i="6"/>
  <c r="V194" i="6" s="1"/>
  <c r="U195" i="6"/>
  <c r="V195" i="6" s="1"/>
  <c r="U196" i="6"/>
  <c r="V196" i="6" s="1"/>
  <c r="U197" i="6"/>
  <c r="V197" i="6" s="1"/>
  <c r="U198" i="6"/>
  <c r="V198" i="6" s="1"/>
  <c r="U199" i="6"/>
  <c r="V199" i="6" s="1"/>
  <c r="U200" i="6"/>
  <c r="V200" i="6" s="1"/>
  <c r="U201" i="6"/>
  <c r="V201" i="6" s="1"/>
  <c r="U202" i="6"/>
  <c r="V202" i="6" s="1"/>
  <c r="U203" i="6"/>
  <c r="V203" i="6" s="1"/>
  <c r="U204" i="6"/>
  <c r="V204" i="6" s="1"/>
  <c r="U205" i="6"/>
  <c r="V205" i="6" s="1"/>
  <c r="U206" i="6"/>
  <c r="V206" i="6" s="1"/>
  <c r="U207" i="6"/>
  <c r="V207" i="6" s="1"/>
  <c r="U208" i="6"/>
  <c r="V208" i="6" s="1"/>
  <c r="U209" i="6"/>
  <c r="V209" i="6" s="1"/>
  <c r="U210" i="6"/>
  <c r="V210" i="6" s="1"/>
  <c r="U211" i="6"/>
  <c r="V211" i="6" s="1"/>
  <c r="U212" i="6"/>
  <c r="V212" i="6" s="1"/>
  <c r="U213" i="6"/>
  <c r="V213" i="6" s="1"/>
  <c r="U214" i="6"/>
  <c r="V214" i="6" s="1"/>
  <c r="U215" i="6"/>
  <c r="V215" i="6" s="1"/>
  <c r="U216" i="6"/>
  <c r="V216" i="6" s="1"/>
  <c r="U217" i="6"/>
  <c r="V217" i="6" s="1"/>
  <c r="U218" i="6"/>
  <c r="V218" i="6" s="1"/>
  <c r="U219" i="6"/>
  <c r="V219" i="6" s="1"/>
  <c r="U220" i="6"/>
  <c r="V220" i="6" s="1"/>
  <c r="U221" i="6"/>
  <c r="V221" i="6" s="1"/>
  <c r="U222" i="6"/>
  <c r="V222" i="6" s="1"/>
  <c r="U223" i="6"/>
  <c r="V223" i="6" s="1"/>
  <c r="U224" i="6"/>
  <c r="V224" i="6" s="1"/>
  <c r="U225" i="6"/>
  <c r="V225" i="6" s="1"/>
  <c r="U226" i="6"/>
  <c r="V226" i="6" s="1"/>
  <c r="U227" i="6"/>
  <c r="V227" i="6" s="1"/>
  <c r="U228" i="6"/>
  <c r="V228" i="6" s="1"/>
  <c r="U229" i="6"/>
  <c r="V229" i="6" s="1"/>
  <c r="U230" i="6"/>
  <c r="V230" i="6" s="1"/>
  <c r="U231" i="6"/>
  <c r="V231" i="6" s="1"/>
  <c r="U232" i="6"/>
  <c r="V232" i="6" s="1"/>
  <c r="B24" i="1" l="1"/>
  <c r="B25" i="1" s="1"/>
  <c r="U55" i="6" l="1"/>
  <c r="V55" i="6" s="1"/>
  <c r="U56" i="6"/>
  <c r="V56" i="6" s="1"/>
  <c r="U57" i="6"/>
  <c r="V57" i="6" s="1"/>
  <c r="U58" i="6"/>
  <c r="V58" i="6" s="1"/>
  <c r="U59" i="6"/>
  <c r="V59" i="6" s="1"/>
  <c r="U60" i="6"/>
  <c r="V60" i="6" s="1"/>
  <c r="U61" i="6"/>
  <c r="V61" i="6" s="1"/>
  <c r="U62" i="6"/>
  <c r="V62" i="6" s="1"/>
  <c r="U63" i="6"/>
  <c r="V63" i="6" s="1"/>
  <c r="U64" i="6"/>
  <c r="V64" i="6" s="1"/>
  <c r="U65" i="6"/>
  <c r="V65" i="6" s="1"/>
  <c r="U66" i="6"/>
  <c r="V66" i="6" s="1"/>
  <c r="U67" i="6"/>
  <c r="V67" i="6" s="1"/>
  <c r="U68" i="6"/>
  <c r="V68" i="6" s="1"/>
  <c r="U69" i="6"/>
  <c r="V69" i="6" s="1"/>
  <c r="U70" i="6"/>
  <c r="V70" i="6" s="1"/>
  <c r="U71" i="6"/>
  <c r="V71" i="6" s="1"/>
  <c r="U72" i="6"/>
  <c r="V72" i="6" s="1"/>
  <c r="U73" i="6"/>
  <c r="V73" i="6" s="1"/>
  <c r="U74" i="6"/>
  <c r="V74" i="6" s="1"/>
  <c r="U75" i="6"/>
  <c r="V75" i="6" s="1"/>
  <c r="U76" i="6"/>
  <c r="V76" i="6" s="1"/>
  <c r="U77" i="6"/>
  <c r="V77" i="6" s="1"/>
  <c r="U78" i="6"/>
  <c r="V78" i="6" s="1"/>
  <c r="U79" i="6"/>
  <c r="V79" i="6" s="1"/>
  <c r="U80" i="6"/>
  <c r="V80" i="6" s="1"/>
  <c r="U81" i="6"/>
  <c r="V81" i="6" s="1"/>
  <c r="U82" i="6"/>
  <c r="V82" i="6" s="1"/>
  <c r="U83" i="6"/>
  <c r="V83" i="6" s="1"/>
  <c r="U84" i="6"/>
  <c r="V84" i="6" s="1"/>
  <c r="U85" i="6"/>
  <c r="V85" i="6" s="1"/>
  <c r="U86" i="6"/>
  <c r="V86" i="6" s="1"/>
  <c r="U87" i="6"/>
  <c r="V87" i="6" s="1"/>
  <c r="U88" i="6"/>
  <c r="V88" i="6" s="1"/>
  <c r="U89" i="6"/>
  <c r="V89" i="6" s="1"/>
  <c r="U90" i="6"/>
  <c r="V90" i="6" s="1"/>
  <c r="U91" i="6"/>
  <c r="V91" i="6" s="1"/>
  <c r="U92" i="6"/>
  <c r="V92" i="6" s="1"/>
  <c r="U48" i="6"/>
  <c r="V48" i="6" s="1"/>
  <c r="U49" i="6"/>
  <c r="V49" i="6" s="1"/>
  <c r="U50" i="6"/>
  <c r="V50" i="6" s="1"/>
  <c r="U51" i="6"/>
  <c r="V51" i="6" s="1"/>
  <c r="U52" i="6"/>
  <c r="V52" i="6" s="1"/>
  <c r="U53" i="6"/>
  <c r="V53" i="6" s="1"/>
  <c r="U54" i="6"/>
  <c r="V54" i="6" s="1"/>
  <c r="F3" i="1" l="1"/>
  <c r="G16" i="1" l="1"/>
  <c r="G18" i="1" s="1"/>
</calcChain>
</file>

<file path=xl/comments1.xml><?xml version="1.0" encoding="utf-8"?>
<comments xmlns="http://schemas.openxmlformats.org/spreadsheetml/2006/main">
  <authors>
    <author>user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ENTRER le N° de l'equipement</t>
        </r>
      </text>
    </comment>
  </commentList>
</comments>
</file>

<file path=xl/sharedStrings.xml><?xml version="1.0" encoding="utf-8"?>
<sst xmlns="http://schemas.openxmlformats.org/spreadsheetml/2006/main" count="321" uniqueCount="248">
  <si>
    <t>SOCIETÉ :</t>
  </si>
  <si>
    <t>SENLIS</t>
  </si>
  <si>
    <t>N° :</t>
  </si>
  <si>
    <t>DATE :</t>
  </si>
  <si>
    <t>NOM :</t>
  </si>
  <si>
    <t>LIBELLÉ ÉQUIPMENT :</t>
  </si>
  <si>
    <t>CONTRÔLES RÉGLEMENTAIRE :</t>
  </si>
  <si>
    <t>MATERIEL_ATELIER</t>
  </si>
  <si>
    <t>MATERIEL_LAVAGE</t>
  </si>
  <si>
    <t>MATERIEL_RESEAU</t>
  </si>
  <si>
    <t>DEPOT</t>
  </si>
  <si>
    <t>EQUIPEMENTS_ENERGIE</t>
  </si>
  <si>
    <t>LEVAGE</t>
  </si>
  <si>
    <t>TRAVAIL_EN_HAUTEUR</t>
  </si>
  <si>
    <t>MACHINE</t>
  </si>
  <si>
    <t>PNEUMATIQUES</t>
  </si>
  <si>
    <t>OUTILLAGE_DE_MAIN</t>
  </si>
  <si>
    <t>AUTRES</t>
  </si>
  <si>
    <t>Affectation</t>
  </si>
  <si>
    <t>Liste des visites et contrôles</t>
  </si>
  <si>
    <t>KARCHER</t>
  </si>
  <si>
    <t>POTEAUX D'ARRÊT</t>
  </si>
  <si>
    <t>INSTALLATIONS ELECTRIQUES</t>
  </si>
  <si>
    <t>STATION DE GASOIL</t>
  </si>
  <si>
    <t>PONT A VERIN (PONT A FÛTS)</t>
  </si>
  <si>
    <t>NACELLE</t>
  </si>
  <si>
    <t>MEULEUSE 115</t>
  </si>
  <si>
    <t>COMPRESSEUR (MAINTENANCE)</t>
  </si>
  <si>
    <t>CLEF DYNAMOMETRIQUE (ETALONNAGE)</t>
  </si>
  <si>
    <t>RAYONNAGES MAGASIN</t>
  </si>
  <si>
    <t>INB1</t>
  </si>
  <si>
    <t>Libellé</t>
  </si>
  <si>
    <t>Fréquence</t>
  </si>
  <si>
    <t>ASPIRATEUR INDUSTRIEL</t>
  </si>
  <si>
    <t>ABRIBUS</t>
  </si>
  <si>
    <t>EXTINCTEURS</t>
  </si>
  <si>
    <t>RESERVOIR ENTERRE OU EN FOSSE SIMPLE ENVELOPPE</t>
  </si>
  <si>
    <t>PLATE-FORME INDIVIDUELLE ROULANTE</t>
  </si>
  <si>
    <t>MEULEUSE 230</t>
  </si>
  <si>
    <t>COMPRESSEUR (EPREUVE HYDRAULIQUE)</t>
  </si>
  <si>
    <t>MULTIMETRE (ETALONNAGE)</t>
  </si>
  <si>
    <t>URB1</t>
  </si>
  <si>
    <t>Contrôle annuel ascenseur</t>
  </si>
  <si>
    <t>12 mois</t>
  </si>
  <si>
    <t>TUNNEL DE LAVAGE</t>
  </si>
  <si>
    <t>BORNES INFORMATIONS VOYAGEURS</t>
  </si>
  <si>
    <t>CHAUFFAGE RADIAN</t>
  </si>
  <si>
    <t>COLONNE ELEVATRICE</t>
  </si>
  <si>
    <t>MARCHE-PIED</t>
  </si>
  <si>
    <t>SCIE SAUTEUSE BOSCH</t>
  </si>
  <si>
    <t>COMPRESSEUR D'AIR COMPRIME</t>
  </si>
  <si>
    <t>Contrôle annuel climatisation</t>
  </si>
  <si>
    <t>PNEUMATIQUE</t>
  </si>
  <si>
    <t>PORTIQUE DE LAVAGE</t>
  </si>
  <si>
    <t>MATERIEL DU PCC</t>
  </si>
  <si>
    <t>PORTES AUTOMATIQUES</t>
  </si>
  <si>
    <t>PONT A CHEMIN DE ROULEMENT</t>
  </si>
  <si>
    <t>ESCABEAUX</t>
  </si>
  <si>
    <t>LUSTREUSE METABO</t>
  </si>
  <si>
    <t>CUVE COMPRESSEUR</t>
  </si>
  <si>
    <t>Contrôle annuel matériel de levage</t>
  </si>
  <si>
    <t>MONOBROSSE</t>
  </si>
  <si>
    <t>ANTENNES FIXES</t>
  </si>
  <si>
    <t>INSTALLATION DE DETECTION D'INCENDIE</t>
  </si>
  <si>
    <t>ELINGUE RONDE 1000KG</t>
  </si>
  <si>
    <t>ECHELLE</t>
  </si>
  <si>
    <t>FER A SOUDER ELECTRIQUE</t>
  </si>
  <si>
    <t>CLE A CHOC</t>
  </si>
  <si>
    <t>Contrôle annuel monte charge</t>
  </si>
  <si>
    <t>ASPIRATEUR VEHICULES</t>
  </si>
  <si>
    <t>RADIOTELEPHONES</t>
  </si>
  <si>
    <t>TRAPPES DE DESEMFUMAGE</t>
  </si>
  <si>
    <t>ELINGUE PLATE 2000KG</t>
  </si>
  <si>
    <t>ECHAFAUDAGE</t>
  </si>
  <si>
    <t>CHARGEUR PERCEUSE SANS FIL</t>
  </si>
  <si>
    <t>APPAREIL PORTATIF PNEUMATIQUE (PERCEUSE, BURIN, VICEUSE, CLIQUET,…)</t>
  </si>
  <si>
    <t>Contrôle de bon fonctionnement</t>
  </si>
  <si>
    <t>LAVAGE CHÂSSIS</t>
  </si>
  <si>
    <t>SEPARATEUR DECANTEUR</t>
  </si>
  <si>
    <t>CHAÎNE 4 POINTS + CROCHETS</t>
  </si>
  <si>
    <t>LIGNE DE VIE</t>
  </si>
  <si>
    <t>DECAPEUR</t>
  </si>
  <si>
    <t>SUPRESSEUR (DISTRIBUTION DE LUBRIFIANTS), POMPE A GRAISSE, ETC</t>
  </si>
  <si>
    <t>Contrôle de mise en service ou remise en service après réparation ou accidents</t>
  </si>
  <si>
    <t>Avant mise en service</t>
  </si>
  <si>
    <t>RECYCLAGE EAU</t>
  </si>
  <si>
    <t>CABINE DE PEINTURE</t>
  </si>
  <si>
    <t>MANILLE 1 T</t>
  </si>
  <si>
    <t>STOP CHUTE</t>
  </si>
  <si>
    <t>SCIE A METAUX FIX K22 CEA</t>
  </si>
  <si>
    <t>MATERIEL D'APPLICATION DE PEINTURE (PISTOLET DE PEINTURE, ETC)</t>
  </si>
  <si>
    <t>Contrôle étalonage outillage</t>
  </si>
  <si>
    <t>ASCENSEUR</t>
  </si>
  <si>
    <t>POSTE A SOUDER A L'ARC FIX</t>
  </si>
  <si>
    <t>SOUFLETTE</t>
  </si>
  <si>
    <t>Contrôle semestriel matériel de levage</t>
  </si>
  <si>
    <t>6 mois</t>
  </si>
  <si>
    <t>MONTE CHARGE</t>
  </si>
  <si>
    <t>POSTE A SOUDER SEMI AUTO EUROFIL 252</t>
  </si>
  <si>
    <t>MANOMETRE DE GONFLAGE (ETALONNAGE)</t>
  </si>
  <si>
    <t>Contrôle semestriel portes automatiques</t>
  </si>
  <si>
    <t>PORTAIL AUTOMATIQUE</t>
  </si>
  <si>
    <t>CHANDELLES</t>
  </si>
  <si>
    <t>PERCEUSE 220V</t>
  </si>
  <si>
    <t>Contrôle technique ascenseur</t>
  </si>
  <si>
    <t>60 mois</t>
  </si>
  <si>
    <t>CLÔTURE ANTI-INTRUSION</t>
  </si>
  <si>
    <t>TRETEAUX</t>
  </si>
  <si>
    <t>POSTE A SOUDER AUTONOME</t>
  </si>
  <si>
    <t>Entretien et contrôle des émissions polluantes</t>
  </si>
  <si>
    <t>GESTION DES ACCES</t>
  </si>
  <si>
    <t>PALAN</t>
  </si>
  <si>
    <t>LAMPE BALADEUSE</t>
  </si>
  <si>
    <t>Epreuve d'étanchéité réservoir enterré ou en fosse simple enveloppe</t>
  </si>
  <si>
    <t>ECLAIRAGE PARKING</t>
  </si>
  <si>
    <t>POTENCE</t>
  </si>
  <si>
    <t>BANC D'ESSAI ALT.-DEMAR.</t>
  </si>
  <si>
    <t>Epreuve hydraulique décenale réservoir air</t>
  </si>
  <si>
    <t>120 mois</t>
  </si>
  <si>
    <t>CHAUDIERE GAZ</t>
  </si>
  <si>
    <t>PONT ROULANT</t>
  </si>
  <si>
    <t>CHARGEUR A BATTERIES</t>
  </si>
  <si>
    <t>Inspection visuelle et vérification fonctionnelle</t>
  </si>
  <si>
    <t>CHAUDIERE FIOUL</t>
  </si>
  <si>
    <t>CRIC BOUTEILLE 2T</t>
  </si>
  <si>
    <t>CHARGEUR-DEMARREUR "GYS"</t>
  </si>
  <si>
    <t>Surveillance visuelle</t>
  </si>
  <si>
    <t>CRIC BOUTEILLE 13T + 6T</t>
  </si>
  <si>
    <t>GROGNARD</t>
  </si>
  <si>
    <t>Vérification annuel interne de bon fonctionnement</t>
  </si>
  <si>
    <t>CRIC A TALON</t>
  </si>
  <si>
    <t>MULTIMETRE / PINCE AMPEMETRIQUE FC 712 PB</t>
  </si>
  <si>
    <t>Vérification annuelle avec essai fonctionnel</t>
  </si>
  <si>
    <t>CRIC ROULEUR ULTRA-BAS HYDROPNEUMATIQUE</t>
  </si>
  <si>
    <t>OSCILLOSCOPE</t>
  </si>
  <si>
    <t>Vérification annuelle cabine de peinture</t>
  </si>
  <si>
    <t>CRIC ROULEUR PNEUMATIQUE</t>
  </si>
  <si>
    <t>PRESSE A MASSES POLAIRES</t>
  </si>
  <si>
    <t>Vérification annuelle des extincteurs</t>
  </si>
  <si>
    <t>COUSSIN DE LEVAGE</t>
  </si>
  <si>
    <t>EXTRACTEUR FUMEES SOUDAGE</t>
  </si>
  <si>
    <t>Vérification annuelle des installations électriques relatif à la protection des travailleurs</t>
  </si>
  <si>
    <t>CRIC DE FOND DE FOSSE HYDROPNEUMATIQUE</t>
  </si>
  <si>
    <t>REGLOSCOPE FC 740</t>
  </si>
  <si>
    <t>CRIC DE FOND DE FOSSE HYDRAULIQUE</t>
  </si>
  <si>
    <t>TESTEUR A BATTERIES A RESISTANCE</t>
  </si>
  <si>
    <t>Vérification équipement travail en hauteur</t>
  </si>
  <si>
    <t>Vérification Rendement et émissions de polluants -</t>
  </si>
  <si>
    <t>CRIC DE BORD DE FOSSE HYDROPNEUMATIQUE</t>
  </si>
  <si>
    <t>PINCE AMPEMETRIQUE</t>
  </si>
  <si>
    <t>Vérification semestrielle détecteur gaz</t>
  </si>
  <si>
    <t>GRUE D'ATELIER (CHEVRE)</t>
  </si>
  <si>
    <t>THERMOMETRE ELECTRONIQUE</t>
  </si>
  <si>
    <t>Vidange (au minimum)</t>
  </si>
  <si>
    <t>TABLE ELEVATRICE</t>
  </si>
  <si>
    <t>PISTOLET A SOUDER FC 848 B 100</t>
  </si>
  <si>
    <t>Visite de maintenance</t>
  </si>
  <si>
    <t>CRIC DEPOSE ORGANES</t>
  </si>
  <si>
    <t>CHAUFFE COSSE THERMO</t>
  </si>
  <si>
    <t>Contrôle trimestriel matériel de levage</t>
  </si>
  <si>
    <t>3 mois</t>
  </si>
  <si>
    <t>GERBEUR TRANSPALETTE</t>
  </si>
  <si>
    <t>PRESSE D'ATELIER</t>
  </si>
  <si>
    <t>inspection periodique équipement sous pression</t>
  </si>
  <si>
    <t>40 mois</t>
  </si>
  <si>
    <t>TRANSPALETTE MANUEL</t>
  </si>
  <si>
    <t>PRESSE D'ETABLI</t>
  </si>
  <si>
    <t>DEPOSE ROUES</t>
  </si>
  <si>
    <t>PERCEUSE A COLONNE</t>
  </si>
  <si>
    <t>APPAREIL DE POSE-PAREBRISE</t>
  </si>
  <si>
    <t>TOURET A MEULER</t>
  </si>
  <si>
    <t>CHARIOT ELEVATEUR</t>
  </si>
  <si>
    <t>TOUR A COLLECTEURS</t>
  </si>
  <si>
    <t>TYPE EQUIPEMENT :</t>
  </si>
  <si>
    <t>FAMILLE :</t>
  </si>
  <si>
    <t>SITE</t>
  </si>
  <si>
    <t>TYPE_EQUIPEMENT</t>
  </si>
  <si>
    <t>MODELE COMMERCIAL :</t>
  </si>
  <si>
    <t>AFFECTATION :</t>
  </si>
  <si>
    <t>PRENOM :</t>
  </si>
  <si>
    <t>ACHETÉ LE :</t>
  </si>
  <si>
    <t>GESTIONNAIRE</t>
  </si>
  <si>
    <t>CONSTRUCTEUR :</t>
  </si>
  <si>
    <t>PONT VEHICULES LEGERS</t>
  </si>
  <si>
    <t>NUMÉRO DE SÉRIE :</t>
  </si>
  <si>
    <t>Nombre de mois entre 2 controles :</t>
  </si>
  <si>
    <t>PROCHAIN CONTRÔLE :</t>
  </si>
  <si>
    <t>AGENCE :</t>
  </si>
  <si>
    <t>GARANTIE :</t>
  </si>
  <si>
    <t>LIBELLÉ IMPUTATION :</t>
  </si>
  <si>
    <t>DATE DE FIN DE GARANTIE :</t>
  </si>
  <si>
    <t>Général</t>
  </si>
  <si>
    <t>Technique</t>
  </si>
  <si>
    <t>Commentaires</t>
  </si>
  <si>
    <t>Entretien</t>
  </si>
  <si>
    <t>GARANTIE</t>
  </si>
  <si>
    <t>Société</t>
  </si>
  <si>
    <t>N° Equipement</t>
  </si>
  <si>
    <t>Libellé équipement</t>
  </si>
  <si>
    <t>Type équipement</t>
  </si>
  <si>
    <t>Famille</t>
  </si>
  <si>
    <t>Modèle Commercial (champ libre)</t>
  </si>
  <si>
    <t>Acheté le</t>
  </si>
  <si>
    <t>Première installation le</t>
  </si>
  <si>
    <t>Actif O/N</t>
  </si>
  <si>
    <t>Gestionnaire</t>
  </si>
  <si>
    <t>Centre</t>
  </si>
  <si>
    <t>Agence</t>
  </si>
  <si>
    <t>CONSTRUCTEUR</t>
  </si>
  <si>
    <t>MODELE</t>
  </si>
  <si>
    <t>Numéro de série</t>
  </si>
  <si>
    <t>Cet équipement n'est pas concerné par les coûts répartis</t>
  </si>
  <si>
    <t>Contrôles réglementaires</t>
  </si>
  <si>
    <t>Nombre de mois entre 2 contrôles</t>
  </si>
  <si>
    <t>Nombre de jours alerte</t>
  </si>
  <si>
    <t>Prochain contrôle</t>
  </si>
  <si>
    <t xml:space="preserve">Code imputation
</t>
  </si>
  <si>
    <t>Libellé imputation</t>
  </si>
  <si>
    <t>Date fin ganrantie</t>
  </si>
  <si>
    <t xml:space="preserve">Unité d'œuvre fin garantie
</t>
  </si>
  <si>
    <t>SENL</t>
  </si>
  <si>
    <t>E_SENL_101</t>
  </si>
  <si>
    <t>JEU 4 COLONNES ELEVATRICES 4 X 5T</t>
  </si>
  <si>
    <t>1992</t>
  </si>
  <si>
    <t>OUI</t>
  </si>
  <si>
    <t>SEFAC</t>
  </si>
  <si>
    <t>1200M50E 05-078</t>
  </si>
  <si>
    <t>N°12860/12861/12862/12863</t>
  </si>
  <si>
    <t>E_SENL_102</t>
  </si>
  <si>
    <t>PONT ELEVATEUR 16T</t>
  </si>
  <si>
    <t>PFU1608033F</t>
  </si>
  <si>
    <t>N°765</t>
  </si>
  <si>
    <t>NOM</t>
  </si>
  <si>
    <t>PRENOM</t>
  </si>
  <si>
    <t>Code société</t>
  </si>
  <si>
    <t>SIGNATURE :</t>
  </si>
  <si>
    <t>Date de sortie</t>
  </si>
  <si>
    <t>Jour d'alerte</t>
  </si>
  <si>
    <t>1ère INSTALLATION :</t>
  </si>
  <si>
    <t>N°</t>
  </si>
  <si>
    <t>Actif :</t>
  </si>
  <si>
    <t>CENTRE :</t>
  </si>
  <si>
    <t>N° EQUIPEMENT :</t>
  </si>
  <si>
    <t>VISA ENTREPRISE EXTERIEURE :</t>
  </si>
  <si>
    <t>Garantie O/N</t>
  </si>
  <si>
    <t>DA costa</t>
  </si>
  <si>
    <t>Date de sortie :</t>
  </si>
  <si>
    <t>ACTIF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</si>
</sst>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[$€]_-;\-* #,##0.00\ [$€]_-;_-* &quot;-&quot;??\ [$€]_-;_-@_-"/>
    <numFmt numFmtId="166" formatCode="_-* #,##0.00\ &quot;F&quot;_-;\-* #,##0.00\ &quot;F&quot;_-;_-* &quot;-&quot;??\ &quot;F&quot;_-;_-@_-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b/>
      <sz val="16"/>
      <name val="Arial"/>
      <family val="2"/>
    </font>
    <font>
      <b/>
      <sz val="10"/>
      <name val="Arial"/>
      <family val="2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12"/>
      <name val="Times New Roman"/>
      <family val="1"/>
    </font>
    <font>
      <u/>
      <sz val="11"/>
      <color theme="10"/>
      <name val="Calibri"/>
      <family val="2"/>
    </font>
    <font>
      <u/>
      <sz val="9"/>
      <color indexed="12"/>
      <name val="Times New Roman"/>
      <family val="1"/>
    </font>
    <font>
      <u/>
      <sz val="10"/>
      <color indexed="12"/>
      <name val="Arial"/>
      <family val="2"/>
    </font>
    <font>
      <u/>
      <sz val="5"/>
      <color theme="10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2"/>
      <name val="Trebuchet MS"/>
      <family val="2"/>
    </font>
    <font>
      <sz val="10"/>
      <name val="Trebuchet MS"/>
      <family val="2"/>
    </font>
    <font>
      <sz val="10"/>
      <name val="MS Sans Serif"/>
      <family val="2"/>
    </font>
    <font>
      <sz val="10"/>
      <name val="Garamond"/>
      <family val="1"/>
    </font>
    <font>
      <sz val="10"/>
      <color theme="1"/>
      <name val="Arial"/>
      <family val="2"/>
    </font>
    <font>
      <sz val="8.25"/>
      <color rgb="FF000000"/>
      <name val="Arial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u/>
      <sz val="1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407">
    <xf numFmtId="0" fontId="0" fillId="0" borderId="0"/>
    <xf numFmtId="0" fontId="3" fillId="0" borderId="0"/>
    <xf numFmtId="0" fontId="3" fillId="0" borderId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0" fontId="10" fillId="5" borderId="5" applyNumberFormat="0" applyFont="0" applyAlignment="0" applyProtection="0"/>
    <xf numFmtId="16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9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22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9" fillId="0" borderId="0"/>
    <xf numFmtId="0" fontId="3" fillId="0" borderId="0"/>
    <xf numFmtId="0" fontId="19" fillId="0" borderId="0"/>
    <xf numFmtId="0" fontId="12" fillId="0" borderId="0"/>
    <xf numFmtId="0" fontId="3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5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120">
    <xf numFmtId="0" fontId="0" fillId="0" borderId="0" xfId="0"/>
    <xf numFmtId="0" fontId="1" fillId="0" borderId="0" xfId="0" applyFont="1"/>
    <xf numFmtId="0" fontId="0" fillId="3" borderId="0" xfId="0" applyFill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0" xfId="0"/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vertical="center"/>
    </xf>
    <xf numFmtId="0" fontId="4" fillId="0" borderId="1" xfId="0" applyFont="1" applyBorder="1"/>
    <xf numFmtId="0" fontId="3" fillId="0" borderId="3" xfId="0" applyFont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3" fillId="0" borderId="1" xfId="0" applyFont="1" applyBorder="1"/>
    <xf numFmtId="0" fontId="0" fillId="0" borderId="1" xfId="0" applyFill="1" applyBorder="1"/>
    <xf numFmtId="0" fontId="7" fillId="0" borderId="0" xfId="0" applyFont="1"/>
    <xf numFmtId="0" fontId="8" fillId="0" borderId="0" xfId="0" applyFont="1"/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3" borderId="0" xfId="0" applyFill="1" applyBorder="1" applyAlignment="1">
      <alignment vertical="center"/>
    </xf>
    <xf numFmtId="0" fontId="3" fillId="0" borderId="0" xfId="1"/>
    <xf numFmtId="0" fontId="3" fillId="0" borderId="0" xfId="1" applyAlignment="1">
      <alignment horizontal="center"/>
    </xf>
    <xf numFmtId="14" fontId="3" fillId="0" borderId="0" xfId="1" applyNumberFormat="1" applyAlignment="1">
      <alignment horizontal="center" vertical="center"/>
    </xf>
    <xf numFmtId="0" fontId="3" fillId="18" borderId="6" xfId="1" applyFill="1" applyBorder="1" applyAlignment="1">
      <alignment horizontal="center" vertical="center" wrapText="1"/>
    </xf>
    <xf numFmtId="0" fontId="3" fillId="18" borderId="7" xfId="1" applyFill="1" applyBorder="1" applyAlignment="1">
      <alignment horizontal="center" vertical="center" wrapText="1"/>
    </xf>
    <xf numFmtId="14" fontId="3" fillId="19" borderId="7" xfId="1" applyNumberFormat="1" applyFill="1" applyBorder="1" applyAlignment="1">
      <alignment horizontal="center" vertical="center" wrapText="1"/>
    </xf>
    <xf numFmtId="0" fontId="3" fillId="19" borderId="7" xfId="1" applyFill="1" applyBorder="1" applyAlignment="1">
      <alignment vertical="center" wrapText="1"/>
    </xf>
    <xf numFmtId="0" fontId="3" fillId="20" borderId="7" xfId="1" applyFill="1" applyBorder="1" applyAlignment="1">
      <alignment vertical="center" wrapText="1"/>
    </xf>
    <xf numFmtId="0" fontId="3" fillId="21" borderId="7" xfId="1" applyFill="1" applyBorder="1" applyAlignment="1">
      <alignment vertical="center" wrapText="1"/>
    </xf>
    <xf numFmtId="0" fontId="3" fillId="21" borderId="7" xfId="1" applyFill="1" applyBorder="1" applyAlignment="1">
      <alignment horizontal="center" vertical="center" wrapText="1"/>
    </xf>
    <xf numFmtId="0" fontId="3" fillId="22" borderId="7" xfId="1" applyFill="1" applyBorder="1" applyAlignment="1">
      <alignment vertical="center" wrapText="1"/>
    </xf>
    <xf numFmtId="0" fontId="3" fillId="0" borderId="0" xfId="1" applyAlignment="1">
      <alignment vertical="center" wrapText="1"/>
    </xf>
    <xf numFmtId="0" fontId="3" fillId="0" borderId="2" xfId="1" applyBorder="1" applyAlignment="1">
      <alignment vertical="center"/>
    </xf>
    <xf numFmtId="0" fontId="3" fillId="0" borderId="1" xfId="1" applyBorder="1" applyAlignment="1">
      <alignment horizontal="center" vertical="center"/>
    </xf>
    <xf numFmtId="0" fontId="3" fillId="0" borderId="1" xfId="1" applyBorder="1" applyAlignment="1">
      <alignment vertical="center"/>
    </xf>
    <xf numFmtId="0" fontId="3" fillId="0" borderId="1" xfId="1" applyBorder="1" applyAlignment="1">
      <alignment vertical="center" wrapText="1"/>
    </xf>
    <xf numFmtId="14" fontId="3" fillId="0" borderId="1" xfId="1" applyNumberFormat="1" applyBorder="1" applyAlignment="1">
      <alignment horizontal="center" vertical="center"/>
    </xf>
    <xf numFmtId="0" fontId="3" fillId="0" borderId="8" xfId="1" applyBorder="1" applyAlignment="1">
      <alignment horizontal="center" vertical="center"/>
    </xf>
    <xf numFmtId="0" fontId="3" fillId="0" borderId="8" xfId="1" applyBorder="1" applyAlignment="1">
      <alignment vertical="center"/>
    </xf>
    <xf numFmtId="0" fontId="3" fillId="0" borderId="8" xfId="1" applyBorder="1" applyAlignment="1">
      <alignment vertical="center" wrapText="1"/>
    </xf>
    <xf numFmtId="14" fontId="3" fillId="0" borderId="8" xfId="1" applyNumberFormat="1" applyBorder="1" applyAlignment="1">
      <alignment horizontal="center" vertical="center"/>
    </xf>
    <xf numFmtId="1" fontId="3" fillId="0" borderId="1" xfId="1" applyNumberFormat="1" applyBorder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2" fillId="0" borderId="10" xfId="0" applyFon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0" xfId="0" applyBorder="1" applyAlignment="1"/>
    <xf numFmtId="0" fontId="1" fillId="0" borderId="11" xfId="0" applyFont="1" applyBorder="1"/>
    <xf numFmtId="0" fontId="0" fillId="0" borderId="11" xfId="0" applyFill="1" applyBorder="1" applyAlignment="1">
      <alignment vertical="center"/>
    </xf>
    <xf numFmtId="0" fontId="0" fillId="0" borderId="11" xfId="0" applyBorder="1" applyAlignment="1">
      <alignment vertical="center"/>
    </xf>
    <xf numFmtId="0" fontId="7" fillId="0" borderId="0" xfId="0" applyFont="1" applyAlignment="1"/>
    <xf numFmtId="0" fontId="26" fillId="0" borderId="0" xfId="0" applyFont="1"/>
    <xf numFmtId="14" fontId="3" fillId="0" borderId="1" xfId="1" applyNumberFormat="1" applyBorder="1" applyAlignment="1">
      <alignment vertical="center"/>
    </xf>
    <xf numFmtId="14" fontId="3" fillId="0" borderId="7" xfId="1" applyNumberFormat="1" applyBorder="1" applyAlignment="1">
      <alignment vertical="center"/>
    </xf>
    <xf numFmtId="14" fontId="3" fillId="0" borderId="8" xfId="1" applyNumberFormat="1" applyBorder="1" applyAlignment="1">
      <alignment vertical="center"/>
    </xf>
    <xf numFmtId="0" fontId="3" fillId="23" borderId="7" xfId="1" applyFill="1" applyBorder="1" applyAlignment="1">
      <alignment horizontal="center" vertical="center" wrapText="1"/>
    </xf>
    <xf numFmtId="0" fontId="1" fillId="0" borderId="13" xfId="0" applyFont="1" applyBorder="1"/>
    <xf numFmtId="0" fontId="0" fillId="0" borderId="13" xfId="0" applyFill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2" borderId="7" xfId="1" applyFill="1" applyBorder="1" applyAlignment="1">
      <alignment horizontal="center" wrapText="1"/>
    </xf>
    <xf numFmtId="0" fontId="0" fillId="0" borderId="0" xfId="0" applyAlignment="1">
      <alignment horizontal="left"/>
    </xf>
    <xf numFmtId="0" fontId="7" fillId="0" borderId="0" xfId="0" applyFont="1" applyAlignment="1">
      <alignment horizontal="left"/>
    </xf>
    <xf numFmtId="14" fontId="0" fillId="0" borderId="9" xfId="0" applyNumberFormat="1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9" xfId="0" applyFont="1" applyBorder="1" applyAlignment="1">
      <alignment horizontal="left"/>
    </xf>
    <xf numFmtId="0" fontId="3" fillId="0" borderId="1" xfId="1" applyBorder="1" applyAlignment="1">
      <alignment horizontal="left" vertical="center"/>
    </xf>
    <xf numFmtId="0" fontId="3" fillId="0" borderId="8" xfId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0" fillId="0" borderId="9" xfId="0" applyBorder="1" applyAlignment="1">
      <alignment horizontal="left" wrapText="1"/>
    </xf>
    <xf numFmtId="0" fontId="0" fillId="0" borderId="9" xfId="0" applyBorder="1" applyAlignment="1">
      <alignment horizontal="left"/>
    </xf>
    <xf numFmtId="0" fontId="0" fillId="0" borderId="0" xfId="0" applyAlignment="1">
      <alignment horizontal="left"/>
    </xf>
    <xf numFmtId="0" fontId="0" fillId="0" borderId="9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9" xfId="0" applyBorder="1" applyAlignment="1"/>
    <xf numFmtId="14" fontId="0" fillId="0" borderId="0" xfId="0" applyNumberFormat="1" applyAlignment="1">
      <alignment horizontal="left"/>
    </xf>
    <xf numFmtId="49" fontId="0" fillId="0" borderId="9" xfId="0" applyNumberFormat="1" applyBorder="1" applyAlignment="1"/>
    <xf numFmtId="49" fontId="0" fillId="0" borderId="0" xfId="0" applyNumberFormat="1" applyBorder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Border="1" applyAlignment="1">
      <alignment horizontal="left"/>
    </xf>
    <xf numFmtId="14" fontId="0" fillId="0" borderId="0" xfId="0" applyNumberFormat="1" applyBorder="1" applyAlignment="1">
      <alignment horizontal="center" vertical="center"/>
    </xf>
    <xf numFmtId="0" fontId="27" fillId="0" borderId="9" xfId="0" applyFont="1" applyBorder="1" applyAlignment="1">
      <alignment horizontal="left"/>
    </xf>
    <xf numFmtId="0" fontId="7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9" xfId="0" applyBorder="1" applyAlignment="1">
      <alignment horizontal="left"/>
    </xf>
    <xf numFmtId="0" fontId="0" fillId="0" borderId="12" xfId="0" applyBorder="1"/>
    <xf numFmtId="0" fontId="28" fillId="24" borderId="9" xfId="0" applyFont="1" applyFill="1" applyBorder="1" applyAlignment="1">
      <alignment horizontal="left"/>
    </xf>
    <xf numFmtId="14" fontId="0" fillId="0" borderId="0" xfId="0" applyNumberFormat="1" applyBorder="1" applyAlignment="1">
      <alignment horizontal="left"/>
    </xf>
    <xf numFmtId="14" fontId="0" fillId="0" borderId="12" xfId="0" applyNumberFormat="1" applyBorder="1" applyAlignment="1">
      <alignment horizontal="center"/>
    </xf>
    <xf numFmtId="0" fontId="3" fillId="22" borderId="7" xfId="1" applyFill="1" applyBorder="1" applyAlignment="1">
      <alignment horizontal="center" vertical="center" wrapText="1"/>
    </xf>
    <xf numFmtId="0" fontId="3" fillId="0" borderId="1" xfId="1" applyNumberFormat="1" applyBorder="1" applyAlignment="1">
      <alignment horizontal="center" vertical="center"/>
    </xf>
    <xf numFmtId="0" fontId="3" fillId="0" borderId="8" xfId="1" applyNumberFormat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31" fillId="0" borderId="9" xfId="0" applyFont="1" applyFill="1" applyBorder="1" applyAlignment="1">
      <alignment horizontal="left"/>
    </xf>
    <xf numFmtId="0" fontId="0" fillId="0" borderId="9" xfId="0" applyNumberFormat="1" applyBorder="1" applyAlignment="1">
      <alignment horizontal="left"/>
    </xf>
    <xf numFmtId="0" fontId="0" fillId="0" borderId="9" xfId="0" applyBorder="1" applyAlignment="1">
      <alignment horizontal="left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7" fillId="0" borderId="0" xfId="0" applyFont="1" applyAlignment="1">
      <alignment horizontal="right" wrapText="1"/>
    </xf>
    <xf numFmtId="0" fontId="5" fillId="4" borderId="3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</cellXfs>
  <cellStyles count="407">
    <cellStyle name="20 % - Accent1 2" xfId="3"/>
    <cellStyle name="20 % - Accent1 2 2" xfId="4"/>
    <cellStyle name="20 % - Accent1 2 2 2" xfId="5"/>
    <cellStyle name="20 % - Accent1 2 3" xfId="6"/>
    <cellStyle name="20 % - Accent1 3" xfId="7"/>
    <cellStyle name="20 % - Accent1 3 2" xfId="8"/>
    <cellStyle name="20 % - Accent1 3 2 2" xfId="9"/>
    <cellStyle name="20 % - Accent1 3 3" xfId="10"/>
    <cellStyle name="20 % - Accent1 4" xfId="11"/>
    <cellStyle name="20 % - Accent2 2" xfId="12"/>
    <cellStyle name="20 % - Accent2 2 2" xfId="13"/>
    <cellStyle name="20 % - Accent2 2 2 2" xfId="14"/>
    <cellStyle name="20 % - Accent2 2 3" xfId="15"/>
    <cellStyle name="20 % - Accent2 3" xfId="16"/>
    <cellStyle name="20 % - Accent2 3 2" xfId="17"/>
    <cellStyle name="20 % - Accent2 3 2 2" xfId="18"/>
    <cellStyle name="20 % - Accent2 3 3" xfId="19"/>
    <cellStyle name="20 % - Accent2 4" xfId="20"/>
    <cellStyle name="20 % - Accent3 2" xfId="21"/>
    <cellStyle name="20 % - Accent3 2 2" xfId="22"/>
    <cellStyle name="20 % - Accent3 2 2 2" xfId="23"/>
    <cellStyle name="20 % - Accent3 2 3" xfId="24"/>
    <cellStyle name="20 % - Accent3 3" xfId="25"/>
    <cellStyle name="20 % - Accent3 3 2" xfId="26"/>
    <cellStyle name="20 % - Accent3 3 2 2" xfId="27"/>
    <cellStyle name="20 % - Accent3 3 3" xfId="28"/>
    <cellStyle name="20 % - Accent3 4" xfId="29"/>
    <cellStyle name="20 % - Accent4 2" xfId="30"/>
    <cellStyle name="20 % - Accent4 2 2" xfId="31"/>
    <cellStyle name="20 % - Accent4 2 2 2" xfId="32"/>
    <cellStyle name="20 % - Accent4 2 3" xfId="33"/>
    <cellStyle name="20 % - Accent4 3" xfId="34"/>
    <cellStyle name="20 % - Accent4 3 2" xfId="35"/>
    <cellStyle name="20 % - Accent4 3 2 2" xfId="36"/>
    <cellStyle name="20 % - Accent4 3 3" xfId="37"/>
    <cellStyle name="20 % - Accent4 4" xfId="38"/>
    <cellStyle name="20 % - Accent5 2" xfId="39"/>
    <cellStyle name="20 % - Accent5 2 2" xfId="40"/>
    <cellStyle name="20 % - Accent5 2 2 2" xfId="41"/>
    <cellStyle name="20 % - Accent5 2 3" xfId="42"/>
    <cellStyle name="20 % - Accent5 3" xfId="43"/>
    <cellStyle name="20 % - Accent5 3 2" xfId="44"/>
    <cellStyle name="20 % - Accent5 3 2 2" xfId="45"/>
    <cellStyle name="20 % - Accent5 3 3" xfId="46"/>
    <cellStyle name="20 % - Accent5 4" xfId="47"/>
    <cellStyle name="20 % - Accent6 2" xfId="48"/>
    <cellStyle name="20 % - Accent6 2 2" xfId="49"/>
    <cellStyle name="20 % - Accent6 2 2 2" xfId="50"/>
    <cellStyle name="20 % - Accent6 2 3" xfId="51"/>
    <cellStyle name="20 % - Accent6 3" xfId="52"/>
    <cellStyle name="20 % - Accent6 3 2" xfId="53"/>
    <cellStyle name="20 % - Accent6 3 2 2" xfId="54"/>
    <cellStyle name="20 % - Accent6 3 3" xfId="55"/>
    <cellStyle name="20 % - Accent6 4" xfId="56"/>
    <cellStyle name="40 % - Accent1 2" xfId="57"/>
    <cellStyle name="40 % - Accent1 2 2" xfId="58"/>
    <cellStyle name="40 % - Accent1 2 2 2" xfId="59"/>
    <cellStyle name="40 % - Accent1 2 3" xfId="60"/>
    <cellStyle name="40 % - Accent1 3" xfId="61"/>
    <cellStyle name="40 % - Accent1 3 2" xfId="62"/>
    <cellStyle name="40 % - Accent1 3 2 2" xfId="63"/>
    <cellStyle name="40 % - Accent1 3 3" xfId="64"/>
    <cellStyle name="40 % - Accent1 4" xfId="65"/>
    <cellStyle name="40 % - Accent2 2" xfId="66"/>
    <cellStyle name="40 % - Accent2 2 2" xfId="67"/>
    <cellStyle name="40 % - Accent2 2 2 2" xfId="68"/>
    <cellStyle name="40 % - Accent2 2 3" xfId="69"/>
    <cellStyle name="40 % - Accent2 3" xfId="70"/>
    <cellStyle name="40 % - Accent2 3 2" xfId="71"/>
    <cellStyle name="40 % - Accent2 3 2 2" xfId="72"/>
    <cellStyle name="40 % - Accent2 3 3" xfId="73"/>
    <cellStyle name="40 % - Accent2 4" xfId="74"/>
    <cellStyle name="40 % - Accent3 2" xfId="75"/>
    <cellStyle name="40 % - Accent3 2 2" xfId="76"/>
    <cellStyle name="40 % - Accent3 2 2 2" xfId="77"/>
    <cellStyle name="40 % - Accent3 2 3" xfId="78"/>
    <cellStyle name="40 % - Accent3 3" xfId="79"/>
    <cellStyle name="40 % - Accent3 3 2" xfId="80"/>
    <cellStyle name="40 % - Accent3 3 2 2" xfId="81"/>
    <cellStyle name="40 % - Accent3 3 3" xfId="82"/>
    <cellStyle name="40 % - Accent3 4" xfId="83"/>
    <cellStyle name="40 % - Accent4 2" xfId="84"/>
    <cellStyle name="40 % - Accent4 2 2" xfId="85"/>
    <cellStyle name="40 % - Accent4 2 2 2" xfId="86"/>
    <cellStyle name="40 % - Accent4 2 3" xfId="87"/>
    <cellStyle name="40 % - Accent4 3" xfId="88"/>
    <cellStyle name="40 % - Accent4 3 2" xfId="89"/>
    <cellStyle name="40 % - Accent4 3 2 2" xfId="90"/>
    <cellStyle name="40 % - Accent4 3 3" xfId="91"/>
    <cellStyle name="40 % - Accent4 4" xfId="92"/>
    <cellStyle name="40 % - Accent5 2" xfId="93"/>
    <cellStyle name="40 % - Accent5 2 2" xfId="94"/>
    <cellStyle name="40 % - Accent5 2 2 2" xfId="95"/>
    <cellStyle name="40 % - Accent5 2 3" xfId="96"/>
    <cellStyle name="40 % - Accent5 3" xfId="97"/>
    <cellStyle name="40 % - Accent5 3 2" xfId="98"/>
    <cellStyle name="40 % - Accent5 3 2 2" xfId="99"/>
    <cellStyle name="40 % - Accent5 3 3" xfId="100"/>
    <cellStyle name="40 % - Accent5 4" xfId="101"/>
    <cellStyle name="40 % - Accent6 2" xfId="102"/>
    <cellStyle name="40 % - Accent6 2 2" xfId="103"/>
    <cellStyle name="40 % - Accent6 2 2 2" xfId="104"/>
    <cellStyle name="40 % - Accent6 2 3" xfId="105"/>
    <cellStyle name="40 % - Accent6 3" xfId="106"/>
    <cellStyle name="40 % - Accent6 3 2" xfId="107"/>
    <cellStyle name="40 % - Accent6 3 2 2" xfId="108"/>
    <cellStyle name="40 % - Accent6 3 3" xfId="109"/>
    <cellStyle name="40 % - Accent6 4" xfId="110"/>
    <cellStyle name="Commentaire 2" xfId="111"/>
    <cellStyle name="Commentaire 2 2" xfId="112"/>
    <cellStyle name="Commentaire 2 2 2" xfId="113"/>
    <cellStyle name="Commentaire 2 2 2 2" xfId="114"/>
    <cellStyle name="Commentaire 2 2 3" xfId="115"/>
    <cellStyle name="Commentaire 2 3" xfId="116"/>
    <cellStyle name="Commentaire 2 3 2" xfId="117"/>
    <cellStyle name="Commentaire 2 4" xfId="118"/>
    <cellStyle name="Commentaire 3" xfId="119"/>
    <cellStyle name="Commentaire 3 2" xfId="120"/>
    <cellStyle name="Commentaire 3 2 2" xfId="121"/>
    <cellStyle name="Commentaire 3 3" xfId="122"/>
    <cellStyle name="Euro" xfId="123"/>
    <cellStyle name="Euro 2" xfId="124"/>
    <cellStyle name="Euro 2 2" xfId="125"/>
    <cellStyle name="Euro 2 3" xfId="126"/>
    <cellStyle name="Euro 3" xfId="127"/>
    <cellStyle name="Euro_Offre de prix Cléo 2012 Annexe 4" xfId="128"/>
    <cellStyle name="Lien hypertexte 2" xfId="129"/>
    <cellStyle name="Lien hypertexte 2 2" xfId="130"/>
    <cellStyle name="Lien hypertexte 3" xfId="131"/>
    <cellStyle name="Lien hypertexte 4" xfId="132"/>
    <cellStyle name="Lien hypertexte 5" xfId="133"/>
    <cellStyle name="Milliers 10" xfId="134"/>
    <cellStyle name="Milliers 10 2" xfId="135"/>
    <cellStyle name="Milliers 10 2 2" xfId="136"/>
    <cellStyle name="Milliers 10 3" xfId="137"/>
    <cellStyle name="Milliers 13" xfId="138"/>
    <cellStyle name="Milliers 2" xfId="139"/>
    <cellStyle name="Monétaire 2" xfId="140"/>
    <cellStyle name="Monétaire 2 2" xfId="141"/>
    <cellStyle name="Monétaire 2 3" xfId="142"/>
    <cellStyle name="Monétaire 3" xfId="143"/>
    <cellStyle name="Monétaire 3 2" xfId="144"/>
    <cellStyle name="Monétaire 4" xfId="145"/>
    <cellStyle name="Normal" xfId="0" builtinId="0"/>
    <cellStyle name="Normal 10" xfId="146"/>
    <cellStyle name="Normal 10 2" xfId="147"/>
    <cellStyle name="Normal 10 2 2" xfId="148"/>
    <cellStyle name="Normal 10 2 2 2" xfId="149"/>
    <cellStyle name="Normal 10 2 3" xfId="150"/>
    <cellStyle name="Normal 10 3" xfId="151"/>
    <cellStyle name="Normal 10 3 2" xfId="152"/>
    <cellStyle name="Normal 10 3 2 2" xfId="153"/>
    <cellStyle name="Normal 10 3 3" xfId="154"/>
    <cellStyle name="Normal 10 4" xfId="155"/>
    <cellStyle name="Normal 10 4 2" xfId="156"/>
    <cellStyle name="Normal 10 5" xfId="157"/>
    <cellStyle name="Normal 11" xfId="158"/>
    <cellStyle name="Normal 11 2" xfId="159"/>
    <cellStyle name="Normal 12" xfId="160"/>
    <cellStyle name="Normal 13" xfId="161"/>
    <cellStyle name="Normal 14" xfId="162"/>
    <cellStyle name="Normal 15" xfId="163"/>
    <cellStyle name="Normal 16" xfId="164"/>
    <cellStyle name="Normal 17" xfId="165"/>
    <cellStyle name="Normal 2" xfId="1"/>
    <cellStyle name="Normal 2 10" xfId="166"/>
    <cellStyle name="Normal 2 11" xfId="167"/>
    <cellStyle name="Normal 2 11 2" xfId="168"/>
    <cellStyle name="Normal 2 12" xfId="169"/>
    <cellStyle name="Normal 2 2" xfId="170"/>
    <cellStyle name="Normal 2 2 2" xfId="171"/>
    <cellStyle name="Normal 2 2 2 2" xfId="172"/>
    <cellStyle name="Normal 2 2 3" xfId="173"/>
    <cellStyle name="Normal 2 2 4" xfId="174"/>
    <cellStyle name="Normal 2 3" xfId="175"/>
    <cellStyle name="Normal 2 4" xfId="176"/>
    <cellStyle name="Normal 2 4 2" xfId="177"/>
    <cellStyle name="Normal 2 4 2 2" xfId="178"/>
    <cellStyle name="Normal 2 4 2 2 2" xfId="179"/>
    <cellStyle name="Normal 2 4 2 2 2 2" xfId="180"/>
    <cellStyle name="Normal 2 4 2 2 2 2 2" xfId="181"/>
    <cellStyle name="Normal 2 4 2 2 2 2 2 2" xfId="182"/>
    <cellStyle name="Normal 2 4 2 2 2 2 3" xfId="183"/>
    <cellStyle name="Normal 2 4 2 2 2 3" xfId="184"/>
    <cellStyle name="Normal 2 4 2 2 2 3 2" xfId="185"/>
    <cellStyle name="Normal 2 4 2 2 2 4" xfId="186"/>
    <cellStyle name="Normal 2 4 2 2 3" xfId="187"/>
    <cellStyle name="Normal 2 4 2 2 3 2" xfId="188"/>
    <cellStyle name="Normal 2 4 2 2 3 2 2" xfId="189"/>
    <cellStyle name="Normal 2 4 2 2 3 3" xfId="190"/>
    <cellStyle name="Normal 2 4 2 2 4" xfId="191"/>
    <cellStyle name="Normal 2 4 2 2 4 2" xfId="192"/>
    <cellStyle name="Normal 2 4 2 2 5" xfId="193"/>
    <cellStyle name="Normal 2 4 2 3" xfId="194"/>
    <cellStyle name="Normal 2 4 2 3 2" xfId="195"/>
    <cellStyle name="Normal 2 4 2 3 2 2" xfId="196"/>
    <cellStyle name="Normal 2 4 2 3 2 2 2" xfId="197"/>
    <cellStyle name="Normal 2 4 2 3 2 3" xfId="198"/>
    <cellStyle name="Normal 2 4 2 3 3" xfId="199"/>
    <cellStyle name="Normal 2 4 2 3 3 2" xfId="200"/>
    <cellStyle name="Normal 2 4 2 3 4" xfId="201"/>
    <cellStyle name="Normal 2 4 2 4" xfId="202"/>
    <cellStyle name="Normal 2 4 2 4 2" xfId="203"/>
    <cellStyle name="Normal 2 4 2 4 2 2" xfId="204"/>
    <cellStyle name="Normal 2 4 2 4 3" xfId="205"/>
    <cellStyle name="Normal 2 4 2 5" xfId="206"/>
    <cellStyle name="Normal 2 4 2 5 2" xfId="207"/>
    <cellStyle name="Normal 2 4 2 6" xfId="208"/>
    <cellStyle name="Normal 2 4 3" xfId="209"/>
    <cellStyle name="Normal 2 4 3 2" xfId="210"/>
    <cellStyle name="Normal 2 4 3 2 2" xfId="211"/>
    <cellStyle name="Normal 2 4 3 2 2 2" xfId="212"/>
    <cellStyle name="Normal 2 4 3 2 2 2 2" xfId="213"/>
    <cellStyle name="Normal 2 4 3 2 2 3" xfId="214"/>
    <cellStyle name="Normal 2 4 3 2 3" xfId="215"/>
    <cellStyle name="Normal 2 4 3 2 3 2" xfId="216"/>
    <cellStyle name="Normal 2 4 3 2 4" xfId="217"/>
    <cellStyle name="Normal 2 4 3 3" xfId="218"/>
    <cellStyle name="Normal 2 4 3 3 2" xfId="219"/>
    <cellStyle name="Normal 2 4 3 3 2 2" xfId="220"/>
    <cellStyle name="Normal 2 4 3 3 3" xfId="221"/>
    <cellStyle name="Normal 2 4 3 4" xfId="222"/>
    <cellStyle name="Normal 2 4 3 4 2" xfId="223"/>
    <cellStyle name="Normal 2 4 3 5" xfId="224"/>
    <cellStyle name="Normal 2 4 4" xfId="225"/>
    <cellStyle name="Normal 2 4 4 2" xfId="226"/>
    <cellStyle name="Normal 2 4 4 2 2" xfId="227"/>
    <cellStyle name="Normal 2 4 4 2 2 2" xfId="228"/>
    <cellStyle name="Normal 2 4 4 2 3" xfId="229"/>
    <cellStyle name="Normal 2 4 4 3" xfId="230"/>
    <cellStyle name="Normal 2 4 4 3 2" xfId="231"/>
    <cellStyle name="Normal 2 4 4 4" xfId="232"/>
    <cellStyle name="Normal 2 4 5" xfId="233"/>
    <cellStyle name="Normal 2 4 5 2" xfId="234"/>
    <cellStyle name="Normal 2 4 5 2 2" xfId="235"/>
    <cellStyle name="Normal 2 4 5 3" xfId="236"/>
    <cellStyle name="Normal 2 4 6" xfId="237"/>
    <cellStyle name="Normal 2 4 7" xfId="238"/>
    <cellStyle name="Normal 2 4 7 2" xfId="239"/>
    <cellStyle name="Normal 2 4 8" xfId="240"/>
    <cellStyle name="Normal 2 5" xfId="241"/>
    <cellStyle name="Normal 2 5 2" xfId="242"/>
    <cellStyle name="Normal 2 5 2 2" xfId="243"/>
    <cellStyle name="Normal 2 5 2 2 2" xfId="244"/>
    <cellStyle name="Normal 2 5 2 2 2 2" xfId="245"/>
    <cellStyle name="Normal 2 5 2 2 2 2 2" xfId="246"/>
    <cellStyle name="Normal 2 5 2 2 2 3" xfId="247"/>
    <cellStyle name="Normal 2 5 2 2 3" xfId="248"/>
    <cellStyle name="Normal 2 5 2 2 3 2" xfId="249"/>
    <cellStyle name="Normal 2 5 2 2 4" xfId="250"/>
    <cellStyle name="Normal 2 5 2 3" xfId="251"/>
    <cellStyle name="Normal 2 5 2 3 2" xfId="252"/>
    <cellStyle name="Normal 2 5 2 3 2 2" xfId="253"/>
    <cellStyle name="Normal 2 5 2 3 3" xfId="254"/>
    <cellStyle name="Normal 2 5 2 4" xfId="255"/>
    <cellStyle name="Normal 2 5 2 4 2" xfId="256"/>
    <cellStyle name="Normal 2 5 2 5" xfId="257"/>
    <cellStyle name="Normal 2 5 3" xfId="258"/>
    <cellStyle name="Normal 2 5 3 2" xfId="259"/>
    <cellStyle name="Normal 2 5 3 2 2" xfId="260"/>
    <cellStyle name="Normal 2 5 3 2 2 2" xfId="261"/>
    <cellStyle name="Normal 2 5 3 2 3" xfId="262"/>
    <cellStyle name="Normal 2 5 3 3" xfId="263"/>
    <cellStyle name="Normal 2 5 3 3 2" xfId="264"/>
    <cellStyle name="Normal 2 5 3 4" xfId="265"/>
    <cellStyle name="Normal 2 5 4" xfId="266"/>
    <cellStyle name="Normal 2 5 4 2" xfId="267"/>
    <cellStyle name="Normal 2 5 4 2 2" xfId="268"/>
    <cellStyle name="Normal 2 5 4 3" xfId="269"/>
    <cellStyle name="Normal 2 5 5" xfId="270"/>
    <cellStyle name="Normal 2 5 6" xfId="271"/>
    <cellStyle name="Normal 2 5 6 2" xfId="272"/>
    <cellStyle name="Normal 2 5 7" xfId="273"/>
    <cellStyle name="Normal 2 6" xfId="274"/>
    <cellStyle name="Normal 2 6 2" xfId="275"/>
    <cellStyle name="Normal 2 6 2 2" xfId="276"/>
    <cellStyle name="Normal 2 6 2 2 2" xfId="277"/>
    <cellStyle name="Normal 2 6 2 2 2 2" xfId="278"/>
    <cellStyle name="Normal 2 6 2 2 2 2 2" xfId="279"/>
    <cellStyle name="Normal 2 6 2 2 2 3" xfId="280"/>
    <cellStyle name="Normal 2 6 2 2 3" xfId="281"/>
    <cellStyle name="Normal 2 6 2 2 3 2" xfId="282"/>
    <cellStyle name="Normal 2 6 2 2 4" xfId="283"/>
    <cellStyle name="Normal 2 6 2 3" xfId="284"/>
    <cellStyle name="Normal 2 6 2 3 2" xfId="285"/>
    <cellStyle name="Normal 2 6 2 3 2 2" xfId="286"/>
    <cellStyle name="Normal 2 6 2 3 3" xfId="287"/>
    <cellStyle name="Normal 2 6 2 4" xfId="288"/>
    <cellStyle name="Normal 2 6 2 4 2" xfId="289"/>
    <cellStyle name="Normal 2 6 2 5" xfId="290"/>
    <cellStyle name="Normal 2 6 3" xfId="291"/>
    <cellStyle name="Normal 2 6 3 2" xfId="292"/>
    <cellStyle name="Normal 2 6 3 2 2" xfId="293"/>
    <cellStyle name="Normal 2 6 3 2 2 2" xfId="294"/>
    <cellStyle name="Normal 2 6 3 2 3" xfId="295"/>
    <cellStyle name="Normal 2 6 3 3" xfId="296"/>
    <cellStyle name="Normal 2 6 3 3 2" xfId="297"/>
    <cellStyle name="Normal 2 6 3 4" xfId="298"/>
    <cellStyle name="Normal 2 6 4" xfId="299"/>
    <cellStyle name="Normal 2 6 4 2" xfId="300"/>
    <cellStyle name="Normal 2 6 4 2 2" xfId="301"/>
    <cellStyle name="Normal 2 6 4 3" xfId="302"/>
    <cellStyle name="Normal 2 6 5" xfId="303"/>
    <cellStyle name="Normal 2 6 6" xfId="304"/>
    <cellStyle name="Normal 2 6 6 2" xfId="305"/>
    <cellStyle name="Normal 2 6 7" xfId="306"/>
    <cellStyle name="Normal 2 7" xfId="307"/>
    <cellStyle name="Normal 2 7 2" xfId="308"/>
    <cellStyle name="Normal 2 7 2 2" xfId="309"/>
    <cellStyle name="Normal 2 7 2 2 2" xfId="310"/>
    <cellStyle name="Normal 2 7 2 2 2 2" xfId="311"/>
    <cellStyle name="Normal 2 7 2 2 3" xfId="312"/>
    <cellStyle name="Normal 2 7 2 3" xfId="313"/>
    <cellStyle name="Normal 2 7 2 3 2" xfId="314"/>
    <cellStyle name="Normal 2 7 2 4" xfId="315"/>
    <cellStyle name="Normal 2 7 3" xfId="316"/>
    <cellStyle name="Normal 2 7 3 2" xfId="317"/>
    <cellStyle name="Normal 2 7 3 2 2" xfId="318"/>
    <cellStyle name="Normal 2 7 3 3" xfId="319"/>
    <cellStyle name="Normal 2 7 4" xfId="320"/>
    <cellStyle name="Normal 2 7 4 2" xfId="321"/>
    <cellStyle name="Normal 2 7 5" xfId="322"/>
    <cellStyle name="Normal 2 7 6" xfId="323"/>
    <cellStyle name="Normal 2 8" xfId="324"/>
    <cellStyle name="Normal 2 8 2" xfId="325"/>
    <cellStyle name="Normal 2 8 2 2" xfId="326"/>
    <cellStyle name="Normal 2 8 2 2 2" xfId="327"/>
    <cellStyle name="Normal 2 8 2 3" xfId="328"/>
    <cellStyle name="Normal 2 8 3" xfId="329"/>
    <cellStyle name="Normal 2 8 3 2" xfId="330"/>
    <cellStyle name="Normal 2 8 4" xfId="331"/>
    <cellStyle name="Normal 2 9" xfId="332"/>
    <cellStyle name="Normal 2 9 2" xfId="333"/>
    <cellStyle name="Normal 2 9 2 2" xfId="334"/>
    <cellStyle name="Normal 2 9 3" xfId="335"/>
    <cellStyle name="Normal 3" xfId="2"/>
    <cellStyle name="Normal 3 2" xfId="336"/>
    <cellStyle name="Normal 3 2 2" xfId="337"/>
    <cellStyle name="Normal 3 2 3" xfId="338"/>
    <cellStyle name="Normal 3 2 3 2" xfId="339"/>
    <cellStyle name="Normal 3 2 4" xfId="340"/>
    <cellStyle name="Normal 3 2 5" xfId="341"/>
    <cellStyle name="Normal 3 3" xfId="342"/>
    <cellStyle name="Normal 3 4" xfId="343"/>
    <cellStyle name="Normal 3 5" xfId="344"/>
    <cellStyle name="Normal 3 6" xfId="345"/>
    <cellStyle name="Normal 3 7" xfId="346"/>
    <cellStyle name="Normal 4" xfId="347"/>
    <cellStyle name="Normal 4 2" xfId="348"/>
    <cellStyle name="Normal 4 2 2" xfId="349"/>
    <cellStyle name="Normal 4 2 2 2 2" xfId="350"/>
    <cellStyle name="Normal 4 2 3" xfId="351"/>
    <cellStyle name="Normal 4 2 3 2" xfId="352"/>
    <cellStyle name="Normal 4 2 4" xfId="353"/>
    <cellStyle name="Normal 4 3" xfId="354"/>
    <cellStyle name="Normal 4 4" xfId="355"/>
    <cellStyle name="Normal 4 4 2" xfId="356"/>
    <cellStyle name="Normal 4 5" xfId="357"/>
    <cellStyle name="Normal 4 6" xfId="358"/>
    <cellStyle name="Normal 5" xfId="359"/>
    <cellStyle name="Normal 5 2" xfId="360"/>
    <cellStyle name="Normal 5 2 2" xfId="361"/>
    <cellStyle name="Normal 5 2 2 2" xfId="362"/>
    <cellStyle name="Normal 5 2 2 2 2" xfId="363"/>
    <cellStyle name="Normal 5 2 2 3" xfId="364"/>
    <cellStyle name="Normal 5 2 3" xfId="365"/>
    <cellStyle name="Normal 5 2 3 2" xfId="366"/>
    <cellStyle name="Normal 5 2 4" xfId="367"/>
    <cellStyle name="Normal 5 3" xfId="368"/>
    <cellStyle name="Normal 5 4" xfId="369"/>
    <cellStyle name="Normal 5 4 2" xfId="370"/>
    <cellStyle name="Normal 5 5" xfId="371"/>
    <cellStyle name="Normal 6" xfId="372"/>
    <cellStyle name="Normal 6 2" xfId="373"/>
    <cellStyle name="Normal 6 3" xfId="374"/>
    <cellStyle name="Normal 6 3 2" xfId="375"/>
    <cellStyle name="Normal 6 4" xfId="376"/>
    <cellStyle name="Normal 7" xfId="377"/>
    <cellStyle name="Normal 7 2" xfId="378"/>
    <cellStyle name="Normal 7 3" xfId="379"/>
    <cellStyle name="Normal 7 3 2" xfId="380"/>
    <cellStyle name="Normal 7 4" xfId="381"/>
    <cellStyle name="Normal 8" xfId="382"/>
    <cellStyle name="Normal 8 2" xfId="383"/>
    <cellStyle name="Normal 8 2 2" xfId="384"/>
    <cellStyle name="Normal 8 3" xfId="385"/>
    <cellStyle name="Normal 9" xfId="386"/>
    <cellStyle name="Pourcentage 2" xfId="387"/>
    <cellStyle name="Pourcentage 2 2" xfId="388"/>
    <cellStyle name="Pourcentage 2 2 2" xfId="389"/>
    <cellStyle name="Pourcentage 2 2 3" xfId="390"/>
    <cellStyle name="Pourcentage 2 2 3 2" xfId="391"/>
    <cellStyle name="Pourcentage 2 2 4" xfId="392"/>
    <cellStyle name="Pourcentage 2 3" xfId="393"/>
    <cellStyle name="Pourcentage 2 4" xfId="394"/>
    <cellStyle name="Pourcentage 2 4 2" xfId="395"/>
    <cellStyle name="Pourcentage 2 5" xfId="396"/>
    <cellStyle name="Pourcentage 3" xfId="397"/>
    <cellStyle name="Pourcentage 3 2" xfId="398"/>
    <cellStyle name="Pourcentage 4" xfId="399"/>
    <cellStyle name="Pourcentage 4 2" xfId="400"/>
    <cellStyle name="Pourcentage 4 2 2" xfId="401"/>
    <cellStyle name="Pourcentage 4 3" xfId="402"/>
    <cellStyle name="Pourcentage 5" xfId="403"/>
    <cellStyle name="Pourcentage 5 2" xfId="404"/>
    <cellStyle name="Pourcentage 5 2 2" xfId="405"/>
    <cellStyle name="Pourcentage 5 3" xfId="406"/>
  </cellStyles>
  <dxfs count="49">
    <dxf>
      <numFmt numFmtId="19" formatCode="dd/mm/yyyy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1514475</xdr:colOff>
          <xdr:row>30</xdr:row>
          <xdr:rowOff>85725</xdr:rowOff>
        </xdr:from>
        <xdr:to>
          <xdr:col>3</xdr:col>
          <xdr:colOff>171450</xdr:colOff>
          <xdr:row>32</xdr:row>
          <xdr:rowOff>152400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VALIDER L'ENTRÉE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1190625</xdr:colOff>
          <xdr:row>31</xdr:row>
          <xdr:rowOff>38100</xdr:rowOff>
        </xdr:from>
        <xdr:to>
          <xdr:col>1</xdr:col>
          <xdr:colOff>2590800</xdr:colOff>
          <xdr:row>34</xdr:row>
          <xdr:rowOff>9525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VALIDER LA SORTIE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didfkofil01\bridf\Senlis\Atelier\ATELIER%20DAVID\KEOLIFE\J&#233;r&#233;my\Suivi%20r&#233;glementaire\Secteur%20OISE\Gestion%20documentation%20HSE%20OISE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'accueil Cartographie"/>
      <sheetName val="Gestion réglementaire"/>
      <sheetName val="Contrôle périodique"/>
      <sheetName val="Plan de prévention"/>
      <sheetName val="PRINCIPE PLAN DE PREVENTION"/>
      <sheetName val="Protocole de sécurité"/>
      <sheetName val="Suivi des EE"/>
      <sheetName val="Delegation Oise"/>
      <sheetName val="Organigramme Sécurité"/>
      <sheetName val="liste des formulaires "/>
      <sheetName val="Procedures &amp; Trames"/>
      <sheetName val="Gestion de la documentation"/>
      <sheetName val="Fiche equipements"/>
      <sheetName val="Memo visites Matériel interne"/>
      <sheetName val="DUER"/>
      <sheetName val="CHSCT"/>
      <sheetName val="ATEX"/>
      <sheetName val="CHIMIQUES"/>
      <sheetName val="Affichages obligatoires"/>
      <sheetName val="Gestion documentation HSE OISE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ables/table1.xml><?xml version="1.0" encoding="utf-8"?>
<table xmlns="http://schemas.openxmlformats.org/spreadsheetml/2006/main" id="1" name="Tableau3" displayName="Tableau3" ref="A4:AC235" totalsRowShown="0" headerRowDxfId="32" headerRowBorderDxfId="31" tableBorderDxfId="30" totalsRowBorderDxfId="29">
  <autoFilter ref="A4:AC235"/>
  <sortState ref="A5:AA54">
    <sortCondition ref="B4:B54"/>
  </sortState>
  <tableColumns count="29">
    <tableColumn id="1" name="Société" dataDxfId="28"/>
    <tableColumn id="2" name="N°" dataDxfId="27"/>
    <tableColumn id="3" name="N° Equipement" dataDxfId="26"/>
    <tableColumn id="4" name="Libellé équipement" dataDxfId="25"/>
    <tableColumn id="5" name="Type équipement" dataDxfId="24"/>
    <tableColumn id="6" name="Famille" dataDxfId="23"/>
    <tableColumn id="7" name="Modèle Commercial (champ libre)" dataDxfId="22"/>
    <tableColumn id="8" name="Affectation" dataDxfId="21"/>
    <tableColumn id="9" name="Acheté le" dataDxfId="20"/>
    <tableColumn id="10" name="Première installation le" dataDxfId="19"/>
    <tableColumn id="11" name="Actif O/N" dataDxfId="18"/>
    <tableColumn id="12" name="Gestionnaire" dataDxfId="17"/>
    <tableColumn id="13" name="Centre" dataDxfId="16"/>
    <tableColumn id="14" name="Agence" dataDxfId="15"/>
    <tableColumn id="15" name="CONSTRUCTEUR" dataDxfId="14"/>
    <tableColumn id="16" name="MODELE" dataDxfId="13"/>
    <tableColumn id="17" name="Numéro de série" dataDxfId="12"/>
    <tableColumn id="18" name="Cet équipement n'est pas concerné par les coûts répartis" dataDxfId="11"/>
    <tableColumn id="19" name="Commentaires" dataDxfId="10"/>
    <tableColumn id="20" name="Contrôles réglementaires" dataDxfId="9"/>
    <tableColumn id="21" name="Nombre de mois entre 2 contrôles" dataDxfId="8"/>
    <tableColumn id="22" name="Nombre de jours alerte" dataDxfId="7"/>
    <tableColumn id="23" name="Prochain contrôle" dataDxfId="6"/>
    <tableColumn id="29" name="Garantie O/N" dataDxfId="5" dataCellStyle="Normal 2"/>
    <tableColumn id="24" name="Code imputation_x000a_" dataDxfId="4"/>
    <tableColumn id="25" name="Libellé imputation" dataDxfId="3"/>
    <tableColumn id="26" name="Date fin ganrantie" dataDxfId="2"/>
    <tableColumn id="27" name="Unité d'œuvre fin garantie_x000a_" dataDxfId="1"/>
    <tableColumn id="28" name="Date de sorti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50"/>
  </sheetPr>
  <dimension ref="A1:G30"/>
  <sheetViews>
    <sheetView showGridLines="0" tabSelected="1" view="pageLayout" zoomScaleNormal="100" zoomScaleSheetLayoutView="100" workbookViewId="0">
      <selection activeCell="B20" sqref="B20"/>
    </sheetView>
  </sheetViews>
  <sheetFormatPr baseColWidth="10" defaultRowHeight="15" x14ac:dyDescent="0.25"/>
  <cols>
    <col min="1" max="1" width="20.28515625" customWidth="1"/>
    <col min="2" max="2" width="38.5703125" customWidth="1"/>
    <col min="3" max="3" width="2" customWidth="1"/>
    <col min="4" max="4" width="2.85546875" customWidth="1"/>
    <col min="5" max="5" width="13" customWidth="1"/>
    <col min="6" max="6" width="10.5703125" customWidth="1"/>
    <col min="7" max="7" width="11.28515625" customWidth="1"/>
  </cols>
  <sheetData>
    <row r="1" spans="1:7" x14ac:dyDescent="0.25">
      <c r="A1" s="26" t="s">
        <v>0</v>
      </c>
      <c r="B1" s="56" t="str">
        <f>Liste!B2</f>
        <v>SENLIS</v>
      </c>
      <c r="E1" s="94" t="s">
        <v>4</v>
      </c>
      <c r="F1" s="90"/>
      <c r="G1" s="90"/>
    </row>
    <row r="2" spans="1:7" ht="22.5" customHeight="1" x14ac:dyDescent="0.25">
      <c r="D2" s="1"/>
      <c r="E2" s="27"/>
      <c r="F2" s="77"/>
      <c r="G2" s="91"/>
    </row>
    <row r="3" spans="1:7" x14ac:dyDescent="0.25">
      <c r="A3" s="30" t="s">
        <v>2</v>
      </c>
      <c r="B3" s="81">
        <f>MAX(Tableau3[N°])+1</f>
        <v>103</v>
      </c>
      <c r="E3" s="94" t="s">
        <v>179</v>
      </c>
      <c r="F3" s="112" t="str">
        <f>IFERROR(VLOOKUP(F1,Liste!T2:U5,2,FALSE),"")</f>
        <v/>
      </c>
      <c r="G3" s="112"/>
    </row>
    <row r="4" spans="1:7" ht="21.75" customHeight="1" x14ac:dyDescent="0.25">
      <c r="A4" s="29"/>
      <c r="E4" s="27"/>
      <c r="F4" s="91"/>
      <c r="G4" s="77"/>
    </row>
    <row r="5" spans="1:7" ht="20.25" customHeight="1" x14ac:dyDescent="0.25">
      <c r="A5" s="65" t="s">
        <v>242</v>
      </c>
      <c r="B5" s="98" t="str">
        <f>CONCATENATE("E","_",LEFT(B1,4),"_",B3)</f>
        <v>E_SENL_103</v>
      </c>
      <c r="E5" s="94" t="s">
        <v>3</v>
      </c>
      <c r="F5" s="79">
        <f ca="1">TODAY()</f>
        <v>42586</v>
      </c>
      <c r="G5" s="96"/>
    </row>
    <row r="6" spans="1:7" ht="30.75" customHeight="1" x14ac:dyDescent="0.25">
      <c r="A6" s="31"/>
      <c r="E6" s="94" t="s">
        <v>178</v>
      </c>
      <c r="F6" s="79"/>
      <c r="G6" s="96"/>
    </row>
    <row r="7" spans="1:7" s="5" customFormat="1" ht="7.5" customHeight="1" x14ac:dyDescent="0.25">
      <c r="A7" s="31"/>
      <c r="E7" s="78"/>
      <c r="F7" s="96"/>
      <c r="G7" s="96"/>
    </row>
    <row r="8" spans="1:7" ht="20.25" customHeight="1" x14ac:dyDescent="0.25">
      <c r="A8" s="65" t="s">
        <v>5</v>
      </c>
      <c r="B8" s="90"/>
      <c r="C8" s="90"/>
      <c r="D8" s="90"/>
      <c r="E8" s="90"/>
      <c r="F8" s="90"/>
    </row>
    <row r="9" spans="1:7" ht="18" customHeight="1" x14ac:dyDescent="0.25">
      <c r="A9" s="31"/>
    </row>
    <row r="10" spans="1:7" s="5" customFormat="1" ht="28.5" customHeight="1" x14ac:dyDescent="0.25">
      <c r="A10" s="65" t="s">
        <v>173</v>
      </c>
      <c r="B10" s="90"/>
      <c r="C10" s="90"/>
      <c r="D10" s="8"/>
      <c r="E10" s="114" t="s">
        <v>180</v>
      </c>
      <c r="F10" s="114"/>
      <c r="G10" s="79"/>
    </row>
    <row r="11" spans="1:7" s="5" customFormat="1" ht="22.5" customHeight="1" x14ac:dyDescent="0.25">
      <c r="A11" s="31"/>
      <c r="E11" s="115"/>
      <c r="F11" s="115"/>
      <c r="G11" s="97"/>
    </row>
    <row r="12" spans="1:7" s="5" customFormat="1" ht="28.5" customHeight="1" x14ac:dyDescent="0.25">
      <c r="A12" s="65" t="s">
        <v>174</v>
      </c>
      <c r="B12" s="90"/>
      <c r="C12" s="61"/>
      <c r="D12" s="61"/>
      <c r="E12" s="114" t="s">
        <v>238</v>
      </c>
      <c r="F12" s="114"/>
      <c r="G12" s="79"/>
    </row>
    <row r="13" spans="1:7" s="5" customFormat="1" ht="24" customHeight="1" x14ac:dyDescent="0.25">
      <c r="A13" s="31"/>
    </row>
    <row r="14" spans="1:7" s="5" customFormat="1" ht="24" customHeight="1" x14ac:dyDescent="0.25">
      <c r="A14" s="78" t="s">
        <v>177</v>
      </c>
      <c r="B14" s="90"/>
      <c r="C14" s="88"/>
      <c r="D14" s="88"/>
      <c r="E14" s="88"/>
      <c r="F14" s="89"/>
    </row>
    <row r="15" spans="1:7" s="5" customFormat="1" ht="31.5" customHeight="1" x14ac:dyDescent="0.25">
      <c r="A15" s="31"/>
    </row>
    <row r="16" spans="1:7" s="5" customFormat="1" ht="18" customHeight="1" x14ac:dyDescent="0.25">
      <c r="A16" s="29" t="s">
        <v>182</v>
      </c>
      <c r="B16" s="90"/>
      <c r="C16" s="90"/>
      <c r="D16" s="90"/>
      <c r="E16" s="61"/>
      <c r="F16" s="26" t="s">
        <v>187</v>
      </c>
      <c r="G16" s="57">
        <f>IF($B$1="","",VLOOKUP(B1,Liste!B2:C5,2,FALSE))</f>
        <v>602</v>
      </c>
    </row>
    <row r="17" spans="1:7" s="5" customFormat="1" ht="21" customHeight="1" x14ac:dyDescent="0.25">
      <c r="A17" s="31"/>
    </row>
    <row r="18" spans="1:7" ht="29.25" customHeight="1" x14ac:dyDescent="0.25">
      <c r="A18" s="99" t="s">
        <v>177</v>
      </c>
      <c r="B18" s="92"/>
      <c r="C18" s="92"/>
      <c r="D18" s="92"/>
      <c r="E18" s="93"/>
      <c r="F18" s="94" t="s">
        <v>241</v>
      </c>
      <c r="G18" s="80">
        <f>IF(G16="","",1)</f>
        <v>1</v>
      </c>
    </row>
    <row r="19" spans="1:7" ht="24" customHeight="1" x14ac:dyDescent="0.25"/>
    <row r="20" spans="1:7" ht="16.5" customHeight="1" x14ac:dyDescent="0.25">
      <c r="A20" s="26" t="s">
        <v>184</v>
      </c>
      <c r="B20" s="92"/>
      <c r="C20" s="92"/>
      <c r="D20" s="92"/>
      <c r="E20" s="93"/>
      <c r="F20" s="94" t="s">
        <v>240</v>
      </c>
      <c r="G20" s="80"/>
    </row>
    <row r="21" spans="1:7" ht="25.5" customHeight="1" x14ac:dyDescent="0.25"/>
    <row r="22" spans="1:7" ht="30" customHeight="1" x14ac:dyDescent="0.25">
      <c r="A22" s="28" t="s">
        <v>6</v>
      </c>
      <c r="B22" s="90"/>
      <c r="C22" s="88"/>
      <c r="D22" s="88"/>
      <c r="E22" s="88"/>
      <c r="F22" s="90"/>
      <c r="G22" s="90"/>
    </row>
    <row r="23" spans="1:7" ht="27" customHeight="1" x14ac:dyDescent="0.25">
      <c r="B23" s="58"/>
      <c r="C23" s="32"/>
      <c r="D23" s="32"/>
      <c r="E23" s="32"/>
      <c r="F23" s="32"/>
    </row>
    <row r="24" spans="1:7" ht="30" x14ac:dyDescent="0.25">
      <c r="A24" s="28" t="s">
        <v>185</v>
      </c>
      <c r="B24" s="116" t="str">
        <f>IF(B22="","",VLOOKUP($B$22,Liste!Q3:R29,2,FALSE))</f>
        <v/>
      </c>
      <c r="C24" s="116"/>
      <c r="E24" s="113" t="s">
        <v>186</v>
      </c>
      <c r="F24" s="113"/>
      <c r="G24" s="60"/>
    </row>
    <row r="25" spans="1:7" x14ac:dyDescent="0.25">
      <c r="B25" s="59" t="str">
        <f>IF(B24="","",30)</f>
        <v/>
      </c>
    </row>
    <row r="26" spans="1:7" ht="14.25" customHeight="1" x14ac:dyDescent="0.25"/>
    <row r="27" spans="1:7" x14ac:dyDescent="0.25">
      <c r="A27" s="26" t="s">
        <v>188</v>
      </c>
      <c r="B27" s="56"/>
      <c r="E27" s="114" t="s">
        <v>190</v>
      </c>
      <c r="F27" s="114"/>
      <c r="G27" s="60"/>
    </row>
    <row r="28" spans="1:7" ht="21" customHeight="1" x14ac:dyDescent="0.25"/>
    <row r="29" spans="1:7" ht="19.5" customHeight="1" x14ac:dyDescent="0.25">
      <c r="A29" s="26" t="s">
        <v>189</v>
      </c>
      <c r="B29" s="88"/>
      <c r="C29" s="88"/>
      <c r="D29" s="88"/>
      <c r="E29" s="88"/>
      <c r="F29" s="89"/>
    </row>
    <row r="30" spans="1:7" x14ac:dyDescent="0.25">
      <c r="F30" s="8"/>
    </row>
  </sheetData>
  <mergeCells count="7">
    <mergeCell ref="B24:C24"/>
    <mergeCell ref="F3:G3"/>
    <mergeCell ref="E24:F24"/>
    <mergeCell ref="E27:F27"/>
    <mergeCell ref="E11:F11"/>
    <mergeCell ref="E10:F10"/>
    <mergeCell ref="E12:F12"/>
  </mergeCells>
  <conditionalFormatting sqref="G27">
    <cfRule type="expression" dxfId="48" priority="15">
      <formula>IF(AND($B$27="OUI",$G$27=""),1,0)</formula>
    </cfRule>
  </conditionalFormatting>
  <conditionalFormatting sqref="B8">
    <cfRule type="containsBlanks" dxfId="47" priority="13">
      <formula>LEN(TRIM(B8))=0</formula>
    </cfRule>
  </conditionalFormatting>
  <conditionalFormatting sqref="B10">
    <cfRule type="containsBlanks" dxfId="46" priority="12">
      <formula>LEN(TRIM(B10))=0</formula>
    </cfRule>
  </conditionalFormatting>
  <conditionalFormatting sqref="B12">
    <cfRule type="containsBlanks" dxfId="45" priority="16">
      <formula>LEN(TRIM(B12))=0</formula>
    </cfRule>
  </conditionalFormatting>
  <conditionalFormatting sqref="B14">
    <cfRule type="containsBlanks" dxfId="44" priority="8">
      <formula>LEN(TRIM(B14))=0</formula>
    </cfRule>
  </conditionalFormatting>
  <conditionalFormatting sqref="B16">
    <cfRule type="containsBlanks" dxfId="43" priority="7">
      <formula>LEN(TRIM(B16))=0</formula>
    </cfRule>
  </conditionalFormatting>
  <conditionalFormatting sqref="B18">
    <cfRule type="containsBlanks" dxfId="42" priority="6">
      <formula>LEN(TRIM(B18))=0</formula>
    </cfRule>
  </conditionalFormatting>
  <conditionalFormatting sqref="B20">
    <cfRule type="containsBlanks" dxfId="41" priority="5">
      <formula>LEN(TRIM(B20))=0</formula>
    </cfRule>
  </conditionalFormatting>
  <conditionalFormatting sqref="G12">
    <cfRule type="containsBlanks" dxfId="40" priority="2">
      <formula>LEN(TRIM(G12))=0</formula>
    </cfRule>
  </conditionalFormatting>
  <conditionalFormatting sqref="B27">
    <cfRule type="containsBlanks" dxfId="39" priority="1">
      <formula>LEN(TRIM(B27))=0</formula>
    </cfRule>
  </conditionalFormatting>
  <dataValidations count="6">
    <dataValidation type="list" allowBlank="1" showInputMessage="1" showErrorMessage="1" sqref="B10">
      <formula1>TYPE_EQUIPEMENT</formula1>
    </dataValidation>
    <dataValidation type="list" allowBlank="1" showInputMessage="1" showErrorMessage="1" sqref="B12">
      <formula1>INDIRECT($B$10)</formula1>
    </dataValidation>
    <dataValidation type="list" allowBlank="1" showInputMessage="1" showErrorMessage="1" sqref="B22">
      <formula1>VISITES_CONTROLES</formula1>
    </dataValidation>
    <dataValidation type="list" allowBlank="1" showInputMessage="1" showErrorMessage="1" sqref="B14">
      <formula1>INDIRECT($B$12)</formula1>
    </dataValidation>
    <dataValidation type="list" allowBlank="1" showInputMessage="1" showErrorMessage="1" sqref="B27">
      <formula1>"OUI,NON"</formula1>
    </dataValidation>
    <dataValidation allowBlank="1" showInputMessage="1" showErrorMessage="1" sqref="C10 C14:F14"/>
  </dataValidations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&amp;L&amp;10KEOLIS OISE&amp;C&amp;"-,Gras"&amp;12&amp;U&amp;K04+000FICHE ENTREE EQUIPEMENT</oddHeader>
    <oddFooter>&amp;L&amp;10&amp;D -&amp;T&amp;R&amp;10&amp;P/&amp;N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5" r:id="rId4" name="Button 17">
              <controlPr defaultSize="0" print="0" autoFill="0" autoPict="0" macro="[0]!ENTREE_equipement">
                <anchor moveWithCells="1">
                  <from>
                    <xdr:col>1</xdr:col>
                    <xdr:colOff>1514475</xdr:colOff>
                    <xdr:row>30</xdr:row>
                    <xdr:rowOff>85725</xdr:rowOff>
                  </from>
                  <to>
                    <xdr:col>3</xdr:col>
                    <xdr:colOff>171450</xdr:colOff>
                    <xdr:row>32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Liste!$P$2:$P$3</xm:f>
          </x14:formula1>
          <xm:sqref>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G35"/>
  <sheetViews>
    <sheetView showGridLines="0" view="pageLayout" topLeftCell="A4" zoomScaleNormal="100" zoomScaleSheetLayoutView="100" workbookViewId="0">
      <selection activeCell="B5" sqref="B5"/>
    </sheetView>
  </sheetViews>
  <sheetFormatPr baseColWidth="10" defaultRowHeight="15" x14ac:dyDescent="0.25"/>
  <cols>
    <col min="1" max="1" width="20.28515625" style="5" customWidth="1"/>
    <col min="2" max="2" width="38.5703125" style="5" customWidth="1"/>
    <col min="3" max="3" width="2" style="5" customWidth="1"/>
    <col min="4" max="4" width="2.85546875" style="5" customWidth="1"/>
    <col min="5" max="5" width="13" style="5" customWidth="1"/>
    <col min="6" max="6" width="11.140625" style="5" customWidth="1"/>
    <col min="7" max="7" width="11.28515625" style="5" customWidth="1"/>
    <col min="8" max="16384" width="11.42578125" style="5"/>
  </cols>
  <sheetData>
    <row r="1" spans="1:7" x14ac:dyDescent="0.25">
      <c r="A1" s="26" t="s">
        <v>0</v>
      </c>
      <c r="B1" s="56" t="str">
        <f>Liste!B2</f>
        <v>SENLIS</v>
      </c>
      <c r="E1" s="95" t="s">
        <v>4</v>
      </c>
      <c r="F1" s="90" t="s">
        <v>245</v>
      </c>
      <c r="G1" s="90"/>
    </row>
    <row r="2" spans="1:7" ht="22.5" customHeight="1" x14ac:dyDescent="0.25">
      <c r="D2" s="1"/>
      <c r="E2" s="27"/>
      <c r="F2" s="87"/>
      <c r="G2" s="91"/>
    </row>
    <row r="3" spans="1:7" ht="15.75" x14ac:dyDescent="0.25">
      <c r="A3" s="30" t="s">
        <v>2</v>
      </c>
      <c r="B3" s="103">
        <v>103</v>
      </c>
      <c r="E3" s="95" t="s">
        <v>179</v>
      </c>
      <c r="F3" s="112" t="str">
        <f>IFERROR(VLOOKUP(F1,Liste!T2:U5,2,FALSE),"")</f>
        <v/>
      </c>
      <c r="G3" s="112"/>
    </row>
    <row r="4" spans="1:7" ht="21.75" customHeight="1" x14ac:dyDescent="0.25">
      <c r="A4" s="29"/>
      <c r="E4" s="27"/>
      <c r="F4" s="91"/>
      <c r="G4" s="87"/>
    </row>
    <row r="5" spans="1:7" ht="20.25" customHeight="1" x14ac:dyDescent="0.25">
      <c r="A5" s="65" t="s">
        <v>242</v>
      </c>
      <c r="B5" s="110" t="str">
        <f>IFERROR(VLOOKUP($B$3,Tableau3[[N°]:[Date de sortie]],2,FALSE),"")</f>
        <v/>
      </c>
      <c r="E5" s="95" t="s">
        <v>246</v>
      </c>
      <c r="F5" s="105">
        <v>42729</v>
      </c>
      <c r="G5" s="96"/>
    </row>
    <row r="6" spans="1:7" ht="20.25" customHeight="1" x14ac:dyDescent="0.25">
      <c r="A6" s="31"/>
      <c r="F6" s="104"/>
      <c r="G6" s="96"/>
    </row>
    <row r="7" spans="1:7" ht="7.5" customHeight="1" x14ac:dyDescent="0.25">
      <c r="A7" s="31"/>
      <c r="E7" s="84"/>
      <c r="F7" s="96"/>
      <c r="G7" s="96"/>
    </row>
    <row r="8" spans="1:7" ht="20.25" customHeight="1" x14ac:dyDescent="0.25">
      <c r="A8" s="65" t="s">
        <v>5</v>
      </c>
      <c r="B8" s="90" t="str">
        <f>IFERROR(VLOOKUP($B$3,Tableau3[[N°]:[Date de sortie]],3,FALSE),"")</f>
        <v/>
      </c>
      <c r="C8" s="90"/>
      <c r="D8" s="90"/>
      <c r="E8" s="90"/>
      <c r="F8" s="90"/>
    </row>
    <row r="9" spans="1:7" ht="18" customHeight="1" x14ac:dyDescent="0.25">
      <c r="A9" s="31"/>
    </row>
    <row r="10" spans="1:7" ht="28.5" customHeight="1" x14ac:dyDescent="0.25">
      <c r="A10" s="65" t="s">
        <v>173</v>
      </c>
      <c r="B10" s="90" t="str">
        <f>IFERROR(VLOOKUP($B$3,Tableau3[[N°]:[Date de sortie]],4,FALSE),"")</f>
        <v/>
      </c>
      <c r="C10" s="90"/>
      <c r="D10" s="8"/>
      <c r="E10" s="114" t="s">
        <v>180</v>
      </c>
      <c r="F10" s="114"/>
      <c r="G10" s="79" t="str">
        <f>IFERROR(VLOOKUP($B$3,Tableau3[[N°]:[Date de sortie]],8,FALSE),"")</f>
        <v/>
      </c>
    </row>
    <row r="11" spans="1:7" ht="22.5" customHeight="1" x14ac:dyDescent="0.25">
      <c r="A11" s="31"/>
      <c r="E11" s="115"/>
      <c r="F11" s="115"/>
      <c r="G11" s="97"/>
    </row>
    <row r="12" spans="1:7" ht="28.5" customHeight="1" x14ac:dyDescent="0.25">
      <c r="A12" s="65" t="s">
        <v>174</v>
      </c>
      <c r="B12" s="90" t="str">
        <f>IFERROR(VLOOKUP($B$3,Tableau3[[N°]:[Date de sortie]],5,FALSE),"")</f>
        <v/>
      </c>
      <c r="C12" s="61"/>
      <c r="D12" s="61"/>
      <c r="E12" s="114" t="s">
        <v>238</v>
      </c>
      <c r="F12" s="114"/>
      <c r="G12" s="79" t="str">
        <f>IFERROR(VLOOKUP($B$3,Tableau3[[N°]:[Date de sortie]],9,FALSE),"")</f>
        <v/>
      </c>
    </row>
    <row r="13" spans="1:7" ht="24" customHeight="1" x14ac:dyDescent="0.25">
      <c r="A13" s="31"/>
    </row>
    <row r="14" spans="1:7" ht="24" customHeight="1" x14ac:dyDescent="0.25">
      <c r="A14" s="84" t="s">
        <v>177</v>
      </c>
      <c r="B14" s="101" t="str">
        <f>IFERROR(VLOOKUP($B$3,Tableau3[[N°]:[Date de sortie]],6,FALSE),"")</f>
        <v/>
      </c>
      <c r="C14" s="88"/>
      <c r="D14" s="88"/>
      <c r="E14" s="88"/>
      <c r="F14" s="89"/>
    </row>
    <row r="15" spans="1:7" ht="31.5" customHeight="1" x14ac:dyDescent="0.25">
      <c r="A15" s="31"/>
    </row>
    <row r="16" spans="1:7" ht="18" customHeight="1" x14ac:dyDescent="0.25">
      <c r="A16" s="29" t="s">
        <v>182</v>
      </c>
      <c r="B16" s="86" t="str">
        <f>IFERROR(VLOOKUP($B$3,Tableau3[[N°]:[Date de sortie]],14,FALSE),"")</f>
        <v/>
      </c>
      <c r="C16" s="90"/>
      <c r="D16" s="90"/>
      <c r="E16" s="61"/>
      <c r="F16" s="26" t="s">
        <v>187</v>
      </c>
      <c r="G16" s="80">
        <f>IF($B$1="","",VLOOKUP(B1,Liste!B2:C5,2,FALSE))</f>
        <v>602</v>
      </c>
    </row>
    <row r="17" spans="1:7" ht="21" customHeight="1" x14ac:dyDescent="0.25">
      <c r="A17" s="31"/>
    </row>
    <row r="18" spans="1:7" ht="29.25" customHeight="1" x14ac:dyDescent="0.25">
      <c r="A18" s="99" t="s">
        <v>177</v>
      </c>
      <c r="B18" s="111" t="str">
        <f>IFERROR(VLOOKUP($B$3,Tableau3[[N°]:[Date de sortie]],15,FALSE),"")</f>
        <v/>
      </c>
      <c r="C18" s="92"/>
      <c r="D18" s="92"/>
      <c r="E18" s="93"/>
      <c r="F18" s="95" t="s">
        <v>241</v>
      </c>
      <c r="G18" s="80">
        <f>IF(G16="","",1)</f>
        <v>1</v>
      </c>
    </row>
    <row r="19" spans="1:7" ht="24" customHeight="1" x14ac:dyDescent="0.25"/>
    <row r="20" spans="1:7" ht="16.5" customHeight="1" x14ac:dyDescent="0.25">
      <c r="A20" s="26" t="s">
        <v>184</v>
      </c>
      <c r="B20" s="111" t="str">
        <f>IFERROR(VLOOKUP($B$3,Tableau3[[N°]:[Date de sortie]],16,FALSE),"")</f>
        <v/>
      </c>
      <c r="C20" s="92"/>
      <c r="D20" s="92"/>
      <c r="E20" s="93"/>
      <c r="F20" s="109" t="s">
        <v>178</v>
      </c>
      <c r="G20" s="80" t="str">
        <f>IFERROR(VLOOKUP($B$3,Tableau3[[N°]:[Date de sortie]],7,FALSE),"")</f>
        <v/>
      </c>
    </row>
    <row r="21" spans="1:7" ht="25.5" customHeight="1" x14ac:dyDescent="0.25"/>
    <row r="22" spans="1:7" ht="30" customHeight="1" x14ac:dyDescent="0.25">
      <c r="A22" s="28" t="s">
        <v>6</v>
      </c>
      <c r="B22" s="101" t="str">
        <f>IFERROR(VLOOKUP($B$3,Tableau3[[N°]:[Date de sortie]],19,FALSE),"")</f>
        <v/>
      </c>
      <c r="C22" s="88"/>
      <c r="D22" s="88"/>
      <c r="E22" s="88"/>
      <c r="F22" s="90"/>
      <c r="G22" s="90"/>
    </row>
    <row r="23" spans="1:7" ht="27" customHeight="1" x14ac:dyDescent="0.25">
      <c r="B23" s="58"/>
      <c r="C23" s="32"/>
      <c r="D23" s="32"/>
      <c r="E23" s="32"/>
      <c r="F23" s="32"/>
    </row>
    <row r="24" spans="1:7" ht="30" x14ac:dyDescent="0.25">
      <c r="A24" s="28" t="s">
        <v>185</v>
      </c>
      <c r="B24" s="116" t="str">
        <f>IF(B22="","",VLOOKUP($B$22,Liste!Q3:R29,2,FALSE))</f>
        <v/>
      </c>
      <c r="C24" s="116"/>
      <c r="E24" s="117" t="s">
        <v>247</v>
      </c>
      <c r="F24" s="117"/>
      <c r="G24" s="60" t="str">
        <f>IF($F$5="","","NON")</f>
        <v>NON</v>
      </c>
    </row>
    <row r="25" spans="1:7" x14ac:dyDescent="0.25">
      <c r="B25" s="59" t="str">
        <f>IF(B24="","",30)</f>
        <v/>
      </c>
    </row>
    <row r="26" spans="1:7" ht="14.25" customHeight="1" x14ac:dyDescent="0.25"/>
    <row r="27" spans="1:7" x14ac:dyDescent="0.25">
      <c r="A27" s="26" t="s">
        <v>188</v>
      </c>
      <c r="B27" s="101" t="e">
        <f>IF(VLOOKUP($B$3,Tableau3[[N°]:[Date de sortie]],23,FALSE)="","NON",VLOOKUP($B$3,Tableau3[[N°]:[Date de sortie]],23,FALSE))</f>
        <v>#N/A</v>
      </c>
      <c r="E27" s="114" t="s">
        <v>190</v>
      </c>
      <c r="F27" s="114"/>
      <c r="G27" s="60" t="e">
        <f>IF(VLOOKUP($B$3,Tableau3[[N°]:[Date de sortie]],26,FALSE)="","NA",VLOOKUP($B$3,Tableau3[[N°]:[Date de sortie]],26,FALSE))</f>
        <v>#N/A</v>
      </c>
    </row>
    <row r="28" spans="1:7" ht="21" customHeight="1" x14ac:dyDescent="0.25">
      <c r="B28" s="100"/>
    </row>
    <row r="29" spans="1:7" ht="19.5" customHeight="1" x14ac:dyDescent="0.25">
      <c r="A29" s="26" t="s">
        <v>189</v>
      </c>
      <c r="B29" s="85" t="e">
        <f>IF(VLOOKUP($B$3,Tableau3[[N°]:[Date de sortie]],25,FALSE)="","Pas de garantie",VLOOKUP($B$3,Tableau3[[N°]:[Date de sortie]],25,FALSE))</f>
        <v>#N/A</v>
      </c>
      <c r="C29" s="88"/>
      <c r="D29" s="88"/>
      <c r="E29" s="88"/>
      <c r="F29" s="89"/>
    </row>
    <row r="30" spans="1:7" ht="23.25" customHeight="1" x14ac:dyDescent="0.25">
      <c r="B30" s="100"/>
      <c r="F30" s="8"/>
    </row>
    <row r="31" spans="1:7" x14ac:dyDescent="0.25">
      <c r="A31" s="26" t="s">
        <v>235</v>
      </c>
      <c r="B31" s="87"/>
      <c r="E31" s="26" t="s">
        <v>243</v>
      </c>
    </row>
    <row r="32" spans="1:7" x14ac:dyDescent="0.25">
      <c r="A32" s="61"/>
      <c r="E32" s="8"/>
      <c r="F32" s="8"/>
      <c r="G32" s="8"/>
    </row>
    <row r="33" spans="1:7" x14ac:dyDescent="0.25">
      <c r="A33" s="61"/>
      <c r="E33" s="8"/>
      <c r="F33" s="8"/>
      <c r="G33" s="8"/>
    </row>
    <row r="34" spans="1:7" x14ac:dyDescent="0.25">
      <c r="A34" s="61"/>
      <c r="E34" s="8"/>
      <c r="F34" s="8"/>
      <c r="G34" s="8"/>
    </row>
    <row r="35" spans="1:7" x14ac:dyDescent="0.25">
      <c r="A35" s="102"/>
      <c r="E35" s="102"/>
      <c r="F35" s="102"/>
      <c r="G35" s="102"/>
    </row>
  </sheetData>
  <mergeCells count="7">
    <mergeCell ref="B24:C24"/>
    <mergeCell ref="E24:F24"/>
    <mergeCell ref="E27:F27"/>
    <mergeCell ref="F3:G3"/>
    <mergeCell ref="E10:F10"/>
    <mergeCell ref="E11:F11"/>
    <mergeCell ref="E12:F12"/>
  </mergeCells>
  <conditionalFormatting sqref="B8">
    <cfRule type="containsBlanks" dxfId="38" priority="14">
      <formula>LEN(TRIM(B8))=0</formula>
    </cfRule>
  </conditionalFormatting>
  <conditionalFormatting sqref="F1">
    <cfRule type="containsBlanks" dxfId="37" priority="7">
      <formula>LEN(TRIM(F1))=0</formula>
    </cfRule>
  </conditionalFormatting>
  <conditionalFormatting sqref="F5">
    <cfRule type="containsBlanks" dxfId="36" priority="4">
      <formula>LEN(TRIM(F5))=0</formula>
    </cfRule>
    <cfRule type="notContainsBlanks" dxfId="35" priority="15">
      <formula>LEN(TRIM(F5))&gt;0</formula>
    </cfRule>
  </conditionalFormatting>
  <conditionalFormatting sqref="G24">
    <cfRule type="containsText" dxfId="34" priority="2" operator="containsText" text="NON">
      <formula>NOT(ISERROR(SEARCH("NON",G24)))</formula>
    </cfRule>
    <cfRule type="containsBlanks" dxfId="33" priority="1">
      <formula>LEN(TRIM(G24))=0</formula>
    </cfRule>
  </conditionalFormatting>
  <dataValidations disablePrompts="1" count="1">
    <dataValidation allowBlank="1" showInputMessage="1" showErrorMessage="1" sqref="C10 C14:F14"/>
  </dataValidations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&amp;L&amp;10KEOLIS OISE&amp;C&amp;"-,Gras"&amp;12&amp;U&amp;KC00000FICHE SORTIE EQUIPEMENT</oddHeader>
    <oddFooter>&amp;L&amp;10&amp;D -&amp;T&amp;R&amp;10&amp;P/&amp;N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8" r:id="rId4" name="Button 10">
              <controlPr defaultSize="0" print="0" autoFill="0" autoPict="0" macro="[0]!SORTIE_equipement">
                <anchor moveWithCells="1" sizeWithCells="1">
                  <from>
                    <xdr:col>1</xdr:col>
                    <xdr:colOff>1190625</xdr:colOff>
                    <xdr:row>31</xdr:row>
                    <xdr:rowOff>38100</xdr:rowOff>
                  </from>
                  <to>
                    <xdr:col>1</xdr:col>
                    <xdr:colOff>2590800</xdr:colOff>
                    <xdr:row>34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AC235"/>
  <sheetViews>
    <sheetView zoomScale="80" zoomScaleNormal="80" workbookViewId="0">
      <selection activeCell="A7" sqref="A7:AC47"/>
    </sheetView>
  </sheetViews>
  <sheetFormatPr baseColWidth="10" defaultRowHeight="12.75" outlineLevelCol="1" x14ac:dyDescent="0.2"/>
  <cols>
    <col min="1" max="1" width="11.42578125" style="34"/>
    <col min="2" max="2" width="9.140625" style="35" customWidth="1"/>
    <col min="3" max="3" width="19.28515625" style="34" bestFit="1" customWidth="1"/>
    <col min="4" max="4" width="52.5703125" style="34" customWidth="1"/>
    <col min="5" max="5" width="24" style="34" bestFit="1" customWidth="1" outlineLevel="1"/>
    <col min="6" max="6" width="49.5703125" style="34" customWidth="1" outlineLevel="1"/>
    <col min="7" max="7" width="42.140625" style="34" bestFit="1" customWidth="1" outlineLevel="1"/>
    <col min="8" max="8" width="12.85546875" style="34" customWidth="1" outlineLevel="1"/>
    <col min="9" max="9" width="11.42578125" style="36" outlineLevel="1"/>
    <col min="10" max="10" width="15.42578125" style="34" customWidth="1" outlineLevel="1"/>
    <col min="11" max="11" width="10.85546875" style="34" bestFit="1" customWidth="1" outlineLevel="1"/>
    <col min="12" max="12" width="13.7109375" style="34" bestFit="1" customWidth="1" outlineLevel="1"/>
    <col min="13" max="13" width="8.7109375" style="34" bestFit="1" customWidth="1" outlineLevel="1"/>
    <col min="14" max="14" width="9.5703125" style="34" bestFit="1" customWidth="1" outlineLevel="1"/>
    <col min="15" max="15" width="29.85546875" style="34" bestFit="1" customWidth="1" outlineLevel="1"/>
    <col min="16" max="16" width="42.7109375" style="34" bestFit="1" customWidth="1" outlineLevel="1"/>
    <col min="17" max="17" width="31.28515625" style="34" bestFit="1" customWidth="1" outlineLevel="1"/>
    <col min="18" max="18" width="34.28515625" style="34" customWidth="1" outlineLevel="1"/>
    <col min="19" max="19" width="16.140625" style="34" customWidth="1" outlineLevel="1"/>
    <col min="20" max="20" width="76.7109375" style="34" bestFit="1" customWidth="1"/>
    <col min="21" max="21" width="14.42578125" style="34" customWidth="1"/>
    <col min="22" max="22" width="11.5703125" style="34" customWidth="1"/>
    <col min="23" max="23" width="12.28515625" style="34" customWidth="1"/>
    <col min="24" max="24" width="11" style="34" customWidth="1"/>
    <col min="25" max="25" width="11.42578125" style="34"/>
    <col min="26" max="26" width="17.7109375" style="34" customWidth="1"/>
    <col min="27" max="27" width="18.42578125" style="34" customWidth="1"/>
    <col min="28" max="28" width="12.85546875" style="34" customWidth="1"/>
    <col min="29" max="29" width="16" style="34" bestFit="1" customWidth="1"/>
    <col min="30" max="16384" width="11.42578125" style="34"/>
  </cols>
  <sheetData>
    <row r="3" spans="1:29" x14ac:dyDescent="0.2">
      <c r="C3" s="34" t="s">
        <v>191</v>
      </c>
      <c r="R3" s="34" t="s">
        <v>192</v>
      </c>
      <c r="S3" s="34" t="s">
        <v>193</v>
      </c>
      <c r="T3" s="34" t="s">
        <v>194</v>
      </c>
      <c r="Y3" s="34" t="s">
        <v>195</v>
      </c>
    </row>
    <row r="4" spans="1:29" s="45" customFormat="1" ht="48" customHeight="1" x14ac:dyDescent="0.2">
      <c r="A4" s="37" t="s">
        <v>196</v>
      </c>
      <c r="B4" s="38" t="s">
        <v>239</v>
      </c>
      <c r="C4" s="38" t="s">
        <v>197</v>
      </c>
      <c r="D4" s="38" t="s">
        <v>198</v>
      </c>
      <c r="E4" s="38" t="s">
        <v>199</v>
      </c>
      <c r="F4" s="38" t="s">
        <v>200</v>
      </c>
      <c r="G4" s="38" t="s">
        <v>201</v>
      </c>
      <c r="H4" s="38" t="s">
        <v>18</v>
      </c>
      <c r="I4" s="39" t="s">
        <v>202</v>
      </c>
      <c r="J4" s="40" t="s">
        <v>203</v>
      </c>
      <c r="K4" s="40" t="s">
        <v>204</v>
      </c>
      <c r="L4" s="40" t="s">
        <v>205</v>
      </c>
      <c r="M4" s="40" t="s">
        <v>206</v>
      </c>
      <c r="N4" s="40" t="s">
        <v>207</v>
      </c>
      <c r="O4" s="40" t="s">
        <v>208</v>
      </c>
      <c r="P4" s="40" t="s">
        <v>209</v>
      </c>
      <c r="Q4" s="40" t="s">
        <v>210</v>
      </c>
      <c r="R4" s="41" t="s">
        <v>211</v>
      </c>
      <c r="S4" s="41" t="s">
        <v>193</v>
      </c>
      <c r="T4" s="42" t="s">
        <v>212</v>
      </c>
      <c r="U4" s="42" t="s">
        <v>213</v>
      </c>
      <c r="V4" s="42" t="s">
        <v>214</v>
      </c>
      <c r="W4" s="43" t="s">
        <v>215</v>
      </c>
      <c r="X4" s="106" t="s">
        <v>244</v>
      </c>
      <c r="Y4" s="76" t="s">
        <v>216</v>
      </c>
      <c r="Z4" s="44" t="s">
        <v>217</v>
      </c>
      <c r="AA4" s="44" t="s">
        <v>218</v>
      </c>
      <c r="AB4" s="44" t="s">
        <v>219</v>
      </c>
      <c r="AC4" s="70" t="s">
        <v>236</v>
      </c>
    </row>
    <row r="5" spans="1:29" x14ac:dyDescent="0.2">
      <c r="A5" s="46" t="s">
        <v>1</v>
      </c>
      <c r="B5" s="55">
        <v>101</v>
      </c>
      <c r="C5" s="48" t="s">
        <v>221</v>
      </c>
      <c r="D5" s="49" t="s">
        <v>222</v>
      </c>
      <c r="E5" s="48" t="s">
        <v>7</v>
      </c>
      <c r="F5" s="49" t="s">
        <v>12</v>
      </c>
      <c r="G5" s="49" t="s">
        <v>47</v>
      </c>
      <c r="H5" s="47" t="s">
        <v>30</v>
      </c>
      <c r="I5" s="50" t="s">
        <v>223</v>
      </c>
      <c r="J5" s="50">
        <v>1992</v>
      </c>
      <c r="K5" s="47" t="s">
        <v>224</v>
      </c>
      <c r="L5" s="47">
        <v>602</v>
      </c>
      <c r="M5" s="47">
        <v>1</v>
      </c>
      <c r="N5" s="47">
        <v>602</v>
      </c>
      <c r="O5" s="48" t="s">
        <v>225</v>
      </c>
      <c r="P5" s="82" t="s">
        <v>226</v>
      </c>
      <c r="Q5" s="82" t="s">
        <v>227</v>
      </c>
      <c r="R5" s="48"/>
      <c r="S5" s="48"/>
      <c r="T5" s="48" t="s">
        <v>60</v>
      </c>
      <c r="U5" s="48" t="s">
        <v>43</v>
      </c>
      <c r="V5" s="47">
        <v>30</v>
      </c>
      <c r="W5" s="50">
        <v>42634</v>
      </c>
      <c r="X5" s="107"/>
      <c r="Y5" s="48"/>
      <c r="Z5" s="48"/>
      <c r="AA5" s="50"/>
      <c r="AB5" s="48"/>
      <c r="AC5" s="68"/>
    </row>
    <row r="6" spans="1:29" x14ac:dyDescent="0.2">
      <c r="A6" s="46" t="s">
        <v>1</v>
      </c>
      <c r="B6" s="55">
        <v>102</v>
      </c>
      <c r="C6" s="48" t="s">
        <v>228</v>
      </c>
      <c r="D6" s="49" t="s">
        <v>229</v>
      </c>
      <c r="E6" s="48" t="s">
        <v>7</v>
      </c>
      <c r="F6" s="49" t="s">
        <v>12</v>
      </c>
      <c r="G6" s="49" t="s">
        <v>56</v>
      </c>
      <c r="H6" s="47" t="s">
        <v>30</v>
      </c>
      <c r="I6" s="50">
        <v>1996</v>
      </c>
      <c r="J6" s="50">
        <v>1996</v>
      </c>
      <c r="K6" s="47" t="s">
        <v>224</v>
      </c>
      <c r="L6" s="47">
        <v>602</v>
      </c>
      <c r="M6" s="47">
        <v>1</v>
      </c>
      <c r="N6" s="47">
        <v>602</v>
      </c>
      <c r="O6" s="48" t="s">
        <v>225</v>
      </c>
      <c r="P6" s="82" t="s">
        <v>230</v>
      </c>
      <c r="Q6" s="82" t="s">
        <v>231</v>
      </c>
      <c r="R6" s="48"/>
      <c r="S6" s="48"/>
      <c r="T6" s="48" t="s">
        <v>60</v>
      </c>
      <c r="U6" s="48" t="s">
        <v>43</v>
      </c>
      <c r="V6" s="47">
        <v>30</v>
      </c>
      <c r="W6" s="50">
        <v>42634</v>
      </c>
      <c r="X6" s="107"/>
      <c r="Y6" s="48"/>
      <c r="Z6" s="48"/>
      <c r="AA6" s="50"/>
      <c r="AB6" s="48"/>
      <c r="AC6" s="67"/>
    </row>
    <row r="7" spans="1:29" x14ac:dyDescent="0.2">
      <c r="A7" s="46"/>
      <c r="B7" s="55"/>
      <c r="C7" s="48"/>
      <c r="D7" s="49"/>
      <c r="E7" s="48"/>
      <c r="F7" s="49"/>
      <c r="G7" s="49"/>
      <c r="H7" s="47"/>
      <c r="I7" s="50"/>
      <c r="J7" s="50"/>
      <c r="K7" s="47"/>
      <c r="L7" s="47"/>
      <c r="M7" s="47"/>
      <c r="N7" s="47"/>
      <c r="O7" s="48"/>
      <c r="P7" s="82"/>
      <c r="Q7" s="82"/>
      <c r="R7" s="48"/>
      <c r="S7" s="48"/>
      <c r="T7" s="48"/>
      <c r="U7" s="48"/>
      <c r="V7" s="47"/>
      <c r="W7" s="50"/>
      <c r="X7" s="107"/>
      <c r="Y7" s="48"/>
      <c r="Z7" s="48"/>
      <c r="AA7" s="50"/>
      <c r="AB7" s="48"/>
      <c r="AC7" s="67"/>
    </row>
    <row r="8" spans="1:29" x14ac:dyDescent="0.2">
      <c r="A8" s="46"/>
      <c r="B8" s="55"/>
      <c r="C8" s="48"/>
      <c r="D8" s="49"/>
      <c r="E8" s="48"/>
      <c r="F8" s="49"/>
      <c r="G8" s="49"/>
      <c r="H8" s="47"/>
      <c r="I8" s="50"/>
      <c r="J8" s="50"/>
      <c r="K8" s="47"/>
      <c r="L8" s="47"/>
      <c r="M8" s="47"/>
      <c r="N8" s="47"/>
      <c r="O8" s="48"/>
      <c r="P8" s="82"/>
      <c r="Q8" s="82"/>
      <c r="R8" s="48"/>
      <c r="S8" s="48"/>
      <c r="T8" s="48"/>
      <c r="U8" s="48"/>
      <c r="V8" s="47"/>
      <c r="W8" s="50"/>
      <c r="X8" s="107"/>
      <c r="Y8" s="48"/>
      <c r="Z8" s="48"/>
      <c r="AA8" s="50"/>
      <c r="AB8" s="48"/>
      <c r="AC8" s="67"/>
    </row>
    <row r="9" spans="1:29" x14ac:dyDescent="0.2">
      <c r="A9" s="46"/>
      <c r="B9" s="55"/>
      <c r="C9" s="48"/>
      <c r="D9" s="49"/>
      <c r="E9" s="48"/>
      <c r="F9" s="49"/>
      <c r="G9" s="49"/>
      <c r="H9" s="47"/>
      <c r="I9" s="50"/>
      <c r="J9" s="50"/>
      <c r="K9" s="47"/>
      <c r="L9" s="47"/>
      <c r="M9" s="47"/>
      <c r="N9" s="47"/>
      <c r="O9" s="48"/>
      <c r="P9" s="82"/>
      <c r="Q9" s="82"/>
      <c r="R9" s="48"/>
      <c r="S9" s="48"/>
      <c r="T9" s="48"/>
      <c r="U9" s="48"/>
      <c r="V9" s="47"/>
      <c r="W9" s="50"/>
      <c r="X9" s="107"/>
      <c r="Y9" s="48"/>
      <c r="Z9" s="48"/>
      <c r="AA9" s="50"/>
      <c r="AB9" s="48"/>
      <c r="AC9" s="67"/>
    </row>
    <row r="10" spans="1:29" x14ac:dyDescent="0.2">
      <c r="A10" s="46"/>
      <c r="B10" s="55"/>
      <c r="C10" s="48"/>
      <c r="D10" s="49"/>
      <c r="E10" s="48"/>
      <c r="F10" s="49"/>
      <c r="G10" s="49"/>
      <c r="H10" s="47"/>
      <c r="I10" s="50"/>
      <c r="J10" s="50"/>
      <c r="K10" s="47"/>
      <c r="L10" s="47"/>
      <c r="M10" s="47"/>
      <c r="N10" s="47"/>
      <c r="O10" s="48"/>
      <c r="P10" s="82"/>
      <c r="Q10" s="82"/>
      <c r="R10" s="48"/>
      <c r="S10" s="48"/>
      <c r="T10" s="48"/>
      <c r="U10" s="48"/>
      <c r="V10" s="47"/>
      <c r="W10" s="50"/>
      <c r="X10" s="107"/>
      <c r="Y10" s="48"/>
      <c r="Z10" s="48"/>
      <c r="AA10" s="50"/>
      <c r="AB10" s="48"/>
      <c r="AC10" s="67"/>
    </row>
    <row r="11" spans="1:29" x14ac:dyDescent="0.2">
      <c r="A11" s="46"/>
      <c r="B11" s="55"/>
      <c r="C11" s="48"/>
      <c r="D11" s="49"/>
      <c r="E11" s="48"/>
      <c r="F11" s="49"/>
      <c r="G11" s="49"/>
      <c r="H11" s="47"/>
      <c r="I11" s="50"/>
      <c r="J11" s="50"/>
      <c r="K11" s="47"/>
      <c r="L11" s="47"/>
      <c r="M11" s="47"/>
      <c r="N11" s="47"/>
      <c r="O11" s="48"/>
      <c r="P11" s="82"/>
      <c r="Q11" s="82"/>
      <c r="R11" s="48"/>
      <c r="S11" s="48"/>
      <c r="T11" s="48"/>
      <c r="U11" s="48"/>
      <c r="V11" s="47"/>
      <c r="W11" s="50"/>
      <c r="X11" s="107"/>
      <c r="Y11" s="48"/>
      <c r="Z11" s="48"/>
      <c r="AA11" s="50"/>
      <c r="AB11" s="48"/>
      <c r="AC11" s="67"/>
    </row>
    <row r="12" spans="1:29" x14ac:dyDescent="0.2">
      <c r="A12" s="46"/>
      <c r="B12" s="55"/>
      <c r="C12" s="48"/>
      <c r="D12" s="49"/>
      <c r="E12" s="48"/>
      <c r="F12" s="49"/>
      <c r="G12" s="49"/>
      <c r="H12" s="47"/>
      <c r="I12" s="50"/>
      <c r="J12" s="50"/>
      <c r="K12" s="47"/>
      <c r="L12" s="47"/>
      <c r="M12" s="47"/>
      <c r="N12" s="47"/>
      <c r="O12" s="48"/>
      <c r="P12" s="82"/>
      <c r="Q12" s="82"/>
      <c r="R12" s="48"/>
      <c r="S12" s="48"/>
      <c r="T12" s="48"/>
      <c r="U12" s="48"/>
      <c r="V12" s="47"/>
      <c r="W12" s="50"/>
      <c r="X12" s="107"/>
      <c r="Y12" s="48"/>
      <c r="Z12" s="48"/>
      <c r="AA12" s="50"/>
      <c r="AB12" s="48"/>
      <c r="AC12" s="67"/>
    </row>
    <row r="13" spans="1:29" x14ac:dyDescent="0.2">
      <c r="A13" s="46"/>
      <c r="B13" s="55"/>
      <c r="C13" s="48"/>
      <c r="D13" s="49"/>
      <c r="E13" s="48"/>
      <c r="F13" s="49"/>
      <c r="G13" s="49"/>
      <c r="H13" s="47"/>
      <c r="I13" s="50"/>
      <c r="J13" s="50"/>
      <c r="K13" s="47"/>
      <c r="L13" s="47"/>
      <c r="M13" s="47"/>
      <c r="N13" s="47"/>
      <c r="O13" s="48"/>
      <c r="P13" s="82"/>
      <c r="Q13" s="82"/>
      <c r="R13" s="48"/>
      <c r="S13" s="48"/>
      <c r="T13" s="48"/>
      <c r="U13" s="48"/>
      <c r="V13" s="47"/>
      <c r="W13" s="50"/>
      <c r="X13" s="107"/>
      <c r="Y13" s="48"/>
      <c r="Z13" s="48"/>
      <c r="AA13" s="50"/>
      <c r="AB13" s="48"/>
      <c r="AC13" s="67"/>
    </row>
    <row r="14" spans="1:29" x14ac:dyDescent="0.2">
      <c r="A14" s="46"/>
      <c r="B14" s="55"/>
      <c r="C14" s="48"/>
      <c r="D14" s="49"/>
      <c r="E14" s="48"/>
      <c r="F14" s="49"/>
      <c r="G14" s="49"/>
      <c r="H14" s="47"/>
      <c r="I14" s="50"/>
      <c r="J14" s="50"/>
      <c r="K14" s="47"/>
      <c r="L14" s="47"/>
      <c r="M14" s="47"/>
      <c r="N14" s="47"/>
      <c r="O14" s="48"/>
      <c r="P14" s="82"/>
      <c r="Q14" s="82"/>
      <c r="R14" s="48"/>
      <c r="S14" s="48"/>
      <c r="T14" s="48"/>
      <c r="U14" s="48"/>
      <c r="V14" s="47"/>
      <c r="W14" s="50"/>
      <c r="X14" s="107"/>
      <c r="Y14" s="48"/>
      <c r="Z14" s="48"/>
      <c r="AA14" s="50"/>
      <c r="AB14" s="48"/>
      <c r="AC14" s="67"/>
    </row>
    <row r="15" spans="1:29" x14ac:dyDescent="0.2">
      <c r="A15" s="46"/>
      <c r="B15" s="55"/>
      <c r="C15" s="48"/>
      <c r="D15" s="49"/>
      <c r="E15" s="48"/>
      <c r="F15" s="49"/>
      <c r="G15" s="49"/>
      <c r="H15" s="47"/>
      <c r="I15" s="50"/>
      <c r="J15" s="50"/>
      <c r="K15" s="47"/>
      <c r="L15" s="47"/>
      <c r="M15" s="47"/>
      <c r="N15" s="47"/>
      <c r="O15" s="48"/>
      <c r="P15" s="82"/>
      <c r="Q15" s="82"/>
      <c r="R15" s="48"/>
      <c r="S15" s="48"/>
      <c r="T15" s="48"/>
      <c r="U15" s="48"/>
      <c r="V15" s="47"/>
      <c r="W15" s="50"/>
      <c r="X15" s="107"/>
      <c r="Y15" s="48"/>
      <c r="Z15" s="48"/>
      <c r="AA15" s="50"/>
      <c r="AB15" s="48"/>
      <c r="AC15" s="67"/>
    </row>
    <row r="16" spans="1:29" x14ac:dyDescent="0.2">
      <c r="A16" s="46"/>
      <c r="B16" s="55"/>
      <c r="C16" s="48"/>
      <c r="D16" s="49"/>
      <c r="E16" s="48"/>
      <c r="F16" s="49"/>
      <c r="G16" s="49"/>
      <c r="H16" s="47"/>
      <c r="I16" s="50"/>
      <c r="J16" s="50"/>
      <c r="K16" s="47"/>
      <c r="L16" s="47"/>
      <c r="M16" s="47"/>
      <c r="N16" s="47"/>
      <c r="O16" s="48"/>
      <c r="P16" s="82"/>
      <c r="Q16" s="82"/>
      <c r="R16" s="48"/>
      <c r="S16" s="48"/>
      <c r="T16" s="48"/>
      <c r="U16" s="48"/>
      <c r="V16" s="47"/>
      <c r="W16" s="50"/>
      <c r="X16" s="107"/>
      <c r="Y16" s="48"/>
      <c r="Z16" s="48"/>
      <c r="AA16" s="50"/>
      <c r="AB16" s="48"/>
      <c r="AC16" s="67"/>
    </row>
    <row r="17" spans="1:29" x14ac:dyDescent="0.2">
      <c r="A17" s="46"/>
      <c r="B17" s="55"/>
      <c r="C17" s="48"/>
      <c r="D17" s="49"/>
      <c r="E17" s="48"/>
      <c r="F17" s="49"/>
      <c r="G17" s="49"/>
      <c r="H17" s="47"/>
      <c r="I17" s="50"/>
      <c r="J17" s="50"/>
      <c r="K17" s="47"/>
      <c r="L17" s="47"/>
      <c r="M17" s="47"/>
      <c r="N17" s="47"/>
      <c r="O17" s="48"/>
      <c r="P17" s="82"/>
      <c r="Q17" s="82"/>
      <c r="R17" s="48"/>
      <c r="S17" s="48"/>
      <c r="T17" s="48"/>
      <c r="U17" s="48"/>
      <c r="V17" s="47"/>
      <c r="W17" s="50"/>
      <c r="X17" s="107"/>
      <c r="Y17" s="48"/>
      <c r="Z17" s="48"/>
      <c r="AA17" s="50"/>
      <c r="AB17" s="48"/>
      <c r="AC17" s="67"/>
    </row>
    <row r="18" spans="1:29" x14ac:dyDescent="0.2">
      <c r="A18" s="46"/>
      <c r="B18" s="55"/>
      <c r="C18" s="48"/>
      <c r="D18" s="49"/>
      <c r="E18" s="48"/>
      <c r="F18" s="49"/>
      <c r="G18" s="49"/>
      <c r="H18" s="47"/>
      <c r="I18" s="50"/>
      <c r="J18" s="50"/>
      <c r="K18" s="47"/>
      <c r="L18" s="47"/>
      <c r="M18" s="47"/>
      <c r="N18" s="47"/>
      <c r="O18" s="48"/>
      <c r="P18" s="82"/>
      <c r="Q18" s="82"/>
      <c r="R18" s="48"/>
      <c r="S18" s="48"/>
      <c r="T18" s="48"/>
      <c r="U18" s="48"/>
      <c r="V18" s="47"/>
      <c r="W18" s="50"/>
      <c r="X18" s="107"/>
      <c r="Y18" s="48"/>
      <c r="Z18" s="48"/>
      <c r="AA18" s="50"/>
      <c r="AB18" s="48"/>
      <c r="AC18" s="67"/>
    </row>
    <row r="19" spans="1:29" x14ac:dyDescent="0.2">
      <c r="A19" s="46"/>
      <c r="B19" s="55"/>
      <c r="C19" s="48"/>
      <c r="D19" s="49"/>
      <c r="E19" s="48"/>
      <c r="F19" s="49"/>
      <c r="G19" s="49"/>
      <c r="H19" s="47"/>
      <c r="I19" s="50"/>
      <c r="J19" s="50"/>
      <c r="K19" s="47"/>
      <c r="L19" s="47"/>
      <c r="M19" s="47"/>
      <c r="N19" s="47"/>
      <c r="O19" s="48"/>
      <c r="P19" s="82"/>
      <c r="Q19" s="82"/>
      <c r="R19" s="48"/>
      <c r="S19" s="48"/>
      <c r="T19" s="48"/>
      <c r="U19" s="48"/>
      <c r="V19" s="47"/>
      <c r="W19" s="50"/>
      <c r="X19" s="107"/>
      <c r="Y19" s="48"/>
      <c r="Z19" s="48"/>
      <c r="AA19" s="50"/>
      <c r="AB19" s="48"/>
      <c r="AC19" s="67"/>
    </row>
    <row r="20" spans="1:29" x14ac:dyDescent="0.2">
      <c r="A20" s="46"/>
      <c r="B20" s="55"/>
      <c r="C20" s="48"/>
      <c r="D20" s="49"/>
      <c r="E20" s="48"/>
      <c r="F20" s="49"/>
      <c r="G20" s="49"/>
      <c r="H20" s="47"/>
      <c r="I20" s="50"/>
      <c r="J20" s="50"/>
      <c r="K20" s="47"/>
      <c r="L20" s="47"/>
      <c r="M20" s="47"/>
      <c r="N20" s="47"/>
      <c r="O20" s="48"/>
      <c r="P20" s="82"/>
      <c r="Q20" s="82"/>
      <c r="R20" s="48"/>
      <c r="S20" s="48"/>
      <c r="T20" s="48"/>
      <c r="U20" s="48"/>
      <c r="V20" s="47"/>
      <c r="W20" s="50"/>
      <c r="X20" s="107"/>
      <c r="Y20" s="48"/>
      <c r="Z20" s="48"/>
      <c r="AA20" s="50"/>
      <c r="AB20" s="48"/>
      <c r="AC20" s="67"/>
    </row>
    <row r="21" spans="1:29" x14ac:dyDescent="0.2">
      <c r="A21" s="46"/>
      <c r="B21" s="55"/>
      <c r="C21" s="48"/>
      <c r="D21" s="49"/>
      <c r="E21" s="48"/>
      <c r="F21" s="49"/>
      <c r="G21" s="49"/>
      <c r="H21" s="47"/>
      <c r="I21" s="50"/>
      <c r="J21" s="50"/>
      <c r="K21" s="47"/>
      <c r="L21" s="47"/>
      <c r="M21" s="47"/>
      <c r="N21" s="47"/>
      <c r="O21" s="48"/>
      <c r="P21" s="82"/>
      <c r="Q21" s="82"/>
      <c r="R21" s="48"/>
      <c r="S21" s="48"/>
      <c r="T21" s="48"/>
      <c r="U21" s="48"/>
      <c r="V21" s="47"/>
      <c r="W21" s="50"/>
      <c r="X21" s="107"/>
      <c r="Y21" s="48"/>
      <c r="Z21" s="48"/>
      <c r="AA21" s="50"/>
      <c r="AB21" s="48"/>
      <c r="AC21" s="67"/>
    </row>
    <row r="22" spans="1:29" x14ac:dyDescent="0.2">
      <c r="A22" s="46"/>
      <c r="B22" s="55"/>
      <c r="C22" s="48"/>
      <c r="D22" s="49"/>
      <c r="E22" s="48"/>
      <c r="F22" s="49"/>
      <c r="G22" s="49"/>
      <c r="H22" s="47"/>
      <c r="I22" s="50"/>
      <c r="J22" s="50"/>
      <c r="K22" s="47"/>
      <c r="L22" s="47"/>
      <c r="M22" s="47"/>
      <c r="N22" s="47"/>
      <c r="O22" s="48"/>
      <c r="P22" s="82"/>
      <c r="Q22" s="82"/>
      <c r="R22" s="48"/>
      <c r="S22" s="48"/>
      <c r="T22" s="48"/>
      <c r="U22" s="48"/>
      <c r="V22" s="47"/>
      <c r="W22" s="50"/>
      <c r="X22" s="107"/>
      <c r="Y22" s="48"/>
      <c r="Z22" s="48"/>
      <c r="AA22" s="50"/>
      <c r="AB22" s="48"/>
      <c r="AC22" s="67"/>
    </row>
    <row r="23" spans="1:29" x14ac:dyDescent="0.2">
      <c r="A23" s="46"/>
      <c r="B23" s="55"/>
      <c r="C23" s="48"/>
      <c r="D23" s="49"/>
      <c r="E23" s="48"/>
      <c r="F23" s="49"/>
      <c r="G23" s="49"/>
      <c r="H23" s="47"/>
      <c r="I23" s="50"/>
      <c r="J23" s="50"/>
      <c r="K23" s="47"/>
      <c r="L23" s="47"/>
      <c r="M23" s="47"/>
      <c r="N23" s="47"/>
      <c r="O23" s="48"/>
      <c r="P23" s="82"/>
      <c r="Q23" s="82"/>
      <c r="R23" s="48"/>
      <c r="S23" s="48"/>
      <c r="T23" s="48"/>
      <c r="U23" s="48"/>
      <c r="V23" s="47"/>
      <c r="W23" s="50"/>
      <c r="X23" s="107"/>
      <c r="Y23" s="48"/>
      <c r="Z23" s="48"/>
      <c r="AA23" s="50"/>
      <c r="AB23" s="48"/>
      <c r="AC23" s="67"/>
    </row>
    <row r="24" spans="1:29" x14ac:dyDescent="0.2">
      <c r="A24" s="46"/>
      <c r="B24" s="55"/>
      <c r="C24" s="48"/>
      <c r="D24" s="49"/>
      <c r="E24" s="48"/>
      <c r="F24" s="49"/>
      <c r="G24" s="49"/>
      <c r="H24" s="47"/>
      <c r="I24" s="50"/>
      <c r="J24" s="50"/>
      <c r="K24" s="47"/>
      <c r="L24" s="47"/>
      <c r="M24" s="47"/>
      <c r="N24" s="47"/>
      <c r="O24" s="48"/>
      <c r="P24" s="82"/>
      <c r="Q24" s="82"/>
      <c r="R24" s="48"/>
      <c r="S24" s="48"/>
      <c r="T24" s="48"/>
      <c r="U24" s="48"/>
      <c r="V24" s="47"/>
      <c r="W24" s="50"/>
      <c r="X24" s="107"/>
      <c r="Y24" s="48"/>
      <c r="Z24" s="48"/>
      <c r="AA24" s="50"/>
      <c r="AB24" s="48"/>
      <c r="AC24" s="67"/>
    </row>
    <row r="25" spans="1:29" x14ac:dyDescent="0.2">
      <c r="A25" s="46"/>
      <c r="B25" s="55"/>
      <c r="C25" s="48"/>
      <c r="D25" s="49"/>
      <c r="E25" s="48"/>
      <c r="F25" s="49"/>
      <c r="G25" s="49"/>
      <c r="H25" s="47"/>
      <c r="I25" s="50"/>
      <c r="J25" s="50"/>
      <c r="K25" s="47"/>
      <c r="L25" s="47"/>
      <c r="M25" s="47"/>
      <c r="N25" s="47"/>
      <c r="O25" s="48"/>
      <c r="P25" s="82"/>
      <c r="Q25" s="82"/>
      <c r="R25" s="48"/>
      <c r="S25" s="48"/>
      <c r="T25" s="48"/>
      <c r="U25" s="48"/>
      <c r="V25" s="47"/>
      <c r="W25" s="50"/>
      <c r="X25" s="107"/>
      <c r="Y25" s="48"/>
      <c r="Z25" s="48"/>
      <c r="AA25" s="50"/>
      <c r="AB25" s="48"/>
      <c r="AC25" s="67"/>
    </row>
    <row r="26" spans="1:29" x14ac:dyDescent="0.2">
      <c r="A26" s="46"/>
      <c r="B26" s="55"/>
      <c r="C26" s="48"/>
      <c r="D26" s="49"/>
      <c r="E26" s="48"/>
      <c r="F26" s="49"/>
      <c r="G26" s="49"/>
      <c r="H26" s="47"/>
      <c r="I26" s="50"/>
      <c r="J26" s="50"/>
      <c r="K26" s="47"/>
      <c r="L26" s="47"/>
      <c r="M26" s="47"/>
      <c r="N26" s="47"/>
      <c r="O26" s="48"/>
      <c r="P26" s="82"/>
      <c r="Q26" s="82"/>
      <c r="R26" s="48"/>
      <c r="S26" s="48"/>
      <c r="T26" s="48"/>
      <c r="U26" s="48"/>
      <c r="V26" s="47"/>
      <c r="W26" s="50"/>
      <c r="X26" s="107"/>
      <c r="Y26" s="48"/>
      <c r="Z26" s="48"/>
      <c r="AA26" s="50"/>
      <c r="AB26" s="48"/>
      <c r="AC26" s="67"/>
    </row>
    <row r="27" spans="1:29" x14ac:dyDescent="0.2">
      <c r="A27" s="46"/>
      <c r="B27" s="55"/>
      <c r="C27" s="48"/>
      <c r="D27" s="49"/>
      <c r="E27" s="48"/>
      <c r="F27" s="49"/>
      <c r="G27" s="49"/>
      <c r="H27" s="47"/>
      <c r="I27" s="50"/>
      <c r="J27" s="50"/>
      <c r="K27" s="47"/>
      <c r="L27" s="47"/>
      <c r="M27" s="47"/>
      <c r="N27" s="47"/>
      <c r="O27" s="48"/>
      <c r="P27" s="82"/>
      <c r="Q27" s="82"/>
      <c r="R27" s="48"/>
      <c r="S27" s="48"/>
      <c r="T27" s="48"/>
      <c r="U27" s="48"/>
      <c r="V27" s="47"/>
      <c r="W27" s="50"/>
      <c r="X27" s="107"/>
      <c r="Y27" s="48"/>
      <c r="Z27" s="48"/>
      <c r="AA27" s="50"/>
      <c r="AB27" s="48"/>
      <c r="AC27" s="67"/>
    </row>
    <row r="28" spans="1:29" x14ac:dyDescent="0.2">
      <c r="A28" s="46"/>
      <c r="B28" s="55"/>
      <c r="C28" s="48"/>
      <c r="D28" s="49"/>
      <c r="E28" s="48"/>
      <c r="F28" s="49"/>
      <c r="G28" s="49"/>
      <c r="H28" s="47"/>
      <c r="I28" s="50"/>
      <c r="J28" s="50"/>
      <c r="K28" s="47"/>
      <c r="L28" s="47"/>
      <c r="M28" s="47"/>
      <c r="N28" s="47"/>
      <c r="O28" s="48"/>
      <c r="P28" s="82"/>
      <c r="Q28" s="82"/>
      <c r="R28" s="48"/>
      <c r="S28" s="48"/>
      <c r="T28" s="48"/>
      <c r="U28" s="48"/>
      <c r="V28" s="47"/>
      <c r="W28" s="50"/>
      <c r="X28" s="107"/>
      <c r="Y28" s="48"/>
      <c r="Z28" s="48"/>
      <c r="AA28" s="50"/>
      <c r="AB28" s="48"/>
      <c r="AC28" s="67"/>
    </row>
    <row r="29" spans="1:29" x14ac:dyDescent="0.2">
      <c r="A29" s="46"/>
      <c r="B29" s="55"/>
      <c r="C29" s="48"/>
      <c r="D29" s="49"/>
      <c r="E29" s="48"/>
      <c r="F29" s="49"/>
      <c r="G29" s="49"/>
      <c r="H29" s="47"/>
      <c r="I29" s="50"/>
      <c r="J29" s="50"/>
      <c r="K29" s="47"/>
      <c r="L29" s="47"/>
      <c r="M29" s="47"/>
      <c r="N29" s="47"/>
      <c r="O29" s="48"/>
      <c r="P29" s="82"/>
      <c r="Q29" s="82"/>
      <c r="R29" s="48"/>
      <c r="S29" s="48"/>
      <c r="T29" s="48"/>
      <c r="U29" s="48"/>
      <c r="V29" s="47"/>
      <c r="W29" s="50"/>
      <c r="X29" s="107"/>
      <c r="Y29" s="48"/>
      <c r="Z29" s="48"/>
      <c r="AA29" s="50"/>
      <c r="AB29" s="48"/>
      <c r="AC29" s="67"/>
    </row>
    <row r="30" spans="1:29" x14ac:dyDescent="0.2">
      <c r="A30" s="46"/>
      <c r="B30" s="55"/>
      <c r="C30" s="48"/>
      <c r="D30" s="49"/>
      <c r="E30" s="48"/>
      <c r="F30" s="49"/>
      <c r="G30" s="49"/>
      <c r="H30" s="47"/>
      <c r="I30" s="50"/>
      <c r="J30" s="50"/>
      <c r="K30" s="47"/>
      <c r="L30" s="47"/>
      <c r="M30" s="47"/>
      <c r="N30" s="47"/>
      <c r="O30" s="48"/>
      <c r="P30" s="82"/>
      <c r="Q30" s="82"/>
      <c r="R30" s="48"/>
      <c r="S30" s="48"/>
      <c r="T30" s="48"/>
      <c r="U30" s="48"/>
      <c r="V30" s="47"/>
      <c r="W30" s="50"/>
      <c r="X30" s="107"/>
      <c r="Y30" s="48"/>
      <c r="Z30" s="48"/>
      <c r="AA30" s="50"/>
      <c r="AB30" s="48"/>
      <c r="AC30" s="67"/>
    </row>
    <row r="31" spans="1:29" x14ac:dyDescent="0.2">
      <c r="A31" s="46"/>
      <c r="B31" s="55"/>
      <c r="C31" s="48"/>
      <c r="D31" s="49"/>
      <c r="E31" s="48"/>
      <c r="F31" s="49"/>
      <c r="G31" s="49"/>
      <c r="H31" s="47"/>
      <c r="I31" s="50"/>
      <c r="J31" s="50"/>
      <c r="K31" s="47"/>
      <c r="L31" s="47"/>
      <c r="M31" s="47"/>
      <c r="N31" s="47"/>
      <c r="O31" s="48"/>
      <c r="P31" s="82"/>
      <c r="Q31" s="82"/>
      <c r="R31" s="48"/>
      <c r="S31" s="48"/>
      <c r="T31" s="48"/>
      <c r="U31" s="48"/>
      <c r="V31" s="47"/>
      <c r="W31" s="50"/>
      <c r="X31" s="107"/>
      <c r="Y31" s="48"/>
      <c r="Z31" s="48"/>
      <c r="AA31" s="50"/>
      <c r="AB31" s="48"/>
      <c r="AC31" s="67"/>
    </row>
    <row r="32" spans="1:29" x14ac:dyDescent="0.2">
      <c r="A32" s="46"/>
      <c r="B32" s="55"/>
      <c r="C32" s="48"/>
      <c r="D32" s="49"/>
      <c r="E32" s="48"/>
      <c r="F32" s="49"/>
      <c r="G32" s="49"/>
      <c r="H32" s="47"/>
      <c r="I32" s="50"/>
      <c r="J32" s="50"/>
      <c r="K32" s="47"/>
      <c r="L32" s="47"/>
      <c r="M32" s="47"/>
      <c r="N32" s="47"/>
      <c r="O32" s="48"/>
      <c r="P32" s="82"/>
      <c r="Q32" s="82"/>
      <c r="R32" s="48"/>
      <c r="S32" s="48"/>
      <c r="T32" s="48"/>
      <c r="U32" s="48"/>
      <c r="V32" s="47"/>
      <c r="W32" s="50"/>
      <c r="X32" s="107"/>
      <c r="Y32" s="48"/>
      <c r="Z32" s="48"/>
      <c r="AA32" s="50"/>
      <c r="AB32" s="48"/>
      <c r="AC32" s="67"/>
    </row>
    <row r="33" spans="1:29" x14ac:dyDescent="0.2">
      <c r="A33" s="46"/>
      <c r="B33" s="55"/>
      <c r="C33" s="48"/>
      <c r="D33" s="49"/>
      <c r="E33" s="48"/>
      <c r="F33" s="49"/>
      <c r="G33" s="49"/>
      <c r="H33" s="47"/>
      <c r="I33" s="50"/>
      <c r="J33" s="50"/>
      <c r="K33" s="47"/>
      <c r="L33" s="47"/>
      <c r="M33" s="47"/>
      <c r="N33" s="47"/>
      <c r="O33" s="48"/>
      <c r="P33" s="82"/>
      <c r="Q33" s="82"/>
      <c r="R33" s="48"/>
      <c r="S33" s="48"/>
      <c r="T33" s="48"/>
      <c r="U33" s="48"/>
      <c r="V33" s="47"/>
      <c r="W33" s="50"/>
      <c r="X33" s="107"/>
      <c r="Y33" s="48"/>
      <c r="Z33" s="48"/>
      <c r="AA33" s="50"/>
      <c r="AB33" s="48"/>
      <c r="AC33" s="67"/>
    </row>
    <row r="34" spans="1:29" x14ac:dyDescent="0.2">
      <c r="A34" s="46"/>
      <c r="B34" s="55"/>
      <c r="C34" s="48"/>
      <c r="D34" s="49"/>
      <c r="E34" s="48"/>
      <c r="F34" s="49"/>
      <c r="G34" s="49"/>
      <c r="H34" s="47"/>
      <c r="I34" s="50"/>
      <c r="J34" s="50"/>
      <c r="K34" s="47"/>
      <c r="L34" s="47"/>
      <c r="M34" s="47"/>
      <c r="N34" s="47"/>
      <c r="O34" s="48"/>
      <c r="P34" s="82"/>
      <c r="Q34" s="82"/>
      <c r="R34" s="48"/>
      <c r="S34" s="48"/>
      <c r="T34" s="48"/>
      <c r="U34" s="48"/>
      <c r="V34" s="47"/>
      <c r="W34" s="50"/>
      <c r="X34" s="107"/>
      <c r="Y34" s="48"/>
      <c r="Z34" s="48"/>
      <c r="AA34" s="50"/>
      <c r="AB34" s="48"/>
      <c r="AC34" s="67"/>
    </row>
    <row r="35" spans="1:29" x14ac:dyDescent="0.2">
      <c r="A35" s="46"/>
      <c r="B35" s="55"/>
      <c r="C35" s="48"/>
      <c r="D35" s="49"/>
      <c r="E35" s="48"/>
      <c r="F35" s="49"/>
      <c r="G35" s="49"/>
      <c r="H35" s="47"/>
      <c r="I35" s="50"/>
      <c r="J35" s="50"/>
      <c r="K35" s="47"/>
      <c r="L35" s="47"/>
      <c r="M35" s="47"/>
      <c r="N35" s="47"/>
      <c r="O35" s="48"/>
      <c r="P35" s="82"/>
      <c r="Q35" s="82"/>
      <c r="R35" s="48"/>
      <c r="S35" s="48"/>
      <c r="T35" s="48"/>
      <c r="U35" s="48"/>
      <c r="V35" s="47"/>
      <c r="W35" s="50"/>
      <c r="X35" s="107"/>
      <c r="Y35" s="48"/>
      <c r="Z35" s="48"/>
      <c r="AA35" s="50"/>
      <c r="AB35" s="48"/>
      <c r="AC35" s="67"/>
    </row>
    <row r="36" spans="1:29" x14ac:dyDescent="0.2">
      <c r="A36" s="46"/>
      <c r="B36" s="55"/>
      <c r="C36" s="48"/>
      <c r="D36" s="49"/>
      <c r="E36" s="48"/>
      <c r="F36" s="49"/>
      <c r="G36" s="49"/>
      <c r="H36" s="47"/>
      <c r="I36" s="50"/>
      <c r="J36" s="50"/>
      <c r="K36" s="47"/>
      <c r="L36" s="47"/>
      <c r="M36" s="47"/>
      <c r="N36" s="47"/>
      <c r="O36" s="48"/>
      <c r="P36" s="82"/>
      <c r="Q36" s="82"/>
      <c r="R36" s="48"/>
      <c r="S36" s="48"/>
      <c r="T36" s="48"/>
      <c r="U36" s="48"/>
      <c r="V36" s="47"/>
      <c r="W36" s="50"/>
      <c r="X36" s="107"/>
      <c r="Y36" s="48"/>
      <c r="Z36" s="48"/>
      <c r="AA36" s="50"/>
      <c r="AB36" s="48"/>
      <c r="AC36" s="67"/>
    </row>
    <row r="37" spans="1:29" x14ac:dyDescent="0.2">
      <c r="A37" s="46"/>
      <c r="B37" s="55"/>
      <c r="C37" s="48"/>
      <c r="D37" s="49"/>
      <c r="E37" s="48"/>
      <c r="F37" s="49"/>
      <c r="G37" s="49"/>
      <c r="H37" s="47"/>
      <c r="I37" s="50"/>
      <c r="J37" s="50"/>
      <c r="K37" s="47"/>
      <c r="L37" s="47"/>
      <c r="M37" s="47"/>
      <c r="N37" s="47"/>
      <c r="O37" s="48"/>
      <c r="P37" s="82"/>
      <c r="Q37" s="82"/>
      <c r="R37" s="48"/>
      <c r="S37" s="48"/>
      <c r="T37" s="48"/>
      <c r="U37" s="48"/>
      <c r="V37" s="47"/>
      <c r="W37" s="50"/>
      <c r="X37" s="107"/>
      <c r="Y37" s="48"/>
      <c r="Z37" s="48"/>
      <c r="AA37" s="50"/>
      <c r="AB37" s="48"/>
      <c r="AC37" s="67"/>
    </row>
    <row r="38" spans="1:29" x14ac:dyDescent="0.2">
      <c r="A38" s="46"/>
      <c r="B38" s="55"/>
      <c r="C38" s="48"/>
      <c r="D38" s="49"/>
      <c r="E38" s="48"/>
      <c r="F38" s="49"/>
      <c r="G38" s="49"/>
      <c r="H38" s="47"/>
      <c r="I38" s="50"/>
      <c r="J38" s="50"/>
      <c r="K38" s="47"/>
      <c r="L38" s="47"/>
      <c r="M38" s="47"/>
      <c r="N38" s="47"/>
      <c r="O38" s="48"/>
      <c r="P38" s="82"/>
      <c r="Q38" s="82"/>
      <c r="R38" s="48"/>
      <c r="S38" s="48"/>
      <c r="T38" s="48"/>
      <c r="U38" s="48"/>
      <c r="V38" s="47"/>
      <c r="W38" s="50"/>
      <c r="X38" s="107"/>
      <c r="Y38" s="48"/>
      <c r="Z38" s="48"/>
      <c r="AA38" s="50"/>
      <c r="AB38" s="48"/>
      <c r="AC38" s="67"/>
    </row>
    <row r="39" spans="1:29" x14ac:dyDescent="0.2">
      <c r="A39" s="46"/>
      <c r="B39" s="55"/>
      <c r="C39" s="48"/>
      <c r="D39" s="49"/>
      <c r="E39" s="48"/>
      <c r="F39" s="49"/>
      <c r="G39" s="49"/>
      <c r="H39" s="47"/>
      <c r="I39" s="50"/>
      <c r="J39" s="50"/>
      <c r="K39" s="47"/>
      <c r="L39" s="47"/>
      <c r="M39" s="47"/>
      <c r="N39" s="47"/>
      <c r="O39" s="48"/>
      <c r="P39" s="82"/>
      <c r="Q39" s="82"/>
      <c r="R39" s="48"/>
      <c r="S39" s="48"/>
      <c r="T39" s="48"/>
      <c r="U39" s="48"/>
      <c r="V39" s="47"/>
      <c r="W39" s="50"/>
      <c r="X39" s="107"/>
      <c r="Y39" s="48"/>
      <c r="Z39" s="48"/>
      <c r="AA39" s="50"/>
      <c r="AB39" s="48"/>
      <c r="AC39" s="67"/>
    </row>
    <row r="40" spans="1:29" x14ac:dyDescent="0.2">
      <c r="A40" s="46"/>
      <c r="B40" s="55"/>
      <c r="C40" s="48"/>
      <c r="D40" s="49"/>
      <c r="E40" s="48"/>
      <c r="F40" s="49"/>
      <c r="G40" s="49"/>
      <c r="H40" s="47"/>
      <c r="I40" s="50"/>
      <c r="J40" s="50"/>
      <c r="K40" s="47"/>
      <c r="L40" s="47"/>
      <c r="M40" s="47"/>
      <c r="N40" s="47"/>
      <c r="O40" s="48"/>
      <c r="P40" s="82"/>
      <c r="Q40" s="82"/>
      <c r="R40" s="48"/>
      <c r="S40" s="48"/>
      <c r="T40" s="48"/>
      <c r="U40" s="48"/>
      <c r="V40" s="47"/>
      <c r="W40" s="50"/>
      <c r="X40" s="107"/>
      <c r="Y40" s="48"/>
      <c r="Z40" s="48"/>
      <c r="AA40" s="50"/>
      <c r="AB40" s="48"/>
      <c r="AC40" s="67"/>
    </row>
    <row r="41" spans="1:29" x14ac:dyDescent="0.2">
      <c r="A41" s="46"/>
      <c r="B41" s="55"/>
      <c r="C41" s="48"/>
      <c r="D41" s="49"/>
      <c r="E41" s="48"/>
      <c r="F41" s="49"/>
      <c r="G41" s="49"/>
      <c r="H41" s="47"/>
      <c r="I41" s="50"/>
      <c r="J41" s="50"/>
      <c r="K41" s="47"/>
      <c r="L41" s="47"/>
      <c r="M41" s="47"/>
      <c r="N41" s="47"/>
      <c r="O41" s="48"/>
      <c r="P41" s="82"/>
      <c r="Q41" s="82"/>
      <c r="R41" s="48"/>
      <c r="S41" s="48"/>
      <c r="T41" s="48"/>
      <c r="U41" s="48"/>
      <c r="V41" s="47"/>
      <c r="W41" s="50"/>
      <c r="X41" s="107"/>
      <c r="Y41" s="48"/>
      <c r="Z41" s="48"/>
      <c r="AA41" s="50"/>
      <c r="AB41" s="48"/>
      <c r="AC41" s="67"/>
    </row>
    <row r="42" spans="1:29" x14ac:dyDescent="0.2">
      <c r="A42" s="46"/>
      <c r="B42" s="55"/>
      <c r="C42" s="48"/>
      <c r="D42" s="49"/>
      <c r="E42" s="48"/>
      <c r="F42" s="49"/>
      <c r="G42" s="49"/>
      <c r="H42" s="47"/>
      <c r="I42" s="50"/>
      <c r="J42" s="50"/>
      <c r="K42" s="47"/>
      <c r="L42" s="47"/>
      <c r="M42" s="47"/>
      <c r="N42" s="47"/>
      <c r="O42" s="48"/>
      <c r="P42" s="82"/>
      <c r="Q42" s="82"/>
      <c r="R42" s="48"/>
      <c r="S42" s="48"/>
      <c r="T42" s="48"/>
      <c r="U42" s="48"/>
      <c r="V42" s="47"/>
      <c r="W42" s="50"/>
      <c r="X42" s="107"/>
      <c r="Y42" s="48"/>
      <c r="Z42" s="48"/>
      <c r="AA42" s="50"/>
      <c r="AB42" s="48"/>
      <c r="AC42" s="67"/>
    </row>
    <row r="43" spans="1:29" ht="13.5" customHeight="1" x14ac:dyDescent="0.2">
      <c r="A43" s="46"/>
      <c r="B43" s="55"/>
      <c r="C43" s="48"/>
      <c r="D43" s="49"/>
      <c r="E43" s="48"/>
      <c r="F43" s="49"/>
      <c r="G43" s="49"/>
      <c r="H43" s="47"/>
      <c r="I43" s="50"/>
      <c r="J43" s="50"/>
      <c r="K43" s="47"/>
      <c r="L43" s="47"/>
      <c r="M43" s="47"/>
      <c r="N43" s="47"/>
      <c r="O43" s="48"/>
      <c r="P43" s="82"/>
      <c r="Q43" s="82"/>
      <c r="R43" s="48"/>
      <c r="S43" s="48"/>
      <c r="T43" s="48"/>
      <c r="U43" s="48"/>
      <c r="V43" s="47"/>
      <c r="W43" s="50"/>
      <c r="X43" s="107"/>
      <c r="Y43" s="48"/>
      <c r="Z43" s="48"/>
      <c r="AA43" s="50"/>
      <c r="AB43" s="48"/>
      <c r="AC43" s="67"/>
    </row>
    <row r="44" spans="1:29" x14ac:dyDescent="0.2">
      <c r="A44" s="46"/>
      <c r="B44" s="55"/>
      <c r="C44" s="48"/>
      <c r="D44" s="49"/>
      <c r="E44" s="48"/>
      <c r="F44" s="49"/>
      <c r="G44" s="49"/>
      <c r="H44" s="47"/>
      <c r="I44" s="50"/>
      <c r="J44" s="50"/>
      <c r="K44" s="47"/>
      <c r="L44" s="47"/>
      <c r="M44" s="47"/>
      <c r="N44" s="47"/>
      <c r="O44" s="48"/>
      <c r="P44" s="82"/>
      <c r="Q44" s="82"/>
      <c r="R44" s="48"/>
      <c r="S44" s="48"/>
      <c r="T44" s="48"/>
      <c r="U44" s="48"/>
      <c r="V44" s="47"/>
      <c r="W44" s="50"/>
      <c r="X44" s="107"/>
      <c r="Y44" s="48"/>
      <c r="Z44" s="48"/>
      <c r="AA44" s="50"/>
      <c r="AB44" s="48"/>
      <c r="AC44" s="67"/>
    </row>
    <row r="45" spans="1:29" x14ac:dyDescent="0.2">
      <c r="A45" s="46"/>
      <c r="B45" s="55"/>
      <c r="C45" s="48"/>
      <c r="D45" s="49"/>
      <c r="E45" s="48"/>
      <c r="F45" s="49"/>
      <c r="G45" s="49"/>
      <c r="H45" s="47"/>
      <c r="I45" s="50"/>
      <c r="J45" s="50"/>
      <c r="K45" s="47"/>
      <c r="L45" s="47"/>
      <c r="M45" s="47"/>
      <c r="N45" s="47"/>
      <c r="O45" s="48"/>
      <c r="P45" s="82"/>
      <c r="Q45" s="82"/>
      <c r="R45" s="48"/>
      <c r="S45" s="48"/>
      <c r="T45" s="48"/>
      <c r="U45" s="48"/>
      <c r="V45" s="47"/>
      <c r="W45" s="50"/>
      <c r="X45" s="107"/>
      <c r="Y45" s="48"/>
      <c r="Z45" s="48"/>
      <c r="AA45" s="50"/>
      <c r="AB45" s="48"/>
      <c r="AC45" s="67"/>
    </row>
    <row r="46" spans="1:29" x14ac:dyDescent="0.2">
      <c r="A46" s="46"/>
      <c r="B46" s="55"/>
      <c r="C46" s="48"/>
      <c r="D46" s="49"/>
      <c r="E46" s="48"/>
      <c r="F46" s="49"/>
      <c r="G46" s="49"/>
      <c r="H46" s="47"/>
      <c r="I46" s="50"/>
      <c r="J46" s="50"/>
      <c r="K46" s="47"/>
      <c r="L46" s="47"/>
      <c r="M46" s="47"/>
      <c r="N46" s="47"/>
      <c r="O46" s="48"/>
      <c r="P46" s="82"/>
      <c r="Q46" s="82"/>
      <c r="R46" s="48"/>
      <c r="S46" s="48"/>
      <c r="T46" s="48"/>
      <c r="U46" s="48"/>
      <c r="V46" s="47"/>
      <c r="W46" s="50"/>
      <c r="X46" s="107"/>
      <c r="Y46" s="48"/>
      <c r="Z46" s="48"/>
      <c r="AA46" s="50"/>
      <c r="AB46" s="48"/>
      <c r="AC46" s="67"/>
    </row>
    <row r="47" spans="1:29" x14ac:dyDescent="0.2">
      <c r="A47" s="46"/>
      <c r="B47" s="55"/>
      <c r="C47" s="48"/>
      <c r="D47" s="49"/>
      <c r="E47" s="48"/>
      <c r="F47" s="49"/>
      <c r="G47" s="49"/>
      <c r="H47" s="47"/>
      <c r="I47" s="50"/>
      <c r="J47" s="50"/>
      <c r="K47" s="47"/>
      <c r="L47" s="47"/>
      <c r="M47" s="47"/>
      <c r="N47" s="47"/>
      <c r="O47" s="48"/>
      <c r="P47" s="82"/>
      <c r="Q47" s="82"/>
      <c r="R47" s="48"/>
      <c r="S47" s="48"/>
      <c r="T47" s="48"/>
      <c r="U47" s="48"/>
      <c r="V47" s="47"/>
      <c r="W47" s="50"/>
      <c r="X47" s="107"/>
      <c r="Y47" s="48"/>
      <c r="Z47" s="48"/>
      <c r="AA47" s="50"/>
      <c r="AB47" s="48"/>
      <c r="AC47" s="67"/>
    </row>
    <row r="48" spans="1:29" x14ac:dyDescent="0.2">
      <c r="A48" s="46"/>
      <c r="B48" s="55"/>
      <c r="C48" s="48" t="str">
        <f>IF(Tableau3[[#This Row],[N°]]="","",CONCATENATE("E","_",LEFT(A48,4),"_",B48))</f>
        <v/>
      </c>
      <c r="D48" s="49"/>
      <c r="E48" s="48"/>
      <c r="F48" s="49"/>
      <c r="G48" s="49"/>
      <c r="H48" s="47"/>
      <c r="I48" s="50"/>
      <c r="J48" s="50"/>
      <c r="K48" s="47"/>
      <c r="L48" s="47"/>
      <c r="M48" s="47"/>
      <c r="N48" s="47" t="str">
        <f>IF(Tableau3[[#This Row],[Gestionnaire]]="","",Tableau3[[#This Row],[Gestionnaire]])</f>
        <v/>
      </c>
      <c r="O48" s="48"/>
      <c r="P48" s="82"/>
      <c r="Q48" s="82"/>
      <c r="R48" s="48"/>
      <c r="S48" s="48"/>
      <c r="T48" s="48"/>
      <c r="U48" s="48" t="str">
        <f>IF(Tableau3[[#This Row],[Contrôles réglementaires]]="","",VLOOKUP(Tableau3[[#This Row],[Contrôles réglementaires]],Liste!Q6:R33,2,FALSE))</f>
        <v/>
      </c>
      <c r="V48" s="47" t="str">
        <f>IF(Tableau3[[#This Row],[Nombre de mois entre 2 contrôles]]="","",30)</f>
        <v/>
      </c>
      <c r="W48" s="50"/>
      <c r="X48" s="107"/>
      <c r="Y48" s="48"/>
      <c r="Z48" s="48"/>
      <c r="AA48" s="50"/>
      <c r="AB48" s="48"/>
      <c r="AC48" s="67"/>
    </row>
    <row r="49" spans="1:29" x14ac:dyDescent="0.2">
      <c r="A49" s="46"/>
      <c r="B49" s="55"/>
      <c r="C49" s="48" t="str">
        <f>IF(Tableau3[[#This Row],[N°]]="","",CONCATENATE("E","_",LEFT(A49,4),"_",B49))</f>
        <v/>
      </c>
      <c r="D49" s="49"/>
      <c r="E49" s="48"/>
      <c r="F49" s="49"/>
      <c r="G49" s="49"/>
      <c r="H49" s="47"/>
      <c r="I49" s="50"/>
      <c r="J49" s="50"/>
      <c r="K49" s="47"/>
      <c r="L49" s="47"/>
      <c r="M49" s="47"/>
      <c r="N49" s="47" t="str">
        <f>IF(Tableau3[[#This Row],[Gestionnaire]]="","",Tableau3[[#This Row],[Gestionnaire]])</f>
        <v/>
      </c>
      <c r="O49" s="48"/>
      <c r="P49" s="82"/>
      <c r="Q49" s="82"/>
      <c r="R49" s="48"/>
      <c r="S49" s="48"/>
      <c r="T49" s="48"/>
      <c r="U49" s="48" t="str">
        <f>IF(Tableau3[[#This Row],[Contrôles réglementaires]]="","",VLOOKUP(Tableau3[[#This Row],[Contrôles réglementaires]],Liste!Q7:R34,2,FALSE))</f>
        <v/>
      </c>
      <c r="V49" s="47" t="str">
        <f>IF(Tableau3[[#This Row],[Nombre de mois entre 2 contrôles]]="","",30)</f>
        <v/>
      </c>
      <c r="W49" s="50"/>
      <c r="X49" s="107"/>
      <c r="Y49" s="48"/>
      <c r="Z49" s="48"/>
      <c r="AA49" s="50"/>
      <c r="AB49" s="48"/>
      <c r="AC49" s="67"/>
    </row>
    <row r="50" spans="1:29" x14ac:dyDescent="0.2">
      <c r="A50" s="46"/>
      <c r="B50" s="55"/>
      <c r="C50" s="48" t="str">
        <f>IF(Tableau3[[#This Row],[N°]]="","",CONCATENATE("E","_",LEFT(A50,4),"_",B50))</f>
        <v/>
      </c>
      <c r="D50" s="49"/>
      <c r="E50" s="48"/>
      <c r="F50" s="49"/>
      <c r="G50" s="49"/>
      <c r="H50" s="47"/>
      <c r="I50" s="50"/>
      <c r="J50" s="50"/>
      <c r="K50" s="47"/>
      <c r="L50" s="47"/>
      <c r="M50" s="47"/>
      <c r="N50" s="47" t="str">
        <f>IF(Tableau3[[#This Row],[Gestionnaire]]="","",Tableau3[[#This Row],[Gestionnaire]])</f>
        <v/>
      </c>
      <c r="O50" s="48"/>
      <c r="P50" s="82"/>
      <c r="Q50" s="82"/>
      <c r="R50" s="48"/>
      <c r="S50" s="48"/>
      <c r="T50" s="48"/>
      <c r="U50" s="48" t="str">
        <f>IF(Tableau3[[#This Row],[Contrôles réglementaires]]="","",VLOOKUP(Tableau3[[#This Row],[Contrôles réglementaires]],Liste!Q8:R35,2,FALSE))</f>
        <v/>
      </c>
      <c r="V50" s="47" t="str">
        <f>IF(Tableau3[[#This Row],[Nombre de mois entre 2 contrôles]]="","",30)</f>
        <v/>
      </c>
      <c r="W50" s="50"/>
      <c r="X50" s="107"/>
      <c r="Y50" s="48"/>
      <c r="Z50" s="48"/>
      <c r="AA50" s="50"/>
      <c r="AB50" s="48"/>
      <c r="AC50" s="67"/>
    </row>
    <row r="51" spans="1:29" x14ac:dyDescent="0.2">
      <c r="A51" s="46"/>
      <c r="B51" s="55"/>
      <c r="C51" s="48" t="str">
        <f>IF(Tableau3[[#This Row],[N°]]="","",CONCATENATE("E","_",LEFT(A51,4),"_",B51))</f>
        <v/>
      </c>
      <c r="D51" s="49"/>
      <c r="E51" s="48"/>
      <c r="F51" s="49"/>
      <c r="G51" s="49"/>
      <c r="H51" s="47"/>
      <c r="I51" s="50"/>
      <c r="J51" s="50"/>
      <c r="K51" s="47"/>
      <c r="L51" s="47"/>
      <c r="M51" s="47"/>
      <c r="N51" s="47" t="str">
        <f>IF(Tableau3[[#This Row],[Gestionnaire]]="","",Tableau3[[#This Row],[Gestionnaire]])</f>
        <v/>
      </c>
      <c r="O51" s="48"/>
      <c r="P51" s="82"/>
      <c r="Q51" s="82"/>
      <c r="R51" s="48"/>
      <c r="S51" s="48"/>
      <c r="T51" s="48"/>
      <c r="U51" s="48" t="str">
        <f>IF(Tableau3[[#This Row],[Contrôles réglementaires]]="","",VLOOKUP(Tableau3[[#This Row],[Contrôles réglementaires]],Liste!Q9:R36,2,FALSE))</f>
        <v/>
      </c>
      <c r="V51" s="47" t="str">
        <f>IF(Tableau3[[#This Row],[Nombre de mois entre 2 contrôles]]="","",30)</f>
        <v/>
      </c>
      <c r="W51" s="50"/>
      <c r="X51" s="107"/>
      <c r="Y51" s="48"/>
      <c r="Z51" s="48"/>
      <c r="AA51" s="50"/>
      <c r="AB51" s="48"/>
      <c r="AC51" s="67"/>
    </row>
    <row r="52" spans="1:29" x14ac:dyDescent="0.2">
      <c r="A52" s="46"/>
      <c r="B52" s="55"/>
      <c r="C52" s="48" t="str">
        <f>IF(Tableau3[[#This Row],[N°]]="","",CONCATENATE("E","_",LEFT(A52,4),"_",B52))</f>
        <v/>
      </c>
      <c r="D52" s="49"/>
      <c r="E52" s="48"/>
      <c r="F52" s="49"/>
      <c r="G52" s="49"/>
      <c r="H52" s="47"/>
      <c r="I52" s="50"/>
      <c r="J52" s="50"/>
      <c r="K52" s="47"/>
      <c r="L52" s="47"/>
      <c r="M52" s="47"/>
      <c r="N52" s="47" t="str">
        <f>IF(Tableau3[[#This Row],[Gestionnaire]]="","",Tableau3[[#This Row],[Gestionnaire]])</f>
        <v/>
      </c>
      <c r="O52" s="48"/>
      <c r="P52" s="82"/>
      <c r="Q52" s="82"/>
      <c r="R52" s="48"/>
      <c r="S52" s="48"/>
      <c r="T52" s="48"/>
      <c r="U52" s="48" t="str">
        <f>IF(Tableau3[[#This Row],[Contrôles réglementaires]]="","",VLOOKUP(Tableau3[[#This Row],[Contrôles réglementaires]],Liste!Q10:R37,2,FALSE))</f>
        <v/>
      </c>
      <c r="V52" s="47" t="str">
        <f>IF(Tableau3[[#This Row],[Nombre de mois entre 2 contrôles]]="","",30)</f>
        <v/>
      </c>
      <c r="W52" s="50"/>
      <c r="X52" s="107"/>
      <c r="Y52" s="48"/>
      <c r="Z52" s="48"/>
      <c r="AA52" s="50"/>
      <c r="AB52" s="48"/>
      <c r="AC52" s="67"/>
    </row>
    <row r="53" spans="1:29" x14ac:dyDescent="0.2">
      <c r="A53" s="46"/>
      <c r="B53" s="55"/>
      <c r="C53" s="48" t="str">
        <f>IF(Tableau3[[#This Row],[N°]]="","",CONCATENATE("E","_",LEFT(A53,4),"_",B53))</f>
        <v/>
      </c>
      <c r="D53" s="49"/>
      <c r="E53" s="48"/>
      <c r="F53" s="49"/>
      <c r="G53" s="49"/>
      <c r="H53" s="47"/>
      <c r="I53" s="50"/>
      <c r="J53" s="50"/>
      <c r="K53" s="47"/>
      <c r="L53" s="47"/>
      <c r="M53" s="47"/>
      <c r="N53" s="47" t="str">
        <f>IF(Tableau3[[#This Row],[Gestionnaire]]="","",Tableau3[[#This Row],[Gestionnaire]])</f>
        <v/>
      </c>
      <c r="O53" s="48"/>
      <c r="P53" s="82"/>
      <c r="Q53" s="82"/>
      <c r="R53" s="48"/>
      <c r="S53" s="48"/>
      <c r="T53" s="48"/>
      <c r="U53" s="48" t="str">
        <f>IF(Tableau3[[#This Row],[Contrôles réglementaires]]="","",VLOOKUP(Tableau3[[#This Row],[Contrôles réglementaires]],Liste!Q11:R38,2,FALSE))</f>
        <v/>
      </c>
      <c r="V53" s="47" t="str">
        <f>IF(Tableau3[[#This Row],[Nombre de mois entre 2 contrôles]]="","",30)</f>
        <v/>
      </c>
      <c r="W53" s="50"/>
      <c r="X53" s="107"/>
      <c r="Y53" s="48"/>
      <c r="Z53" s="48"/>
      <c r="AA53" s="50"/>
      <c r="AB53" s="48"/>
      <c r="AC53" s="67"/>
    </row>
    <row r="54" spans="1:29" x14ac:dyDescent="0.2">
      <c r="A54" s="46"/>
      <c r="B54" s="55"/>
      <c r="C54" s="48" t="str">
        <f>IF(Tableau3[[#This Row],[N°]]="","",CONCATENATE("E","_",LEFT(A54,4),"_",B54))</f>
        <v/>
      </c>
      <c r="D54" s="53"/>
      <c r="E54" s="52"/>
      <c r="F54" s="53"/>
      <c r="G54" s="53"/>
      <c r="H54" s="51"/>
      <c r="I54" s="54"/>
      <c r="J54" s="54"/>
      <c r="K54" s="51"/>
      <c r="L54" s="51"/>
      <c r="M54" s="47"/>
      <c r="N54" s="47" t="str">
        <f>IF(Tableau3[[#This Row],[Gestionnaire]]="","",Tableau3[[#This Row],[Gestionnaire]])</f>
        <v/>
      </c>
      <c r="O54" s="52"/>
      <c r="P54" s="83"/>
      <c r="Q54" s="83"/>
      <c r="R54" s="52"/>
      <c r="S54" s="52"/>
      <c r="T54" s="52"/>
      <c r="U54" s="48" t="str">
        <f>IF(Tableau3[[#This Row],[Contrôles réglementaires]]="","",VLOOKUP(Tableau3[[#This Row],[Contrôles réglementaires]],Liste!Q12:R39,2,FALSE))</f>
        <v/>
      </c>
      <c r="V54" s="47" t="str">
        <f>IF(Tableau3[[#This Row],[Nombre de mois entre 2 contrôles]]="","",30)</f>
        <v/>
      </c>
      <c r="W54" s="54"/>
      <c r="X54" s="108"/>
      <c r="Y54" s="52"/>
      <c r="Z54" s="52"/>
      <c r="AA54" s="54"/>
      <c r="AB54" s="52"/>
      <c r="AC54" s="69"/>
    </row>
    <row r="55" spans="1:29" x14ac:dyDescent="0.2">
      <c r="A55" s="46"/>
      <c r="B55" s="55"/>
      <c r="C55" s="48" t="str">
        <f>IF(Tableau3[[#This Row],[N°]]="","",CONCATENATE("E","_",LEFT(A55,4),"_",B55))</f>
        <v/>
      </c>
      <c r="D55" s="49"/>
      <c r="E55" s="48"/>
      <c r="F55" s="49"/>
      <c r="G55" s="49"/>
      <c r="H55" s="47"/>
      <c r="I55" s="50"/>
      <c r="J55" s="50"/>
      <c r="K55" s="47"/>
      <c r="L55" s="47"/>
      <c r="M55" s="47"/>
      <c r="N55" s="47" t="str">
        <f>IF(Tableau3[[#This Row],[Gestionnaire]]="","",Tableau3[[#This Row],[Gestionnaire]])</f>
        <v/>
      </c>
      <c r="O55" s="48"/>
      <c r="P55" s="82"/>
      <c r="Q55" s="82"/>
      <c r="R55" s="48"/>
      <c r="S55" s="52"/>
      <c r="T55" s="52"/>
      <c r="U55" s="48" t="str">
        <f>IF(Tableau3[[#This Row],[Contrôles réglementaires]]="","",VLOOKUP(Tableau3[[#This Row],[Contrôles réglementaires]],Liste!Q13:R40,2,FALSE))</f>
        <v/>
      </c>
      <c r="V55" s="47" t="str">
        <f>IF(Tableau3[[#This Row],[Nombre de mois entre 2 contrôles]]="","",30)</f>
        <v/>
      </c>
      <c r="W55" s="54"/>
      <c r="X55" s="108"/>
      <c r="Y55" s="52"/>
      <c r="Z55" s="52"/>
      <c r="AA55" s="54"/>
      <c r="AB55" s="52"/>
      <c r="AC55" s="69"/>
    </row>
    <row r="56" spans="1:29" x14ac:dyDescent="0.2">
      <c r="A56" s="46"/>
      <c r="B56" s="55"/>
      <c r="C56" s="48" t="str">
        <f>IF(Tableau3[[#This Row],[N°]]="","",CONCATENATE("E","_",LEFT(A56,4),"_",B56))</f>
        <v/>
      </c>
      <c r="D56" s="49"/>
      <c r="E56" s="48"/>
      <c r="F56" s="49"/>
      <c r="G56" s="49"/>
      <c r="H56" s="47"/>
      <c r="I56" s="50"/>
      <c r="J56" s="50"/>
      <c r="K56" s="47"/>
      <c r="L56" s="47"/>
      <c r="M56" s="47"/>
      <c r="N56" s="47" t="str">
        <f>IF(Tableau3[[#This Row],[Gestionnaire]]="","",Tableau3[[#This Row],[Gestionnaire]])</f>
        <v/>
      </c>
      <c r="O56" s="48"/>
      <c r="P56" s="82"/>
      <c r="Q56" s="82"/>
      <c r="R56" s="48"/>
      <c r="S56" s="52"/>
      <c r="T56" s="52"/>
      <c r="U56" s="48" t="str">
        <f>IF(Tableau3[[#This Row],[Contrôles réglementaires]]="","",VLOOKUP(Tableau3[[#This Row],[Contrôles réglementaires]],Liste!Q14:R41,2,FALSE))</f>
        <v/>
      </c>
      <c r="V56" s="47" t="str">
        <f>IF(Tableau3[[#This Row],[Nombre de mois entre 2 contrôles]]="","",30)</f>
        <v/>
      </c>
      <c r="W56" s="54"/>
      <c r="X56" s="108"/>
      <c r="Y56" s="52"/>
      <c r="Z56" s="52"/>
      <c r="AA56" s="54"/>
      <c r="AB56" s="52"/>
      <c r="AC56" s="69"/>
    </row>
    <row r="57" spans="1:29" x14ac:dyDescent="0.2">
      <c r="A57" s="46"/>
      <c r="B57" s="55"/>
      <c r="C57" s="48" t="str">
        <f>IF(Tableau3[[#This Row],[N°]]="","",CONCATENATE("E","_",LEFT(A57,4),"_",B57))</f>
        <v/>
      </c>
      <c r="D57" s="49"/>
      <c r="E57" s="48"/>
      <c r="F57" s="49"/>
      <c r="G57" s="49"/>
      <c r="H57" s="47"/>
      <c r="I57" s="50"/>
      <c r="J57" s="50"/>
      <c r="K57" s="47"/>
      <c r="L57" s="47"/>
      <c r="M57" s="47"/>
      <c r="N57" s="47" t="str">
        <f>IF(Tableau3[[#This Row],[Gestionnaire]]="","",Tableau3[[#This Row],[Gestionnaire]])</f>
        <v/>
      </c>
      <c r="O57" s="48"/>
      <c r="P57" s="82"/>
      <c r="Q57" s="82"/>
      <c r="R57" s="48"/>
      <c r="S57" s="52"/>
      <c r="T57" s="52"/>
      <c r="U57" s="48" t="str">
        <f>IF(Tableau3[[#This Row],[Contrôles réglementaires]]="","",VLOOKUP(Tableau3[[#This Row],[Contrôles réglementaires]],Liste!Q15:R42,2,FALSE))</f>
        <v/>
      </c>
      <c r="V57" s="47" t="str">
        <f>IF(Tableau3[[#This Row],[Nombre de mois entre 2 contrôles]]="","",30)</f>
        <v/>
      </c>
      <c r="W57" s="54"/>
      <c r="X57" s="108"/>
      <c r="Y57" s="52"/>
      <c r="Z57" s="52"/>
      <c r="AA57" s="54"/>
      <c r="AB57" s="52"/>
      <c r="AC57" s="69"/>
    </row>
    <row r="58" spans="1:29" x14ac:dyDescent="0.2">
      <c r="A58" s="46"/>
      <c r="B58" s="55"/>
      <c r="C58" s="48" t="str">
        <f>IF(Tableau3[[#This Row],[N°]]="","",CONCATENATE("E","_",LEFT(A58,4),"_",B58))</f>
        <v/>
      </c>
      <c r="D58" s="49"/>
      <c r="E58" s="48"/>
      <c r="F58" s="49"/>
      <c r="G58" s="49"/>
      <c r="H58" s="47"/>
      <c r="I58" s="50"/>
      <c r="J58" s="50"/>
      <c r="K58" s="47"/>
      <c r="L58" s="47"/>
      <c r="M58" s="47"/>
      <c r="N58" s="47" t="str">
        <f>IF(Tableau3[[#This Row],[Gestionnaire]]="","",Tableau3[[#This Row],[Gestionnaire]])</f>
        <v/>
      </c>
      <c r="O58" s="48"/>
      <c r="P58" s="82"/>
      <c r="Q58" s="82"/>
      <c r="R58" s="48"/>
      <c r="S58" s="52"/>
      <c r="T58" s="52"/>
      <c r="U58" s="48" t="str">
        <f>IF(Tableau3[[#This Row],[Contrôles réglementaires]]="","",VLOOKUP(Tableau3[[#This Row],[Contrôles réglementaires]],Liste!Q16:R43,2,FALSE))</f>
        <v/>
      </c>
      <c r="V58" s="47" t="str">
        <f>IF(Tableau3[[#This Row],[Nombre de mois entre 2 contrôles]]="","",30)</f>
        <v/>
      </c>
      <c r="W58" s="54"/>
      <c r="X58" s="108"/>
      <c r="Y58" s="52"/>
      <c r="Z58" s="52"/>
      <c r="AA58" s="54"/>
      <c r="AB58" s="52"/>
      <c r="AC58" s="69"/>
    </row>
    <row r="59" spans="1:29" x14ac:dyDescent="0.2">
      <c r="A59" s="46"/>
      <c r="B59" s="55"/>
      <c r="C59" s="48" t="str">
        <f>IF(Tableau3[[#This Row],[N°]]="","",CONCATENATE("E","_",LEFT(A59,4),"_",B59))</f>
        <v/>
      </c>
      <c r="D59" s="49"/>
      <c r="E59" s="48"/>
      <c r="F59" s="49"/>
      <c r="G59" s="49"/>
      <c r="H59" s="47"/>
      <c r="I59" s="50"/>
      <c r="J59" s="50"/>
      <c r="K59" s="47"/>
      <c r="L59" s="47"/>
      <c r="M59" s="47"/>
      <c r="N59" s="47" t="str">
        <f>IF(Tableau3[[#This Row],[Gestionnaire]]="","",Tableau3[[#This Row],[Gestionnaire]])</f>
        <v/>
      </c>
      <c r="O59" s="48"/>
      <c r="P59" s="82"/>
      <c r="Q59" s="82"/>
      <c r="R59" s="48"/>
      <c r="S59" s="52"/>
      <c r="T59" s="52"/>
      <c r="U59" s="48" t="str">
        <f>IF(Tableau3[[#This Row],[Contrôles réglementaires]]="","",VLOOKUP(Tableau3[[#This Row],[Contrôles réglementaires]],Liste!Q17:R44,2,FALSE))</f>
        <v/>
      </c>
      <c r="V59" s="47" t="str">
        <f>IF(Tableau3[[#This Row],[Nombre de mois entre 2 contrôles]]="","",30)</f>
        <v/>
      </c>
      <c r="W59" s="54"/>
      <c r="X59" s="108"/>
      <c r="Y59" s="52"/>
      <c r="Z59" s="52"/>
      <c r="AA59" s="54"/>
      <c r="AB59" s="52"/>
      <c r="AC59" s="69"/>
    </row>
    <row r="60" spans="1:29" x14ac:dyDescent="0.2">
      <c r="A60" s="46"/>
      <c r="B60" s="55"/>
      <c r="C60" s="48" t="str">
        <f>IF(Tableau3[[#This Row],[N°]]="","",CONCATENATE("E","_",LEFT(A60,4),"_",B60))</f>
        <v/>
      </c>
      <c r="D60" s="49"/>
      <c r="E60" s="48"/>
      <c r="F60" s="49"/>
      <c r="G60" s="49"/>
      <c r="H60" s="47"/>
      <c r="I60" s="50"/>
      <c r="J60" s="50"/>
      <c r="K60" s="47"/>
      <c r="L60" s="47"/>
      <c r="M60" s="47"/>
      <c r="N60" s="47" t="str">
        <f>IF(Tableau3[[#This Row],[Gestionnaire]]="","",Tableau3[[#This Row],[Gestionnaire]])</f>
        <v/>
      </c>
      <c r="O60" s="48"/>
      <c r="P60" s="82"/>
      <c r="Q60" s="82"/>
      <c r="R60" s="48"/>
      <c r="S60" s="52"/>
      <c r="T60" s="52"/>
      <c r="U60" s="48" t="str">
        <f>IF(Tableau3[[#This Row],[Contrôles réglementaires]]="","",VLOOKUP(Tableau3[[#This Row],[Contrôles réglementaires]],Liste!Q18:R45,2,FALSE))</f>
        <v/>
      </c>
      <c r="V60" s="47" t="str">
        <f>IF(Tableau3[[#This Row],[Nombre de mois entre 2 contrôles]]="","",30)</f>
        <v/>
      </c>
      <c r="W60" s="54"/>
      <c r="X60" s="108"/>
      <c r="Y60" s="52"/>
      <c r="Z60" s="52"/>
      <c r="AA60" s="54"/>
      <c r="AB60" s="52"/>
      <c r="AC60" s="69"/>
    </row>
    <row r="61" spans="1:29" x14ac:dyDescent="0.2">
      <c r="A61" s="46"/>
      <c r="B61" s="55"/>
      <c r="C61" s="48" t="str">
        <f>IF(Tableau3[[#This Row],[N°]]="","",CONCATENATE("E","_",LEFT(A61,4),"_",B61))</f>
        <v/>
      </c>
      <c r="D61" s="49"/>
      <c r="E61" s="48"/>
      <c r="F61" s="49"/>
      <c r="G61" s="49"/>
      <c r="H61" s="47"/>
      <c r="I61" s="50"/>
      <c r="J61" s="50"/>
      <c r="K61" s="47"/>
      <c r="L61" s="47"/>
      <c r="M61" s="47"/>
      <c r="N61" s="47" t="str">
        <f>IF(Tableau3[[#This Row],[Gestionnaire]]="","",Tableau3[[#This Row],[Gestionnaire]])</f>
        <v/>
      </c>
      <c r="O61" s="48"/>
      <c r="P61" s="82"/>
      <c r="Q61" s="82"/>
      <c r="R61" s="48"/>
      <c r="S61" s="52"/>
      <c r="T61" s="52"/>
      <c r="U61" s="48" t="str">
        <f>IF(Tableau3[[#This Row],[Contrôles réglementaires]]="","",VLOOKUP(Tableau3[[#This Row],[Contrôles réglementaires]],Liste!Q19:R46,2,FALSE))</f>
        <v/>
      </c>
      <c r="V61" s="47" t="str">
        <f>IF(Tableau3[[#This Row],[Nombre de mois entre 2 contrôles]]="","",30)</f>
        <v/>
      </c>
      <c r="W61" s="54"/>
      <c r="X61" s="108"/>
      <c r="Y61" s="52"/>
      <c r="Z61" s="52"/>
      <c r="AA61" s="54"/>
      <c r="AB61" s="52"/>
      <c r="AC61" s="69"/>
    </row>
    <row r="62" spans="1:29" x14ac:dyDescent="0.2">
      <c r="A62" s="46"/>
      <c r="B62" s="55"/>
      <c r="C62" s="48" t="str">
        <f>IF(Tableau3[[#This Row],[N°]]="","",CONCATENATE("E","_",LEFT(A62,4),"_",B62))</f>
        <v/>
      </c>
      <c r="D62" s="49"/>
      <c r="E62" s="48"/>
      <c r="F62" s="49"/>
      <c r="G62" s="49"/>
      <c r="H62" s="47"/>
      <c r="I62" s="50"/>
      <c r="J62" s="50"/>
      <c r="K62" s="47"/>
      <c r="L62" s="47"/>
      <c r="M62" s="47"/>
      <c r="N62" s="47" t="str">
        <f>IF(Tableau3[[#This Row],[Gestionnaire]]="","",Tableau3[[#This Row],[Gestionnaire]])</f>
        <v/>
      </c>
      <c r="O62" s="48"/>
      <c r="P62" s="82"/>
      <c r="Q62" s="82"/>
      <c r="R62" s="48"/>
      <c r="S62" s="52"/>
      <c r="T62" s="52"/>
      <c r="U62" s="48" t="str">
        <f>IF(Tableau3[[#This Row],[Contrôles réglementaires]]="","",VLOOKUP(Tableau3[[#This Row],[Contrôles réglementaires]],Liste!Q20:R47,2,FALSE))</f>
        <v/>
      </c>
      <c r="V62" s="47" t="str">
        <f>IF(Tableau3[[#This Row],[Nombre de mois entre 2 contrôles]]="","",30)</f>
        <v/>
      </c>
      <c r="W62" s="54"/>
      <c r="X62" s="108"/>
      <c r="Y62" s="52"/>
      <c r="Z62" s="52"/>
      <c r="AA62" s="54"/>
      <c r="AB62" s="52"/>
      <c r="AC62" s="69"/>
    </row>
    <row r="63" spans="1:29" x14ac:dyDescent="0.2">
      <c r="A63" s="46"/>
      <c r="B63" s="55"/>
      <c r="C63" s="48" t="str">
        <f>IF(Tableau3[[#This Row],[N°]]="","",CONCATENATE("E","_",LEFT(A63,4),"_",B63))</f>
        <v/>
      </c>
      <c r="D63" s="49"/>
      <c r="E63" s="48"/>
      <c r="F63" s="49"/>
      <c r="G63" s="49"/>
      <c r="H63" s="47"/>
      <c r="I63" s="50"/>
      <c r="J63" s="50"/>
      <c r="K63" s="47"/>
      <c r="L63" s="47"/>
      <c r="M63" s="47"/>
      <c r="N63" s="47" t="str">
        <f>IF(Tableau3[[#This Row],[Gestionnaire]]="","",Tableau3[[#This Row],[Gestionnaire]])</f>
        <v/>
      </c>
      <c r="O63" s="48"/>
      <c r="P63" s="82"/>
      <c r="Q63" s="82"/>
      <c r="R63" s="48"/>
      <c r="S63" s="52"/>
      <c r="T63" s="52"/>
      <c r="U63" s="48" t="str">
        <f>IF(Tableau3[[#This Row],[Contrôles réglementaires]]="","",VLOOKUP(Tableau3[[#This Row],[Contrôles réglementaires]],Liste!Q21:R48,2,FALSE))</f>
        <v/>
      </c>
      <c r="V63" s="47" t="str">
        <f>IF(Tableau3[[#This Row],[Nombre de mois entre 2 contrôles]]="","",30)</f>
        <v/>
      </c>
      <c r="W63" s="54"/>
      <c r="X63" s="108"/>
      <c r="Y63" s="52"/>
      <c r="Z63" s="52"/>
      <c r="AA63" s="54"/>
      <c r="AB63" s="52"/>
      <c r="AC63" s="69"/>
    </row>
    <row r="64" spans="1:29" x14ac:dyDescent="0.2">
      <c r="A64" s="46"/>
      <c r="B64" s="55"/>
      <c r="C64" s="48" t="str">
        <f>IF(Tableau3[[#This Row],[N°]]="","",CONCATENATE("E","_",LEFT(A64,4),"_",B64))</f>
        <v/>
      </c>
      <c r="D64" s="49"/>
      <c r="E64" s="48"/>
      <c r="F64" s="49"/>
      <c r="G64" s="49"/>
      <c r="H64" s="47"/>
      <c r="I64" s="50"/>
      <c r="J64" s="50"/>
      <c r="K64" s="47"/>
      <c r="L64" s="47"/>
      <c r="M64" s="47"/>
      <c r="N64" s="47" t="str">
        <f>IF(Tableau3[[#This Row],[Gestionnaire]]="","",Tableau3[[#This Row],[Gestionnaire]])</f>
        <v/>
      </c>
      <c r="O64" s="48"/>
      <c r="P64" s="82"/>
      <c r="Q64" s="82"/>
      <c r="R64" s="48"/>
      <c r="S64" s="52"/>
      <c r="T64" s="52"/>
      <c r="U64" s="48" t="str">
        <f>IF(Tableau3[[#This Row],[Contrôles réglementaires]]="","",VLOOKUP(Tableau3[[#This Row],[Contrôles réglementaires]],Liste!Q22:R49,2,FALSE))</f>
        <v/>
      </c>
      <c r="V64" s="47" t="str">
        <f>IF(Tableau3[[#This Row],[Nombre de mois entre 2 contrôles]]="","",30)</f>
        <v/>
      </c>
      <c r="W64" s="54"/>
      <c r="X64" s="108"/>
      <c r="Y64" s="52"/>
      <c r="Z64" s="52"/>
      <c r="AA64" s="54"/>
      <c r="AB64" s="52"/>
      <c r="AC64" s="69"/>
    </row>
    <row r="65" spans="1:29" x14ac:dyDescent="0.2">
      <c r="A65" s="46"/>
      <c r="B65" s="55"/>
      <c r="C65" s="48" t="str">
        <f>IF(Tableau3[[#This Row],[N°]]="","",CONCATENATE("E","_",LEFT(A65,4),"_",B65))</f>
        <v/>
      </c>
      <c r="D65" s="49"/>
      <c r="E65" s="48"/>
      <c r="F65" s="49"/>
      <c r="G65" s="49"/>
      <c r="H65" s="47"/>
      <c r="I65" s="50"/>
      <c r="J65" s="50"/>
      <c r="K65" s="47"/>
      <c r="L65" s="47"/>
      <c r="M65" s="47"/>
      <c r="N65" s="47" t="str">
        <f>IF(Tableau3[[#This Row],[Gestionnaire]]="","",Tableau3[[#This Row],[Gestionnaire]])</f>
        <v/>
      </c>
      <c r="O65" s="48"/>
      <c r="P65" s="82"/>
      <c r="Q65" s="82"/>
      <c r="R65" s="48"/>
      <c r="S65" s="52"/>
      <c r="T65" s="52"/>
      <c r="U65" s="48" t="str">
        <f>IF(Tableau3[[#This Row],[Contrôles réglementaires]]="","",VLOOKUP(Tableau3[[#This Row],[Contrôles réglementaires]],Liste!Q23:R50,2,FALSE))</f>
        <v/>
      </c>
      <c r="V65" s="47" t="str">
        <f>IF(Tableau3[[#This Row],[Nombre de mois entre 2 contrôles]]="","",30)</f>
        <v/>
      </c>
      <c r="W65" s="54"/>
      <c r="X65" s="108"/>
      <c r="Y65" s="52"/>
      <c r="Z65" s="52"/>
      <c r="AA65" s="54"/>
      <c r="AB65" s="52"/>
      <c r="AC65" s="69"/>
    </row>
    <row r="66" spans="1:29" x14ac:dyDescent="0.2">
      <c r="A66" s="46"/>
      <c r="B66" s="55"/>
      <c r="C66" s="48" t="str">
        <f>IF(Tableau3[[#This Row],[N°]]="","",CONCATENATE("E","_",LEFT(A66,4),"_",B66))</f>
        <v/>
      </c>
      <c r="D66" s="49"/>
      <c r="E66" s="48"/>
      <c r="F66" s="49"/>
      <c r="G66" s="49"/>
      <c r="H66" s="47"/>
      <c r="I66" s="50"/>
      <c r="J66" s="50"/>
      <c r="K66" s="47"/>
      <c r="L66" s="47"/>
      <c r="M66" s="47"/>
      <c r="N66" s="47" t="str">
        <f>IF(Tableau3[[#This Row],[Gestionnaire]]="","",Tableau3[[#This Row],[Gestionnaire]])</f>
        <v/>
      </c>
      <c r="O66" s="48"/>
      <c r="P66" s="82"/>
      <c r="Q66" s="82"/>
      <c r="R66" s="48"/>
      <c r="S66" s="52"/>
      <c r="T66" s="52"/>
      <c r="U66" s="48" t="str">
        <f>IF(Tableau3[[#This Row],[Contrôles réglementaires]]="","",VLOOKUP(Tableau3[[#This Row],[Contrôles réglementaires]],Liste!Q24:R51,2,FALSE))</f>
        <v/>
      </c>
      <c r="V66" s="47" t="str">
        <f>IF(Tableau3[[#This Row],[Nombre de mois entre 2 contrôles]]="","",30)</f>
        <v/>
      </c>
      <c r="W66" s="54"/>
      <c r="X66" s="108"/>
      <c r="Y66" s="52"/>
      <c r="Z66" s="52"/>
      <c r="AA66" s="54"/>
      <c r="AB66" s="52"/>
      <c r="AC66" s="69"/>
    </row>
    <row r="67" spans="1:29" x14ac:dyDescent="0.2">
      <c r="A67" s="46"/>
      <c r="B67" s="55"/>
      <c r="C67" s="48" t="str">
        <f>IF(Tableau3[[#This Row],[N°]]="","",CONCATENATE("E","_",LEFT(A67,4),"_",B67))</f>
        <v/>
      </c>
      <c r="D67" s="49"/>
      <c r="E67" s="48"/>
      <c r="F67" s="49"/>
      <c r="G67" s="49"/>
      <c r="H67" s="47"/>
      <c r="I67" s="50"/>
      <c r="J67" s="50"/>
      <c r="K67" s="47"/>
      <c r="L67" s="47"/>
      <c r="M67" s="47"/>
      <c r="N67" s="47" t="str">
        <f>IF(Tableau3[[#This Row],[Gestionnaire]]="","",Tableau3[[#This Row],[Gestionnaire]])</f>
        <v/>
      </c>
      <c r="O67" s="48"/>
      <c r="P67" s="82"/>
      <c r="Q67" s="82"/>
      <c r="R67" s="48"/>
      <c r="S67" s="52"/>
      <c r="T67" s="52"/>
      <c r="U67" s="48" t="str">
        <f>IF(Tableau3[[#This Row],[Contrôles réglementaires]]="","",VLOOKUP(Tableau3[[#This Row],[Contrôles réglementaires]],Liste!Q25:R52,2,FALSE))</f>
        <v/>
      </c>
      <c r="V67" s="47" t="str">
        <f>IF(Tableau3[[#This Row],[Nombre de mois entre 2 contrôles]]="","",30)</f>
        <v/>
      </c>
      <c r="W67" s="54"/>
      <c r="X67" s="108"/>
      <c r="Y67" s="52"/>
      <c r="Z67" s="52"/>
      <c r="AA67" s="54"/>
      <c r="AB67" s="52"/>
      <c r="AC67" s="69"/>
    </row>
    <row r="68" spans="1:29" x14ac:dyDescent="0.2">
      <c r="A68" s="46"/>
      <c r="B68" s="55"/>
      <c r="C68" s="48" t="str">
        <f>IF(Tableau3[[#This Row],[N°]]="","",CONCATENATE("E","_",LEFT(A68,4),"_",B68))</f>
        <v/>
      </c>
      <c r="D68" s="49"/>
      <c r="E68" s="48"/>
      <c r="F68" s="49"/>
      <c r="G68" s="49"/>
      <c r="H68" s="47"/>
      <c r="I68" s="50"/>
      <c r="J68" s="50"/>
      <c r="K68" s="47"/>
      <c r="L68" s="47"/>
      <c r="M68" s="47"/>
      <c r="N68" s="47" t="str">
        <f>IF(Tableau3[[#This Row],[Gestionnaire]]="","",Tableau3[[#This Row],[Gestionnaire]])</f>
        <v/>
      </c>
      <c r="O68" s="48"/>
      <c r="P68" s="82"/>
      <c r="Q68" s="82"/>
      <c r="R68" s="48"/>
      <c r="S68" s="52"/>
      <c r="T68" s="52"/>
      <c r="U68" s="48" t="str">
        <f>IF(Tableau3[[#This Row],[Contrôles réglementaires]]="","",VLOOKUP(Tableau3[[#This Row],[Contrôles réglementaires]],Liste!Q25:R53,2,FALSE))</f>
        <v/>
      </c>
      <c r="V68" s="47" t="str">
        <f>IF(Tableau3[[#This Row],[Nombre de mois entre 2 contrôles]]="","",30)</f>
        <v/>
      </c>
      <c r="W68" s="54"/>
      <c r="X68" s="108"/>
      <c r="Y68" s="52"/>
      <c r="Z68" s="52"/>
      <c r="AA68" s="54"/>
      <c r="AB68" s="52"/>
      <c r="AC68" s="69"/>
    </row>
    <row r="69" spans="1:29" x14ac:dyDescent="0.2">
      <c r="A69" s="46"/>
      <c r="B69" s="55"/>
      <c r="C69" s="48" t="str">
        <f>IF(Tableau3[[#This Row],[N°]]="","",CONCATENATE("E","_",LEFT(A69,4),"_",B69))</f>
        <v/>
      </c>
      <c r="D69" s="49"/>
      <c r="E69" s="48"/>
      <c r="F69" s="49"/>
      <c r="G69" s="49"/>
      <c r="H69" s="47"/>
      <c r="I69" s="50"/>
      <c r="J69" s="50"/>
      <c r="K69" s="47"/>
      <c r="L69" s="47"/>
      <c r="M69" s="47"/>
      <c r="N69" s="47" t="str">
        <f>IF(Tableau3[[#This Row],[Gestionnaire]]="","",Tableau3[[#This Row],[Gestionnaire]])</f>
        <v/>
      </c>
      <c r="O69" s="48"/>
      <c r="P69" s="82"/>
      <c r="Q69" s="82"/>
      <c r="R69" s="48"/>
      <c r="S69" s="52"/>
      <c r="T69" s="52"/>
      <c r="U69" s="48" t="str">
        <f>IF(Tableau3[[#This Row],[Contrôles réglementaires]]="","",VLOOKUP(Tableau3[[#This Row],[Contrôles réglementaires]],Liste!Q26:R54,2,FALSE))</f>
        <v/>
      </c>
      <c r="V69" s="47" t="str">
        <f>IF(Tableau3[[#This Row],[Nombre de mois entre 2 contrôles]]="","",30)</f>
        <v/>
      </c>
      <c r="W69" s="54"/>
      <c r="X69" s="108"/>
      <c r="Y69" s="52"/>
      <c r="Z69" s="52"/>
      <c r="AA69" s="54"/>
      <c r="AB69" s="52"/>
      <c r="AC69" s="69"/>
    </row>
    <row r="70" spans="1:29" x14ac:dyDescent="0.2">
      <c r="A70" s="46"/>
      <c r="B70" s="55"/>
      <c r="C70" s="48" t="str">
        <f>IF(Tableau3[[#This Row],[N°]]="","",CONCATENATE("E","_",LEFT(A70,4),"_",B70))</f>
        <v/>
      </c>
      <c r="D70" s="49"/>
      <c r="E70" s="48"/>
      <c r="F70" s="49"/>
      <c r="G70" s="49"/>
      <c r="H70" s="47"/>
      <c r="I70" s="50"/>
      <c r="J70" s="50"/>
      <c r="K70" s="47"/>
      <c r="L70" s="47"/>
      <c r="M70" s="47"/>
      <c r="N70" s="47" t="str">
        <f>IF(Tableau3[[#This Row],[Gestionnaire]]="","",Tableau3[[#This Row],[Gestionnaire]])</f>
        <v/>
      </c>
      <c r="O70" s="48"/>
      <c r="P70" s="82"/>
      <c r="Q70" s="82"/>
      <c r="R70" s="48"/>
      <c r="S70" s="52"/>
      <c r="T70" s="52"/>
      <c r="U70" s="48" t="str">
        <f>IF(Tableau3[[#This Row],[Contrôles réglementaires]]="","",VLOOKUP(Tableau3[[#This Row],[Contrôles réglementaires]],Liste!Q27:R55,2,FALSE))</f>
        <v/>
      </c>
      <c r="V70" s="47" t="str">
        <f>IF(Tableau3[[#This Row],[Nombre de mois entre 2 contrôles]]="","",30)</f>
        <v/>
      </c>
      <c r="W70" s="54"/>
      <c r="X70" s="108"/>
      <c r="Y70" s="52"/>
      <c r="Z70" s="52"/>
      <c r="AA70" s="54"/>
      <c r="AB70" s="52"/>
      <c r="AC70" s="69"/>
    </row>
    <row r="71" spans="1:29" x14ac:dyDescent="0.2">
      <c r="A71" s="46"/>
      <c r="B71" s="55"/>
      <c r="C71" s="48" t="str">
        <f>IF(Tableau3[[#This Row],[N°]]="","",CONCATENATE("E","_",LEFT(A71,4),"_",B71))</f>
        <v/>
      </c>
      <c r="D71" s="49"/>
      <c r="E71" s="48"/>
      <c r="F71" s="49"/>
      <c r="G71" s="49"/>
      <c r="H71" s="47"/>
      <c r="I71" s="50"/>
      <c r="J71" s="50"/>
      <c r="K71" s="47"/>
      <c r="L71" s="47"/>
      <c r="M71" s="47"/>
      <c r="N71" s="47" t="str">
        <f>IF(Tableau3[[#This Row],[Gestionnaire]]="","",Tableau3[[#This Row],[Gestionnaire]])</f>
        <v/>
      </c>
      <c r="O71" s="48"/>
      <c r="P71" s="82"/>
      <c r="Q71" s="82"/>
      <c r="R71" s="48"/>
      <c r="S71" s="52"/>
      <c r="T71" s="52"/>
      <c r="U71" s="48" t="str">
        <f>IF(Tableau3[[#This Row],[Contrôles réglementaires]]="","",VLOOKUP(Tableau3[[#This Row],[Contrôles réglementaires]],Liste!Q28:R56,2,FALSE))</f>
        <v/>
      </c>
      <c r="V71" s="47" t="str">
        <f>IF(Tableau3[[#This Row],[Nombre de mois entre 2 contrôles]]="","",30)</f>
        <v/>
      </c>
      <c r="W71" s="54"/>
      <c r="X71" s="108"/>
      <c r="Y71" s="52"/>
      <c r="Z71" s="52"/>
      <c r="AA71" s="54"/>
      <c r="AB71" s="52"/>
      <c r="AC71" s="69"/>
    </row>
    <row r="72" spans="1:29" x14ac:dyDescent="0.2">
      <c r="A72" s="46"/>
      <c r="B72" s="55"/>
      <c r="C72" s="48" t="str">
        <f>IF(Tableau3[[#This Row],[N°]]="","",CONCATENATE("E","_",LEFT(A72,4),"_",B72))</f>
        <v/>
      </c>
      <c r="D72" s="49"/>
      <c r="E72" s="48"/>
      <c r="F72" s="49"/>
      <c r="G72" s="49"/>
      <c r="H72" s="47"/>
      <c r="I72" s="50"/>
      <c r="J72" s="50"/>
      <c r="K72" s="47"/>
      <c r="L72" s="47"/>
      <c r="M72" s="47"/>
      <c r="N72" s="47" t="str">
        <f>IF(Tableau3[[#This Row],[Gestionnaire]]="","",Tableau3[[#This Row],[Gestionnaire]])</f>
        <v/>
      </c>
      <c r="O72" s="48"/>
      <c r="P72" s="82"/>
      <c r="Q72" s="82"/>
      <c r="R72" s="48"/>
      <c r="S72" s="52"/>
      <c r="T72" s="52"/>
      <c r="U72" s="48" t="str">
        <f>IF(Tableau3[[#This Row],[Contrôles réglementaires]]="","",VLOOKUP(Tableau3[[#This Row],[Contrôles réglementaires]],Liste!Q29:R57,2,FALSE))</f>
        <v/>
      </c>
      <c r="V72" s="47" t="str">
        <f>IF(Tableau3[[#This Row],[Nombre de mois entre 2 contrôles]]="","",30)</f>
        <v/>
      </c>
      <c r="W72" s="54"/>
      <c r="X72" s="108"/>
      <c r="Y72" s="52"/>
      <c r="Z72" s="52"/>
      <c r="AA72" s="54"/>
      <c r="AB72" s="52"/>
      <c r="AC72" s="69"/>
    </row>
    <row r="73" spans="1:29" x14ac:dyDescent="0.2">
      <c r="A73" s="46"/>
      <c r="B73" s="55"/>
      <c r="C73" s="48" t="str">
        <f>IF(Tableau3[[#This Row],[N°]]="","",CONCATENATE("E","_",LEFT(A73,4),"_",B73))</f>
        <v/>
      </c>
      <c r="D73" s="49"/>
      <c r="E73" s="48"/>
      <c r="F73" s="49"/>
      <c r="G73" s="49"/>
      <c r="H73" s="47"/>
      <c r="I73" s="50"/>
      <c r="J73" s="50"/>
      <c r="K73" s="47"/>
      <c r="L73" s="47"/>
      <c r="M73" s="47"/>
      <c r="N73" s="47" t="str">
        <f>IF(Tableau3[[#This Row],[Gestionnaire]]="","",Tableau3[[#This Row],[Gestionnaire]])</f>
        <v/>
      </c>
      <c r="O73" s="48"/>
      <c r="P73" s="82"/>
      <c r="Q73" s="82"/>
      <c r="R73" s="48"/>
      <c r="S73" s="52"/>
      <c r="T73" s="52"/>
      <c r="U73" s="48" t="str">
        <f>IF(Tableau3[[#This Row],[Contrôles réglementaires]]="","",VLOOKUP(Tableau3[[#This Row],[Contrôles réglementaires]],Liste!Q30:R58,2,FALSE))</f>
        <v/>
      </c>
      <c r="V73" s="47" t="str">
        <f>IF(Tableau3[[#This Row],[Nombre de mois entre 2 contrôles]]="","",30)</f>
        <v/>
      </c>
      <c r="W73" s="54"/>
      <c r="X73" s="108"/>
      <c r="Y73" s="52"/>
      <c r="Z73" s="52"/>
      <c r="AA73" s="54"/>
      <c r="AB73" s="52"/>
      <c r="AC73" s="69"/>
    </row>
    <row r="74" spans="1:29" x14ac:dyDescent="0.2">
      <c r="A74" s="46"/>
      <c r="B74" s="55"/>
      <c r="C74" s="48" t="str">
        <f>IF(Tableau3[[#This Row],[N°]]="","",CONCATENATE("E","_",LEFT(A74,4),"_",B74))</f>
        <v/>
      </c>
      <c r="D74" s="49"/>
      <c r="E74" s="48"/>
      <c r="F74" s="49"/>
      <c r="G74" s="49"/>
      <c r="H74" s="47"/>
      <c r="I74" s="50"/>
      <c r="J74" s="50"/>
      <c r="K74" s="47"/>
      <c r="L74" s="47"/>
      <c r="M74" s="47"/>
      <c r="N74" s="47" t="str">
        <f>IF(Tableau3[[#This Row],[Gestionnaire]]="","",Tableau3[[#This Row],[Gestionnaire]])</f>
        <v/>
      </c>
      <c r="O74" s="48"/>
      <c r="P74" s="82"/>
      <c r="Q74" s="82"/>
      <c r="R74" s="48"/>
      <c r="S74" s="52"/>
      <c r="T74" s="52"/>
      <c r="U74" s="48" t="str">
        <f>IF(Tableau3[[#This Row],[Contrôles réglementaires]]="","",VLOOKUP(Tableau3[[#This Row],[Contrôles réglementaires]],Liste!Q31:R59,2,FALSE))</f>
        <v/>
      </c>
      <c r="V74" s="47" t="str">
        <f>IF(Tableau3[[#This Row],[Nombre de mois entre 2 contrôles]]="","",30)</f>
        <v/>
      </c>
      <c r="W74" s="54"/>
      <c r="X74" s="108"/>
      <c r="Y74" s="52"/>
      <c r="Z74" s="52"/>
      <c r="AA74" s="54"/>
      <c r="AB74" s="52"/>
      <c r="AC74" s="69"/>
    </row>
    <row r="75" spans="1:29" x14ac:dyDescent="0.2">
      <c r="A75" s="46"/>
      <c r="B75" s="55"/>
      <c r="C75" s="48" t="str">
        <f>IF(Tableau3[[#This Row],[N°]]="","",CONCATENATE("E","_",LEFT(A75,4),"_",B75))</f>
        <v/>
      </c>
      <c r="D75" s="49"/>
      <c r="E75" s="48"/>
      <c r="F75" s="49"/>
      <c r="G75" s="49"/>
      <c r="H75" s="47"/>
      <c r="I75" s="50"/>
      <c r="J75" s="50"/>
      <c r="K75" s="47"/>
      <c r="L75" s="47"/>
      <c r="M75" s="47"/>
      <c r="N75" s="47" t="str">
        <f>IF(Tableau3[[#This Row],[Gestionnaire]]="","",Tableau3[[#This Row],[Gestionnaire]])</f>
        <v/>
      </c>
      <c r="O75" s="48"/>
      <c r="P75" s="82"/>
      <c r="Q75" s="82"/>
      <c r="R75" s="48"/>
      <c r="S75" s="52"/>
      <c r="T75" s="52"/>
      <c r="U75" s="48" t="str">
        <f>IF(Tableau3[[#This Row],[Contrôles réglementaires]]="","",VLOOKUP(Tableau3[[#This Row],[Contrôles réglementaires]],Liste!Q32:R60,2,FALSE))</f>
        <v/>
      </c>
      <c r="V75" s="47" t="str">
        <f>IF(Tableau3[[#This Row],[Nombre de mois entre 2 contrôles]]="","",30)</f>
        <v/>
      </c>
      <c r="W75" s="54"/>
      <c r="X75" s="108"/>
      <c r="Y75" s="52"/>
      <c r="Z75" s="52"/>
      <c r="AA75" s="54"/>
      <c r="AB75" s="52"/>
      <c r="AC75" s="69"/>
    </row>
    <row r="76" spans="1:29" x14ac:dyDescent="0.2">
      <c r="A76" s="46"/>
      <c r="B76" s="55"/>
      <c r="C76" s="48" t="str">
        <f>IF(Tableau3[[#This Row],[N°]]="","",CONCATENATE("E","_",LEFT(A76,4),"_",B76))</f>
        <v/>
      </c>
      <c r="D76" s="49"/>
      <c r="E76" s="48"/>
      <c r="F76" s="49"/>
      <c r="G76" s="49"/>
      <c r="H76" s="47"/>
      <c r="I76" s="50"/>
      <c r="J76" s="50"/>
      <c r="K76" s="47"/>
      <c r="L76" s="47"/>
      <c r="M76" s="47"/>
      <c r="N76" s="47" t="str">
        <f>IF(Tableau3[[#This Row],[Gestionnaire]]="","",Tableau3[[#This Row],[Gestionnaire]])</f>
        <v/>
      </c>
      <c r="O76" s="48"/>
      <c r="P76" s="82"/>
      <c r="Q76" s="82"/>
      <c r="R76" s="48"/>
      <c r="S76" s="52"/>
      <c r="T76" s="52"/>
      <c r="U76" s="48" t="str">
        <f>IF(Tableau3[[#This Row],[Contrôles réglementaires]]="","",VLOOKUP(Tableau3[[#This Row],[Contrôles réglementaires]],Liste!Q33:R61,2,FALSE))</f>
        <v/>
      </c>
      <c r="V76" s="47" t="str">
        <f>IF(Tableau3[[#This Row],[Nombre de mois entre 2 contrôles]]="","",30)</f>
        <v/>
      </c>
      <c r="W76" s="54"/>
      <c r="X76" s="108"/>
      <c r="Y76" s="52"/>
      <c r="Z76" s="52"/>
      <c r="AA76" s="54"/>
      <c r="AB76" s="52"/>
      <c r="AC76" s="69"/>
    </row>
    <row r="77" spans="1:29" x14ac:dyDescent="0.2">
      <c r="A77" s="46"/>
      <c r="B77" s="55"/>
      <c r="C77" s="48" t="str">
        <f>IF(Tableau3[[#This Row],[N°]]="","",CONCATENATE("E","_",LEFT(A77,4),"_",B77))</f>
        <v/>
      </c>
      <c r="D77" s="49"/>
      <c r="E77" s="48"/>
      <c r="F77" s="49"/>
      <c r="G77" s="49"/>
      <c r="H77" s="47"/>
      <c r="I77" s="50"/>
      <c r="J77" s="50"/>
      <c r="K77" s="47"/>
      <c r="L77" s="47"/>
      <c r="M77" s="47"/>
      <c r="N77" s="47" t="str">
        <f>IF(Tableau3[[#This Row],[Gestionnaire]]="","",Tableau3[[#This Row],[Gestionnaire]])</f>
        <v/>
      </c>
      <c r="O77" s="48"/>
      <c r="P77" s="82"/>
      <c r="Q77" s="82"/>
      <c r="R77" s="48"/>
      <c r="S77" s="52"/>
      <c r="T77" s="52"/>
      <c r="U77" s="48" t="str">
        <f>IF(Tableau3[[#This Row],[Contrôles réglementaires]]="","",VLOOKUP(Tableau3[[#This Row],[Contrôles réglementaires]],Liste!Q34:R62,2,FALSE))</f>
        <v/>
      </c>
      <c r="V77" s="47" t="str">
        <f>IF(Tableau3[[#This Row],[Nombre de mois entre 2 contrôles]]="","",30)</f>
        <v/>
      </c>
      <c r="W77" s="54"/>
      <c r="X77" s="108"/>
      <c r="Y77" s="52"/>
      <c r="Z77" s="52"/>
      <c r="AA77" s="54"/>
      <c r="AB77" s="52"/>
      <c r="AC77" s="69"/>
    </row>
    <row r="78" spans="1:29" x14ac:dyDescent="0.2">
      <c r="A78" s="46"/>
      <c r="B78" s="55"/>
      <c r="C78" s="48" t="str">
        <f>IF(Tableau3[[#This Row],[N°]]="","",CONCATENATE("E","_",LEFT(A78,4),"_",B78))</f>
        <v/>
      </c>
      <c r="D78" s="49"/>
      <c r="E78" s="48"/>
      <c r="F78" s="49"/>
      <c r="G78" s="49"/>
      <c r="H78" s="47"/>
      <c r="I78" s="50"/>
      <c r="J78" s="50"/>
      <c r="K78" s="47"/>
      <c r="L78" s="47"/>
      <c r="M78" s="47"/>
      <c r="N78" s="47" t="str">
        <f>IF(Tableau3[[#This Row],[Gestionnaire]]="","",Tableau3[[#This Row],[Gestionnaire]])</f>
        <v/>
      </c>
      <c r="O78" s="48"/>
      <c r="P78" s="82"/>
      <c r="Q78" s="82"/>
      <c r="R78" s="48"/>
      <c r="S78" s="52"/>
      <c r="T78" s="52"/>
      <c r="U78" s="48" t="str">
        <f>IF(Tableau3[[#This Row],[Contrôles réglementaires]]="","",VLOOKUP(Tableau3[[#This Row],[Contrôles réglementaires]],Liste!Q35:R63,2,FALSE))</f>
        <v/>
      </c>
      <c r="V78" s="47" t="str">
        <f>IF(Tableau3[[#This Row],[Nombre de mois entre 2 contrôles]]="","",30)</f>
        <v/>
      </c>
      <c r="W78" s="54"/>
      <c r="X78" s="108"/>
      <c r="Y78" s="52"/>
      <c r="Z78" s="52"/>
      <c r="AA78" s="54"/>
      <c r="AB78" s="52"/>
      <c r="AC78" s="69"/>
    </row>
    <row r="79" spans="1:29" x14ac:dyDescent="0.2">
      <c r="A79" s="46"/>
      <c r="B79" s="55"/>
      <c r="C79" s="48" t="str">
        <f>IF(Tableau3[[#This Row],[N°]]="","",CONCATENATE("E","_",LEFT(A79,4),"_",B79))</f>
        <v/>
      </c>
      <c r="D79" s="49"/>
      <c r="E79" s="48"/>
      <c r="F79" s="49"/>
      <c r="G79" s="49"/>
      <c r="H79" s="47"/>
      <c r="I79" s="50"/>
      <c r="J79" s="50"/>
      <c r="K79" s="47"/>
      <c r="L79" s="47"/>
      <c r="M79" s="47"/>
      <c r="N79" s="47" t="str">
        <f>IF(Tableau3[[#This Row],[Gestionnaire]]="","",Tableau3[[#This Row],[Gestionnaire]])</f>
        <v/>
      </c>
      <c r="O79" s="48"/>
      <c r="P79" s="82"/>
      <c r="Q79" s="82"/>
      <c r="R79" s="48"/>
      <c r="S79" s="52"/>
      <c r="T79" s="52"/>
      <c r="U79" s="48" t="str">
        <f>IF(Tableau3[[#This Row],[Contrôles réglementaires]]="","",VLOOKUP(Tableau3[[#This Row],[Contrôles réglementaires]],Liste!Q36:R64,2,FALSE))</f>
        <v/>
      </c>
      <c r="V79" s="47" t="str">
        <f>IF(Tableau3[[#This Row],[Nombre de mois entre 2 contrôles]]="","",30)</f>
        <v/>
      </c>
      <c r="W79" s="54"/>
      <c r="X79" s="108"/>
      <c r="Y79" s="52"/>
      <c r="Z79" s="52"/>
      <c r="AA79" s="54"/>
      <c r="AB79" s="52"/>
      <c r="AC79" s="69"/>
    </row>
    <row r="80" spans="1:29" x14ac:dyDescent="0.2">
      <c r="A80" s="46"/>
      <c r="B80" s="55"/>
      <c r="C80" s="48" t="str">
        <f>IF(Tableau3[[#This Row],[N°]]="","",CONCATENATE("E","_",LEFT(A80,4),"_",B80))</f>
        <v/>
      </c>
      <c r="D80" s="49"/>
      <c r="E80" s="48"/>
      <c r="F80" s="49"/>
      <c r="G80" s="49"/>
      <c r="H80" s="47"/>
      <c r="I80" s="50"/>
      <c r="J80" s="50"/>
      <c r="K80" s="47"/>
      <c r="L80" s="47"/>
      <c r="M80" s="47"/>
      <c r="N80" s="47" t="str">
        <f>IF(Tableau3[[#This Row],[Gestionnaire]]="","",Tableau3[[#This Row],[Gestionnaire]])</f>
        <v/>
      </c>
      <c r="O80" s="48"/>
      <c r="P80" s="82"/>
      <c r="Q80" s="82"/>
      <c r="R80" s="48"/>
      <c r="S80" s="52"/>
      <c r="T80" s="52"/>
      <c r="U80" s="48" t="str">
        <f>IF(Tableau3[[#This Row],[Contrôles réglementaires]]="","",VLOOKUP(Tableau3[[#This Row],[Contrôles réglementaires]],Liste!Q37:R65,2,FALSE))</f>
        <v/>
      </c>
      <c r="V80" s="47" t="str">
        <f>IF(Tableau3[[#This Row],[Nombre de mois entre 2 contrôles]]="","",30)</f>
        <v/>
      </c>
      <c r="W80" s="54"/>
      <c r="X80" s="108"/>
      <c r="Y80" s="52"/>
      <c r="Z80" s="52"/>
      <c r="AA80" s="54"/>
      <c r="AB80" s="52"/>
      <c r="AC80" s="69"/>
    </row>
    <row r="81" spans="1:29" x14ac:dyDescent="0.2">
      <c r="A81" s="46"/>
      <c r="B81" s="55"/>
      <c r="C81" s="48" t="str">
        <f>IF(Tableau3[[#This Row],[N°]]="","",CONCATENATE("E","_",LEFT(A81,4),"_",B81))</f>
        <v/>
      </c>
      <c r="D81" s="49"/>
      <c r="E81" s="48"/>
      <c r="F81" s="49"/>
      <c r="G81" s="49"/>
      <c r="H81" s="47"/>
      <c r="I81" s="50"/>
      <c r="J81" s="50"/>
      <c r="K81" s="47"/>
      <c r="L81" s="47"/>
      <c r="M81" s="47"/>
      <c r="N81" s="47" t="str">
        <f>IF(Tableau3[[#This Row],[Gestionnaire]]="","",Tableau3[[#This Row],[Gestionnaire]])</f>
        <v/>
      </c>
      <c r="O81" s="48"/>
      <c r="P81" s="82"/>
      <c r="Q81" s="82"/>
      <c r="R81" s="48"/>
      <c r="S81" s="52"/>
      <c r="T81" s="52"/>
      <c r="U81" s="48" t="str">
        <f>IF(Tableau3[[#This Row],[Contrôles réglementaires]]="","",VLOOKUP(Tableau3[[#This Row],[Contrôles réglementaires]],Liste!Q38:R66,2,FALSE))</f>
        <v/>
      </c>
      <c r="V81" s="47" t="str">
        <f>IF(Tableau3[[#This Row],[Nombre de mois entre 2 contrôles]]="","",30)</f>
        <v/>
      </c>
      <c r="W81" s="54"/>
      <c r="X81" s="108"/>
      <c r="Y81" s="52"/>
      <c r="Z81" s="52"/>
      <c r="AA81" s="54"/>
      <c r="AB81" s="52"/>
      <c r="AC81" s="69"/>
    </row>
    <row r="82" spans="1:29" x14ac:dyDescent="0.2">
      <c r="A82" s="46"/>
      <c r="B82" s="55"/>
      <c r="C82" s="48" t="str">
        <f>IF(Tableau3[[#This Row],[N°]]="","",CONCATENATE("E","_",LEFT(A82,4),"_",B82))</f>
        <v/>
      </c>
      <c r="D82" s="49"/>
      <c r="E82" s="48"/>
      <c r="F82" s="49"/>
      <c r="G82" s="49"/>
      <c r="H82" s="47"/>
      <c r="I82" s="50"/>
      <c r="J82" s="50"/>
      <c r="K82" s="47"/>
      <c r="L82" s="47"/>
      <c r="M82" s="47"/>
      <c r="N82" s="47" t="str">
        <f>IF(Tableau3[[#This Row],[Gestionnaire]]="","",Tableau3[[#This Row],[Gestionnaire]])</f>
        <v/>
      </c>
      <c r="O82" s="48"/>
      <c r="P82" s="82"/>
      <c r="Q82" s="82"/>
      <c r="R82" s="48"/>
      <c r="S82" s="52"/>
      <c r="T82" s="52"/>
      <c r="U82" s="48" t="str">
        <f>IF(Tableau3[[#This Row],[Contrôles réglementaires]]="","",VLOOKUP(Tableau3[[#This Row],[Contrôles réglementaires]],Liste!Q39:R67,2,FALSE))</f>
        <v/>
      </c>
      <c r="V82" s="47" t="str">
        <f>IF(Tableau3[[#This Row],[Nombre de mois entre 2 contrôles]]="","",30)</f>
        <v/>
      </c>
      <c r="W82" s="54"/>
      <c r="X82" s="108"/>
      <c r="Y82" s="52"/>
      <c r="Z82" s="52"/>
      <c r="AA82" s="54"/>
      <c r="AB82" s="52"/>
      <c r="AC82" s="69"/>
    </row>
    <row r="83" spans="1:29" x14ac:dyDescent="0.2">
      <c r="A83" s="46"/>
      <c r="B83" s="55"/>
      <c r="C83" s="48" t="str">
        <f>IF(Tableau3[[#This Row],[N°]]="","",CONCATENATE("E","_",LEFT(A83,4),"_",B83))</f>
        <v/>
      </c>
      <c r="D83" s="49"/>
      <c r="E83" s="48"/>
      <c r="F83" s="49"/>
      <c r="G83" s="49"/>
      <c r="H83" s="47"/>
      <c r="I83" s="50"/>
      <c r="J83" s="50"/>
      <c r="K83" s="47"/>
      <c r="L83" s="47"/>
      <c r="M83" s="47"/>
      <c r="N83" s="47" t="str">
        <f>IF(Tableau3[[#This Row],[Gestionnaire]]="","",Tableau3[[#This Row],[Gestionnaire]])</f>
        <v/>
      </c>
      <c r="O83" s="48"/>
      <c r="P83" s="82"/>
      <c r="Q83" s="82"/>
      <c r="R83" s="48"/>
      <c r="S83" s="52"/>
      <c r="T83" s="52"/>
      <c r="U83" s="48" t="str">
        <f>IF(Tableau3[[#This Row],[Contrôles réglementaires]]="","",VLOOKUP(Tableau3[[#This Row],[Contrôles réglementaires]],Liste!Q40:R68,2,FALSE))</f>
        <v/>
      </c>
      <c r="V83" s="47" t="str">
        <f>IF(Tableau3[[#This Row],[Nombre de mois entre 2 contrôles]]="","",30)</f>
        <v/>
      </c>
      <c r="W83" s="54"/>
      <c r="X83" s="108"/>
      <c r="Y83" s="52"/>
      <c r="Z83" s="52"/>
      <c r="AA83" s="54"/>
      <c r="AB83" s="52"/>
      <c r="AC83" s="69"/>
    </row>
    <row r="84" spans="1:29" x14ac:dyDescent="0.2">
      <c r="A84" s="46"/>
      <c r="B84" s="55"/>
      <c r="C84" s="48" t="str">
        <f>IF(Tableau3[[#This Row],[N°]]="","",CONCATENATE("E","_",LEFT(A84,4),"_",B84))</f>
        <v/>
      </c>
      <c r="D84" s="49"/>
      <c r="E84" s="48"/>
      <c r="F84" s="49"/>
      <c r="G84" s="49"/>
      <c r="H84" s="47"/>
      <c r="I84" s="50"/>
      <c r="J84" s="50"/>
      <c r="K84" s="47"/>
      <c r="L84" s="47"/>
      <c r="M84" s="47"/>
      <c r="N84" s="47" t="str">
        <f>IF(Tableau3[[#This Row],[Gestionnaire]]="","",Tableau3[[#This Row],[Gestionnaire]])</f>
        <v/>
      </c>
      <c r="O84" s="48"/>
      <c r="P84" s="82"/>
      <c r="Q84" s="82"/>
      <c r="R84" s="48"/>
      <c r="S84" s="52"/>
      <c r="T84" s="52"/>
      <c r="U84" s="48" t="str">
        <f>IF(Tableau3[[#This Row],[Contrôles réglementaires]]="","",VLOOKUP(Tableau3[[#This Row],[Contrôles réglementaires]],Liste!Q41:R69,2,FALSE))</f>
        <v/>
      </c>
      <c r="V84" s="47" t="str">
        <f>IF(Tableau3[[#This Row],[Nombre de mois entre 2 contrôles]]="","",30)</f>
        <v/>
      </c>
      <c r="W84" s="54"/>
      <c r="X84" s="108"/>
      <c r="Y84" s="52"/>
      <c r="Z84" s="52"/>
      <c r="AA84" s="54"/>
      <c r="AB84" s="52"/>
      <c r="AC84" s="69"/>
    </row>
    <row r="85" spans="1:29" x14ac:dyDescent="0.2">
      <c r="A85" s="46"/>
      <c r="B85" s="55"/>
      <c r="C85" s="48" t="str">
        <f>IF(Tableau3[[#This Row],[N°]]="","",CONCATENATE("E","_",LEFT(A85,4),"_",B85))</f>
        <v/>
      </c>
      <c r="D85" s="49"/>
      <c r="E85" s="48"/>
      <c r="F85" s="49"/>
      <c r="G85" s="49"/>
      <c r="H85" s="47"/>
      <c r="I85" s="50"/>
      <c r="J85" s="50"/>
      <c r="K85" s="47"/>
      <c r="L85" s="47"/>
      <c r="M85" s="47"/>
      <c r="N85" s="47" t="str">
        <f>IF(Tableau3[[#This Row],[Gestionnaire]]="","",Tableau3[[#This Row],[Gestionnaire]])</f>
        <v/>
      </c>
      <c r="O85" s="48"/>
      <c r="P85" s="82"/>
      <c r="Q85" s="82"/>
      <c r="R85" s="48"/>
      <c r="S85" s="52"/>
      <c r="T85" s="52"/>
      <c r="U85" s="48" t="str">
        <f>IF(Tableau3[[#This Row],[Contrôles réglementaires]]="","",VLOOKUP(Tableau3[[#This Row],[Contrôles réglementaires]],Liste!Q42:R70,2,FALSE))</f>
        <v/>
      </c>
      <c r="V85" s="47" t="str">
        <f>IF(Tableau3[[#This Row],[Nombre de mois entre 2 contrôles]]="","",30)</f>
        <v/>
      </c>
      <c r="W85" s="54"/>
      <c r="X85" s="108"/>
      <c r="Y85" s="52"/>
      <c r="Z85" s="52"/>
      <c r="AA85" s="54"/>
      <c r="AB85" s="52"/>
      <c r="AC85" s="69"/>
    </row>
    <row r="86" spans="1:29" x14ac:dyDescent="0.2">
      <c r="A86" s="46"/>
      <c r="B86" s="55"/>
      <c r="C86" s="48" t="str">
        <f>IF(Tableau3[[#This Row],[N°]]="","",CONCATENATE("E","_",LEFT(A86,4),"_",B86))</f>
        <v/>
      </c>
      <c r="D86" s="49"/>
      <c r="E86" s="48"/>
      <c r="F86" s="49"/>
      <c r="G86" s="49"/>
      <c r="H86" s="47"/>
      <c r="I86" s="50"/>
      <c r="J86" s="50"/>
      <c r="K86" s="47"/>
      <c r="L86" s="47"/>
      <c r="M86" s="47"/>
      <c r="N86" s="47" t="str">
        <f>IF(Tableau3[[#This Row],[Gestionnaire]]="","",Tableau3[[#This Row],[Gestionnaire]])</f>
        <v/>
      </c>
      <c r="O86" s="48"/>
      <c r="P86" s="82"/>
      <c r="Q86" s="82"/>
      <c r="R86" s="48"/>
      <c r="S86" s="52"/>
      <c r="T86" s="52"/>
      <c r="U86" s="48" t="str">
        <f>IF(Tableau3[[#This Row],[Contrôles réglementaires]]="","",VLOOKUP(Tableau3[[#This Row],[Contrôles réglementaires]],Liste!Q43:R71,2,FALSE))</f>
        <v/>
      </c>
      <c r="V86" s="47" t="str">
        <f>IF(Tableau3[[#This Row],[Nombre de mois entre 2 contrôles]]="","",30)</f>
        <v/>
      </c>
      <c r="W86" s="54"/>
      <c r="X86" s="108"/>
      <c r="Y86" s="52"/>
      <c r="Z86" s="52"/>
      <c r="AA86" s="54"/>
      <c r="AB86" s="52"/>
      <c r="AC86" s="69"/>
    </row>
    <row r="87" spans="1:29" x14ac:dyDescent="0.2">
      <c r="A87" s="46"/>
      <c r="B87" s="55"/>
      <c r="C87" s="48" t="str">
        <f>IF(Tableau3[[#This Row],[N°]]="","",CONCATENATE("E","_",LEFT(A87,4),"_",B87))</f>
        <v/>
      </c>
      <c r="D87" s="49"/>
      <c r="E87" s="48"/>
      <c r="F87" s="49"/>
      <c r="G87" s="49"/>
      <c r="H87" s="47"/>
      <c r="I87" s="50"/>
      <c r="J87" s="50"/>
      <c r="K87" s="47"/>
      <c r="L87" s="47"/>
      <c r="M87" s="47"/>
      <c r="N87" s="47" t="str">
        <f>IF(Tableau3[[#This Row],[Gestionnaire]]="","",Tableau3[[#This Row],[Gestionnaire]])</f>
        <v/>
      </c>
      <c r="O87" s="48"/>
      <c r="P87" s="82"/>
      <c r="Q87" s="82"/>
      <c r="R87" s="48"/>
      <c r="S87" s="52"/>
      <c r="T87" s="52"/>
      <c r="U87" s="48" t="str">
        <f>IF(Tableau3[[#This Row],[Contrôles réglementaires]]="","",VLOOKUP(Tableau3[[#This Row],[Contrôles réglementaires]],Liste!Q44:R72,2,FALSE))</f>
        <v/>
      </c>
      <c r="V87" s="47" t="str">
        <f>IF(Tableau3[[#This Row],[Nombre de mois entre 2 contrôles]]="","",30)</f>
        <v/>
      </c>
      <c r="W87" s="54"/>
      <c r="X87" s="108"/>
      <c r="Y87" s="52"/>
      <c r="Z87" s="52"/>
      <c r="AA87" s="54"/>
      <c r="AB87" s="52"/>
      <c r="AC87" s="69"/>
    </row>
    <row r="88" spans="1:29" x14ac:dyDescent="0.2">
      <c r="A88" s="46"/>
      <c r="B88" s="55"/>
      <c r="C88" s="48" t="str">
        <f>IF(Tableau3[[#This Row],[N°]]="","",CONCATENATE("E","_",LEFT(A88,4),"_",B88))</f>
        <v/>
      </c>
      <c r="D88" s="49"/>
      <c r="E88" s="48"/>
      <c r="F88" s="49"/>
      <c r="G88" s="49"/>
      <c r="H88" s="47"/>
      <c r="I88" s="50"/>
      <c r="J88" s="50"/>
      <c r="K88" s="47"/>
      <c r="L88" s="47"/>
      <c r="M88" s="47"/>
      <c r="N88" s="47" t="str">
        <f>IF(Tableau3[[#This Row],[Gestionnaire]]="","",Tableau3[[#This Row],[Gestionnaire]])</f>
        <v/>
      </c>
      <c r="O88" s="48"/>
      <c r="P88" s="82"/>
      <c r="Q88" s="82"/>
      <c r="R88" s="48"/>
      <c r="S88" s="52"/>
      <c r="T88" s="52"/>
      <c r="U88" s="48" t="str">
        <f>IF(Tableau3[[#This Row],[Contrôles réglementaires]]="","",VLOOKUP(Tableau3[[#This Row],[Contrôles réglementaires]],Liste!Q45:R73,2,FALSE))</f>
        <v/>
      </c>
      <c r="V88" s="47" t="str">
        <f>IF(Tableau3[[#This Row],[Nombre de mois entre 2 contrôles]]="","",30)</f>
        <v/>
      </c>
      <c r="W88" s="54"/>
      <c r="X88" s="108"/>
      <c r="Y88" s="52"/>
      <c r="Z88" s="52"/>
      <c r="AA88" s="54"/>
      <c r="AB88" s="52"/>
      <c r="AC88" s="69"/>
    </row>
    <row r="89" spans="1:29" x14ac:dyDescent="0.2">
      <c r="A89" s="46"/>
      <c r="B89" s="55"/>
      <c r="C89" s="48" t="str">
        <f>IF(Tableau3[[#This Row],[N°]]="","",CONCATENATE("E","_",LEFT(A89,4),"_",B89))</f>
        <v/>
      </c>
      <c r="D89" s="49"/>
      <c r="E89" s="48"/>
      <c r="F89" s="49"/>
      <c r="G89" s="49"/>
      <c r="H89" s="47"/>
      <c r="I89" s="50"/>
      <c r="J89" s="50"/>
      <c r="K89" s="47"/>
      <c r="L89" s="47"/>
      <c r="M89" s="47"/>
      <c r="N89" s="47" t="str">
        <f>IF(Tableau3[[#This Row],[Gestionnaire]]="","",Tableau3[[#This Row],[Gestionnaire]])</f>
        <v/>
      </c>
      <c r="O89" s="48"/>
      <c r="P89" s="82"/>
      <c r="Q89" s="82"/>
      <c r="R89" s="48"/>
      <c r="S89" s="52"/>
      <c r="T89" s="52"/>
      <c r="U89" s="48" t="str">
        <f>IF(Tableau3[[#This Row],[Contrôles réglementaires]]="","",VLOOKUP(Tableau3[[#This Row],[Contrôles réglementaires]],Liste!Q46:R74,2,FALSE))</f>
        <v/>
      </c>
      <c r="V89" s="47" t="str">
        <f>IF(Tableau3[[#This Row],[Nombre de mois entre 2 contrôles]]="","",30)</f>
        <v/>
      </c>
      <c r="W89" s="54"/>
      <c r="X89" s="108"/>
      <c r="Y89" s="52"/>
      <c r="Z89" s="52"/>
      <c r="AA89" s="54"/>
      <c r="AB89" s="52"/>
      <c r="AC89" s="69"/>
    </row>
    <row r="90" spans="1:29" x14ac:dyDescent="0.2">
      <c r="A90" s="46"/>
      <c r="B90" s="55"/>
      <c r="C90" s="48" t="str">
        <f>IF(Tableau3[[#This Row],[N°]]="","",CONCATENATE("E","_",LEFT(A90,4),"_",B90))</f>
        <v/>
      </c>
      <c r="D90" s="49"/>
      <c r="E90" s="48"/>
      <c r="F90" s="49"/>
      <c r="G90" s="49"/>
      <c r="H90" s="47"/>
      <c r="I90" s="50"/>
      <c r="J90" s="50"/>
      <c r="K90" s="47"/>
      <c r="L90" s="47"/>
      <c r="M90" s="47"/>
      <c r="N90" s="47" t="str">
        <f>IF(Tableau3[[#This Row],[Gestionnaire]]="","",Tableau3[[#This Row],[Gestionnaire]])</f>
        <v/>
      </c>
      <c r="O90" s="48"/>
      <c r="P90" s="82"/>
      <c r="Q90" s="82"/>
      <c r="R90" s="48"/>
      <c r="S90" s="52"/>
      <c r="T90" s="52"/>
      <c r="U90" s="48" t="str">
        <f>IF(Tableau3[[#This Row],[Contrôles réglementaires]]="","",VLOOKUP(Tableau3[[#This Row],[Contrôles réglementaires]],Liste!Q47:R75,2,FALSE))</f>
        <v/>
      </c>
      <c r="V90" s="47" t="str">
        <f>IF(Tableau3[[#This Row],[Nombre de mois entre 2 contrôles]]="","",30)</f>
        <v/>
      </c>
      <c r="W90" s="54"/>
      <c r="X90" s="108"/>
      <c r="Y90" s="52"/>
      <c r="Z90" s="52"/>
      <c r="AA90" s="54"/>
      <c r="AB90" s="52"/>
      <c r="AC90" s="69"/>
    </row>
    <row r="91" spans="1:29" x14ac:dyDescent="0.2">
      <c r="A91" s="46"/>
      <c r="B91" s="55"/>
      <c r="C91" s="48" t="str">
        <f>IF(Tableau3[[#This Row],[N°]]="","",CONCATENATE("E","_",LEFT(A91,4),"_",B91))</f>
        <v/>
      </c>
      <c r="D91" s="49"/>
      <c r="E91" s="48"/>
      <c r="F91" s="49"/>
      <c r="G91" s="49"/>
      <c r="H91" s="47"/>
      <c r="I91" s="50"/>
      <c r="J91" s="50"/>
      <c r="K91" s="47"/>
      <c r="L91" s="47"/>
      <c r="M91" s="47"/>
      <c r="N91" s="47" t="str">
        <f>IF(Tableau3[[#This Row],[Gestionnaire]]="","",Tableau3[[#This Row],[Gestionnaire]])</f>
        <v/>
      </c>
      <c r="O91" s="48"/>
      <c r="P91" s="82"/>
      <c r="Q91" s="82"/>
      <c r="R91" s="48"/>
      <c r="S91" s="52"/>
      <c r="T91" s="52"/>
      <c r="U91" s="48" t="str">
        <f>IF(Tableau3[[#This Row],[Contrôles réglementaires]]="","",VLOOKUP(Tableau3[[#This Row],[Contrôles réglementaires]],Liste!Q48:R76,2,FALSE))</f>
        <v/>
      </c>
      <c r="V91" s="47" t="str">
        <f>IF(Tableau3[[#This Row],[Nombre de mois entre 2 contrôles]]="","",30)</f>
        <v/>
      </c>
      <c r="W91" s="54"/>
      <c r="X91" s="108"/>
      <c r="Y91" s="52"/>
      <c r="Z91" s="52"/>
      <c r="AA91" s="54"/>
      <c r="AB91" s="52"/>
      <c r="AC91" s="69"/>
    </row>
    <row r="92" spans="1:29" x14ac:dyDescent="0.2">
      <c r="A92" s="46"/>
      <c r="B92" s="55"/>
      <c r="C92" s="48" t="str">
        <f>IF(Tableau3[[#This Row],[N°]]="","",CONCATENATE("E","_",LEFT(A92,4),"_",B92))</f>
        <v/>
      </c>
      <c r="D92" s="49"/>
      <c r="E92" s="48"/>
      <c r="F92" s="49"/>
      <c r="G92" s="49"/>
      <c r="H92" s="47"/>
      <c r="I92" s="50"/>
      <c r="J92" s="50"/>
      <c r="K92" s="47"/>
      <c r="L92" s="47"/>
      <c r="M92" s="47"/>
      <c r="N92" s="47" t="str">
        <f>IF(Tableau3[[#This Row],[Gestionnaire]]="","",Tableau3[[#This Row],[Gestionnaire]])</f>
        <v/>
      </c>
      <c r="O92" s="48"/>
      <c r="P92" s="82"/>
      <c r="Q92" s="82"/>
      <c r="R92" s="48"/>
      <c r="S92" s="52"/>
      <c r="T92" s="52"/>
      <c r="U92" s="48" t="str">
        <f>IF(Tableau3[[#This Row],[Contrôles réglementaires]]="","",VLOOKUP(Tableau3[[#This Row],[Contrôles réglementaires]],Liste!Q49:R77,2,FALSE))</f>
        <v/>
      </c>
      <c r="V92" s="47" t="str">
        <f>IF(Tableau3[[#This Row],[Nombre de mois entre 2 contrôles]]="","",30)</f>
        <v/>
      </c>
      <c r="W92" s="54"/>
      <c r="X92" s="108"/>
      <c r="Y92" s="52"/>
      <c r="Z92" s="52"/>
      <c r="AA92" s="54"/>
      <c r="AB92" s="52"/>
      <c r="AC92" s="69"/>
    </row>
    <row r="93" spans="1:29" x14ac:dyDescent="0.2">
      <c r="A93" s="46"/>
      <c r="B93" s="55"/>
      <c r="C93" s="48" t="str">
        <f>IF(Tableau3[[#This Row],[N°]]="","",CONCATENATE("E","_",LEFT(A93,4),"_",B93))</f>
        <v/>
      </c>
      <c r="D93" s="49"/>
      <c r="E93" s="48"/>
      <c r="F93" s="49"/>
      <c r="G93" s="49"/>
      <c r="H93" s="47"/>
      <c r="I93" s="50"/>
      <c r="J93" s="50"/>
      <c r="K93" s="47"/>
      <c r="L93" s="47"/>
      <c r="M93" s="47"/>
      <c r="N93" s="47" t="str">
        <f>IF(Tableau3[[#This Row],[Gestionnaire]]="","",Tableau3[[#This Row],[Gestionnaire]])</f>
        <v/>
      </c>
      <c r="O93" s="48"/>
      <c r="P93" s="82"/>
      <c r="Q93" s="82"/>
      <c r="R93" s="48"/>
      <c r="S93" s="52"/>
      <c r="T93" s="52"/>
      <c r="U93" s="48" t="str">
        <f>IF(Tableau3[[#This Row],[Contrôles réglementaires]]="","",VLOOKUP(Tableau3[[#This Row],[Contrôles réglementaires]],Liste!Q50:R78,2,FALSE))</f>
        <v/>
      </c>
      <c r="V93" s="47" t="str">
        <f>IF(Tableau3[[#This Row],[Nombre de mois entre 2 contrôles]]="","",30)</f>
        <v/>
      </c>
      <c r="W93" s="54"/>
      <c r="X93" s="108"/>
      <c r="Y93" s="52"/>
      <c r="Z93" s="52"/>
      <c r="AA93" s="54"/>
      <c r="AB93" s="52"/>
      <c r="AC93" s="69"/>
    </row>
    <row r="94" spans="1:29" x14ac:dyDescent="0.2">
      <c r="A94" s="46"/>
      <c r="B94" s="55"/>
      <c r="C94" s="48" t="str">
        <f>IF(Tableau3[[#This Row],[N°]]="","",CONCATENATE("E","_",LEFT(A94,4),"_",B94))</f>
        <v/>
      </c>
      <c r="D94" s="49"/>
      <c r="E94" s="48"/>
      <c r="F94" s="49"/>
      <c r="G94" s="49"/>
      <c r="H94" s="47"/>
      <c r="I94" s="50"/>
      <c r="J94" s="50"/>
      <c r="K94" s="47"/>
      <c r="L94" s="47"/>
      <c r="M94" s="47"/>
      <c r="N94" s="47" t="str">
        <f>IF(Tableau3[[#This Row],[Gestionnaire]]="","",Tableau3[[#This Row],[Gestionnaire]])</f>
        <v/>
      </c>
      <c r="O94" s="48"/>
      <c r="P94" s="82"/>
      <c r="Q94" s="82"/>
      <c r="R94" s="48"/>
      <c r="S94" s="52"/>
      <c r="T94" s="52"/>
      <c r="U94" s="48" t="str">
        <f>IF(Tableau3[[#This Row],[Contrôles réglementaires]]="","",VLOOKUP(Tableau3[[#This Row],[Contrôles réglementaires]],Liste!Q51:R79,2,FALSE))</f>
        <v/>
      </c>
      <c r="V94" s="47" t="str">
        <f>IF(Tableau3[[#This Row],[Nombre de mois entre 2 contrôles]]="","",30)</f>
        <v/>
      </c>
      <c r="W94" s="54"/>
      <c r="X94" s="108"/>
      <c r="Y94" s="52"/>
      <c r="Z94" s="52"/>
      <c r="AA94" s="54"/>
      <c r="AB94" s="52"/>
      <c r="AC94" s="69"/>
    </row>
    <row r="95" spans="1:29" x14ac:dyDescent="0.2">
      <c r="A95" s="46"/>
      <c r="B95" s="55"/>
      <c r="C95" s="48" t="str">
        <f>IF(Tableau3[[#This Row],[N°]]="","",CONCATENATE("E","_",LEFT(A95,4),"_",B95))</f>
        <v/>
      </c>
      <c r="D95" s="49"/>
      <c r="E95" s="48"/>
      <c r="F95" s="49"/>
      <c r="G95" s="49"/>
      <c r="H95" s="47"/>
      <c r="I95" s="50"/>
      <c r="J95" s="50"/>
      <c r="K95" s="47"/>
      <c r="L95" s="47"/>
      <c r="M95" s="47"/>
      <c r="N95" s="47" t="str">
        <f>IF(Tableau3[[#This Row],[Gestionnaire]]="","",Tableau3[[#This Row],[Gestionnaire]])</f>
        <v/>
      </c>
      <c r="O95" s="48"/>
      <c r="P95" s="82"/>
      <c r="Q95" s="82"/>
      <c r="R95" s="48"/>
      <c r="S95" s="52"/>
      <c r="T95" s="52"/>
      <c r="U95" s="48" t="str">
        <f>IF(Tableau3[[#This Row],[Contrôles réglementaires]]="","",VLOOKUP(Tableau3[[#This Row],[Contrôles réglementaires]],Liste!Q52:R80,2,FALSE))</f>
        <v/>
      </c>
      <c r="V95" s="47" t="str">
        <f>IF(Tableau3[[#This Row],[Nombre de mois entre 2 contrôles]]="","",30)</f>
        <v/>
      </c>
      <c r="W95" s="54"/>
      <c r="X95" s="108"/>
      <c r="Y95" s="52"/>
      <c r="Z95" s="52"/>
      <c r="AA95" s="54"/>
      <c r="AB95" s="52"/>
      <c r="AC95" s="69"/>
    </row>
    <row r="96" spans="1:29" x14ac:dyDescent="0.2">
      <c r="A96" s="46"/>
      <c r="B96" s="55"/>
      <c r="C96" s="48" t="str">
        <f>IF(Tableau3[[#This Row],[N°]]="","",CONCATENATE("E","_",LEFT(A96,4),"_",B96))</f>
        <v/>
      </c>
      <c r="D96" s="49"/>
      <c r="E96" s="48"/>
      <c r="F96" s="49"/>
      <c r="G96" s="49"/>
      <c r="H96" s="47"/>
      <c r="I96" s="50"/>
      <c r="J96" s="50"/>
      <c r="K96" s="47"/>
      <c r="L96" s="47"/>
      <c r="M96" s="47"/>
      <c r="N96" s="47" t="str">
        <f>IF(Tableau3[[#This Row],[Gestionnaire]]="","",Tableau3[[#This Row],[Gestionnaire]])</f>
        <v/>
      </c>
      <c r="O96" s="48"/>
      <c r="P96" s="82"/>
      <c r="Q96" s="82"/>
      <c r="R96" s="48"/>
      <c r="S96" s="52"/>
      <c r="T96" s="52"/>
      <c r="U96" s="48" t="str">
        <f>IF(Tableau3[[#This Row],[Contrôles réglementaires]]="","",VLOOKUP(Tableau3[[#This Row],[Contrôles réglementaires]],Liste!Q53:R81,2,FALSE))</f>
        <v/>
      </c>
      <c r="V96" s="47" t="str">
        <f>IF(Tableau3[[#This Row],[Nombre de mois entre 2 contrôles]]="","",30)</f>
        <v/>
      </c>
      <c r="W96" s="54"/>
      <c r="X96" s="108"/>
      <c r="Y96" s="52"/>
      <c r="Z96" s="52"/>
      <c r="AA96" s="54"/>
      <c r="AB96" s="52"/>
      <c r="AC96" s="69"/>
    </row>
    <row r="97" spans="1:29" x14ac:dyDescent="0.2">
      <c r="A97" s="46"/>
      <c r="B97" s="55"/>
      <c r="C97" s="48" t="str">
        <f>IF(Tableau3[[#This Row],[N°]]="","",CONCATENATE("E","_",LEFT(A97,4),"_",B97))</f>
        <v/>
      </c>
      <c r="D97" s="49"/>
      <c r="E97" s="48"/>
      <c r="F97" s="49"/>
      <c r="G97" s="49"/>
      <c r="H97" s="47"/>
      <c r="I97" s="50"/>
      <c r="J97" s="50"/>
      <c r="K97" s="47"/>
      <c r="L97" s="47"/>
      <c r="M97" s="47"/>
      <c r="N97" s="47" t="str">
        <f>IF(Tableau3[[#This Row],[Gestionnaire]]="","",Tableau3[[#This Row],[Gestionnaire]])</f>
        <v/>
      </c>
      <c r="O97" s="48"/>
      <c r="P97" s="82"/>
      <c r="Q97" s="82"/>
      <c r="R97" s="48"/>
      <c r="S97" s="52"/>
      <c r="T97" s="52"/>
      <c r="U97" s="48" t="str">
        <f>IF(Tableau3[[#This Row],[Contrôles réglementaires]]="","",VLOOKUP(Tableau3[[#This Row],[Contrôles réglementaires]],Liste!Q54:R82,2,FALSE))</f>
        <v/>
      </c>
      <c r="V97" s="47" t="str">
        <f>IF(Tableau3[[#This Row],[Nombre de mois entre 2 contrôles]]="","",30)</f>
        <v/>
      </c>
      <c r="W97" s="54"/>
      <c r="X97" s="108"/>
      <c r="Y97" s="52"/>
      <c r="Z97" s="52"/>
      <c r="AA97" s="54"/>
      <c r="AB97" s="52"/>
      <c r="AC97" s="69"/>
    </row>
    <row r="98" spans="1:29" x14ac:dyDescent="0.2">
      <c r="A98" s="46"/>
      <c r="B98" s="55"/>
      <c r="C98" s="48" t="str">
        <f>IF(Tableau3[[#This Row],[N°]]="","",CONCATENATE("E","_",LEFT(A98,4),"_",B98))</f>
        <v/>
      </c>
      <c r="D98" s="49"/>
      <c r="E98" s="48"/>
      <c r="F98" s="49"/>
      <c r="G98" s="49"/>
      <c r="H98" s="47"/>
      <c r="I98" s="50"/>
      <c r="J98" s="50"/>
      <c r="K98" s="47"/>
      <c r="L98" s="47"/>
      <c r="M98" s="47"/>
      <c r="N98" s="47" t="str">
        <f>IF(Tableau3[[#This Row],[Gestionnaire]]="","",Tableau3[[#This Row],[Gestionnaire]])</f>
        <v/>
      </c>
      <c r="O98" s="48"/>
      <c r="P98" s="82"/>
      <c r="Q98" s="82"/>
      <c r="R98" s="48"/>
      <c r="S98" s="52"/>
      <c r="T98" s="52"/>
      <c r="U98" s="48" t="str">
        <f>IF(Tableau3[[#This Row],[Contrôles réglementaires]]="","",VLOOKUP(Tableau3[[#This Row],[Contrôles réglementaires]],Liste!Q55:R83,2,FALSE))</f>
        <v/>
      </c>
      <c r="V98" s="47" t="str">
        <f>IF(Tableau3[[#This Row],[Nombre de mois entre 2 contrôles]]="","",30)</f>
        <v/>
      </c>
      <c r="W98" s="54"/>
      <c r="X98" s="108"/>
      <c r="Y98" s="52"/>
      <c r="Z98" s="52"/>
      <c r="AA98" s="54"/>
      <c r="AB98" s="52"/>
      <c r="AC98" s="69"/>
    </row>
    <row r="99" spans="1:29" x14ac:dyDescent="0.2">
      <c r="A99" s="46"/>
      <c r="B99" s="55"/>
      <c r="C99" s="48" t="str">
        <f>IF(Tableau3[[#This Row],[N°]]="","",CONCATENATE("E","_",LEFT(A99,4),"_",B99))</f>
        <v/>
      </c>
      <c r="D99" s="49"/>
      <c r="E99" s="48"/>
      <c r="F99" s="49"/>
      <c r="G99" s="49"/>
      <c r="H99" s="47"/>
      <c r="I99" s="50"/>
      <c r="J99" s="50"/>
      <c r="K99" s="47"/>
      <c r="L99" s="47"/>
      <c r="M99" s="47"/>
      <c r="N99" s="47" t="str">
        <f>IF(Tableau3[[#This Row],[Gestionnaire]]="","",Tableau3[[#This Row],[Gestionnaire]])</f>
        <v/>
      </c>
      <c r="O99" s="48"/>
      <c r="P99" s="82"/>
      <c r="Q99" s="82"/>
      <c r="R99" s="48"/>
      <c r="S99" s="52"/>
      <c r="T99" s="52"/>
      <c r="U99" s="48" t="str">
        <f>IF(Tableau3[[#This Row],[Contrôles réglementaires]]="","",VLOOKUP(Tableau3[[#This Row],[Contrôles réglementaires]],Liste!Q56:R84,2,FALSE))</f>
        <v/>
      </c>
      <c r="V99" s="47" t="str">
        <f>IF(Tableau3[[#This Row],[Nombre de mois entre 2 contrôles]]="","",30)</f>
        <v/>
      </c>
      <c r="W99" s="54"/>
      <c r="X99" s="108"/>
      <c r="Y99" s="52"/>
      <c r="Z99" s="52"/>
      <c r="AA99" s="54"/>
      <c r="AB99" s="52"/>
      <c r="AC99" s="69"/>
    </row>
    <row r="100" spans="1:29" x14ac:dyDescent="0.2">
      <c r="A100" s="46"/>
      <c r="B100" s="55"/>
      <c r="C100" s="48" t="str">
        <f>IF(Tableau3[[#This Row],[N°]]="","",CONCATENATE("E","_",LEFT(A100,4),"_",B100))</f>
        <v/>
      </c>
      <c r="D100" s="49"/>
      <c r="E100" s="48"/>
      <c r="F100" s="49"/>
      <c r="G100" s="49"/>
      <c r="H100" s="47"/>
      <c r="I100" s="50"/>
      <c r="J100" s="50"/>
      <c r="K100" s="47"/>
      <c r="L100" s="47"/>
      <c r="M100" s="47"/>
      <c r="N100" s="47" t="str">
        <f>IF(Tableau3[[#This Row],[Gestionnaire]]="","",Tableau3[[#This Row],[Gestionnaire]])</f>
        <v/>
      </c>
      <c r="O100" s="48"/>
      <c r="P100" s="82"/>
      <c r="Q100" s="82"/>
      <c r="R100" s="48"/>
      <c r="S100" s="52"/>
      <c r="T100" s="52"/>
      <c r="U100" s="48" t="str">
        <f>IF(Tableau3[[#This Row],[Contrôles réglementaires]]="","",VLOOKUP(Tableau3[[#This Row],[Contrôles réglementaires]],Liste!Q57:R85,2,FALSE))</f>
        <v/>
      </c>
      <c r="V100" s="47" t="str">
        <f>IF(Tableau3[[#This Row],[Nombre de mois entre 2 contrôles]]="","",30)</f>
        <v/>
      </c>
      <c r="W100" s="54"/>
      <c r="X100" s="108"/>
      <c r="Y100" s="52"/>
      <c r="Z100" s="52"/>
      <c r="AA100" s="54"/>
      <c r="AB100" s="52"/>
      <c r="AC100" s="69"/>
    </row>
    <row r="101" spans="1:29" x14ac:dyDescent="0.2">
      <c r="A101" s="46"/>
      <c r="B101" s="55"/>
      <c r="C101" s="48" t="str">
        <f>IF(Tableau3[[#This Row],[N°]]="","",CONCATENATE("E","_",LEFT(A101,4),"_",B101))</f>
        <v/>
      </c>
      <c r="D101" s="49"/>
      <c r="E101" s="48"/>
      <c r="F101" s="49"/>
      <c r="G101" s="49"/>
      <c r="H101" s="47"/>
      <c r="I101" s="50"/>
      <c r="J101" s="50"/>
      <c r="K101" s="47"/>
      <c r="L101" s="47"/>
      <c r="M101" s="47"/>
      <c r="N101" s="47" t="str">
        <f>IF(Tableau3[[#This Row],[Gestionnaire]]="","",Tableau3[[#This Row],[Gestionnaire]])</f>
        <v/>
      </c>
      <c r="O101" s="48"/>
      <c r="P101" s="82"/>
      <c r="Q101" s="82"/>
      <c r="R101" s="48"/>
      <c r="S101" s="52"/>
      <c r="T101" s="52"/>
      <c r="U101" s="48" t="str">
        <f>IF(Tableau3[[#This Row],[Contrôles réglementaires]]="","",VLOOKUP(Tableau3[[#This Row],[Contrôles réglementaires]],Liste!Q58:R86,2,FALSE))</f>
        <v/>
      </c>
      <c r="V101" s="47" t="str">
        <f>IF(Tableau3[[#This Row],[Nombre de mois entre 2 contrôles]]="","",30)</f>
        <v/>
      </c>
      <c r="W101" s="54"/>
      <c r="X101" s="108"/>
      <c r="Y101" s="52"/>
      <c r="Z101" s="52"/>
      <c r="AA101" s="54"/>
      <c r="AB101" s="52"/>
      <c r="AC101" s="69"/>
    </row>
    <row r="102" spans="1:29" x14ac:dyDescent="0.2">
      <c r="A102" s="46"/>
      <c r="B102" s="55"/>
      <c r="C102" s="48" t="str">
        <f>IF(Tableau3[[#This Row],[N°]]="","",CONCATENATE("E","_",LEFT(A102,4),"_",B102))</f>
        <v/>
      </c>
      <c r="D102" s="49"/>
      <c r="E102" s="48"/>
      <c r="F102" s="49"/>
      <c r="G102" s="49"/>
      <c r="H102" s="47"/>
      <c r="I102" s="50"/>
      <c r="J102" s="50"/>
      <c r="K102" s="47"/>
      <c r="L102" s="47"/>
      <c r="M102" s="47"/>
      <c r="N102" s="47" t="str">
        <f>IF(Tableau3[[#This Row],[Gestionnaire]]="","",Tableau3[[#This Row],[Gestionnaire]])</f>
        <v/>
      </c>
      <c r="O102" s="48"/>
      <c r="P102" s="82"/>
      <c r="Q102" s="82"/>
      <c r="R102" s="48"/>
      <c r="S102" s="52"/>
      <c r="T102" s="52"/>
      <c r="U102" s="48" t="str">
        <f>IF(Tableau3[[#This Row],[Contrôles réglementaires]]="","",VLOOKUP(Tableau3[[#This Row],[Contrôles réglementaires]],Liste!Q59:R87,2,FALSE))</f>
        <v/>
      </c>
      <c r="V102" s="47" t="str">
        <f>IF(Tableau3[[#This Row],[Nombre de mois entre 2 contrôles]]="","",30)</f>
        <v/>
      </c>
      <c r="W102" s="54"/>
      <c r="X102" s="108"/>
      <c r="Y102" s="52"/>
      <c r="Z102" s="52"/>
      <c r="AA102" s="54"/>
      <c r="AB102" s="52"/>
      <c r="AC102" s="69"/>
    </row>
    <row r="103" spans="1:29" x14ac:dyDescent="0.2">
      <c r="A103" s="46"/>
      <c r="B103" s="55"/>
      <c r="C103" s="48" t="str">
        <f>IF(Tableau3[[#This Row],[N°]]="","",CONCATENATE("E","_",LEFT(A103,4),"_",B103))</f>
        <v/>
      </c>
      <c r="D103" s="49"/>
      <c r="E103" s="48"/>
      <c r="F103" s="49"/>
      <c r="G103" s="49"/>
      <c r="H103" s="47"/>
      <c r="I103" s="50"/>
      <c r="J103" s="50"/>
      <c r="K103" s="47"/>
      <c r="L103" s="47"/>
      <c r="M103" s="47"/>
      <c r="N103" s="47" t="str">
        <f>IF(Tableau3[[#This Row],[Gestionnaire]]="","",Tableau3[[#This Row],[Gestionnaire]])</f>
        <v/>
      </c>
      <c r="O103" s="48"/>
      <c r="P103" s="82"/>
      <c r="Q103" s="82"/>
      <c r="R103" s="48"/>
      <c r="S103" s="52"/>
      <c r="T103" s="52"/>
      <c r="U103" s="48" t="str">
        <f>IF(Tableau3[[#This Row],[Contrôles réglementaires]]="","",VLOOKUP(Tableau3[[#This Row],[Contrôles réglementaires]],Liste!Q60:R88,2,FALSE))</f>
        <v/>
      </c>
      <c r="V103" s="47" t="str">
        <f>IF(Tableau3[[#This Row],[Nombre de mois entre 2 contrôles]]="","",30)</f>
        <v/>
      </c>
      <c r="W103" s="54"/>
      <c r="X103" s="108"/>
      <c r="Y103" s="52"/>
      <c r="Z103" s="52"/>
      <c r="AA103" s="54"/>
      <c r="AB103" s="52"/>
      <c r="AC103" s="69"/>
    </row>
    <row r="104" spans="1:29" x14ac:dyDescent="0.2">
      <c r="A104" s="46"/>
      <c r="B104" s="55"/>
      <c r="C104" s="48" t="str">
        <f>IF(Tableau3[[#This Row],[N°]]="","",CONCATENATE("E","_",LEFT(A104,4),"_",B104))</f>
        <v/>
      </c>
      <c r="D104" s="49"/>
      <c r="E104" s="48"/>
      <c r="F104" s="49"/>
      <c r="G104" s="49"/>
      <c r="H104" s="47"/>
      <c r="I104" s="50"/>
      <c r="J104" s="50"/>
      <c r="K104" s="47"/>
      <c r="L104" s="47"/>
      <c r="M104" s="47"/>
      <c r="N104" s="47" t="str">
        <f>IF(Tableau3[[#This Row],[Gestionnaire]]="","",Tableau3[[#This Row],[Gestionnaire]])</f>
        <v/>
      </c>
      <c r="O104" s="48"/>
      <c r="P104" s="82"/>
      <c r="Q104" s="82"/>
      <c r="R104" s="48"/>
      <c r="S104" s="52"/>
      <c r="T104" s="52"/>
      <c r="U104" s="48" t="str">
        <f>IF(Tableau3[[#This Row],[Contrôles réglementaires]]="","",VLOOKUP(Tableau3[[#This Row],[Contrôles réglementaires]],Liste!Q61:R89,2,FALSE))</f>
        <v/>
      </c>
      <c r="V104" s="47" t="str">
        <f>IF(Tableau3[[#This Row],[Nombre de mois entre 2 contrôles]]="","",30)</f>
        <v/>
      </c>
      <c r="W104" s="54"/>
      <c r="X104" s="108"/>
      <c r="Y104" s="52"/>
      <c r="Z104" s="52"/>
      <c r="AA104" s="54"/>
      <c r="AB104" s="52"/>
      <c r="AC104" s="69"/>
    </row>
    <row r="105" spans="1:29" x14ac:dyDescent="0.2">
      <c r="A105" s="46"/>
      <c r="B105" s="55"/>
      <c r="C105" s="48" t="str">
        <f>IF(Tableau3[[#This Row],[N°]]="","",CONCATENATE("E","_",LEFT(A105,4),"_",B105))</f>
        <v/>
      </c>
      <c r="D105" s="49"/>
      <c r="E105" s="48"/>
      <c r="F105" s="49"/>
      <c r="G105" s="49"/>
      <c r="H105" s="47"/>
      <c r="I105" s="50"/>
      <c r="J105" s="50"/>
      <c r="K105" s="47"/>
      <c r="L105" s="47"/>
      <c r="M105" s="47"/>
      <c r="N105" s="47" t="str">
        <f>IF(Tableau3[[#This Row],[Gestionnaire]]="","",Tableau3[[#This Row],[Gestionnaire]])</f>
        <v/>
      </c>
      <c r="O105" s="48"/>
      <c r="P105" s="82"/>
      <c r="Q105" s="82"/>
      <c r="R105" s="48"/>
      <c r="S105" s="52"/>
      <c r="T105" s="52"/>
      <c r="U105" s="48" t="str">
        <f>IF(Tableau3[[#This Row],[Contrôles réglementaires]]="","",VLOOKUP(Tableau3[[#This Row],[Contrôles réglementaires]],Liste!Q62:R90,2,FALSE))</f>
        <v/>
      </c>
      <c r="V105" s="47" t="str">
        <f>IF(Tableau3[[#This Row],[Nombre de mois entre 2 contrôles]]="","",30)</f>
        <v/>
      </c>
      <c r="W105" s="54"/>
      <c r="X105" s="108"/>
      <c r="Y105" s="52"/>
      <c r="Z105" s="52"/>
      <c r="AA105" s="54"/>
      <c r="AB105" s="52"/>
      <c r="AC105" s="69"/>
    </row>
    <row r="106" spans="1:29" x14ac:dyDescent="0.2">
      <c r="A106" s="46"/>
      <c r="B106" s="55"/>
      <c r="C106" s="48" t="str">
        <f>IF(Tableau3[[#This Row],[N°]]="","",CONCATENATE("E","_",LEFT(A106,4),"_",B106))</f>
        <v/>
      </c>
      <c r="D106" s="49"/>
      <c r="E106" s="48"/>
      <c r="F106" s="49"/>
      <c r="G106" s="49"/>
      <c r="H106" s="47"/>
      <c r="I106" s="50"/>
      <c r="J106" s="50"/>
      <c r="K106" s="47"/>
      <c r="L106" s="47"/>
      <c r="M106" s="47"/>
      <c r="N106" s="47" t="str">
        <f>IF(Tableau3[[#This Row],[Gestionnaire]]="","",Tableau3[[#This Row],[Gestionnaire]])</f>
        <v/>
      </c>
      <c r="O106" s="48"/>
      <c r="P106" s="82"/>
      <c r="Q106" s="82"/>
      <c r="R106" s="48"/>
      <c r="S106" s="52"/>
      <c r="T106" s="52"/>
      <c r="U106" s="48" t="str">
        <f>IF(Tableau3[[#This Row],[Contrôles réglementaires]]="","",VLOOKUP(Tableau3[[#This Row],[Contrôles réglementaires]],Liste!Q63:R91,2,FALSE))</f>
        <v/>
      </c>
      <c r="V106" s="47" t="str">
        <f>IF(Tableau3[[#This Row],[Nombre de mois entre 2 contrôles]]="","",30)</f>
        <v/>
      </c>
      <c r="W106" s="54"/>
      <c r="X106" s="108"/>
      <c r="Y106" s="52"/>
      <c r="Z106" s="52"/>
      <c r="AA106" s="54"/>
      <c r="AB106" s="52"/>
      <c r="AC106" s="69"/>
    </row>
    <row r="107" spans="1:29" x14ac:dyDescent="0.2">
      <c r="A107" s="46"/>
      <c r="B107" s="55"/>
      <c r="C107" s="48" t="str">
        <f>IF(Tableau3[[#This Row],[N°]]="","",CONCATENATE("E","_",LEFT(A107,4),"_",B107))</f>
        <v/>
      </c>
      <c r="D107" s="49"/>
      <c r="E107" s="48"/>
      <c r="F107" s="49"/>
      <c r="G107" s="49"/>
      <c r="H107" s="47"/>
      <c r="I107" s="50"/>
      <c r="J107" s="50"/>
      <c r="K107" s="47"/>
      <c r="L107" s="47"/>
      <c r="M107" s="47"/>
      <c r="N107" s="47" t="str">
        <f>IF(Tableau3[[#This Row],[Gestionnaire]]="","",Tableau3[[#This Row],[Gestionnaire]])</f>
        <v/>
      </c>
      <c r="O107" s="48"/>
      <c r="P107" s="82"/>
      <c r="Q107" s="82"/>
      <c r="R107" s="48"/>
      <c r="S107" s="52"/>
      <c r="T107" s="52"/>
      <c r="U107" s="48" t="str">
        <f>IF(Tableau3[[#This Row],[Contrôles réglementaires]]="","",VLOOKUP(Tableau3[[#This Row],[Contrôles réglementaires]],Liste!Q64:R92,2,FALSE))</f>
        <v/>
      </c>
      <c r="V107" s="47" t="str">
        <f>IF(Tableau3[[#This Row],[Nombre de mois entre 2 contrôles]]="","",30)</f>
        <v/>
      </c>
      <c r="W107" s="54"/>
      <c r="X107" s="108"/>
      <c r="Y107" s="52"/>
      <c r="Z107" s="52"/>
      <c r="AA107" s="54"/>
      <c r="AB107" s="52"/>
      <c r="AC107" s="69"/>
    </row>
    <row r="108" spans="1:29" x14ac:dyDescent="0.2">
      <c r="A108" s="46"/>
      <c r="B108" s="55"/>
      <c r="C108" s="48" t="str">
        <f>IF(Tableau3[[#This Row],[N°]]="","",CONCATENATE("E","_",LEFT(A108,4),"_",B108))</f>
        <v/>
      </c>
      <c r="D108" s="49"/>
      <c r="E108" s="48"/>
      <c r="F108" s="49"/>
      <c r="G108" s="49"/>
      <c r="H108" s="47"/>
      <c r="I108" s="50"/>
      <c r="J108" s="50"/>
      <c r="K108" s="47"/>
      <c r="L108" s="47"/>
      <c r="M108" s="47"/>
      <c r="N108" s="47" t="str">
        <f>IF(Tableau3[[#This Row],[Gestionnaire]]="","",Tableau3[[#This Row],[Gestionnaire]])</f>
        <v/>
      </c>
      <c r="O108" s="48"/>
      <c r="P108" s="82"/>
      <c r="Q108" s="82"/>
      <c r="R108" s="48"/>
      <c r="S108" s="52"/>
      <c r="T108" s="52"/>
      <c r="U108" s="48" t="str">
        <f>IF(Tableau3[[#This Row],[Contrôles réglementaires]]="","",VLOOKUP(Tableau3[[#This Row],[Contrôles réglementaires]],Liste!Q65:R93,2,FALSE))</f>
        <v/>
      </c>
      <c r="V108" s="47" t="str">
        <f>IF(Tableau3[[#This Row],[Nombre de mois entre 2 contrôles]]="","",30)</f>
        <v/>
      </c>
      <c r="W108" s="54"/>
      <c r="X108" s="108"/>
      <c r="Y108" s="52"/>
      <c r="Z108" s="52"/>
      <c r="AA108" s="54"/>
      <c r="AB108" s="52"/>
      <c r="AC108" s="69"/>
    </row>
    <row r="109" spans="1:29" x14ac:dyDescent="0.2">
      <c r="A109" s="46"/>
      <c r="B109" s="55"/>
      <c r="C109" s="48" t="str">
        <f>IF(Tableau3[[#This Row],[N°]]="","",CONCATENATE("E","_",LEFT(A109,4),"_",B109))</f>
        <v/>
      </c>
      <c r="D109" s="49"/>
      <c r="E109" s="48"/>
      <c r="F109" s="49"/>
      <c r="G109" s="49"/>
      <c r="H109" s="47"/>
      <c r="I109" s="50"/>
      <c r="J109" s="50"/>
      <c r="K109" s="47"/>
      <c r="L109" s="47"/>
      <c r="M109" s="47"/>
      <c r="N109" s="47" t="str">
        <f>IF(Tableau3[[#This Row],[Gestionnaire]]="","",Tableau3[[#This Row],[Gestionnaire]])</f>
        <v/>
      </c>
      <c r="O109" s="48"/>
      <c r="P109" s="82"/>
      <c r="Q109" s="82"/>
      <c r="R109" s="48"/>
      <c r="S109" s="52"/>
      <c r="T109" s="52"/>
      <c r="U109" s="48" t="str">
        <f>IF(Tableau3[[#This Row],[Contrôles réglementaires]]="","",VLOOKUP(Tableau3[[#This Row],[Contrôles réglementaires]],Liste!Q66:R94,2,FALSE))</f>
        <v/>
      </c>
      <c r="V109" s="47" t="str">
        <f>IF(Tableau3[[#This Row],[Nombre de mois entre 2 contrôles]]="","",30)</f>
        <v/>
      </c>
      <c r="W109" s="54"/>
      <c r="X109" s="108"/>
      <c r="Y109" s="52"/>
      <c r="Z109" s="52"/>
      <c r="AA109" s="54"/>
      <c r="AB109" s="52"/>
      <c r="AC109" s="69"/>
    </row>
    <row r="110" spans="1:29" x14ac:dyDescent="0.2">
      <c r="A110" s="46"/>
      <c r="B110" s="55"/>
      <c r="C110" s="48" t="str">
        <f>IF(Tableau3[[#This Row],[N°]]="","",CONCATENATE("E","_",LEFT(A110,4),"_",B110))</f>
        <v/>
      </c>
      <c r="D110" s="49"/>
      <c r="E110" s="48"/>
      <c r="F110" s="49"/>
      <c r="G110" s="49"/>
      <c r="H110" s="47"/>
      <c r="I110" s="50"/>
      <c r="J110" s="50"/>
      <c r="K110" s="47"/>
      <c r="L110" s="47"/>
      <c r="M110" s="47"/>
      <c r="N110" s="47" t="str">
        <f>IF(Tableau3[[#This Row],[Gestionnaire]]="","",Tableau3[[#This Row],[Gestionnaire]])</f>
        <v/>
      </c>
      <c r="O110" s="48"/>
      <c r="P110" s="82"/>
      <c r="Q110" s="82"/>
      <c r="R110" s="48"/>
      <c r="S110" s="52"/>
      <c r="T110" s="52"/>
      <c r="U110" s="48" t="str">
        <f>IF(Tableau3[[#This Row],[Contrôles réglementaires]]="","",VLOOKUP(Tableau3[[#This Row],[Contrôles réglementaires]],Liste!Q67:R95,2,FALSE))</f>
        <v/>
      </c>
      <c r="V110" s="47" t="str">
        <f>IF(Tableau3[[#This Row],[Nombre de mois entre 2 contrôles]]="","",30)</f>
        <v/>
      </c>
      <c r="W110" s="54"/>
      <c r="X110" s="108"/>
      <c r="Y110" s="52"/>
      <c r="Z110" s="52"/>
      <c r="AA110" s="54"/>
      <c r="AB110" s="52"/>
      <c r="AC110" s="69"/>
    </row>
    <row r="111" spans="1:29" x14ac:dyDescent="0.2">
      <c r="A111" s="46"/>
      <c r="B111" s="55"/>
      <c r="C111" s="48" t="str">
        <f>IF(Tableau3[[#This Row],[N°]]="","",CONCATENATE("E","_",LEFT(A111,4),"_",B111))</f>
        <v/>
      </c>
      <c r="D111" s="49"/>
      <c r="E111" s="48"/>
      <c r="F111" s="49"/>
      <c r="G111" s="49"/>
      <c r="H111" s="47"/>
      <c r="I111" s="50"/>
      <c r="J111" s="50"/>
      <c r="K111" s="47"/>
      <c r="L111" s="47"/>
      <c r="M111" s="47"/>
      <c r="N111" s="47" t="str">
        <f>IF(Tableau3[[#This Row],[Gestionnaire]]="","",Tableau3[[#This Row],[Gestionnaire]])</f>
        <v/>
      </c>
      <c r="O111" s="48"/>
      <c r="P111" s="82"/>
      <c r="Q111" s="82"/>
      <c r="R111" s="48"/>
      <c r="S111" s="52"/>
      <c r="T111" s="52"/>
      <c r="U111" s="48" t="str">
        <f>IF(Tableau3[[#This Row],[Contrôles réglementaires]]="","",VLOOKUP(Tableau3[[#This Row],[Contrôles réglementaires]],Liste!Q68:R96,2,FALSE))</f>
        <v/>
      </c>
      <c r="V111" s="47" t="str">
        <f>IF(Tableau3[[#This Row],[Nombre de mois entre 2 contrôles]]="","",30)</f>
        <v/>
      </c>
      <c r="W111" s="54"/>
      <c r="X111" s="108"/>
      <c r="Y111" s="52"/>
      <c r="Z111" s="52"/>
      <c r="AA111" s="54"/>
      <c r="AB111" s="52"/>
      <c r="AC111" s="69"/>
    </row>
    <row r="112" spans="1:29" x14ac:dyDescent="0.2">
      <c r="A112" s="46"/>
      <c r="B112" s="55"/>
      <c r="C112" s="48" t="str">
        <f>IF(Tableau3[[#This Row],[N°]]="","",CONCATENATE("E","_",LEFT(A112,4),"_",B112))</f>
        <v/>
      </c>
      <c r="D112" s="49"/>
      <c r="E112" s="48"/>
      <c r="F112" s="49"/>
      <c r="G112" s="49"/>
      <c r="H112" s="47"/>
      <c r="I112" s="50"/>
      <c r="J112" s="50"/>
      <c r="K112" s="47"/>
      <c r="L112" s="47"/>
      <c r="M112" s="47"/>
      <c r="N112" s="47" t="str">
        <f>IF(Tableau3[[#This Row],[Gestionnaire]]="","",Tableau3[[#This Row],[Gestionnaire]])</f>
        <v/>
      </c>
      <c r="O112" s="48"/>
      <c r="P112" s="82"/>
      <c r="Q112" s="82"/>
      <c r="R112" s="48"/>
      <c r="S112" s="52"/>
      <c r="T112" s="52"/>
      <c r="U112" s="48" t="str">
        <f>IF(Tableau3[[#This Row],[Contrôles réglementaires]]="","",VLOOKUP(Tableau3[[#This Row],[Contrôles réglementaires]],Liste!Q69:R97,2,FALSE))</f>
        <v/>
      </c>
      <c r="V112" s="47" t="str">
        <f>IF(Tableau3[[#This Row],[Nombre de mois entre 2 contrôles]]="","",30)</f>
        <v/>
      </c>
      <c r="W112" s="54"/>
      <c r="X112" s="108"/>
      <c r="Y112" s="52"/>
      <c r="Z112" s="52"/>
      <c r="AA112" s="54"/>
      <c r="AB112" s="52"/>
      <c r="AC112" s="69"/>
    </row>
    <row r="113" spans="1:29" x14ac:dyDescent="0.2">
      <c r="A113" s="46"/>
      <c r="B113" s="55"/>
      <c r="C113" s="48" t="str">
        <f>IF(Tableau3[[#This Row],[N°]]="","",CONCATENATE("E","_",LEFT(A113,4),"_",B113))</f>
        <v/>
      </c>
      <c r="D113" s="49"/>
      <c r="E113" s="48"/>
      <c r="F113" s="49"/>
      <c r="G113" s="49"/>
      <c r="H113" s="47"/>
      <c r="I113" s="50"/>
      <c r="J113" s="50"/>
      <c r="K113" s="47"/>
      <c r="L113" s="47"/>
      <c r="M113" s="47"/>
      <c r="N113" s="47" t="str">
        <f>IF(Tableau3[[#This Row],[Gestionnaire]]="","",Tableau3[[#This Row],[Gestionnaire]])</f>
        <v/>
      </c>
      <c r="O113" s="48"/>
      <c r="P113" s="82"/>
      <c r="Q113" s="82"/>
      <c r="R113" s="48"/>
      <c r="S113" s="52"/>
      <c r="T113" s="52"/>
      <c r="U113" s="48" t="str">
        <f>IF(Tableau3[[#This Row],[Contrôles réglementaires]]="","",VLOOKUP(Tableau3[[#This Row],[Contrôles réglementaires]],Liste!Q70:R98,2,FALSE))</f>
        <v/>
      </c>
      <c r="V113" s="47" t="str">
        <f>IF(Tableau3[[#This Row],[Nombre de mois entre 2 contrôles]]="","",30)</f>
        <v/>
      </c>
      <c r="W113" s="54"/>
      <c r="X113" s="108"/>
      <c r="Y113" s="52"/>
      <c r="Z113" s="52"/>
      <c r="AA113" s="54"/>
      <c r="AB113" s="52"/>
      <c r="AC113" s="69"/>
    </row>
    <row r="114" spans="1:29" x14ac:dyDescent="0.2">
      <c r="A114" s="46"/>
      <c r="B114" s="55"/>
      <c r="C114" s="48" t="str">
        <f>IF(Tableau3[[#This Row],[N°]]="","",CONCATENATE("E","_",LEFT(A114,4),"_",B114))</f>
        <v/>
      </c>
      <c r="D114" s="49"/>
      <c r="E114" s="48"/>
      <c r="F114" s="49"/>
      <c r="G114" s="49"/>
      <c r="H114" s="47"/>
      <c r="I114" s="50"/>
      <c r="J114" s="50"/>
      <c r="K114" s="47"/>
      <c r="L114" s="47"/>
      <c r="M114" s="47"/>
      <c r="N114" s="47" t="str">
        <f>IF(Tableau3[[#This Row],[Gestionnaire]]="","",Tableau3[[#This Row],[Gestionnaire]])</f>
        <v/>
      </c>
      <c r="O114" s="48"/>
      <c r="P114" s="82"/>
      <c r="Q114" s="82"/>
      <c r="R114" s="48"/>
      <c r="S114" s="52"/>
      <c r="T114" s="52"/>
      <c r="U114" s="48" t="str">
        <f>IF(Tableau3[[#This Row],[Contrôles réglementaires]]="","",VLOOKUP(Tableau3[[#This Row],[Contrôles réglementaires]],Liste!Q71:R99,2,FALSE))</f>
        <v/>
      </c>
      <c r="V114" s="47" t="str">
        <f>IF(Tableau3[[#This Row],[Nombre de mois entre 2 contrôles]]="","",30)</f>
        <v/>
      </c>
      <c r="W114" s="54"/>
      <c r="X114" s="108"/>
      <c r="Y114" s="52"/>
      <c r="Z114" s="52"/>
      <c r="AA114" s="54"/>
      <c r="AB114" s="52"/>
      <c r="AC114" s="69"/>
    </row>
    <row r="115" spans="1:29" x14ac:dyDescent="0.2">
      <c r="A115" s="46"/>
      <c r="B115" s="55"/>
      <c r="C115" s="48" t="str">
        <f>IF(Tableau3[[#This Row],[N°]]="","",CONCATENATE("E","_",LEFT(A115,4),"_",B115))</f>
        <v/>
      </c>
      <c r="D115" s="49"/>
      <c r="E115" s="48"/>
      <c r="F115" s="49"/>
      <c r="G115" s="49"/>
      <c r="H115" s="47"/>
      <c r="I115" s="50"/>
      <c r="J115" s="50"/>
      <c r="K115" s="47"/>
      <c r="L115" s="47"/>
      <c r="M115" s="47"/>
      <c r="N115" s="47" t="str">
        <f>IF(Tableau3[[#This Row],[Gestionnaire]]="","",Tableau3[[#This Row],[Gestionnaire]])</f>
        <v/>
      </c>
      <c r="O115" s="48"/>
      <c r="P115" s="82"/>
      <c r="Q115" s="82"/>
      <c r="R115" s="48"/>
      <c r="S115" s="52"/>
      <c r="T115" s="52"/>
      <c r="U115" s="48" t="str">
        <f>IF(Tableau3[[#This Row],[Contrôles réglementaires]]="","",VLOOKUP(Tableau3[[#This Row],[Contrôles réglementaires]],Liste!Q72:R100,2,FALSE))</f>
        <v/>
      </c>
      <c r="V115" s="47" t="str">
        <f>IF(Tableau3[[#This Row],[Nombre de mois entre 2 contrôles]]="","",30)</f>
        <v/>
      </c>
      <c r="W115" s="54"/>
      <c r="X115" s="108"/>
      <c r="Y115" s="52"/>
      <c r="Z115" s="52"/>
      <c r="AA115" s="54"/>
      <c r="AB115" s="52"/>
      <c r="AC115" s="69"/>
    </row>
    <row r="116" spans="1:29" x14ac:dyDescent="0.2">
      <c r="A116" s="46"/>
      <c r="B116" s="55"/>
      <c r="C116" s="48" t="str">
        <f>IF(Tableau3[[#This Row],[N°]]="","",CONCATENATE("E","_",LEFT(A116,4),"_",B116))</f>
        <v/>
      </c>
      <c r="D116" s="49"/>
      <c r="E116" s="48"/>
      <c r="F116" s="49"/>
      <c r="G116" s="49"/>
      <c r="H116" s="47"/>
      <c r="I116" s="50"/>
      <c r="J116" s="50"/>
      <c r="K116" s="47"/>
      <c r="L116" s="47"/>
      <c r="M116" s="47"/>
      <c r="N116" s="47" t="str">
        <f>IF(Tableau3[[#This Row],[Gestionnaire]]="","",Tableau3[[#This Row],[Gestionnaire]])</f>
        <v/>
      </c>
      <c r="O116" s="48"/>
      <c r="P116" s="82"/>
      <c r="Q116" s="82"/>
      <c r="R116" s="48"/>
      <c r="S116" s="52"/>
      <c r="T116" s="52"/>
      <c r="U116" s="48" t="str">
        <f>IF(Tableau3[[#This Row],[Contrôles réglementaires]]="","",VLOOKUP(Tableau3[[#This Row],[Contrôles réglementaires]],Liste!Q73:R101,2,FALSE))</f>
        <v/>
      </c>
      <c r="V116" s="47" t="str">
        <f>IF(Tableau3[[#This Row],[Nombre de mois entre 2 contrôles]]="","",30)</f>
        <v/>
      </c>
      <c r="W116" s="54"/>
      <c r="X116" s="108"/>
      <c r="Y116" s="52"/>
      <c r="Z116" s="52"/>
      <c r="AA116" s="54"/>
      <c r="AB116" s="52"/>
      <c r="AC116" s="69"/>
    </row>
    <row r="117" spans="1:29" x14ac:dyDescent="0.2">
      <c r="A117" s="46"/>
      <c r="B117" s="55"/>
      <c r="C117" s="48" t="str">
        <f>IF(Tableau3[[#This Row],[N°]]="","",CONCATENATE("E","_",LEFT(A117,4),"_",B117))</f>
        <v/>
      </c>
      <c r="D117" s="49"/>
      <c r="E117" s="48"/>
      <c r="F117" s="49"/>
      <c r="G117" s="49"/>
      <c r="H117" s="47"/>
      <c r="I117" s="50"/>
      <c r="J117" s="50"/>
      <c r="K117" s="47"/>
      <c r="L117" s="47"/>
      <c r="M117" s="47"/>
      <c r="N117" s="47" t="str">
        <f>IF(Tableau3[[#This Row],[Gestionnaire]]="","",Tableau3[[#This Row],[Gestionnaire]])</f>
        <v/>
      </c>
      <c r="O117" s="48"/>
      <c r="P117" s="82"/>
      <c r="Q117" s="82"/>
      <c r="R117" s="48"/>
      <c r="S117" s="52"/>
      <c r="T117" s="52"/>
      <c r="U117" s="48" t="str">
        <f>IF(Tableau3[[#This Row],[Contrôles réglementaires]]="","",VLOOKUP(Tableau3[[#This Row],[Contrôles réglementaires]],Liste!Q74:R102,2,FALSE))</f>
        <v/>
      </c>
      <c r="V117" s="47" t="str">
        <f>IF(Tableau3[[#This Row],[Nombre de mois entre 2 contrôles]]="","",30)</f>
        <v/>
      </c>
      <c r="W117" s="54"/>
      <c r="X117" s="108"/>
      <c r="Y117" s="52"/>
      <c r="Z117" s="52"/>
      <c r="AA117" s="54"/>
      <c r="AB117" s="52"/>
      <c r="AC117" s="69"/>
    </row>
    <row r="118" spans="1:29" x14ac:dyDescent="0.2">
      <c r="A118" s="46"/>
      <c r="B118" s="55"/>
      <c r="C118" s="48" t="str">
        <f>IF(Tableau3[[#This Row],[N°]]="","",CONCATENATE("E","_",LEFT(A118,4),"_",B118))</f>
        <v/>
      </c>
      <c r="D118" s="49"/>
      <c r="E118" s="48"/>
      <c r="F118" s="49"/>
      <c r="G118" s="49"/>
      <c r="H118" s="47"/>
      <c r="I118" s="50"/>
      <c r="J118" s="50"/>
      <c r="K118" s="47"/>
      <c r="L118" s="47"/>
      <c r="M118" s="47"/>
      <c r="N118" s="47" t="str">
        <f>IF(Tableau3[[#This Row],[Gestionnaire]]="","",Tableau3[[#This Row],[Gestionnaire]])</f>
        <v/>
      </c>
      <c r="O118" s="48"/>
      <c r="P118" s="82"/>
      <c r="Q118" s="82"/>
      <c r="R118" s="48"/>
      <c r="S118" s="52"/>
      <c r="T118" s="52"/>
      <c r="U118" s="48" t="str">
        <f>IF(Tableau3[[#This Row],[Contrôles réglementaires]]="","",VLOOKUP(Tableau3[[#This Row],[Contrôles réglementaires]],Liste!Q75:R103,2,FALSE))</f>
        <v/>
      </c>
      <c r="V118" s="47" t="str">
        <f>IF(Tableau3[[#This Row],[Nombre de mois entre 2 contrôles]]="","",30)</f>
        <v/>
      </c>
      <c r="W118" s="54"/>
      <c r="X118" s="108"/>
      <c r="Y118" s="52"/>
      <c r="Z118" s="52"/>
      <c r="AA118" s="54"/>
      <c r="AB118" s="52"/>
      <c r="AC118" s="69"/>
    </row>
    <row r="119" spans="1:29" x14ac:dyDescent="0.2">
      <c r="A119" s="46"/>
      <c r="B119" s="55"/>
      <c r="C119" s="48" t="str">
        <f>IF(Tableau3[[#This Row],[N°]]="","",CONCATENATE("E","_",LEFT(A119,4),"_",B119))</f>
        <v/>
      </c>
      <c r="D119" s="49"/>
      <c r="E119" s="48"/>
      <c r="F119" s="49"/>
      <c r="G119" s="49"/>
      <c r="H119" s="47"/>
      <c r="I119" s="50"/>
      <c r="J119" s="50"/>
      <c r="K119" s="47"/>
      <c r="L119" s="47"/>
      <c r="M119" s="47"/>
      <c r="N119" s="47" t="str">
        <f>IF(Tableau3[[#This Row],[Gestionnaire]]="","",Tableau3[[#This Row],[Gestionnaire]])</f>
        <v/>
      </c>
      <c r="O119" s="48"/>
      <c r="P119" s="82"/>
      <c r="Q119" s="82"/>
      <c r="R119" s="48"/>
      <c r="S119" s="52"/>
      <c r="T119" s="52"/>
      <c r="U119" s="48" t="str">
        <f>IF(Tableau3[[#This Row],[Contrôles réglementaires]]="","",VLOOKUP(Tableau3[[#This Row],[Contrôles réglementaires]],Liste!Q76:R104,2,FALSE))</f>
        <v/>
      </c>
      <c r="V119" s="47" t="str">
        <f>IF(Tableau3[[#This Row],[Nombre de mois entre 2 contrôles]]="","",30)</f>
        <v/>
      </c>
      <c r="W119" s="54"/>
      <c r="X119" s="108"/>
      <c r="Y119" s="52"/>
      <c r="Z119" s="52"/>
      <c r="AA119" s="54"/>
      <c r="AB119" s="52"/>
      <c r="AC119" s="69"/>
    </row>
    <row r="120" spans="1:29" x14ac:dyDescent="0.2">
      <c r="A120" s="46"/>
      <c r="B120" s="55"/>
      <c r="C120" s="48" t="str">
        <f>IF(Tableau3[[#This Row],[N°]]="","",CONCATENATE("E","_",LEFT(A120,4),"_",B120))</f>
        <v/>
      </c>
      <c r="D120" s="49"/>
      <c r="E120" s="48"/>
      <c r="F120" s="49"/>
      <c r="G120" s="49"/>
      <c r="H120" s="47"/>
      <c r="I120" s="50"/>
      <c r="J120" s="50"/>
      <c r="K120" s="47"/>
      <c r="L120" s="47"/>
      <c r="M120" s="47"/>
      <c r="N120" s="47" t="str">
        <f>IF(Tableau3[[#This Row],[Gestionnaire]]="","",Tableau3[[#This Row],[Gestionnaire]])</f>
        <v/>
      </c>
      <c r="O120" s="48"/>
      <c r="P120" s="82"/>
      <c r="Q120" s="82"/>
      <c r="R120" s="48"/>
      <c r="S120" s="52"/>
      <c r="T120" s="52"/>
      <c r="U120" s="48" t="str">
        <f>IF(Tableau3[[#This Row],[Contrôles réglementaires]]="","",VLOOKUP(Tableau3[[#This Row],[Contrôles réglementaires]],Liste!Q77:R105,2,FALSE))</f>
        <v/>
      </c>
      <c r="V120" s="47" t="str">
        <f>IF(Tableau3[[#This Row],[Nombre de mois entre 2 contrôles]]="","",30)</f>
        <v/>
      </c>
      <c r="W120" s="54"/>
      <c r="X120" s="108"/>
      <c r="Y120" s="52"/>
      <c r="Z120" s="52"/>
      <c r="AA120" s="54"/>
      <c r="AB120" s="52"/>
      <c r="AC120" s="69"/>
    </row>
    <row r="121" spans="1:29" x14ac:dyDescent="0.2">
      <c r="A121" s="46"/>
      <c r="B121" s="55"/>
      <c r="C121" s="48" t="str">
        <f>IF(Tableau3[[#This Row],[N°]]="","",CONCATENATE("E","_",LEFT(A121,4),"_",B121))</f>
        <v/>
      </c>
      <c r="D121" s="49"/>
      <c r="E121" s="48"/>
      <c r="F121" s="49"/>
      <c r="G121" s="49"/>
      <c r="H121" s="47"/>
      <c r="I121" s="50"/>
      <c r="J121" s="50"/>
      <c r="K121" s="47"/>
      <c r="L121" s="47"/>
      <c r="M121" s="47"/>
      <c r="N121" s="47" t="str">
        <f>IF(Tableau3[[#This Row],[Gestionnaire]]="","",Tableau3[[#This Row],[Gestionnaire]])</f>
        <v/>
      </c>
      <c r="O121" s="48"/>
      <c r="P121" s="82"/>
      <c r="Q121" s="82"/>
      <c r="R121" s="48"/>
      <c r="S121" s="52"/>
      <c r="T121" s="52"/>
      <c r="U121" s="48" t="str">
        <f>IF(Tableau3[[#This Row],[Contrôles réglementaires]]="","",VLOOKUP(Tableau3[[#This Row],[Contrôles réglementaires]],Liste!Q78:R106,2,FALSE))</f>
        <v/>
      </c>
      <c r="V121" s="47" t="str">
        <f>IF(Tableau3[[#This Row],[Nombre de mois entre 2 contrôles]]="","",30)</f>
        <v/>
      </c>
      <c r="W121" s="54"/>
      <c r="X121" s="108"/>
      <c r="Y121" s="52"/>
      <c r="Z121" s="52"/>
      <c r="AA121" s="54"/>
      <c r="AB121" s="52"/>
      <c r="AC121" s="69"/>
    </row>
    <row r="122" spans="1:29" x14ac:dyDescent="0.2">
      <c r="A122" s="46"/>
      <c r="B122" s="55"/>
      <c r="C122" s="48" t="str">
        <f>IF(Tableau3[[#This Row],[N°]]="","",CONCATENATE("E","_",LEFT(A122,4),"_",B122))</f>
        <v/>
      </c>
      <c r="D122" s="49"/>
      <c r="E122" s="48"/>
      <c r="F122" s="49"/>
      <c r="G122" s="49"/>
      <c r="H122" s="47"/>
      <c r="I122" s="50"/>
      <c r="J122" s="50"/>
      <c r="K122" s="47"/>
      <c r="L122" s="47"/>
      <c r="M122" s="47"/>
      <c r="N122" s="47" t="str">
        <f>IF(Tableau3[[#This Row],[Gestionnaire]]="","",Tableau3[[#This Row],[Gestionnaire]])</f>
        <v/>
      </c>
      <c r="O122" s="48"/>
      <c r="P122" s="82"/>
      <c r="Q122" s="82"/>
      <c r="R122" s="48"/>
      <c r="S122" s="52"/>
      <c r="T122" s="52"/>
      <c r="U122" s="48" t="str">
        <f>IF(Tableau3[[#This Row],[Contrôles réglementaires]]="","",VLOOKUP(Tableau3[[#This Row],[Contrôles réglementaires]],Liste!Q79:R107,2,FALSE))</f>
        <v/>
      </c>
      <c r="V122" s="47" t="str">
        <f>IF(Tableau3[[#This Row],[Nombre de mois entre 2 contrôles]]="","",30)</f>
        <v/>
      </c>
      <c r="W122" s="54"/>
      <c r="X122" s="108"/>
      <c r="Y122" s="52"/>
      <c r="Z122" s="52"/>
      <c r="AA122" s="54"/>
      <c r="AB122" s="52"/>
      <c r="AC122" s="69"/>
    </row>
    <row r="123" spans="1:29" x14ac:dyDescent="0.2">
      <c r="A123" s="46"/>
      <c r="B123" s="55"/>
      <c r="C123" s="48" t="str">
        <f>IF(Tableau3[[#This Row],[N°]]="","",CONCATENATE("E","_",LEFT(A123,4),"_",B123))</f>
        <v/>
      </c>
      <c r="D123" s="49"/>
      <c r="E123" s="48"/>
      <c r="F123" s="49"/>
      <c r="G123" s="49"/>
      <c r="H123" s="47"/>
      <c r="I123" s="50"/>
      <c r="J123" s="50"/>
      <c r="K123" s="47"/>
      <c r="L123" s="47"/>
      <c r="M123" s="47"/>
      <c r="N123" s="47" t="str">
        <f>IF(Tableau3[[#This Row],[Gestionnaire]]="","",Tableau3[[#This Row],[Gestionnaire]])</f>
        <v/>
      </c>
      <c r="O123" s="48"/>
      <c r="P123" s="82"/>
      <c r="Q123" s="82"/>
      <c r="R123" s="48"/>
      <c r="S123" s="52"/>
      <c r="T123" s="52"/>
      <c r="U123" s="48" t="str">
        <f>IF(Tableau3[[#This Row],[Contrôles réglementaires]]="","",VLOOKUP(Tableau3[[#This Row],[Contrôles réglementaires]],Liste!Q80:R108,2,FALSE))</f>
        <v/>
      </c>
      <c r="V123" s="47" t="str">
        <f>IF(Tableau3[[#This Row],[Nombre de mois entre 2 contrôles]]="","",30)</f>
        <v/>
      </c>
      <c r="W123" s="54"/>
      <c r="X123" s="108"/>
      <c r="Y123" s="52"/>
      <c r="Z123" s="52"/>
      <c r="AA123" s="54"/>
      <c r="AB123" s="52"/>
      <c r="AC123" s="69"/>
    </row>
    <row r="124" spans="1:29" x14ac:dyDescent="0.2">
      <c r="A124" s="46"/>
      <c r="B124" s="55"/>
      <c r="C124" s="48" t="str">
        <f>IF(Tableau3[[#This Row],[N°]]="","",CONCATENATE("E","_",LEFT(A124,4),"_",B124))</f>
        <v/>
      </c>
      <c r="D124" s="49"/>
      <c r="E124" s="48"/>
      <c r="F124" s="49"/>
      <c r="G124" s="49"/>
      <c r="H124" s="47"/>
      <c r="I124" s="50"/>
      <c r="J124" s="50"/>
      <c r="K124" s="47"/>
      <c r="L124" s="47"/>
      <c r="M124" s="47"/>
      <c r="N124" s="47" t="str">
        <f>IF(Tableau3[[#This Row],[Gestionnaire]]="","",Tableau3[[#This Row],[Gestionnaire]])</f>
        <v/>
      </c>
      <c r="O124" s="48"/>
      <c r="P124" s="82"/>
      <c r="Q124" s="82"/>
      <c r="R124" s="48"/>
      <c r="S124" s="52"/>
      <c r="T124" s="52"/>
      <c r="U124" s="48" t="str">
        <f>IF(Tableau3[[#This Row],[Contrôles réglementaires]]="","",VLOOKUP(Tableau3[[#This Row],[Contrôles réglementaires]],Liste!Q81:R109,2,FALSE))</f>
        <v/>
      </c>
      <c r="V124" s="47" t="str">
        <f>IF(Tableau3[[#This Row],[Nombre de mois entre 2 contrôles]]="","",30)</f>
        <v/>
      </c>
      <c r="W124" s="54"/>
      <c r="X124" s="108"/>
      <c r="Y124" s="52"/>
      <c r="Z124" s="52"/>
      <c r="AA124" s="54"/>
      <c r="AB124" s="52"/>
      <c r="AC124" s="69"/>
    </row>
    <row r="125" spans="1:29" x14ac:dyDescent="0.2">
      <c r="A125" s="46"/>
      <c r="B125" s="55"/>
      <c r="C125" s="48" t="str">
        <f>IF(Tableau3[[#This Row],[N°]]="","",CONCATENATE("E","_",LEFT(A125,4),"_",B125))</f>
        <v/>
      </c>
      <c r="D125" s="49"/>
      <c r="E125" s="48"/>
      <c r="F125" s="49"/>
      <c r="G125" s="49"/>
      <c r="H125" s="47"/>
      <c r="I125" s="50"/>
      <c r="J125" s="50"/>
      <c r="K125" s="47"/>
      <c r="L125" s="47"/>
      <c r="M125" s="47"/>
      <c r="N125" s="47" t="str">
        <f>IF(Tableau3[[#This Row],[Gestionnaire]]="","",Tableau3[[#This Row],[Gestionnaire]])</f>
        <v/>
      </c>
      <c r="O125" s="48"/>
      <c r="P125" s="82"/>
      <c r="Q125" s="82"/>
      <c r="R125" s="48"/>
      <c r="S125" s="52"/>
      <c r="T125" s="52"/>
      <c r="U125" s="48" t="str">
        <f>IF(Tableau3[[#This Row],[Contrôles réglementaires]]="","",VLOOKUP(Tableau3[[#This Row],[Contrôles réglementaires]],Liste!Q82:R110,2,FALSE))</f>
        <v/>
      </c>
      <c r="V125" s="47" t="str">
        <f>IF(Tableau3[[#This Row],[Nombre de mois entre 2 contrôles]]="","",30)</f>
        <v/>
      </c>
      <c r="W125" s="54"/>
      <c r="X125" s="108"/>
      <c r="Y125" s="52"/>
      <c r="Z125" s="52"/>
      <c r="AA125" s="54"/>
      <c r="AB125" s="52"/>
      <c r="AC125" s="69"/>
    </row>
    <row r="126" spans="1:29" x14ac:dyDescent="0.2">
      <c r="A126" s="46"/>
      <c r="B126" s="55"/>
      <c r="C126" s="48" t="str">
        <f>IF(Tableau3[[#This Row],[N°]]="","",CONCATENATE("E","_",LEFT(A126,4),"_",B126))</f>
        <v/>
      </c>
      <c r="D126" s="49"/>
      <c r="E126" s="48"/>
      <c r="F126" s="49"/>
      <c r="G126" s="49"/>
      <c r="H126" s="47"/>
      <c r="I126" s="50"/>
      <c r="J126" s="50"/>
      <c r="K126" s="47"/>
      <c r="L126" s="47"/>
      <c r="M126" s="47"/>
      <c r="N126" s="47" t="str">
        <f>IF(Tableau3[[#This Row],[Gestionnaire]]="","",Tableau3[[#This Row],[Gestionnaire]])</f>
        <v/>
      </c>
      <c r="O126" s="48"/>
      <c r="P126" s="82"/>
      <c r="Q126" s="82"/>
      <c r="R126" s="48"/>
      <c r="S126" s="52"/>
      <c r="T126" s="52"/>
      <c r="U126" s="48" t="str">
        <f>IF(Tableau3[[#This Row],[Contrôles réglementaires]]="","",VLOOKUP(Tableau3[[#This Row],[Contrôles réglementaires]],Liste!Q83:R111,2,FALSE))</f>
        <v/>
      </c>
      <c r="V126" s="47" t="str">
        <f>IF(Tableau3[[#This Row],[Nombre de mois entre 2 contrôles]]="","",30)</f>
        <v/>
      </c>
      <c r="W126" s="54"/>
      <c r="X126" s="108"/>
      <c r="Y126" s="52"/>
      <c r="Z126" s="52"/>
      <c r="AA126" s="54"/>
      <c r="AB126" s="52"/>
      <c r="AC126" s="69"/>
    </row>
    <row r="127" spans="1:29" x14ac:dyDescent="0.2">
      <c r="A127" s="46"/>
      <c r="B127" s="55"/>
      <c r="C127" s="48" t="str">
        <f>IF(Tableau3[[#This Row],[N°]]="","",CONCATENATE("E","_",LEFT(A127,4),"_",B127))</f>
        <v/>
      </c>
      <c r="D127" s="49"/>
      <c r="E127" s="48"/>
      <c r="F127" s="49"/>
      <c r="G127" s="49"/>
      <c r="H127" s="47"/>
      <c r="I127" s="50"/>
      <c r="J127" s="50"/>
      <c r="K127" s="47"/>
      <c r="L127" s="47"/>
      <c r="M127" s="47"/>
      <c r="N127" s="47" t="str">
        <f>IF(Tableau3[[#This Row],[Gestionnaire]]="","",Tableau3[[#This Row],[Gestionnaire]])</f>
        <v/>
      </c>
      <c r="O127" s="48"/>
      <c r="P127" s="82"/>
      <c r="Q127" s="82"/>
      <c r="R127" s="48"/>
      <c r="S127" s="52"/>
      <c r="T127" s="52"/>
      <c r="U127" s="48" t="str">
        <f>IF(Tableau3[[#This Row],[Contrôles réglementaires]]="","",VLOOKUP(Tableau3[[#This Row],[Contrôles réglementaires]],Liste!Q84:R112,2,FALSE))</f>
        <v/>
      </c>
      <c r="V127" s="47" t="str">
        <f>IF(Tableau3[[#This Row],[Nombre de mois entre 2 contrôles]]="","",30)</f>
        <v/>
      </c>
      <c r="W127" s="54"/>
      <c r="X127" s="108"/>
      <c r="Y127" s="52"/>
      <c r="Z127" s="52"/>
      <c r="AA127" s="54"/>
      <c r="AB127" s="52"/>
      <c r="AC127" s="69"/>
    </row>
    <row r="128" spans="1:29" x14ac:dyDescent="0.2">
      <c r="A128" s="46"/>
      <c r="B128" s="55"/>
      <c r="C128" s="48" t="str">
        <f>IF(Tableau3[[#This Row],[N°]]="","",CONCATENATE("E","_",LEFT(A128,4),"_",B128))</f>
        <v/>
      </c>
      <c r="D128" s="49"/>
      <c r="E128" s="48"/>
      <c r="F128" s="49"/>
      <c r="G128" s="49"/>
      <c r="H128" s="47"/>
      <c r="I128" s="50"/>
      <c r="J128" s="50"/>
      <c r="K128" s="47"/>
      <c r="L128" s="47"/>
      <c r="M128" s="47"/>
      <c r="N128" s="47" t="str">
        <f>IF(Tableau3[[#This Row],[Gestionnaire]]="","",Tableau3[[#This Row],[Gestionnaire]])</f>
        <v/>
      </c>
      <c r="O128" s="48"/>
      <c r="P128" s="82"/>
      <c r="Q128" s="82"/>
      <c r="R128" s="48"/>
      <c r="S128" s="52"/>
      <c r="T128" s="52"/>
      <c r="U128" s="48" t="str">
        <f>IF(Tableau3[[#This Row],[Contrôles réglementaires]]="","",VLOOKUP(Tableau3[[#This Row],[Contrôles réglementaires]],Liste!Q85:R113,2,FALSE))</f>
        <v/>
      </c>
      <c r="V128" s="47" t="str">
        <f>IF(Tableau3[[#This Row],[Nombre de mois entre 2 contrôles]]="","",30)</f>
        <v/>
      </c>
      <c r="W128" s="54"/>
      <c r="X128" s="108"/>
      <c r="Y128" s="52"/>
      <c r="Z128" s="52"/>
      <c r="AA128" s="54"/>
      <c r="AB128" s="52"/>
      <c r="AC128" s="69"/>
    </row>
    <row r="129" spans="1:29" x14ac:dyDescent="0.2">
      <c r="A129" s="46"/>
      <c r="B129" s="55"/>
      <c r="C129" s="48" t="str">
        <f>IF(Tableau3[[#This Row],[N°]]="","",CONCATENATE("E","_",LEFT(A129,4),"_",B129))</f>
        <v/>
      </c>
      <c r="D129" s="49"/>
      <c r="E129" s="48"/>
      <c r="F129" s="49"/>
      <c r="G129" s="49"/>
      <c r="H129" s="47"/>
      <c r="I129" s="50"/>
      <c r="J129" s="50"/>
      <c r="K129" s="47"/>
      <c r="L129" s="47"/>
      <c r="M129" s="47"/>
      <c r="N129" s="47" t="str">
        <f>IF(Tableau3[[#This Row],[Gestionnaire]]="","",Tableau3[[#This Row],[Gestionnaire]])</f>
        <v/>
      </c>
      <c r="O129" s="48"/>
      <c r="P129" s="82"/>
      <c r="Q129" s="82"/>
      <c r="R129" s="48"/>
      <c r="S129" s="52"/>
      <c r="T129" s="52"/>
      <c r="U129" s="48" t="str">
        <f>IF(Tableau3[[#This Row],[Contrôles réglementaires]]="","",VLOOKUP(Tableau3[[#This Row],[Contrôles réglementaires]],Liste!Q86:R114,2,FALSE))</f>
        <v/>
      </c>
      <c r="V129" s="47" t="str">
        <f>IF(Tableau3[[#This Row],[Nombre de mois entre 2 contrôles]]="","",30)</f>
        <v/>
      </c>
      <c r="W129" s="54"/>
      <c r="X129" s="108"/>
      <c r="Y129" s="52"/>
      <c r="Z129" s="52"/>
      <c r="AA129" s="54"/>
      <c r="AB129" s="52"/>
      <c r="AC129" s="69"/>
    </row>
    <row r="130" spans="1:29" x14ac:dyDescent="0.2">
      <c r="A130" s="46"/>
      <c r="B130" s="55"/>
      <c r="C130" s="48" t="str">
        <f>IF(Tableau3[[#This Row],[N°]]="","",CONCATENATE("E","_",LEFT(A130,4),"_",B130))</f>
        <v/>
      </c>
      <c r="D130" s="49"/>
      <c r="E130" s="48"/>
      <c r="F130" s="49"/>
      <c r="G130" s="49"/>
      <c r="H130" s="47"/>
      <c r="I130" s="50"/>
      <c r="J130" s="50"/>
      <c r="K130" s="47"/>
      <c r="L130" s="47"/>
      <c r="M130" s="47"/>
      <c r="N130" s="47" t="str">
        <f>IF(Tableau3[[#This Row],[Gestionnaire]]="","",Tableau3[[#This Row],[Gestionnaire]])</f>
        <v/>
      </c>
      <c r="O130" s="48"/>
      <c r="P130" s="82"/>
      <c r="Q130" s="82"/>
      <c r="R130" s="48"/>
      <c r="S130" s="52"/>
      <c r="T130" s="52"/>
      <c r="U130" s="48" t="str">
        <f>IF(Tableau3[[#This Row],[Contrôles réglementaires]]="","",VLOOKUP(Tableau3[[#This Row],[Contrôles réglementaires]],Liste!Q87:R115,2,FALSE))</f>
        <v/>
      </c>
      <c r="V130" s="47" t="str">
        <f>IF(Tableau3[[#This Row],[Nombre de mois entre 2 contrôles]]="","",30)</f>
        <v/>
      </c>
      <c r="W130" s="54"/>
      <c r="X130" s="108"/>
      <c r="Y130" s="52"/>
      <c r="Z130" s="52"/>
      <c r="AA130" s="54"/>
      <c r="AB130" s="52"/>
      <c r="AC130" s="69"/>
    </row>
    <row r="131" spans="1:29" x14ac:dyDescent="0.2">
      <c r="A131" s="46"/>
      <c r="B131" s="55"/>
      <c r="C131" s="48" t="str">
        <f>IF(Tableau3[[#This Row],[N°]]="","",CONCATENATE("E","_",LEFT(A131,4),"_",B131))</f>
        <v/>
      </c>
      <c r="D131" s="49"/>
      <c r="E131" s="48"/>
      <c r="F131" s="49"/>
      <c r="G131" s="49"/>
      <c r="H131" s="47"/>
      <c r="I131" s="50"/>
      <c r="J131" s="50"/>
      <c r="K131" s="47"/>
      <c r="L131" s="47"/>
      <c r="M131" s="47"/>
      <c r="N131" s="47" t="str">
        <f>IF(Tableau3[[#This Row],[Gestionnaire]]="","",Tableau3[[#This Row],[Gestionnaire]])</f>
        <v/>
      </c>
      <c r="O131" s="48"/>
      <c r="P131" s="82"/>
      <c r="Q131" s="82"/>
      <c r="R131" s="48"/>
      <c r="S131" s="52"/>
      <c r="T131" s="52"/>
      <c r="U131" s="48" t="str">
        <f>IF(Tableau3[[#This Row],[Contrôles réglementaires]]="","",VLOOKUP(Tableau3[[#This Row],[Contrôles réglementaires]],Liste!Q88:R116,2,FALSE))</f>
        <v/>
      </c>
      <c r="V131" s="47" t="str">
        <f>IF(Tableau3[[#This Row],[Nombre de mois entre 2 contrôles]]="","",30)</f>
        <v/>
      </c>
      <c r="W131" s="54"/>
      <c r="X131" s="108"/>
      <c r="Y131" s="52"/>
      <c r="Z131" s="52"/>
      <c r="AA131" s="54"/>
      <c r="AB131" s="52"/>
      <c r="AC131" s="69"/>
    </row>
    <row r="132" spans="1:29" x14ac:dyDescent="0.2">
      <c r="A132" s="46"/>
      <c r="B132" s="55"/>
      <c r="C132" s="48" t="str">
        <f>IF(Tableau3[[#This Row],[N°]]="","",CONCATENATE("E","_",LEFT(A132,4),"_",B132))</f>
        <v/>
      </c>
      <c r="D132" s="49"/>
      <c r="E132" s="48"/>
      <c r="F132" s="49"/>
      <c r="G132" s="49"/>
      <c r="H132" s="47"/>
      <c r="I132" s="50"/>
      <c r="J132" s="50"/>
      <c r="K132" s="47"/>
      <c r="L132" s="47"/>
      <c r="M132" s="47"/>
      <c r="N132" s="47" t="str">
        <f>IF(Tableau3[[#This Row],[Gestionnaire]]="","",Tableau3[[#This Row],[Gestionnaire]])</f>
        <v/>
      </c>
      <c r="O132" s="48"/>
      <c r="P132" s="82"/>
      <c r="Q132" s="82"/>
      <c r="R132" s="48"/>
      <c r="S132" s="52"/>
      <c r="T132" s="52"/>
      <c r="U132" s="48" t="str">
        <f>IF(Tableau3[[#This Row],[Contrôles réglementaires]]="","",VLOOKUP(Tableau3[[#This Row],[Contrôles réglementaires]],Liste!Q89:R117,2,FALSE))</f>
        <v/>
      </c>
      <c r="V132" s="47" t="str">
        <f>IF(Tableau3[[#This Row],[Nombre de mois entre 2 contrôles]]="","",30)</f>
        <v/>
      </c>
      <c r="W132" s="54"/>
      <c r="X132" s="108"/>
      <c r="Y132" s="52"/>
      <c r="Z132" s="52"/>
      <c r="AA132" s="54"/>
      <c r="AB132" s="52"/>
      <c r="AC132" s="69"/>
    </row>
    <row r="133" spans="1:29" x14ac:dyDescent="0.2">
      <c r="A133" s="46"/>
      <c r="B133" s="55"/>
      <c r="C133" s="48" t="str">
        <f>IF(Tableau3[[#This Row],[N°]]="","",CONCATENATE("E","_",LEFT(A133,4),"_",B133))</f>
        <v/>
      </c>
      <c r="D133" s="49"/>
      <c r="E133" s="48"/>
      <c r="F133" s="49"/>
      <c r="G133" s="49"/>
      <c r="H133" s="47"/>
      <c r="I133" s="50"/>
      <c r="J133" s="50"/>
      <c r="K133" s="47"/>
      <c r="L133" s="47"/>
      <c r="M133" s="47"/>
      <c r="N133" s="47" t="str">
        <f>IF(Tableau3[[#This Row],[Gestionnaire]]="","",Tableau3[[#This Row],[Gestionnaire]])</f>
        <v/>
      </c>
      <c r="O133" s="48"/>
      <c r="P133" s="82"/>
      <c r="Q133" s="82"/>
      <c r="R133" s="48"/>
      <c r="S133" s="52"/>
      <c r="T133" s="52"/>
      <c r="U133" s="48" t="str">
        <f>IF(Tableau3[[#This Row],[Contrôles réglementaires]]="","",VLOOKUP(Tableau3[[#This Row],[Contrôles réglementaires]],Liste!Q90:R118,2,FALSE))</f>
        <v/>
      </c>
      <c r="V133" s="47" t="str">
        <f>IF(Tableau3[[#This Row],[Nombre de mois entre 2 contrôles]]="","",30)</f>
        <v/>
      </c>
      <c r="W133" s="54"/>
      <c r="X133" s="108"/>
      <c r="Y133" s="52"/>
      <c r="Z133" s="52"/>
      <c r="AA133" s="54"/>
      <c r="AB133" s="52"/>
      <c r="AC133" s="69"/>
    </row>
    <row r="134" spans="1:29" x14ac:dyDescent="0.2">
      <c r="A134" s="46"/>
      <c r="B134" s="55"/>
      <c r="C134" s="48" t="str">
        <f>IF(Tableau3[[#This Row],[N°]]="","",CONCATENATE("E","_",LEFT(A134,4),"_",B134))</f>
        <v/>
      </c>
      <c r="D134" s="49"/>
      <c r="E134" s="48"/>
      <c r="F134" s="49"/>
      <c r="G134" s="49"/>
      <c r="H134" s="47"/>
      <c r="I134" s="50"/>
      <c r="J134" s="50"/>
      <c r="K134" s="47"/>
      <c r="L134" s="47"/>
      <c r="M134" s="47"/>
      <c r="N134" s="47" t="str">
        <f>IF(Tableau3[[#This Row],[Gestionnaire]]="","",Tableau3[[#This Row],[Gestionnaire]])</f>
        <v/>
      </c>
      <c r="O134" s="48"/>
      <c r="P134" s="82"/>
      <c r="Q134" s="82"/>
      <c r="R134" s="48"/>
      <c r="S134" s="52"/>
      <c r="T134" s="52"/>
      <c r="U134" s="48" t="str">
        <f>IF(Tableau3[[#This Row],[Contrôles réglementaires]]="","",VLOOKUP(Tableau3[[#This Row],[Contrôles réglementaires]],Liste!Q91:R119,2,FALSE))</f>
        <v/>
      </c>
      <c r="V134" s="47" t="str">
        <f>IF(Tableau3[[#This Row],[Nombre de mois entre 2 contrôles]]="","",30)</f>
        <v/>
      </c>
      <c r="W134" s="54"/>
      <c r="X134" s="108"/>
      <c r="Y134" s="52"/>
      <c r="Z134" s="52"/>
      <c r="AA134" s="54"/>
      <c r="AB134" s="52"/>
      <c r="AC134" s="69"/>
    </row>
    <row r="135" spans="1:29" x14ac:dyDescent="0.2">
      <c r="A135" s="46"/>
      <c r="B135" s="55"/>
      <c r="C135" s="48" t="str">
        <f>IF(Tableau3[[#This Row],[N°]]="","",CONCATENATE("E","_",LEFT(A135,4),"_",B135))</f>
        <v/>
      </c>
      <c r="D135" s="49"/>
      <c r="E135" s="48"/>
      <c r="F135" s="49"/>
      <c r="G135" s="49"/>
      <c r="H135" s="47"/>
      <c r="I135" s="50"/>
      <c r="J135" s="50"/>
      <c r="K135" s="47"/>
      <c r="L135" s="47"/>
      <c r="M135" s="47"/>
      <c r="N135" s="47" t="str">
        <f>IF(Tableau3[[#This Row],[Gestionnaire]]="","",Tableau3[[#This Row],[Gestionnaire]])</f>
        <v/>
      </c>
      <c r="O135" s="48"/>
      <c r="P135" s="82"/>
      <c r="Q135" s="82"/>
      <c r="R135" s="48"/>
      <c r="S135" s="52"/>
      <c r="T135" s="52"/>
      <c r="U135" s="48" t="str">
        <f>IF(Tableau3[[#This Row],[Contrôles réglementaires]]="","",VLOOKUP(Tableau3[[#This Row],[Contrôles réglementaires]],Liste!Q92:R120,2,FALSE))</f>
        <v/>
      </c>
      <c r="V135" s="47" t="str">
        <f>IF(Tableau3[[#This Row],[Nombre de mois entre 2 contrôles]]="","",30)</f>
        <v/>
      </c>
      <c r="W135" s="54"/>
      <c r="X135" s="108"/>
      <c r="Y135" s="52"/>
      <c r="Z135" s="52"/>
      <c r="AA135" s="54"/>
      <c r="AB135" s="52"/>
      <c r="AC135" s="69"/>
    </row>
    <row r="136" spans="1:29" x14ac:dyDescent="0.2">
      <c r="A136" s="46"/>
      <c r="B136" s="55"/>
      <c r="C136" s="48" t="str">
        <f>IF(Tableau3[[#This Row],[N°]]="","",CONCATENATE("E","_",LEFT(A136,4),"_",B136))</f>
        <v/>
      </c>
      <c r="D136" s="49"/>
      <c r="E136" s="48"/>
      <c r="F136" s="49"/>
      <c r="G136" s="49"/>
      <c r="H136" s="47"/>
      <c r="I136" s="50"/>
      <c r="J136" s="50"/>
      <c r="K136" s="47"/>
      <c r="L136" s="47"/>
      <c r="M136" s="47"/>
      <c r="N136" s="47" t="str">
        <f>IF(Tableau3[[#This Row],[Gestionnaire]]="","",Tableau3[[#This Row],[Gestionnaire]])</f>
        <v/>
      </c>
      <c r="O136" s="48"/>
      <c r="P136" s="82"/>
      <c r="Q136" s="82"/>
      <c r="R136" s="48"/>
      <c r="S136" s="52"/>
      <c r="T136" s="52"/>
      <c r="U136" s="48" t="str">
        <f>IF(Tableau3[[#This Row],[Contrôles réglementaires]]="","",VLOOKUP(Tableau3[[#This Row],[Contrôles réglementaires]],Liste!Q93:R121,2,FALSE))</f>
        <v/>
      </c>
      <c r="V136" s="47" t="str">
        <f>IF(Tableau3[[#This Row],[Nombre de mois entre 2 contrôles]]="","",30)</f>
        <v/>
      </c>
      <c r="W136" s="54"/>
      <c r="X136" s="108"/>
      <c r="Y136" s="52"/>
      <c r="Z136" s="52"/>
      <c r="AA136" s="54"/>
      <c r="AB136" s="52"/>
      <c r="AC136" s="69"/>
    </row>
    <row r="137" spans="1:29" x14ac:dyDescent="0.2">
      <c r="A137" s="46"/>
      <c r="B137" s="55"/>
      <c r="C137" s="48" t="str">
        <f>IF(Tableau3[[#This Row],[N°]]="","",CONCATENATE("E","_",LEFT(A137,4),"_",B137))</f>
        <v/>
      </c>
      <c r="D137" s="49"/>
      <c r="E137" s="48"/>
      <c r="F137" s="49"/>
      <c r="G137" s="49"/>
      <c r="H137" s="47"/>
      <c r="I137" s="50"/>
      <c r="J137" s="50"/>
      <c r="K137" s="47"/>
      <c r="L137" s="47"/>
      <c r="M137" s="47"/>
      <c r="N137" s="47" t="str">
        <f>IF(Tableau3[[#This Row],[Gestionnaire]]="","",Tableau3[[#This Row],[Gestionnaire]])</f>
        <v/>
      </c>
      <c r="O137" s="48"/>
      <c r="P137" s="82"/>
      <c r="Q137" s="82"/>
      <c r="R137" s="48"/>
      <c r="S137" s="52"/>
      <c r="T137" s="52"/>
      <c r="U137" s="48" t="str">
        <f>IF(Tableau3[[#This Row],[Contrôles réglementaires]]="","",VLOOKUP(Tableau3[[#This Row],[Contrôles réglementaires]],Liste!Q94:R122,2,FALSE))</f>
        <v/>
      </c>
      <c r="V137" s="47" t="str">
        <f>IF(Tableau3[[#This Row],[Nombre de mois entre 2 contrôles]]="","",30)</f>
        <v/>
      </c>
      <c r="W137" s="54"/>
      <c r="X137" s="108"/>
      <c r="Y137" s="52"/>
      <c r="Z137" s="52"/>
      <c r="AA137" s="54"/>
      <c r="AB137" s="52"/>
      <c r="AC137" s="69"/>
    </row>
    <row r="138" spans="1:29" x14ac:dyDescent="0.2">
      <c r="A138" s="46"/>
      <c r="B138" s="55"/>
      <c r="C138" s="48" t="str">
        <f>IF(Tableau3[[#This Row],[N°]]="","",CONCATENATE("E","_",LEFT(A138,4),"_",B138))</f>
        <v/>
      </c>
      <c r="D138" s="49"/>
      <c r="E138" s="48"/>
      <c r="F138" s="49"/>
      <c r="G138" s="49"/>
      <c r="H138" s="47"/>
      <c r="I138" s="50"/>
      <c r="J138" s="50"/>
      <c r="K138" s="47"/>
      <c r="L138" s="47"/>
      <c r="M138" s="47"/>
      <c r="N138" s="47" t="str">
        <f>IF(Tableau3[[#This Row],[Gestionnaire]]="","",Tableau3[[#This Row],[Gestionnaire]])</f>
        <v/>
      </c>
      <c r="O138" s="48"/>
      <c r="P138" s="82"/>
      <c r="Q138" s="82"/>
      <c r="R138" s="48"/>
      <c r="S138" s="52"/>
      <c r="T138" s="52"/>
      <c r="U138" s="48" t="str">
        <f>IF(Tableau3[[#This Row],[Contrôles réglementaires]]="","",VLOOKUP(Tableau3[[#This Row],[Contrôles réglementaires]],Liste!Q95:R123,2,FALSE))</f>
        <v/>
      </c>
      <c r="V138" s="47" t="str">
        <f>IF(Tableau3[[#This Row],[Nombre de mois entre 2 contrôles]]="","",30)</f>
        <v/>
      </c>
      <c r="W138" s="54"/>
      <c r="X138" s="108"/>
      <c r="Y138" s="52"/>
      <c r="Z138" s="52"/>
      <c r="AA138" s="54"/>
      <c r="AB138" s="52"/>
      <c r="AC138" s="69"/>
    </row>
    <row r="139" spans="1:29" x14ac:dyDescent="0.2">
      <c r="A139" s="46"/>
      <c r="B139" s="55"/>
      <c r="C139" s="48" t="str">
        <f>IF(Tableau3[[#This Row],[N°]]="","",CONCATENATE("E","_",LEFT(A139,4),"_",B139))</f>
        <v/>
      </c>
      <c r="D139" s="49"/>
      <c r="E139" s="48"/>
      <c r="F139" s="49"/>
      <c r="G139" s="49"/>
      <c r="H139" s="47"/>
      <c r="I139" s="50"/>
      <c r="J139" s="50"/>
      <c r="K139" s="47"/>
      <c r="L139" s="47"/>
      <c r="M139" s="47"/>
      <c r="N139" s="47" t="str">
        <f>IF(Tableau3[[#This Row],[Gestionnaire]]="","",Tableau3[[#This Row],[Gestionnaire]])</f>
        <v/>
      </c>
      <c r="O139" s="48"/>
      <c r="P139" s="82"/>
      <c r="Q139" s="82"/>
      <c r="R139" s="48"/>
      <c r="S139" s="52"/>
      <c r="T139" s="52"/>
      <c r="U139" s="48" t="str">
        <f>IF(Tableau3[[#This Row],[Contrôles réglementaires]]="","",VLOOKUP(Tableau3[[#This Row],[Contrôles réglementaires]],Liste!Q96:R124,2,FALSE))</f>
        <v/>
      </c>
      <c r="V139" s="47" t="str">
        <f>IF(Tableau3[[#This Row],[Nombre de mois entre 2 contrôles]]="","",30)</f>
        <v/>
      </c>
      <c r="W139" s="54"/>
      <c r="X139" s="108"/>
      <c r="Y139" s="52"/>
      <c r="Z139" s="52"/>
      <c r="AA139" s="54"/>
      <c r="AB139" s="52"/>
      <c r="AC139" s="69"/>
    </row>
    <row r="140" spans="1:29" x14ac:dyDescent="0.2">
      <c r="A140" s="46"/>
      <c r="B140" s="55"/>
      <c r="C140" s="48" t="str">
        <f>IF(Tableau3[[#This Row],[N°]]="","",CONCATENATE("E","_",LEFT(A140,4),"_",B140))</f>
        <v/>
      </c>
      <c r="D140" s="49"/>
      <c r="E140" s="48"/>
      <c r="F140" s="49"/>
      <c r="G140" s="49"/>
      <c r="H140" s="47"/>
      <c r="I140" s="50"/>
      <c r="J140" s="50"/>
      <c r="K140" s="47"/>
      <c r="L140" s="47"/>
      <c r="M140" s="47"/>
      <c r="N140" s="47" t="str">
        <f>IF(Tableau3[[#This Row],[Gestionnaire]]="","",Tableau3[[#This Row],[Gestionnaire]])</f>
        <v/>
      </c>
      <c r="O140" s="48"/>
      <c r="P140" s="82"/>
      <c r="Q140" s="82"/>
      <c r="R140" s="48"/>
      <c r="S140" s="52"/>
      <c r="T140" s="52"/>
      <c r="U140" s="48" t="str">
        <f>IF(Tableau3[[#This Row],[Contrôles réglementaires]]="","",VLOOKUP(Tableau3[[#This Row],[Contrôles réglementaires]],Liste!Q97:R125,2,FALSE))</f>
        <v/>
      </c>
      <c r="V140" s="47" t="str">
        <f>IF(Tableau3[[#This Row],[Nombre de mois entre 2 contrôles]]="","",30)</f>
        <v/>
      </c>
      <c r="W140" s="54"/>
      <c r="X140" s="108"/>
      <c r="Y140" s="52"/>
      <c r="Z140" s="52"/>
      <c r="AA140" s="54"/>
      <c r="AB140" s="52"/>
      <c r="AC140" s="69"/>
    </row>
    <row r="141" spans="1:29" x14ac:dyDescent="0.2">
      <c r="A141" s="46"/>
      <c r="B141" s="55"/>
      <c r="C141" s="48" t="str">
        <f>IF(Tableau3[[#This Row],[N°]]="","",CONCATENATE("E","_",LEFT(A141,4),"_",B141))</f>
        <v/>
      </c>
      <c r="D141" s="49"/>
      <c r="E141" s="48"/>
      <c r="F141" s="49"/>
      <c r="G141" s="49"/>
      <c r="H141" s="47"/>
      <c r="I141" s="50"/>
      <c r="J141" s="50"/>
      <c r="K141" s="47"/>
      <c r="L141" s="47"/>
      <c r="M141" s="47"/>
      <c r="N141" s="47" t="str">
        <f>IF(Tableau3[[#This Row],[Gestionnaire]]="","",Tableau3[[#This Row],[Gestionnaire]])</f>
        <v/>
      </c>
      <c r="O141" s="48"/>
      <c r="P141" s="82"/>
      <c r="Q141" s="82"/>
      <c r="R141" s="48"/>
      <c r="S141" s="52"/>
      <c r="T141" s="52"/>
      <c r="U141" s="48" t="str">
        <f>IF(Tableau3[[#This Row],[Contrôles réglementaires]]="","",VLOOKUP(Tableau3[[#This Row],[Contrôles réglementaires]],Liste!Q98:R126,2,FALSE))</f>
        <v/>
      </c>
      <c r="V141" s="47" t="str">
        <f>IF(Tableau3[[#This Row],[Nombre de mois entre 2 contrôles]]="","",30)</f>
        <v/>
      </c>
      <c r="W141" s="54"/>
      <c r="X141" s="108"/>
      <c r="Y141" s="52"/>
      <c r="Z141" s="52"/>
      <c r="AA141" s="54"/>
      <c r="AB141" s="52"/>
      <c r="AC141" s="69"/>
    </row>
    <row r="142" spans="1:29" x14ac:dyDescent="0.2">
      <c r="A142" s="46"/>
      <c r="B142" s="55"/>
      <c r="C142" s="48" t="str">
        <f>IF(Tableau3[[#This Row],[N°]]="","",CONCATENATE("E","_",LEFT(A142,4),"_",B142))</f>
        <v/>
      </c>
      <c r="D142" s="49"/>
      <c r="E142" s="48"/>
      <c r="F142" s="49"/>
      <c r="G142" s="49"/>
      <c r="H142" s="47"/>
      <c r="I142" s="50"/>
      <c r="J142" s="50"/>
      <c r="K142" s="47"/>
      <c r="L142" s="47"/>
      <c r="M142" s="47"/>
      <c r="N142" s="47" t="str">
        <f>IF(Tableau3[[#This Row],[Gestionnaire]]="","",Tableau3[[#This Row],[Gestionnaire]])</f>
        <v/>
      </c>
      <c r="O142" s="48"/>
      <c r="P142" s="82"/>
      <c r="Q142" s="82"/>
      <c r="R142" s="48"/>
      <c r="S142" s="52"/>
      <c r="T142" s="52"/>
      <c r="U142" s="48" t="str">
        <f>IF(Tableau3[[#This Row],[Contrôles réglementaires]]="","",VLOOKUP(Tableau3[[#This Row],[Contrôles réglementaires]],Liste!Q99:R127,2,FALSE))</f>
        <v/>
      </c>
      <c r="V142" s="47" t="str">
        <f>IF(Tableau3[[#This Row],[Nombre de mois entre 2 contrôles]]="","",30)</f>
        <v/>
      </c>
      <c r="W142" s="54"/>
      <c r="X142" s="108"/>
      <c r="Y142" s="52"/>
      <c r="Z142" s="52"/>
      <c r="AA142" s="54"/>
      <c r="AB142" s="52"/>
      <c r="AC142" s="69"/>
    </row>
    <row r="143" spans="1:29" x14ac:dyDescent="0.2">
      <c r="A143" s="46"/>
      <c r="B143" s="55"/>
      <c r="C143" s="48" t="str">
        <f>IF(Tableau3[[#This Row],[N°]]="","",CONCATENATE("E","_",LEFT(A143,4),"_",B143))</f>
        <v/>
      </c>
      <c r="D143" s="49"/>
      <c r="E143" s="48"/>
      <c r="F143" s="49"/>
      <c r="G143" s="49"/>
      <c r="H143" s="47"/>
      <c r="I143" s="50"/>
      <c r="J143" s="50"/>
      <c r="K143" s="47"/>
      <c r="L143" s="47"/>
      <c r="M143" s="47"/>
      <c r="N143" s="47" t="str">
        <f>IF(Tableau3[[#This Row],[Gestionnaire]]="","",Tableau3[[#This Row],[Gestionnaire]])</f>
        <v/>
      </c>
      <c r="O143" s="48"/>
      <c r="P143" s="82"/>
      <c r="Q143" s="82"/>
      <c r="R143" s="48"/>
      <c r="S143" s="52"/>
      <c r="T143" s="52"/>
      <c r="U143" s="48" t="str">
        <f>IF(Tableau3[[#This Row],[Contrôles réglementaires]]="","",VLOOKUP(Tableau3[[#This Row],[Contrôles réglementaires]],Liste!Q100:R128,2,FALSE))</f>
        <v/>
      </c>
      <c r="V143" s="47" t="str">
        <f>IF(Tableau3[[#This Row],[Nombre de mois entre 2 contrôles]]="","",30)</f>
        <v/>
      </c>
      <c r="W143" s="54"/>
      <c r="X143" s="108"/>
      <c r="Y143" s="52"/>
      <c r="Z143" s="52"/>
      <c r="AA143" s="54"/>
      <c r="AB143" s="52"/>
      <c r="AC143" s="69"/>
    </row>
    <row r="144" spans="1:29" x14ac:dyDescent="0.2">
      <c r="A144" s="46"/>
      <c r="B144" s="55"/>
      <c r="C144" s="48" t="str">
        <f>IF(Tableau3[[#This Row],[N°]]="","",CONCATENATE("E","_",LEFT(A144,4),"_",B144))</f>
        <v/>
      </c>
      <c r="D144" s="49"/>
      <c r="E144" s="48"/>
      <c r="F144" s="49"/>
      <c r="G144" s="49"/>
      <c r="H144" s="47"/>
      <c r="I144" s="50"/>
      <c r="J144" s="50"/>
      <c r="K144" s="47"/>
      <c r="L144" s="47"/>
      <c r="M144" s="47"/>
      <c r="N144" s="47" t="str">
        <f>IF(Tableau3[[#This Row],[Gestionnaire]]="","",Tableau3[[#This Row],[Gestionnaire]])</f>
        <v/>
      </c>
      <c r="O144" s="48"/>
      <c r="P144" s="82"/>
      <c r="Q144" s="82"/>
      <c r="R144" s="48"/>
      <c r="S144" s="52"/>
      <c r="T144" s="52"/>
      <c r="U144" s="48" t="str">
        <f>IF(Tableau3[[#This Row],[Contrôles réglementaires]]="","",VLOOKUP(Tableau3[[#This Row],[Contrôles réglementaires]],Liste!Q101:R129,2,FALSE))</f>
        <v/>
      </c>
      <c r="V144" s="47" t="str">
        <f>IF(Tableau3[[#This Row],[Nombre de mois entre 2 contrôles]]="","",30)</f>
        <v/>
      </c>
      <c r="W144" s="54"/>
      <c r="X144" s="108"/>
      <c r="Y144" s="52"/>
      <c r="Z144" s="52"/>
      <c r="AA144" s="54"/>
      <c r="AB144" s="52"/>
      <c r="AC144" s="69"/>
    </row>
    <row r="145" spans="1:29" x14ac:dyDescent="0.2">
      <c r="A145" s="46"/>
      <c r="B145" s="55"/>
      <c r="C145" s="48" t="str">
        <f>IF(Tableau3[[#This Row],[N°]]="","",CONCATENATE("E","_",LEFT(A145,4),"_",B145))</f>
        <v/>
      </c>
      <c r="D145" s="49"/>
      <c r="E145" s="48"/>
      <c r="F145" s="49"/>
      <c r="G145" s="49"/>
      <c r="H145" s="47"/>
      <c r="I145" s="50"/>
      <c r="J145" s="50"/>
      <c r="K145" s="47"/>
      <c r="L145" s="47"/>
      <c r="M145" s="47"/>
      <c r="N145" s="47" t="str">
        <f>IF(Tableau3[[#This Row],[Gestionnaire]]="","",Tableau3[[#This Row],[Gestionnaire]])</f>
        <v/>
      </c>
      <c r="O145" s="48"/>
      <c r="P145" s="82"/>
      <c r="Q145" s="82"/>
      <c r="R145" s="48"/>
      <c r="S145" s="52"/>
      <c r="T145" s="52"/>
      <c r="U145" s="48" t="str">
        <f>IF(Tableau3[[#This Row],[Contrôles réglementaires]]="","",VLOOKUP(Tableau3[[#This Row],[Contrôles réglementaires]],Liste!Q102:R130,2,FALSE))</f>
        <v/>
      </c>
      <c r="V145" s="47" t="str">
        <f>IF(Tableau3[[#This Row],[Nombre de mois entre 2 contrôles]]="","",30)</f>
        <v/>
      </c>
      <c r="W145" s="54"/>
      <c r="X145" s="108"/>
      <c r="Y145" s="52"/>
      <c r="Z145" s="52"/>
      <c r="AA145" s="54"/>
      <c r="AB145" s="52"/>
      <c r="AC145" s="69"/>
    </row>
    <row r="146" spans="1:29" x14ac:dyDescent="0.2">
      <c r="A146" s="46"/>
      <c r="B146" s="55"/>
      <c r="C146" s="48" t="str">
        <f>IF(Tableau3[[#This Row],[N°]]="","",CONCATENATE("E","_",LEFT(A146,4),"_",B146))</f>
        <v/>
      </c>
      <c r="D146" s="49"/>
      <c r="E146" s="48"/>
      <c r="F146" s="49"/>
      <c r="G146" s="49"/>
      <c r="H146" s="47"/>
      <c r="I146" s="50"/>
      <c r="J146" s="50"/>
      <c r="K146" s="47"/>
      <c r="L146" s="47"/>
      <c r="M146" s="47"/>
      <c r="N146" s="47" t="str">
        <f>IF(Tableau3[[#This Row],[Gestionnaire]]="","",Tableau3[[#This Row],[Gestionnaire]])</f>
        <v/>
      </c>
      <c r="O146" s="48"/>
      <c r="P146" s="82"/>
      <c r="Q146" s="82"/>
      <c r="R146" s="48"/>
      <c r="S146" s="52"/>
      <c r="T146" s="52"/>
      <c r="U146" s="48" t="str">
        <f>IF(Tableau3[[#This Row],[Contrôles réglementaires]]="","",VLOOKUP(Tableau3[[#This Row],[Contrôles réglementaires]],Liste!Q103:R131,2,FALSE))</f>
        <v/>
      </c>
      <c r="V146" s="47" t="str">
        <f>IF(Tableau3[[#This Row],[Nombre de mois entre 2 contrôles]]="","",30)</f>
        <v/>
      </c>
      <c r="W146" s="54"/>
      <c r="X146" s="108"/>
      <c r="Y146" s="52"/>
      <c r="Z146" s="52"/>
      <c r="AA146" s="54"/>
      <c r="AB146" s="52"/>
      <c r="AC146" s="69"/>
    </row>
    <row r="147" spans="1:29" x14ac:dyDescent="0.2">
      <c r="A147" s="46"/>
      <c r="B147" s="55"/>
      <c r="C147" s="48" t="str">
        <f>IF(Tableau3[[#This Row],[N°]]="","",CONCATENATE("E","_",LEFT(A147,4),"_",B147))</f>
        <v/>
      </c>
      <c r="D147" s="49"/>
      <c r="E147" s="48"/>
      <c r="F147" s="49"/>
      <c r="G147" s="49"/>
      <c r="H147" s="47"/>
      <c r="I147" s="50"/>
      <c r="J147" s="50"/>
      <c r="K147" s="47"/>
      <c r="L147" s="47"/>
      <c r="M147" s="47"/>
      <c r="N147" s="47" t="str">
        <f>IF(Tableau3[[#This Row],[Gestionnaire]]="","",Tableau3[[#This Row],[Gestionnaire]])</f>
        <v/>
      </c>
      <c r="O147" s="48"/>
      <c r="P147" s="82"/>
      <c r="Q147" s="82"/>
      <c r="R147" s="48"/>
      <c r="S147" s="52"/>
      <c r="T147" s="52"/>
      <c r="U147" s="48" t="str">
        <f>IF(Tableau3[[#This Row],[Contrôles réglementaires]]="","",VLOOKUP(Tableau3[[#This Row],[Contrôles réglementaires]],Liste!Q104:R132,2,FALSE))</f>
        <v/>
      </c>
      <c r="V147" s="47" t="str">
        <f>IF(Tableau3[[#This Row],[Nombre de mois entre 2 contrôles]]="","",30)</f>
        <v/>
      </c>
      <c r="W147" s="54"/>
      <c r="X147" s="108"/>
      <c r="Y147" s="52"/>
      <c r="Z147" s="52"/>
      <c r="AA147" s="54"/>
      <c r="AB147" s="52"/>
      <c r="AC147" s="69"/>
    </row>
    <row r="148" spans="1:29" x14ac:dyDescent="0.2">
      <c r="A148" s="46"/>
      <c r="B148" s="55"/>
      <c r="C148" s="48" t="str">
        <f>IF(Tableau3[[#This Row],[N°]]="","",CONCATENATE("E","_",LEFT(A148,4),"_",B148))</f>
        <v/>
      </c>
      <c r="D148" s="49"/>
      <c r="E148" s="48"/>
      <c r="F148" s="49"/>
      <c r="G148" s="49"/>
      <c r="H148" s="47"/>
      <c r="I148" s="50"/>
      <c r="J148" s="50"/>
      <c r="K148" s="47"/>
      <c r="L148" s="47"/>
      <c r="M148" s="47"/>
      <c r="N148" s="47" t="str">
        <f>IF(Tableau3[[#This Row],[Gestionnaire]]="","",Tableau3[[#This Row],[Gestionnaire]])</f>
        <v/>
      </c>
      <c r="O148" s="48"/>
      <c r="P148" s="82"/>
      <c r="Q148" s="82"/>
      <c r="R148" s="48"/>
      <c r="S148" s="52"/>
      <c r="T148" s="52"/>
      <c r="U148" s="48" t="str">
        <f>IF(Tableau3[[#This Row],[Contrôles réglementaires]]="","",VLOOKUP(Tableau3[[#This Row],[Contrôles réglementaires]],Liste!Q105:R133,2,FALSE))</f>
        <v/>
      </c>
      <c r="V148" s="47" t="str">
        <f>IF(Tableau3[[#This Row],[Nombre de mois entre 2 contrôles]]="","",30)</f>
        <v/>
      </c>
      <c r="W148" s="54"/>
      <c r="X148" s="108"/>
      <c r="Y148" s="52"/>
      <c r="Z148" s="52"/>
      <c r="AA148" s="54"/>
      <c r="AB148" s="52"/>
      <c r="AC148" s="69"/>
    </row>
    <row r="149" spans="1:29" x14ac:dyDescent="0.2">
      <c r="A149" s="46"/>
      <c r="B149" s="55"/>
      <c r="C149" s="48" t="str">
        <f>IF(Tableau3[[#This Row],[N°]]="","",CONCATENATE("E","_",LEFT(A149,4),"_",B149))</f>
        <v/>
      </c>
      <c r="D149" s="49"/>
      <c r="E149" s="48"/>
      <c r="F149" s="49"/>
      <c r="G149" s="49"/>
      <c r="H149" s="47"/>
      <c r="I149" s="50"/>
      <c r="J149" s="50"/>
      <c r="K149" s="47"/>
      <c r="L149" s="47"/>
      <c r="M149" s="47"/>
      <c r="N149" s="47" t="str">
        <f>IF(Tableau3[[#This Row],[Gestionnaire]]="","",Tableau3[[#This Row],[Gestionnaire]])</f>
        <v/>
      </c>
      <c r="O149" s="48"/>
      <c r="P149" s="82"/>
      <c r="Q149" s="82"/>
      <c r="R149" s="48"/>
      <c r="S149" s="52"/>
      <c r="T149" s="52"/>
      <c r="U149" s="48" t="str">
        <f>IF(Tableau3[[#This Row],[Contrôles réglementaires]]="","",VLOOKUP(Tableau3[[#This Row],[Contrôles réglementaires]],Liste!Q106:R134,2,FALSE))</f>
        <v/>
      </c>
      <c r="V149" s="47" t="str">
        <f>IF(Tableau3[[#This Row],[Nombre de mois entre 2 contrôles]]="","",30)</f>
        <v/>
      </c>
      <c r="W149" s="54"/>
      <c r="X149" s="108"/>
      <c r="Y149" s="52"/>
      <c r="Z149" s="52"/>
      <c r="AA149" s="54"/>
      <c r="AB149" s="52"/>
      <c r="AC149" s="69"/>
    </row>
    <row r="150" spans="1:29" x14ac:dyDescent="0.2">
      <c r="A150" s="46"/>
      <c r="B150" s="55"/>
      <c r="C150" s="48" t="str">
        <f>IF(Tableau3[[#This Row],[N°]]="","",CONCATENATE("E","_",LEFT(A150,4),"_",B150))</f>
        <v/>
      </c>
      <c r="D150" s="49"/>
      <c r="E150" s="48"/>
      <c r="F150" s="49"/>
      <c r="G150" s="49"/>
      <c r="H150" s="47"/>
      <c r="I150" s="50"/>
      <c r="J150" s="50"/>
      <c r="K150" s="47"/>
      <c r="L150" s="47"/>
      <c r="M150" s="47"/>
      <c r="N150" s="47" t="str">
        <f>IF(Tableau3[[#This Row],[Gestionnaire]]="","",Tableau3[[#This Row],[Gestionnaire]])</f>
        <v/>
      </c>
      <c r="O150" s="48"/>
      <c r="P150" s="82"/>
      <c r="Q150" s="82"/>
      <c r="R150" s="48"/>
      <c r="S150" s="52"/>
      <c r="T150" s="52"/>
      <c r="U150" s="48" t="str">
        <f>IF(Tableau3[[#This Row],[Contrôles réglementaires]]="","",VLOOKUP(Tableau3[[#This Row],[Contrôles réglementaires]],Liste!Q107:R135,2,FALSE))</f>
        <v/>
      </c>
      <c r="V150" s="47" t="str">
        <f>IF(Tableau3[[#This Row],[Nombre de mois entre 2 contrôles]]="","",30)</f>
        <v/>
      </c>
      <c r="W150" s="54"/>
      <c r="X150" s="108"/>
      <c r="Y150" s="52"/>
      <c r="Z150" s="52"/>
      <c r="AA150" s="54"/>
      <c r="AB150" s="52"/>
      <c r="AC150" s="69"/>
    </row>
    <row r="151" spans="1:29" x14ac:dyDescent="0.2">
      <c r="A151" s="46"/>
      <c r="B151" s="55"/>
      <c r="C151" s="48" t="str">
        <f>IF(Tableau3[[#This Row],[N°]]="","",CONCATENATE("E","_",LEFT(A151,4),"_",B151))</f>
        <v/>
      </c>
      <c r="D151" s="49"/>
      <c r="E151" s="48"/>
      <c r="F151" s="49"/>
      <c r="G151" s="49"/>
      <c r="H151" s="47"/>
      <c r="I151" s="50"/>
      <c r="J151" s="50"/>
      <c r="K151" s="47"/>
      <c r="L151" s="47"/>
      <c r="M151" s="47"/>
      <c r="N151" s="47" t="str">
        <f>IF(Tableau3[[#This Row],[Gestionnaire]]="","",Tableau3[[#This Row],[Gestionnaire]])</f>
        <v/>
      </c>
      <c r="O151" s="48"/>
      <c r="P151" s="82"/>
      <c r="Q151" s="82"/>
      <c r="R151" s="48"/>
      <c r="S151" s="52"/>
      <c r="T151" s="52"/>
      <c r="U151" s="48" t="str">
        <f>IF(Tableau3[[#This Row],[Contrôles réglementaires]]="","",VLOOKUP(Tableau3[[#This Row],[Contrôles réglementaires]],Liste!Q108:R136,2,FALSE))</f>
        <v/>
      </c>
      <c r="V151" s="47" t="str">
        <f>IF(Tableau3[[#This Row],[Nombre de mois entre 2 contrôles]]="","",30)</f>
        <v/>
      </c>
      <c r="W151" s="54"/>
      <c r="X151" s="108"/>
      <c r="Y151" s="52"/>
      <c r="Z151" s="52"/>
      <c r="AA151" s="54"/>
      <c r="AB151" s="52"/>
      <c r="AC151" s="69"/>
    </row>
    <row r="152" spans="1:29" x14ac:dyDescent="0.2">
      <c r="A152" s="46"/>
      <c r="B152" s="55"/>
      <c r="C152" s="48" t="str">
        <f>IF(Tableau3[[#This Row],[N°]]="","",CONCATENATE("E","_",LEFT(A152,4),"_",B152))</f>
        <v/>
      </c>
      <c r="D152" s="49"/>
      <c r="E152" s="48"/>
      <c r="F152" s="49"/>
      <c r="G152" s="49"/>
      <c r="H152" s="47"/>
      <c r="I152" s="50"/>
      <c r="J152" s="50"/>
      <c r="K152" s="47"/>
      <c r="L152" s="47"/>
      <c r="M152" s="47"/>
      <c r="N152" s="47" t="str">
        <f>IF(Tableau3[[#This Row],[Gestionnaire]]="","",Tableau3[[#This Row],[Gestionnaire]])</f>
        <v/>
      </c>
      <c r="O152" s="48"/>
      <c r="P152" s="82"/>
      <c r="Q152" s="82"/>
      <c r="R152" s="48"/>
      <c r="S152" s="52"/>
      <c r="T152" s="52"/>
      <c r="U152" s="48" t="str">
        <f>IF(Tableau3[[#This Row],[Contrôles réglementaires]]="","",VLOOKUP(Tableau3[[#This Row],[Contrôles réglementaires]],Liste!Q109:R137,2,FALSE))</f>
        <v/>
      </c>
      <c r="V152" s="47" t="str">
        <f>IF(Tableau3[[#This Row],[Nombre de mois entre 2 contrôles]]="","",30)</f>
        <v/>
      </c>
      <c r="W152" s="54"/>
      <c r="X152" s="108"/>
      <c r="Y152" s="52"/>
      <c r="Z152" s="52"/>
      <c r="AA152" s="54"/>
      <c r="AB152" s="52"/>
      <c r="AC152" s="69"/>
    </row>
    <row r="153" spans="1:29" x14ac:dyDescent="0.2">
      <c r="A153" s="46"/>
      <c r="B153" s="55"/>
      <c r="C153" s="48" t="str">
        <f>IF(Tableau3[[#This Row],[N°]]="","",CONCATENATE("E","_",LEFT(A153,4),"_",B153))</f>
        <v/>
      </c>
      <c r="D153" s="49"/>
      <c r="E153" s="48"/>
      <c r="F153" s="49"/>
      <c r="G153" s="49"/>
      <c r="H153" s="47"/>
      <c r="I153" s="50"/>
      <c r="J153" s="50"/>
      <c r="K153" s="47"/>
      <c r="L153" s="47"/>
      <c r="M153" s="47"/>
      <c r="N153" s="47" t="str">
        <f>IF(Tableau3[[#This Row],[Gestionnaire]]="","",Tableau3[[#This Row],[Gestionnaire]])</f>
        <v/>
      </c>
      <c r="O153" s="48"/>
      <c r="P153" s="82"/>
      <c r="Q153" s="82"/>
      <c r="R153" s="48"/>
      <c r="S153" s="52"/>
      <c r="T153" s="52"/>
      <c r="U153" s="48" t="str">
        <f>IF(Tableau3[[#This Row],[Contrôles réglementaires]]="","",VLOOKUP(Tableau3[[#This Row],[Contrôles réglementaires]],Liste!Q110:R138,2,FALSE))</f>
        <v/>
      </c>
      <c r="V153" s="47" t="str">
        <f>IF(Tableau3[[#This Row],[Nombre de mois entre 2 contrôles]]="","",30)</f>
        <v/>
      </c>
      <c r="W153" s="54"/>
      <c r="X153" s="108"/>
      <c r="Y153" s="52"/>
      <c r="Z153" s="52"/>
      <c r="AA153" s="54"/>
      <c r="AB153" s="52"/>
      <c r="AC153" s="69"/>
    </row>
    <row r="154" spans="1:29" x14ac:dyDescent="0.2">
      <c r="A154" s="46"/>
      <c r="B154" s="55"/>
      <c r="C154" s="48" t="str">
        <f>IF(Tableau3[[#This Row],[N°]]="","",CONCATENATE("E","_",LEFT(A154,4),"_",B154))</f>
        <v/>
      </c>
      <c r="D154" s="49"/>
      <c r="E154" s="48"/>
      <c r="F154" s="49"/>
      <c r="G154" s="49"/>
      <c r="H154" s="47"/>
      <c r="I154" s="50"/>
      <c r="J154" s="50"/>
      <c r="K154" s="47"/>
      <c r="L154" s="47"/>
      <c r="M154" s="47"/>
      <c r="N154" s="47" t="str">
        <f>IF(Tableau3[[#This Row],[Gestionnaire]]="","",Tableau3[[#This Row],[Gestionnaire]])</f>
        <v/>
      </c>
      <c r="O154" s="48"/>
      <c r="P154" s="82"/>
      <c r="Q154" s="82"/>
      <c r="R154" s="48"/>
      <c r="S154" s="52"/>
      <c r="T154" s="52"/>
      <c r="U154" s="48" t="str">
        <f>IF(Tableau3[[#This Row],[Contrôles réglementaires]]="","",VLOOKUP(Tableau3[[#This Row],[Contrôles réglementaires]],Liste!Q111:R139,2,FALSE))</f>
        <v/>
      </c>
      <c r="V154" s="47" t="str">
        <f>IF(Tableau3[[#This Row],[Nombre de mois entre 2 contrôles]]="","",30)</f>
        <v/>
      </c>
      <c r="W154" s="54"/>
      <c r="X154" s="108"/>
      <c r="Y154" s="52"/>
      <c r="Z154" s="52"/>
      <c r="AA154" s="54"/>
      <c r="AB154" s="52"/>
      <c r="AC154" s="69"/>
    </row>
    <row r="155" spans="1:29" x14ac:dyDescent="0.2">
      <c r="A155" s="46"/>
      <c r="B155" s="55"/>
      <c r="C155" s="48" t="str">
        <f>IF(Tableau3[[#This Row],[N°]]="","",CONCATENATE("E","_",LEFT(A155,4),"_",B155))</f>
        <v/>
      </c>
      <c r="D155" s="49"/>
      <c r="E155" s="48"/>
      <c r="F155" s="49"/>
      <c r="G155" s="49"/>
      <c r="H155" s="47"/>
      <c r="I155" s="50"/>
      <c r="J155" s="50"/>
      <c r="K155" s="47"/>
      <c r="L155" s="47"/>
      <c r="M155" s="47"/>
      <c r="N155" s="47" t="str">
        <f>IF(Tableau3[[#This Row],[Gestionnaire]]="","",Tableau3[[#This Row],[Gestionnaire]])</f>
        <v/>
      </c>
      <c r="O155" s="48"/>
      <c r="P155" s="82"/>
      <c r="Q155" s="82"/>
      <c r="R155" s="48"/>
      <c r="S155" s="52"/>
      <c r="T155" s="52"/>
      <c r="U155" s="48" t="str">
        <f>IF(Tableau3[[#This Row],[Contrôles réglementaires]]="","",VLOOKUP(Tableau3[[#This Row],[Contrôles réglementaires]],Liste!Q112:R140,2,FALSE))</f>
        <v/>
      </c>
      <c r="V155" s="47" t="str">
        <f>IF(Tableau3[[#This Row],[Nombre de mois entre 2 contrôles]]="","",30)</f>
        <v/>
      </c>
      <c r="W155" s="54"/>
      <c r="X155" s="108"/>
      <c r="Y155" s="52"/>
      <c r="Z155" s="52"/>
      <c r="AA155" s="54"/>
      <c r="AB155" s="52"/>
      <c r="AC155" s="69"/>
    </row>
    <row r="156" spans="1:29" x14ac:dyDescent="0.2">
      <c r="A156" s="46"/>
      <c r="B156" s="55"/>
      <c r="C156" s="48" t="str">
        <f>IF(Tableau3[[#This Row],[N°]]="","",CONCATENATE("E","_",LEFT(A156,4),"_",B156))</f>
        <v/>
      </c>
      <c r="D156" s="49"/>
      <c r="E156" s="48"/>
      <c r="F156" s="49"/>
      <c r="G156" s="49"/>
      <c r="H156" s="47"/>
      <c r="I156" s="50"/>
      <c r="J156" s="50"/>
      <c r="K156" s="47"/>
      <c r="L156" s="47"/>
      <c r="M156" s="47"/>
      <c r="N156" s="47" t="str">
        <f>IF(Tableau3[[#This Row],[Gestionnaire]]="","",Tableau3[[#This Row],[Gestionnaire]])</f>
        <v/>
      </c>
      <c r="O156" s="48"/>
      <c r="P156" s="82"/>
      <c r="Q156" s="82"/>
      <c r="R156" s="48"/>
      <c r="S156" s="52"/>
      <c r="T156" s="52"/>
      <c r="U156" s="48" t="str">
        <f>IF(Tableau3[[#This Row],[Contrôles réglementaires]]="","",VLOOKUP(Tableau3[[#This Row],[Contrôles réglementaires]],Liste!Q113:R141,2,FALSE))</f>
        <v/>
      </c>
      <c r="V156" s="47" t="str">
        <f>IF(Tableau3[[#This Row],[Nombre de mois entre 2 contrôles]]="","",30)</f>
        <v/>
      </c>
      <c r="W156" s="54"/>
      <c r="X156" s="108"/>
      <c r="Y156" s="52"/>
      <c r="Z156" s="52"/>
      <c r="AA156" s="54"/>
      <c r="AB156" s="52"/>
      <c r="AC156" s="69"/>
    </row>
    <row r="157" spans="1:29" x14ac:dyDescent="0.2">
      <c r="A157" s="46"/>
      <c r="B157" s="55"/>
      <c r="C157" s="48" t="str">
        <f>IF(Tableau3[[#This Row],[N°]]="","",CONCATENATE("E","_",LEFT(A157,4),"_",B157))</f>
        <v/>
      </c>
      <c r="D157" s="49"/>
      <c r="E157" s="48"/>
      <c r="F157" s="49"/>
      <c r="G157" s="49"/>
      <c r="H157" s="47"/>
      <c r="I157" s="50"/>
      <c r="J157" s="50"/>
      <c r="K157" s="47"/>
      <c r="L157" s="47"/>
      <c r="M157" s="47"/>
      <c r="N157" s="47" t="str">
        <f>IF(Tableau3[[#This Row],[Gestionnaire]]="","",Tableau3[[#This Row],[Gestionnaire]])</f>
        <v/>
      </c>
      <c r="O157" s="48"/>
      <c r="P157" s="82"/>
      <c r="Q157" s="82"/>
      <c r="R157" s="48"/>
      <c r="S157" s="52"/>
      <c r="T157" s="52"/>
      <c r="U157" s="48" t="str">
        <f>IF(Tableau3[[#This Row],[Contrôles réglementaires]]="","",VLOOKUP(Tableau3[[#This Row],[Contrôles réglementaires]],Liste!Q114:R142,2,FALSE))</f>
        <v/>
      </c>
      <c r="V157" s="47" t="str">
        <f>IF(Tableau3[[#This Row],[Nombre de mois entre 2 contrôles]]="","",30)</f>
        <v/>
      </c>
      <c r="W157" s="54"/>
      <c r="X157" s="108"/>
      <c r="Y157" s="52"/>
      <c r="Z157" s="52"/>
      <c r="AA157" s="54"/>
      <c r="AB157" s="52"/>
      <c r="AC157" s="69"/>
    </row>
    <row r="158" spans="1:29" x14ac:dyDescent="0.2">
      <c r="A158" s="46"/>
      <c r="B158" s="55"/>
      <c r="C158" s="48" t="str">
        <f>IF(Tableau3[[#This Row],[N°]]="","",CONCATENATE("E","_",LEFT(A158,4),"_",B158))</f>
        <v/>
      </c>
      <c r="D158" s="49"/>
      <c r="E158" s="48"/>
      <c r="F158" s="49"/>
      <c r="G158" s="49"/>
      <c r="H158" s="47"/>
      <c r="I158" s="50"/>
      <c r="J158" s="50"/>
      <c r="K158" s="47"/>
      <c r="L158" s="47"/>
      <c r="M158" s="47"/>
      <c r="N158" s="47" t="str">
        <f>IF(Tableau3[[#This Row],[Gestionnaire]]="","",Tableau3[[#This Row],[Gestionnaire]])</f>
        <v/>
      </c>
      <c r="O158" s="48"/>
      <c r="P158" s="82"/>
      <c r="Q158" s="82"/>
      <c r="R158" s="48"/>
      <c r="S158" s="52"/>
      <c r="T158" s="52"/>
      <c r="U158" s="48" t="str">
        <f>IF(Tableau3[[#This Row],[Contrôles réglementaires]]="","",VLOOKUP(Tableau3[[#This Row],[Contrôles réglementaires]],Liste!Q115:R143,2,FALSE))</f>
        <v/>
      </c>
      <c r="V158" s="47" t="str">
        <f>IF(Tableau3[[#This Row],[Nombre de mois entre 2 contrôles]]="","",30)</f>
        <v/>
      </c>
      <c r="W158" s="54"/>
      <c r="X158" s="108"/>
      <c r="Y158" s="52"/>
      <c r="Z158" s="52"/>
      <c r="AA158" s="54"/>
      <c r="AB158" s="52"/>
      <c r="AC158" s="69"/>
    </row>
    <row r="159" spans="1:29" x14ac:dyDescent="0.2">
      <c r="A159" s="46"/>
      <c r="B159" s="55"/>
      <c r="C159" s="48" t="str">
        <f>IF(Tableau3[[#This Row],[N°]]="","",CONCATENATE("E","_",LEFT(A159,4),"_",B159))</f>
        <v/>
      </c>
      <c r="D159" s="49"/>
      <c r="E159" s="48"/>
      <c r="F159" s="49"/>
      <c r="G159" s="49"/>
      <c r="H159" s="47"/>
      <c r="I159" s="50"/>
      <c r="J159" s="50"/>
      <c r="K159" s="47"/>
      <c r="L159" s="47"/>
      <c r="M159" s="47"/>
      <c r="N159" s="47" t="str">
        <f>IF(Tableau3[[#This Row],[Gestionnaire]]="","",Tableau3[[#This Row],[Gestionnaire]])</f>
        <v/>
      </c>
      <c r="O159" s="48"/>
      <c r="P159" s="82"/>
      <c r="Q159" s="82"/>
      <c r="R159" s="48"/>
      <c r="S159" s="52"/>
      <c r="T159" s="52"/>
      <c r="U159" s="48" t="str">
        <f>IF(Tableau3[[#This Row],[Contrôles réglementaires]]="","",VLOOKUP(Tableau3[[#This Row],[Contrôles réglementaires]],Liste!Q116:R144,2,FALSE))</f>
        <v/>
      </c>
      <c r="V159" s="47" t="str">
        <f>IF(Tableau3[[#This Row],[Nombre de mois entre 2 contrôles]]="","",30)</f>
        <v/>
      </c>
      <c r="W159" s="54"/>
      <c r="X159" s="108"/>
      <c r="Y159" s="52"/>
      <c r="Z159" s="52"/>
      <c r="AA159" s="54"/>
      <c r="AB159" s="52"/>
      <c r="AC159" s="69"/>
    </row>
    <row r="160" spans="1:29" x14ac:dyDescent="0.2">
      <c r="A160" s="46"/>
      <c r="B160" s="55"/>
      <c r="C160" s="48" t="str">
        <f>IF(Tableau3[[#This Row],[N°]]="","",CONCATENATE("E","_",LEFT(A160,4),"_",B160))</f>
        <v/>
      </c>
      <c r="D160" s="49"/>
      <c r="E160" s="48"/>
      <c r="F160" s="49"/>
      <c r="G160" s="49"/>
      <c r="H160" s="47"/>
      <c r="I160" s="50"/>
      <c r="J160" s="50"/>
      <c r="K160" s="47"/>
      <c r="L160" s="47"/>
      <c r="M160" s="47"/>
      <c r="N160" s="47" t="str">
        <f>IF(Tableau3[[#This Row],[Gestionnaire]]="","",Tableau3[[#This Row],[Gestionnaire]])</f>
        <v/>
      </c>
      <c r="O160" s="48"/>
      <c r="P160" s="82"/>
      <c r="Q160" s="82"/>
      <c r="R160" s="48"/>
      <c r="S160" s="52"/>
      <c r="T160" s="52"/>
      <c r="U160" s="48" t="str">
        <f>IF(Tableau3[[#This Row],[Contrôles réglementaires]]="","",VLOOKUP(Tableau3[[#This Row],[Contrôles réglementaires]],Liste!Q117:R145,2,FALSE))</f>
        <v/>
      </c>
      <c r="V160" s="47" t="str">
        <f>IF(Tableau3[[#This Row],[Nombre de mois entre 2 contrôles]]="","",30)</f>
        <v/>
      </c>
      <c r="W160" s="54"/>
      <c r="X160" s="108"/>
      <c r="Y160" s="52"/>
      <c r="Z160" s="52"/>
      <c r="AA160" s="54"/>
      <c r="AB160" s="52"/>
      <c r="AC160" s="69"/>
    </row>
    <row r="161" spans="1:29" x14ac:dyDescent="0.2">
      <c r="A161" s="46"/>
      <c r="B161" s="55"/>
      <c r="C161" s="48" t="str">
        <f>IF(Tableau3[[#This Row],[N°]]="","",CONCATENATE("E","_",LEFT(A161,4),"_",B161))</f>
        <v/>
      </c>
      <c r="D161" s="49"/>
      <c r="E161" s="48"/>
      <c r="F161" s="49"/>
      <c r="G161" s="49"/>
      <c r="H161" s="47"/>
      <c r="I161" s="50"/>
      <c r="J161" s="50"/>
      <c r="K161" s="47"/>
      <c r="L161" s="47"/>
      <c r="M161" s="47"/>
      <c r="N161" s="47" t="str">
        <f>IF(Tableau3[[#This Row],[Gestionnaire]]="","",Tableau3[[#This Row],[Gestionnaire]])</f>
        <v/>
      </c>
      <c r="O161" s="48"/>
      <c r="P161" s="82"/>
      <c r="Q161" s="82"/>
      <c r="R161" s="48"/>
      <c r="S161" s="52"/>
      <c r="T161" s="52"/>
      <c r="U161" s="48" t="str">
        <f>IF(Tableau3[[#This Row],[Contrôles réglementaires]]="","",VLOOKUP(Tableau3[[#This Row],[Contrôles réglementaires]],Liste!Q118:R146,2,FALSE))</f>
        <v/>
      </c>
      <c r="V161" s="47" t="str">
        <f>IF(Tableau3[[#This Row],[Nombre de mois entre 2 contrôles]]="","",30)</f>
        <v/>
      </c>
      <c r="W161" s="54"/>
      <c r="X161" s="108"/>
      <c r="Y161" s="52"/>
      <c r="Z161" s="52"/>
      <c r="AA161" s="54"/>
      <c r="AB161" s="52"/>
      <c r="AC161" s="69"/>
    </row>
    <row r="162" spans="1:29" x14ac:dyDescent="0.2">
      <c r="A162" s="46"/>
      <c r="B162" s="55"/>
      <c r="C162" s="48" t="str">
        <f>IF(Tableau3[[#This Row],[N°]]="","",CONCATENATE("E","_",LEFT(A162,4),"_",B162))</f>
        <v/>
      </c>
      <c r="D162" s="49"/>
      <c r="E162" s="48"/>
      <c r="F162" s="49"/>
      <c r="G162" s="49"/>
      <c r="H162" s="47"/>
      <c r="I162" s="50"/>
      <c r="J162" s="50"/>
      <c r="K162" s="47"/>
      <c r="L162" s="47"/>
      <c r="M162" s="47"/>
      <c r="N162" s="47" t="str">
        <f>IF(Tableau3[[#This Row],[Gestionnaire]]="","",Tableau3[[#This Row],[Gestionnaire]])</f>
        <v/>
      </c>
      <c r="O162" s="48"/>
      <c r="P162" s="82"/>
      <c r="Q162" s="82"/>
      <c r="R162" s="48"/>
      <c r="S162" s="52"/>
      <c r="T162" s="52"/>
      <c r="U162" s="48" t="str">
        <f>IF(Tableau3[[#This Row],[Contrôles réglementaires]]="","",VLOOKUP(Tableau3[[#This Row],[Contrôles réglementaires]],Liste!Q119:R147,2,FALSE))</f>
        <v/>
      </c>
      <c r="V162" s="47" t="str">
        <f>IF(Tableau3[[#This Row],[Nombre de mois entre 2 contrôles]]="","",30)</f>
        <v/>
      </c>
      <c r="W162" s="54"/>
      <c r="X162" s="108"/>
      <c r="Y162" s="52"/>
      <c r="Z162" s="52"/>
      <c r="AA162" s="54"/>
      <c r="AB162" s="52"/>
      <c r="AC162" s="69"/>
    </row>
    <row r="163" spans="1:29" x14ac:dyDescent="0.2">
      <c r="A163" s="46"/>
      <c r="B163" s="55"/>
      <c r="C163" s="48" t="str">
        <f>IF(Tableau3[[#This Row],[N°]]="","",CONCATENATE("E","_",LEFT(A163,4),"_",B163))</f>
        <v/>
      </c>
      <c r="D163" s="49"/>
      <c r="E163" s="48"/>
      <c r="F163" s="49"/>
      <c r="G163" s="49"/>
      <c r="H163" s="47"/>
      <c r="I163" s="50"/>
      <c r="J163" s="50"/>
      <c r="K163" s="47"/>
      <c r="L163" s="47"/>
      <c r="M163" s="47"/>
      <c r="N163" s="47" t="str">
        <f>IF(Tableau3[[#This Row],[Gestionnaire]]="","",Tableau3[[#This Row],[Gestionnaire]])</f>
        <v/>
      </c>
      <c r="O163" s="48"/>
      <c r="P163" s="82"/>
      <c r="Q163" s="82"/>
      <c r="R163" s="48"/>
      <c r="S163" s="52"/>
      <c r="T163" s="52"/>
      <c r="U163" s="48" t="str">
        <f>IF(Tableau3[[#This Row],[Contrôles réglementaires]]="","",VLOOKUP(Tableau3[[#This Row],[Contrôles réglementaires]],Liste!Q120:R148,2,FALSE))</f>
        <v/>
      </c>
      <c r="V163" s="47" t="str">
        <f>IF(Tableau3[[#This Row],[Nombre de mois entre 2 contrôles]]="","",30)</f>
        <v/>
      </c>
      <c r="W163" s="54"/>
      <c r="X163" s="108"/>
      <c r="Y163" s="52"/>
      <c r="Z163" s="52"/>
      <c r="AA163" s="54"/>
      <c r="AB163" s="52"/>
      <c r="AC163" s="69"/>
    </row>
    <row r="164" spans="1:29" x14ac:dyDescent="0.2">
      <c r="A164" s="46"/>
      <c r="B164" s="55"/>
      <c r="C164" s="48" t="str">
        <f>IF(Tableau3[[#This Row],[N°]]="","",CONCATENATE("E","_",LEFT(A164,4),"_",B164))</f>
        <v/>
      </c>
      <c r="D164" s="49"/>
      <c r="E164" s="48"/>
      <c r="F164" s="49"/>
      <c r="G164" s="49"/>
      <c r="H164" s="47"/>
      <c r="I164" s="50"/>
      <c r="J164" s="50"/>
      <c r="K164" s="47"/>
      <c r="L164" s="47"/>
      <c r="M164" s="47"/>
      <c r="N164" s="47" t="str">
        <f>IF(Tableau3[[#This Row],[Gestionnaire]]="","",Tableau3[[#This Row],[Gestionnaire]])</f>
        <v/>
      </c>
      <c r="O164" s="48"/>
      <c r="P164" s="82"/>
      <c r="Q164" s="82"/>
      <c r="R164" s="48"/>
      <c r="S164" s="52"/>
      <c r="T164" s="52"/>
      <c r="U164" s="48" t="str">
        <f>IF(Tableau3[[#This Row],[Contrôles réglementaires]]="","",VLOOKUP(Tableau3[[#This Row],[Contrôles réglementaires]],Liste!Q121:R149,2,FALSE))</f>
        <v/>
      </c>
      <c r="V164" s="47" t="str">
        <f>IF(Tableau3[[#This Row],[Nombre de mois entre 2 contrôles]]="","",30)</f>
        <v/>
      </c>
      <c r="W164" s="54"/>
      <c r="X164" s="108"/>
      <c r="Y164" s="52"/>
      <c r="Z164" s="52"/>
      <c r="AA164" s="54"/>
      <c r="AB164" s="52"/>
      <c r="AC164" s="69"/>
    </row>
    <row r="165" spans="1:29" x14ac:dyDescent="0.2">
      <c r="A165" s="46"/>
      <c r="B165" s="55"/>
      <c r="C165" s="48" t="str">
        <f>IF(Tableau3[[#This Row],[N°]]="","",CONCATENATE("E","_",LEFT(A165,4),"_",B165))</f>
        <v/>
      </c>
      <c r="D165" s="49"/>
      <c r="E165" s="48"/>
      <c r="F165" s="49"/>
      <c r="G165" s="49"/>
      <c r="H165" s="47"/>
      <c r="I165" s="50"/>
      <c r="J165" s="50"/>
      <c r="K165" s="47"/>
      <c r="L165" s="47"/>
      <c r="M165" s="47"/>
      <c r="N165" s="47" t="str">
        <f>IF(Tableau3[[#This Row],[Gestionnaire]]="","",Tableau3[[#This Row],[Gestionnaire]])</f>
        <v/>
      </c>
      <c r="O165" s="48"/>
      <c r="P165" s="82"/>
      <c r="Q165" s="82"/>
      <c r="R165" s="48"/>
      <c r="S165" s="52"/>
      <c r="T165" s="52"/>
      <c r="U165" s="48" t="str">
        <f>IF(Tableau3[[#This Row],[Contrôles réglementaires]]="","",VLOOKUP(Tableau3[[#This Row],[Contrôles réglementaires]],Liste!Q122:R150,2,FALSE))</f>
        <v/>
      </c>
      <c r="V165" s="47" t="str">
        <f>IF(Tableau3[[#This Row],[Nombre de mois entre 2 contrôles]]="","",30)</f>
        <v/>
      </c>
      <c r="W165" s="54"/>
      <c r="X165" s="108"/>
      <c r="Y165" s="52"/>
      <c r="Z165" s="52"/>
      <c r="AA165" s="54"/>
      <c r="AB165" s="52"/>
      <c r="AC165" s="69"/>
    </row>
    <row r="166" spans="1:29" x14ac:dyDescent="0.2">
      <c r="A166" s="46"/>
      <c r="B166" s="55"/>
      <c r="C166" s="48" t="str">
        <f>IF(Tableau3[[#This Row],[N°]]="","",CONCATENATE("E","_",LEFT(A166,4),"_",B166))</f>
        <v/>
      </c>
      <c r="D166" s="49"/>
      <c r="E166" s="48"/>
      <c r="F166" s="49"/>
      <c r="G166" s="49"/>
      <c r="H166" s="47"/>
      <c r="I166" s="50"/>
      <c r="J166" s="50"/>
      <c r="K166" s="47"/>
      <c r="L166" s="47"/>
      <c r="M166" s="47"/>
      <c r="N166" s="47" t="str">
        <f>IF(Tableau3[[#This Row],[Gestionnaire]]="","",Tableau3[[#This Row],[Gestionnaire]])</f>
        <v/>
      </c>
      <c r="O166" s="48"/>
      <c r="P166" s="82"/>
      <c r="Q166" s="82"/>
      <c r="R166" s="48"/>
      <c r="S166" s="52"/>
      <c r="T166" s="52"/>
      <c r="U166" s="48" t="str">
        <f>IF(Tableau3[[#This Row],[Contrôles réglementaires]]="","",VLOOKUP(Tableau3[[#This Row],[Contrôles réglementaires]],Liste!Q123:R151,2,FALSE))</f>
        <v/>
      </c>
      <c r="V166" s="47" t="str">
        <f>IF(Tableau3[[#This Row],[Nombre de mois entre 2 contrôles]]="","",30)</f>
        <v/>
      </c>
      <c r="W166" s="54"/>
      <c r="X166" s="108"/>
      <c r="Y166" s="52"/>
      <c r="Z166" s="52"/>
      <c r="AA166" s="54"/>
      <c r="AB166" s="52"/>
      <c r="AC166" s="69"/>
    </row>
    <row r="167" spans="1:29" x14ac:dyDescent="0.2">
      <c r="A167" s="46"/>
      <c r="B167" s="55"/>
      <c r="C167" s="48" t="str">
        <f>IF(Tableau3[[#This Row],[N°]]="","",CONCATENATE("E","_",LEFT(A167,4),"_",B167))</f>
        <v/>
      </c>
      <c r="D167" s="49"/>
      <c r="E167" s="48"/>
      <c r="F167" s="49"/>
      <c r="G167" s="49"/>
      <c r="H167" s="47"/>
      <c r="I167" s="50"/>
      <c r="J167" s="50"/>
      <c r="K167" s="47"/>
      <c r="L167" s="47"/>
      <c r="M167" s="47"/>
      <c r="N167" s="47" t="str">
        <f>IF(Tableau3[[#This Row],[Gestionnaire]]="","",Tableau3[[#This Row],[Gestionnaire]])</f>
        <v/>
      </c>
      <c r="O167" s="48"/>
      <c r="P167" s="82"/>
      <c r="Q167" s="82"/>
      <c r="R167" s="48"/>
      <c r="S167" s="52"/>
      <c r="T167" s="52"/>
      <c r="U167" s="48" t="str">
        <f>IF(Tableau3[[#This Row],[Contrôles réglementaires]]="","",VLOOKUP(Tableau3[[#This Row],[Contrôles réglementaires]],Liste!Q124:R152,2,FALSE))</f>
        <v/>
      </c>
      <c r="V167" s="47" t="str">
        <f>IF(Tableau3[[#This Row],[Nombre de mois entre 2 contrôles]]="","",30)</f>
        <v/>
      </c>
      <c r="W167" s="54"/>
      <c r="X167" s="108"/>
      <c r="Y167" s="52"/>
      <c r="Z167" s="52"/>
      <c r="AA167" s="54"/>
      <c r="AB167" s="52"/>
      <c r="AC167" s="69"/>
    </row>
    <row r="168" spans="1:29" x14ac:dyDescent="0.2">
      <c r="A168" s="46"/>
      <c r="B168" s="55"/>
      <c r="C168" s="48" t="str">
        <f>IF(Tableau3[[#This Row],[N°]]="","",CONCATENATE("E","_",LEFT(A168,4),"_",B168))</f>
        <v/>
      </c>
      <c r="D168" s="49"/>
      <c r="E168" s="48"/>
      <c r="F168" s="49"/>
      <c r="G168" s="49"/>
      <c r="H168" s="47"/>
      <c r="I168" s="50"/>
      <c r="J168" s="50"/>
      <c r="K168" s="47"/>
      <c r="L168" s="47"/>
      <c r="M168" s="47"/>
      <c r="N168" s="47" t="str">
        <f>IF(Tableau3[[#This Row],[Gestionnaire]]="","",Tableau3[[#This Row],[Gestionnaire]])</f>
        <v/>
      </c>
      <c r="O168" s="48"/>
      <c r="P168" s="82"/>
      <c r="Q168" s="82"/>
      <c r="R168" s="48"/>
      <c r="S168" s="52"/>
      <c r="T168" s="52"/>
      <c r="U168" s="48" t="str">
        <f>IF(Tableau3[[#This Row],[Contrôles réglementaires]]="","",VLOOKUP(Tableau3[[#This Row],[Contrôles réglementaires]],Liste!Q125:R153,2,FALSE))</f>
        <v/>
      </c>
      <c r="V168" s="47" t="str">
        <f>IF(Tableau3[[#This Row],[Nombre de mois entre 2 contrôles]]="","",30)</f>
        <v/>
      </c>
      <c r="W168" s="54"/>
      <c r="X168" s="108"/>
      <c r="Y168" s="52"/>
      <c r="Z168" s="52"/>
      <c r="AA168" s="54"/>
      <c r="AB168" s="52"/>
      <c r="AC168" s="69"/>
    </row>
    <row r="169" spans="1:29" x14ac:dyDescent="0.2">
      <c r="A169" s="46"/>
      <c r="B169" s="55"/>
      <c r="C169" s="48" t="str">
        <f>IF(Tableau3[[#This Row],[N°]]="","",CONCATENATE("E","_",LEFT(A169,4),"_",B169))</f>
        <v/>
      </c>
      <c r="D169" s="49"/>
      <c r="E169" s="48"/>
      <c r="F169" s="49"/>
      <c r="G169" s="49"/>
      <c r="H169" s="47"/>
      <c r="I169" s="50"/>
      <c r="J169" s="50"/>
      <c r="K169" s="47"/>
      <c r="L169" s="47"/>
      <c r="M169" s="47"/>
      <c r="N169" s="47" t="str">
        <f>IF(Tableau3[[#This Row],[Gestionnaire]]="","",Tableau3[[#This Row],[Gestionnaire]])</f>
        <v/>
      </c>
      <c r="O169" s="48"/>
      <c r="P169" s="82"/>
      <c r="Q169" s="82"/>
      <c r="R169" s="48"/>
      <c r="S169" s="52"/>
      <c r="T169" s="52"/>
      <c r="U169" s="48" t="str">
        <f>IF(Tableau3[[#This Row],[Contrôles réglementaires]]="","",VLOOKUP(Tableau3[[#This Row],[Contrôles réglementaires]],Liste!Q126:R154,2,FALSE))</f>
        <v/>
      </c>
      <c r="V169" s="47" t="str">
        <f>IF(Tableau3[[#This Row],[Nombre de mois entre 2 contrôles]]="","",30)</f>
        <v/>
      </c>
      <c r="W169" s="54"/>
      <c r="X169" s="108"/>
      <c r="Y169" s="52"/>
      <c r="Z169" s="52"/>
      <c r="AA169" s="54"/>
      <c r="AB169" s="52"/>
      <c r="AC169" s="69"/>
    </row>
    <row r="170" spans="1:29" x14ac:dyDescent="0.2">
      <c r="A170" s="46"/>
      <c r="B170" s="55"/>
      <c r="C170" s="48" t="str">
        <f>IF(Tableau3[[#This Row],[N°]]="","",CONCATENATE("E","_",LEFT(A170,4),"_",B170))</f>
        <v/>
      </c>
      <c r="D170" s="49"/>
      <c r="E170" s="48"/>
      <c r="F170" s="49"/>
      <c r="G170" s="49"/>
      <c r="H170" s="47"/>
      <c r="I170" s="50"/>
      <c r="J170" s="50"/>
      <c r="K170" s="47"/>
      <c r="L170" s="47"/>
      <c r="M170" s="47"/>
      <c r="N170" s="47" t="str">
        <f>IF(Tableau3[[#This Row],[Gestionnaire]]="","",Tableau3[[#This Row],[Gestionnaire]])</f>
        <v/>
      </c>
      <c r="O170" s="48"/>
      <c r="P170" s="82"/>
      <c r="Q170" s="82"/>
      <c r="R170" s="48"/>
      <c r="S170" s="52"/>
      <c r="T170" s="52"/>
      <c r="U170" s="48" t="str">
        <f>IF(Tableau3[[#This Row],[Contrôles réglementaires]]="","",VLOOKUP(Tableau3[[#This Row],[Contrôles réglementaires]],Liste!Q127:R155,2,FALSE))</f>
        <v/>
      </c>
      <c r="V170" s="47" t="str">
        <f>IF(Tableau3[[#This Row],[Nombre de mois entre 2 contrôles]]="","",30)</f>
        <v/>
      </c>
      <c r="W170" s="54"/>
      <c r="X170" s="108"/>
      <c r="Y170" s="52"/>
      <c r="Z170" s="52"/>
      <c r="AA170" s="54"/>
      <c r="AB170" s="52"/>
      <c r="AC170" s="69"/>
    </row>
    <row r="171" spans="1:29" x14ac:dyDescent="0.2">
      <c r="A171" s="46"/>
      <c r="B171" s="55"/>
      <c r="C171" s="48" t="str">
        <f>IF(Tableau3[[#This Row],[N°]]="","",CONCATENATE("E","_",LEFT(A171,4),"_",B171))</f>
        <v/>
      </c>
      <c r="D171" s="49"/>
      <c r="E171" s="48"/>
      <c r="F171" s="49"/>
      <c r="G171" s="49"/>
      <c r="H171" s="47"/>
      <c r="I171" s="50"/>
      <c r="J171" s="50"/>
      <c r="K171" s="47"/>
      <c r="L171" s="47"/>
      <c r="M171" s="47"/>
      <c r="N171" s="47" t="str">
        <f>IF(Tableau3[[#This Row],[Gestionnaire]]="","",Tableau3[[#This Row],[Gestionnaire]])</f>
        <v/>
      </c>
      <c r="O171" s="48"/>
      <c r="P171" s="82"/>
      <c r="Q171" s="82"/>
      <c r="R171" s="48"/>
      <c r="S171" s="52"/>
      <c r="T171" s="52"/>
      <c r="U171" s="48" t="str">
        <f>IF(Tableau3[[#This Row],[Contrôles réglementaires]]="","",VLOOKUP(Tableau3[[#This Row],[Contrôles réglementaires]],Liste!Q128:R156,2,FALSE))</f>
        <v/>
      </c>
      <c r="V171" s="47" t="str">
        <f>IF(Tableau3[[#This Row],[Nombre de mois entre 2 contrôles]]="","",30)</f>
        <v/>
      </c>
      <c r="W171" s="54"/>
      <c r="X171" s="108"/>
      <c r="Y171" s="52"/>
      <c r="Z171" s="52"/>
      <c r="AA171" s="54"/>
      <c r="AB171" s="52"/>
      <c r="AC171" s="69"/>
    </row>
    <row r="172" spans="1:29" x14ac:dyDescent="0.2">
      <c r="A172" s="46"/>
      <c r="B172" s="55"/>
      <c r="C172" s="48" t="str">
        <f>IF(Tableau3[[#This Row],[N°]]="","",CONCATENATE("E","_",LEFT(A172,4),"_",B172))</f>
        <v/>
      </c>
      <c r="D172" s="49"/>
      <c r="E172" s="48"/>
      <c r="F172" s="49"/>
      <c r="G172" s="49"/>
      <c r="H172" s="47"/>
      <c r="I172" s="50"/>
      <c r="J172" s="50"/>
      <c r="K172" s="47"/>
      <c r="L172" s="47"/>
      <c r="M172" s="47"/>
      <c r="N172" s="47" t="str">
        <f>IF(Tableau3[[#This Row],[Gestionnaire]]="","",Tableau3[[#This Row],[Gestionnaire]])</f>
        <v/>
      </c>
      <c r="O172" s="48"/>
      <c r="P172" s="82"/>
      <c r="Q172" s="82"/>
      <c r="R172" s="48"/>
      <c r="S172" s="52"/>
      <c r="T172" s="52"/>
      <c r="U172" s="48" t="str">
        <f>IF(Tableau3[[#This Row],[Contrôles réglementaires]]="","",VLOOKUP(Tableau3[[#This Row],[Contrôles réglementaires]],Liste!Q129:R157,2,FALSE))</f>
        <v/>
      </c>
      <c r="V172" s="47" t="str">
        <f>IF(Tableau3[[#This Row],[Nombre de mois entre 2 contrôles]]="","",30)</f>
        <v/>
      </c>
      <c r="W172" s="54"/>
      <c r="X172" s="108"/>
      <c r="Y172" s="52"/>
      <c r="Z172" s="52"/>
      <c r="AA172" s="54"/>
      <c r="AB172" s="52"/>
      <c r="AC172" s="69"/>
    </row>
    <row r="173" spans="1:29" x14ac:dyDescent="0.2">
      <c r="A173" s="46"/>
      <c r="B173" s="55"/>
      <c r="C173" s="48" t="str">
        <f>IF(Tableau3[[#This Row],[N°]]="","",CONCATENATE("E","_",LEFT(A173,4),"_",B173))</f>
        <v/>
      </c>
      <c r="D173" s="49"/>
      <c r="E173" s="48"/>
      <c r="F173" s="49"/>
      <c r="G173" s="49"/>
      <c r="H173" s="47"/>
      <c r="I173" s="50"/>
      <c r="J173" s="50"/>
      <c r="K173" s="47"/>
      <c r="L173" s="47"/>
      <c r="M173" s="47"/>
      <c r="N173" s="47" t="str">
        <f>IF(Tableau3[[#This Row],[Gestionnaire]]="","",Tableau3[[#This Row],[Gestionnaire]])</f>
        <v/>
      </c>
      <c r="O173" s="48"/>
      <c r="P173" s="82"/>
      <c r="Q173" s="82"/>
      <c r="R173" s="48"/>
      <c r="S173" s="52"/>
      <c r="T173" s="52"/>
      <c r="U173" s="48" t="str">
        <f>IF(Tableau3[[#This Row],[Contrôles réglementaires]]="","",VLOOKUP(Tableau3[[#This Row],[Contrôles réglementaires]],Liste!Q130:R158,2,FALSE))</f>
        <v/>
      </c>
      <c r="V173" s="47" t="str">
        <f>IF(Tableau3[[#This Row],[Nombre de mois entre 2 contrôles]]="","",30)</f>
        <v/>
      </c>
      <c r="W173" s="54"/>
      <c r="X173" s="108"/>
      <c r="Y173" s="52"/>
      <c r="Z173" s="52"/>
      <c r="AA173" s="54"/>
      <c r="AB173" s="52"/>
      <c r="AC173" s="69"/>
    </row>
    <row r="174" spans="1:29" x14ac:dyDescent="0.2">
      <c r="A174" s="46"/>
      <c r="B174" s="55"/>
      <c r="C174" s="48" t="str">
        <f>IF(Tableau3[[#This Row],[N°]]="","",CONCATENATE("E","_",LEFT(A174,4),"_",B174))</f>
        <v/>
      </c>
      <c r="D174" s="49"/>
      <c r="E174" s="48"/>
      <c r="F174" s="49"/>
      <c r="G174" s="49"/>
      <c r="H174" s="47"/>
      <c r="I174" s="50"/>
      <c r="J174" s="50"/>
      <c r="K174" s="47"/>
      <c r="L174" s="47"/>
      <c r="M174" s="47"/>
      <c r="N174" s="47" t="str">
        <f>IF(Tableau3[[#This Row],[Gestionnaire]]="","",Tableau3[[#This Row],[Gestionnaire]])</f>
        <v/>
      </c>
      <c r="O174" s="48"/>
      <c r="P174" s="82"/>
      <c r="Q174" s="82"/>
      <c r="R174" s="48"/>
      <c r="S174" s="52"/>
      <c r="T174" s="52"/>
      <c r="U174" s="48" t="str">
        <f>IF(Tableau3[[#This Row],[Contrôles réglementaires]]="","",VLOOKUP(Tableau3[[#This Row],[Contrôles réglementaires]],Liste!Q131:R159,2,FALSE))</f>
        <v/>
      </c>
      <c r="V174" s="47" t="str">
        <f>IF(Tableau3[[#This Row],[Nombre de mois entre 2 contrôles]]="","",30)</f>
        <v/>
      </c>
      <c r="W174" s="54"/>
      <c r="X174" s="108"/>
      <c r="Y174" s="52"/>
      <c r="Z174" s="52"/>
      <c r="AA174" s="54"/>
      <c r="AB174" s="52"/>
      <c r="AC174" s="69"/>
    </row>
    <row r="175" spans="1:29" x14ac:dyDescent="0.2">
      <c r="A175" s="46"/>
      <c r="B175" s="55"/>
      <c r="C175" s="48" t="str">
        <f>IF(Tableau3[[#This Row],[N°]]="","",CONCATENATE("E","_",LEFT(A175,4),"_",B175))</f>
        <v/>
      </c>
      <c r="D175" s="49"/>
      <c r="E175" s="48"/>
      <c r="F175" s="49"/>
      <c r="G175" s="49"/>
      <c r="H175" s="47"/>
      <c r="I175" s="50"/>
      <c r="J175" s="50"/>
      <c r="K175" s="47"/>
      <c r="L175" s="47"/>
      <c r="M175" s="47"/>
      <c r="N175" s="47" t="str">
        <f>IF(Tableau3[[#This Row],[Gestionnaire]]="","",Tableau3[[#This Row],[Gestionnaire]])</f>
        <v/>
      </c>
      <c r="O175" s="48"/>
      <c r="P175" s="82"/>
      <c r="Q175" s="82"/>
      <c r="R175" s="48"/>
      <c r="S175" s="52"/>
      <c r="T175" s="52"/>
      <c r="U175" s="48" t="str">
        <f>IF(Tableau3[[#This Row],[Contrôles réglementaires]]="","",VLOOKUP(Tableau3[[#This Row],[Contrôles réglementaires]],Liste!Q132:R160,2,FALSE))</f>
        <v/>
      </c>
      <c r="V175" s="47" t="str">
        <f>IF(Tableau3[[#This Row],[Nombre de mois entre 2 contrôles]]="","",30)</f>
        <v/>
      </c>
      <c r="W175" s="54"/>
      <c r="X175" s="108"/>
      <c r="Y175" s="52"/>
      <c r="Z175" s="52"/>
      <c r="AA175" s="54"/>
      <c r="AB175" s="52"/>
      <c r="AC175" s="69"/>
    </row>
    <row r="176" spans="1:29" x14ac:dyDescent="0.2">
      <c r="A176" s="46"/>
      <c r="B176" s="55"/>
      <c r="C176" s="48" t="str">
        <f>IF(Tableau3[[#This Row],[N°]]="","",CONCATENATE("E","_",LEFT(A176,4),"_",B176))</f>
        <v/>
      </c>
      <c r="D176" s="49"/>
      <c r="E176" s="48"/>
      <c r="F176" s="49"/>
      <c r="G176" s="49"/>
      <c r="H176" s="47"/>
      <c r="I176" s="50"/>
      <c r="J176" s="50"/>
      <c r="K176" s="47"/>
      <c r="L176" s="47"/>
      <c r="M176" s="47"/>
      <c r="N176" s="47" t="str">
        <f>IF(Tableau3[[#This Row],[Gestionnaire]]="","",Tableau3[[#This Row],[Gestionnaire]])</f>
        <v/>
      </c>
      <c r="O176" s="48"/>
      <c r="P176" s="82"/>
      <c r="Q176" s="82"/>
      <c r="R176" s="48"/>
      <c r="S176" s="52"/>
      <c r="T176" s="52"/>
      <c r="U176" s="48" t="str">
        <f>IF(Tableau3[[#This Row],[Contrôles réglementaires]]="","",VLOOKUP(Tableau3[[#This Row],[Contrôles réglementaires]],Liste!Q133:R161,2,FALSE))</f>
        <v/>
      </c>
      <c r="V176" s="47" t="str">
        <f>IF(Tableau3[[#This Row],[Nombre de mois entre 2 contrôles]]="","",30)</f>
        <v/>
      </c>
      <c r="W176" s="54"/>
      <c r="X176" s="108"/>
      <c r="Y176" s="52"/>
      <c r="Z176" s="52"/>
      <c r="AA176" s="54"/>
      <c r="AB176" s="52"/>
      <c r="AC176" s="69"/>
    </row>
    <row r="177" spans="1:29" x14ac:dyDescent="0.2">
      <c r="A177" s="46"/>
      <c r="B177" s="55"/>
      <c r="C177" s="48" t="str">
        <f>IF(Tableau3[[#This Row],[N°]]="","",CONCATENATE("E","_",LEFT(A177,4),"_",B177))</f>
        <v/>
      </c>
      <c r="D177" s="49"/>
      <c r="E177" s="48"/>
      <c r="F177" s="49"/>
      <c r="G177" s="49"/>
      <c r="H177" s="47"/>
      <c r="I177" s="50"/>
      <c r="J177" s="50"/>
      <c r="K177" s="47"/>
      <c r="L177" s="47"/>
      <c r="M177" s="47"/>
      <c r="N177" s="47" t="str">
        <f>IF(Tableau3[[#This Row],[Gestionnaire]]="","",Tableau3[[#This Row],[Gestionnaire]])</f>
        <v/>
      </c>
      <c r="O177" s="48"/>
      <c r="P177" s="82"/>
      <c r="Q177" s="82"/>
      <c r="R177" s="48"/>
      <c r="S177" s="52"/>
      <c r="T177" s="52"/>
      <c r="U177" s="48" t="str">
        <f>IF(Tableau3[[#This Row],[Contrôles réglementaires]]="","",VLOOKUP(Tableau3[[#This Row],[Contrôles réglementaires]],Liste!Q134:R162,2,FALSE))</f>
        <v/>
      </c>
      <c r="V177" s="47" t="str">
        <f>IF(Tableau3[[#This Row],[Nombre de mois entre 2 contrôles]]="","",30)</f>
        <v/>
      </c>
      <c r="W177" s="54"/>
      <c r="X177" s="108"/>
      <c r="Y177" s="52"/>
      <c r="Z177" s="52"/>
      <c r="AA177" s="54"/>
      <c r="AB177" s="52"/>
      <c r="AC177" s="69"/>
    </row>
    <row r="178" spans="1:29" x14ac:dyDescent="0.2">
      <c r="A178" s="46"/>
      <c r="B178" s="55"/>
      <c r="C178" s="48" t="str">
        <f>IF(Tableau3[[#This Row],[N°]]="","",CONCATENATE("E","_",LEFT(A178,4),"_",B178))</f>
        <v/>
      </c>
      <c r="D178" s="49"/>
      <c r="E178" s="48"/>
      <c r="F178" s="49"/>
      <c r="G178" s="49"/>
      <c r="H178" s="47"/>
      <c r="I178" s="50"/>
      <c r="J178" s="50"/>
      <c r="K178" s="47"/>
      <c r="L178" s="47"/>
      <c r="M178" s="47"/>
      <c r="N178" s="47" t="str">
        <f>IF(Tableau3[[#This Row],[Gestionnaire]]="","",Tableau3[[#This Row],[Gestionnaire]])</f>
        <v/>
      </c>
      <c r="O178" s="48"/>
      <c r="P178" s="82"/>
      <c r="Q178" s="82"/>
      <c r="R178" s="48"/>
      <c r="S178" s="52"/>
      <c r="T178" s="52"/>
      <c r="U178" s="48" t="str">
        <f>IF(Tableau3[[#This Row],[Contrôles réglementaires]]="","",VLOOKUP(Tableau3[[#This Row],[Contrôles réglementaires]],Liste!Q135:R163,2,FALSE))</f>
        <v/>
      </c>
      <c r="V178" s="47" t="str">
        <f>IF(Tableau3[[#This Row],[Nombre de mois entre 2 contrôles]]="","",30)</f>
        <v/>
      </c>
      <c r="W178" s="54"/>
      <c r="X178" s="108"/>
      <c r="Y178" s="52"/>
      <c r="Z178" s="52"/>
      <c r="AA178" s="54"/>
      <c r="AB178" s="52"/>
      <c r="AC178" s="69"/>
    </row>
    <row r="179" spans="1:29" x14ac:dyDescent="0.2">
      <c r="A179" s="46"/>
      <c r="B179" s="55"/>
      <c r="C179" s="48" t="str">
        <f>IF(Tableau3[[#This Row],[N°]]="","",CONCATENATE("E","_",LEFT(A179,4),"_",B179))</f>
        <v/>
      </c>
      <c r="D179" s="49"/>
      <c r="E179" s="48"/>
      <c r="F179" s="49"/>
      <c r="G179" s="49"/>
      <c r="H179" s="47"/>
      <c r="I179" s="50"/>
      <c r="J179" s="50"/>
      <c r="K179" s="47"/>
      <c r="L179" s="47"/>
      <c r="M179" s="47"/>
      <c r="N179" s="47" t="str">
        <f>IF(Tableau3[[#This Row],[Gestionnaire]]="","",Tableau3[[#This Row],[Gestionnaire]])</f>
        <v/>
      </c>
      <c r="O179" s="48"/>
      <c r="P179" s="82"/>
      <c r="Q179" s="82"/>
      <c r="R179" s="48"/>
      <c r="S179" s="52"/>
      <c r="T179" s="52"/>
      <c r="U179" s="48" t="str">
        <f>IF(Tableau3[[#This Row],[Contrôles réglementaires]]="","",VLOOKUP(Tableau3[[#This Row],[Contrôles réglementaires]],Liste!Q136:R164,2,FALSE))</f>
        <v/>
      </c>
      <c r="V179" s="47" t="str">
        <f>IF(Tableau3[[#This Row],[Nombre de mois entre 2 contrôles]]="","",30)</f>
        <v/>
      </c>
      <c r="W179" s="54"/>
      <c r="X179" s="108"/>
      <c r="Y179" s="52"/>
      <c r="Z179" s="52"/>
      <c r="AA179" s="54"/>
      <c r="AB179" s="52"/>
      <c r="AC179" s="69"/>
    </row>
    <row r="180" spans="1:29" x14ac:dyDescent="0.2">
      <c r="A180" s="46"/>
      <c r="B180" s="55"/>
      <c r="C180" s="48" t="str">
        <f>IF(Tableau3[[#This Row],[N°]]="","",CONCATENATE("E","_",LEFT(A180,4),"_",B180))</f>
        <v/>
      </c>
      <c r="D180" s="49"/>
      <c r="E180" s="48"/>
      <c r="F180" s="49"/>
      <c r="G180" s="49"/>
      <c r="H180" s="47"/>
      <c r="I180" s="50"/>
      <c r="J180" s="50"/>
      <c r="K180" s="47"/>
      <c r="L180" s="47"/>
      <c r="M180" s="47"/>
      <c r="N180" s="47" t="str">
        <f>IF(Tableau3[[#This Row],[Gestionnaire]]="","",Tableau3[[#This Row],[Gestionnaire]])</f>
        <v/>
      </c>
      <c r="O180" s="48"/>
      <c r="P180" s="82"/>
      <c r="Q180" s="82"/>
      <c r="R180" s="48"/>
      <c r="S180" s="52"/>
      <c r="T180" s="52"/>
      <c r="U180" s="48" t="str">
        <f>IF(Tableau3[[#This Row],[Contrôles réglementaires]]="","",VLOOKUP(Tableau3[[#This Row],[Contrôles réglementaires]],Liste!Q137:R165,2,FALSE))</f>
        <v/>
      </c>
      <c r="V180" s="47" t="str">
        <f>IF(Tableau3[[#This Row],[Nombre de mois entre 2 contrôles]]="","",30)</f>
        <v/>
      </c>
      <c r="W180" s="54"/>
      <c r="X180" s="108"/>
      <c r="Y180" s="52"/>
      <c r="Z180" s="52"/>
      <c r="AA180" s="54"/>
      <c r="AB180" s="52"/>
      <c r="AC180" s="69"/>
    </row>
    <row r="181" spans="1:29" x14ac:dyDescent="0.2">
      <c r="A181" s="46"/>
      <c r="B181" s="55"/>
      <c r="C181" s="48" t="str">
        <f>IF(Tableau3[[#This Row],[N°]]="","",CONCATENATE("E","_",LEFT(A181,4),"_",B181))</f>
        <v/>
      </c>
      <c r="D181" s="49"/>
      <c r="E181" s="48"/>
      <c r="F181" s="49"/>
      <c r="G181" s="49"/>
      <c r="H181" s="47"/>
      <c r="I181" s="50"/>
      <c r="J181" s="50"/>
      <c r="K181" s="47"/>
      <c r="L181" s="47"/>
      <c r="M181" s="47"/>
      <c r="N181" s="47" t="str">
        <f>IF(Tableau3[[#This Row],[Gestionnaire]]="","",Tableau3[[#This Row],[Gestionnaire]])</f>
        <v/>
      </c>
      <c r="O181" s="48"/>
      <c r="P181" s="82"/>
      <c r="Q181" s="82"/>
      <c r="R181" s="48"/>
      <c r="S181" s="52"/>
      <c r="T181" s="52"/>
      <c r="U181" s="48" t="str">
        <f>IF(Tableau3[[#This Row],[Contrôles réglementaires]]="","",VLOOKUP(Tableau3[[#This Row],[Contrôles réglementaires]],Liste!Q138:R166,2,FALSE))</f>
        <v/>
      </c>
      <c r="V181" s="47" t="str">
        <f>IF(Tableau3[[#This Row],[Nombre de mois entre 2 contrôles]]="","",30)</f>
        <v/>
      </c>
      <c r="W181" s="54"/>
      <c r="X181" s="108"/>
      <c r="Y181" s="52"/>
      <c r="Z181" s="52"/>
      <c r="AA181" s="54"/>
      <c r="AB181" s="52"/>
      <c r="AC181" s="69"/>
    </row>
    <row r="182" spans="1:29" x14ac:dyDescent="0.2">
      <c r="A182" s="46"/>
      <c r="B182" s="55"/>
      <c r="C182" s="48" t="str">
        <f>IF(Tableau3[[#This Row],[N°]]="","",CONCATENATE("E","_",LEFT(A182,4),"_",B182))</f>
        <v/>
      </c>
      <c r="D182" s="49"/>
      <c r="E182" s="48"/>
      <c r="F182" s="49"/>
      <c r="G182" s="49"/>
      <c r="H182" s="47"/>
      <c r="I182" s="50"/>
      <c r="J182" s="50"/>
      <c r="K182" s="47"/>
      <c r="L182" s="47"/>
      <c r="M182" s="47"/>
      <c r="N182" s="47" t="str">
        <f>IF(Tableau3[[#This Row],[Gestionnaire]]="","",Tableau3[[#This Row],[Gestionnaire]])</f>
        <v/>
      </c>
      <c r="O182" s="48"/>
      <c r="P182" s="82"/>
      <c r="Q182" s="82"/>
      <c r="R182" s="48"/>
      <c r="S182" s="52"/>
      <c r="T182" s="52"/>
      <c r="U182" s="48" t="str">
        <f>IF(Tableau3[[#This Row],[Contrôles réglementaires]]="","",VLOOKUP(Tableau3[[#This Row],[Contrôles réglementaires]],Liste!Q139:R167,2,FALSE))</f>
        <v/>
      </c>
      <c r="V182" s="47" t="str">
        <f>IF(Tableau3[[#This Row],[Nombre de mois entre 2 contrôles]]="","",30)</f>
        <v/>
      </c>
      <c r="W182" s="54"/>
      <c r="X182" s="108"/>
      <c r="Y182" s="52"/>
      <c r="Z182" s="52"/>
      <c r="AA182" s="54"/>
      <c r="AB182" s="52"/>
      <c r="AC182" s="69"/>
    </row>
    <row r="183" spans="1:29" x14ac:dyDescent="0.2">
      <c r="A183" s="46"/>
      <c r="B183" s="55"/>
      <c r="C183" s="48" t="str">
        <f>IF(Tableau3[[#This Row],[N°]]="","",CONCATENATE("E","_",LEFT(A183,4),"_",B183))</f>
        <v/>
      </c>
      <c r="D183" s="49"/>
      <c r="E183" s="48"/>
      <c r="F183" s="49"/>
      <c r="G183" s="49"/>
      <c r="H183" s="47"/>
      <c r="I183" s="50"/>
      <c r="J183" s="50"/>
      <c r="K183" s="47"/>
      <c r="L183" s="47"/>
      <c r="M183" s="47"/>
      <c r="N183" s="47" t="str">
        <f>IF(Tableau3[[#This Row],[Gestionnaire]]="","",Tableau3[[#This Row],[Gestionnaire]])</f>
        <v/>
      </c>
      <c r="O183" s="48"/>
      <c r="P183" s="82"/>
      <c r="Q183" s="82"/>
      <c r="R183" s="48"/>
      <c r="S183" s="52"/>
      <c r="T183" s="52"/>
      <c r="U183" s="48" t="str">
        <f>IF(Tableau3[[#This Row],[Contrôles réglementaires]]="","",VLOOKUP(Tableau3[[#This Row],[Contrôles réglementaires]],Liste!Q140:R168,2,FALSE))</f>
        <v/>
      </c>
      <c r="V183" s="47" t="str">
        <f>IF(Tableau3[[#This Row],[Nombre de mois entre 2 contrôles]]="","",30)</f>
        <v/>
      </c>
      <c r="W183" s="54"/>
      <c r="X183" s="108"/>
      <c r="Y183" s="52"/>
      <c r="Z183" s="52"/>
      <c r="AA183" s="54"/>
      <c r="AB183" s="52"/>
      <c r="AC183" s="69"/>
    </row>
    <row r="184" spans="1:29" x14ac:dyDescent="0.2">
      <c r="A184" s="46"/>
      <c r="B184" s="55"/>
      <c r="C184" s="48" t="str">
        <f>IF(Tableau3[[#This Row],[N°]]="","",CONCATENATE("E","_",LEFT(A184,4),"_",B184))</f>
        <v/>
      </c>
      <c r="D184" s="49"/>
      <c r="E184" s="48"/>
      <c r="F184" s="49"/>
      <c r="G184" s="49"/>
      <c r="H184" s="47"/>
      <c r="I184" s="50"/>
      <c r="J184" s="50"/>
      <c r="K184" s="47"/>
      <c r="L184" s="47"/>
      <c r="M184" s="47"/>
      <c r="N184" s="47" t="str">
        <f>IF(Tableau3[[#This Row],[Gestionnaire]]="","",Tableau3[[#This Row],[Gestionnaire]])</f>
        <v/>
      </c>
      <c r="O184" s="48"/>
      <c r="P184" s="82"/>
      <c r="Q184" s="82"/>
      <c r="R184" s="48"/>
      <c r="S184" s="52"/>
      <c r="T184" s="52"/>
      <c r="U184" s="48" t="str">
        <f>IF(Tableau3[[#This Row],[Contrôles réglementaires]]="","",VLOOKUP(Tableau3[[#This Row],[Contrôles réglementaires]],Liste!Q141:R169,2,FALSE))</f>
        <v/>
      </c>
      <c r="V184" s="47" t="str">
        <f>IF(Tableau3[[#This Row],[Nombre de mois entre 2 contrôles]]="","",30)</f>
        <v/>
      </c>
      <c r="W184" s="54"/>
      <c r="X184" s="108"/>
      <c r="Y184" s="52"/>
      <c r="Z184" s="52"/>
      <c r="AA184" s="54"/>
      <c r="AB184" s="52"/>
      <c r="AC184" s="69"/>
    </row>
    <row r="185" spans="1:29" x14ac:dyDescent="0.2">
      <c r="A185" s="46"/>
      <c r="B185" s="55"/>
      <c r="C185" s="48" t="str">
        <f>IF(Tableau3[[#This Row],[N°]]="","",CONCATENATE("E","_",LEFT(A185,4),"_",B185))</f>
        <v/>
      </c>
      <c r="D185" s="49"/>
      <c r="E185" s="48"/>
      <c r="F185" s="49"/>
      <c r="G185" s="49"/>
      <c r="H185" s="47"/>
      <c r="I185" s="50"/>
      <c r="J185" s="50"/>
      <c r="K185" s="47"/>
      <c r="L185" s="47"/>
      <c r="M185" s="47"/>
      <c r="N185" s="47" t="str">
        <f>IF(Tableau3[[#This Row],[Gestionnaire]]="","",Tableau3[[#This Row],[Gestionnaire]])</f>
        <v/>
      </c>
      <c r="O185" s="48"/>
      <c r="P185" s="82"/>
      <c r="Q185" s="82"/>
      <c r="R185" s="48"/>
      <c r="S185" s="52"/>
      <c r="T185" s="52"/>
      <c r="U185" s="48" t="str">
        <f>IF(Tableau3[[#This Row],[Contrôles réglementaires]]="","",VLOOKUP(Tableau3[[#This Row],[Contrôles réglementaires]],Liste!Q142:R170,2,FALSE))</f>
        <v/>
      </c>
      <c r="V185" s="47" t="str">
        <f>IF(Tableau3[[#This Row],[Nombre de mois entre 2 contrôles]]="","",30)</f>
        <v/>
      </c>
      <c r="W185" s="54"/>
      <c r="X185" s="108"/>
      <c r="Y185" s="52"/>
      <c r="Z185" s="52"/>
      <c r="AA185" s="54"/>
      <c r="AB185" s="52"/>
      <c r="AC185" s="69"/>
    </row>
    <row r="186" spans="1:29" x14ac:dyDescent="0.2">
      <c r="A186" s="46"/>
      <c r="B186" s="55"/>
      <c r="C186" s="48" t="str">
        <f>IF(Tableau3[[#This Row],[N°]]="","",CONCATENATE("E","_",LEFT(A186,4),"_",B186))</f>
        <v/>
      </c>
      <c r="D186" s="49"/>
      <c r="E186" s="48"/>
      <c r="F186" s="49"/>
      <c r="G186" s="49"/>
      <c r="H186" s="47"/>
      <c r="I186" s="50"/>
      <c r="J186" s="50"/>
      <c r="K186" s="47"/>
      <c r="L186" s="47"/>
      <c r="M186" s="47"/>
      <c r="N186" s="47" t="str">
        <f>IF(Tableau3[[#This Row],[Gestionnaire]]="","",Tableau3[[#This Row],[Gestionnaire]])</f>
        <v/>
      </c>
      <c r="O186" s="48"/>
      <c r="P186" s="82"/>
      <c r="Q186" s="82"/>
      <c r="R186" s="48"/>
      <c r="S186" s="52"/>
      <c r="T186" s="52"/>
      <c r="U186" s="48" t="str">
        <f>IF(Tableau3[[#This Row],[Contrôles réglementaires]]="","",VLOOKUP(Tableau3[[#This Row],[Contrôles réglementaires]],Liste!Q143:R171,2,FALSE))</f>
        <v/>
      </c>
      <c r="V186" s="47" t="str">
        <f>IF(Tableau3[[#This Row],[Nombre de mois entre 2 contrôles]]="","",30)</f>
        <v/>
      </c>
      <c r="W186" s="54"/>
      <c r="X186" s="108"/>
      <c r="Y186" s="52"/>
      <c r="Z186" s="52"/>
      <c r="AA186" s="54"/>
      <c r="AB186" s="52"/>
      <c r="AC186" s="69"/>
    </row>
    <row r="187" spans="1:29" x14ac:dyDescent="0.2">
      <c r="A187" s="46"/>
      <c r="B187" s="55"/>
      <c r="C187" s="48" t="str">
        <f>IF(Tableau3[[#This Row],[N°]]="","",CONCATENATE("E","_",LEFT(A187,4),"_",B187))</f>
        <v/>
      </c>
      <c r="D187" s="49"/>
      <c r="E187" s="48"/>
      <c r="F187" s="49"/>
      <c r="G187" s="49"/>
      <c r="H187" s="47"/>
      <c r="I187" s="50"/>
      <c r="J187" s="50"/>
      <c r="K187" s="47"/>
      <c r="L187" s="47"/>
      <c r="M187" s="47"/>
      <c r="N187" s="47" t="str">
        <f>IF(Tableau3[[#This Row],[Gestionnaire]]="","",Tableau3[[#This Row],[Gestionnaire]])</f>
        <v/>
      </c>
      <c r="O187" s="48"/>
      <c r="P187" s="82"/>
      <c r="Q187" s="82"/>
      <c r="R187" s="48"/>
      <c r="S187" s="52"/>
      <c r="T187" s="52"/>
      <c r="U187" s="48" t="str">
        <f>IF(Tableau3[[#This Row],[Contrôles réglementaires]]="","",VLOOKUP(Tableau3[[#This Row],[Contrôles réglementaires]],Liste!Q144:R172,2,FALSE))</f>
        <v/>
      </c>
      <c r="V187" s="47" t="str">
        <f>IF(Tableau3[[#This Row],[Nombre de mois entre 2 contrôles]]="","",30)</f>
        <v/>
      </c>
      <c r="W187" s="54"/>
      <c r="X187" s="108"/>
      <c r="Y187" s="52"/>
      <c r="Z187" s="52"/>
      <c r="AA187" s="54"/>
      <c r="AB187" s="52"/>
      <c r="AC187" s="69"/>
    </row>
    <row r="188" spans="1:29" x14ac:dyDescent="0.2">
      <c r="A188" s="46"/>
      <c r="B188" s="55"/>
      <c r="C188" s="48" t="str">
        <f>IF(Tableau3[[#This Row],[N°]]="","",CONCATENATE("E","_",LEFT(A188,4),"_",B188))</f>
        <v/>
      </c>
      <c r="D188" s="49"/>
      <c r="E188" s="48"/>
      <c r="F188" s="49"/>
      <c r="G188" s="49"/>
      <c r="H188" s="47"/>
      <c r="I188" s="50"/>
      <c r="J188" s="50"/>
      <c r="K188" s="47"/>
      <c r="L188" s="47"/>
      <c r="M188" s="47"/>
      <c r="N188" s="47" t="str">
        <f>IF(Tableau3[[#This Row],[Gestionnaire]]="","",Tableau3[[#This Row],[Gestionnaire]])</f>
        <v/>
      </c>
      <c r="O188" s="48"/>
      <c r="P188" s="82"/>
      <c r="Q188" s="82"/>
      <c r="R188" s="48"/>
      <c r="S188" s="52"/>
      <c r="T188" s="52"/>
      <c r="U188" s="48" t="str">
        <f>IF(Tableau3[[#This Row],[Contrôles réglementaires]]="","",VLOOKUP(Tableau3[[#This Row],[Contrôles réglementaires]],Liste!Q145:R173,2,FALSE))</f>
        <v/>
      </c>
      <c r="V188" s="47" t="str">
        <f>IF(Tableau3[[#This Row],[Nombre de mois entre 2 contrôles]]="","",30)</f>
        <v/>
      </c>
      <c r="W188" s="54"/>
      <c r="X188" s="108"/>
      <c r="Y188" s="52"/>
      <c r="Z188" s="52"/>
      <c r="AA188" s="54"/>
      <c r="AB188" s="52"/>
      <c r="AC188" s="69"/>
    </row>
    <row r="189" spans="1:29" x14ac:dyDescent="0.2">
      <c r="A189" s="46"/>
      <c r="B189" s="55"/>
      <c r="C189" s="48" t="str">
        <f>IF(Tableau3[[#This Row],[N°]]="","",CONCATENATE("E","_",LEFT(A189,4),"_",B189))</f>
        <v/>
      </c>
      <c r="D189" s="49"/>
      <c r="E189" s="48"/>
      <c r="F189" s="49"/>
      <c r="G189" s="49"/>
      <c r="H189" s="47"/>
      <c r="I189" s="50"/>
      <c r="J189" s="50"/>
      <c r="K189" s="47"/>
      <c r="L189" s="47"/>
      <c r="M189" s="47"/>
      <c r="N189" s="47" t="str">
        <f>IF(Tableau3[[#This Row],[Gestionnaire]]="","",Tableau3[[#This Row],[Gestionnaire]])</f>
        <v/>
      </c>
      <c r="O189" s="48"/>
      <c r="P189" s="82"/>
      <c r="Q189" s="82"/>
      <c r="R189" s="48"/>
      <c r="S189" s="52"/>
      <c r="T189" s="52"/>
      <c r="U189" s="48" t="str">
        <f>IF(Tableau3[[#This Row],[Contrôles réglementaires]]="","",VLOOKUP(Tableau3[[#This Row],[Contrôles réglementaires]],Liste!Q146:R174,2,FALSE))</f>
        <v/>
      </c>
      <c r="V189" s="47" t="str">
        <f>IF(Tableau3[[#This Row],[Nombre de mois entre 2 contrôles]]="","",30)</f>
        <v/>
      </c>
      <c r="W189" s="54"/>
      <c r="X189" s="108"/>
      <c r="Y189" s="52"/>
      <c r="Z189" s="52"/>
      <c r="AA189" s="54"/>
      <c r="AB189" s="52"/>
      <c r="AC189" s="69"/>
    </row>
    <row r="190" spans="1:29" x14ac:dyDescent="0.2">
      <c r="A190" s="46"/>
      <c r="B190" s="55"/>
      <c r="C190" s="48" t="str">
        <f>IF(Tableau3[[#This Row],[N°]]="","",CONCATENATE("E","_",LEFT(A190,4),"_",B190))</f>
        <v/>
      </c>
      <c r="D190" s="49"/>
      <c r="E190" s="48"/>
      <c r="F190" s="49"/>
      <c r="G190" s="49"/>
      <c r="H190" s="47"/>
      <c r="I190" s="50"/>
      <c r="J190" s="50"/>
      <c r="K190" s="47"/>
      <c r="L190" s="47"/>
      <c r="M190" s="47"/>
      <c r="N190" s="47" t="str">
        <f>IF(Tableau3[[#This Row],[Gestionnaire]]="","",Tableau3[[#This Row],[Gestionnaire]])</f>
        <v/>
      </c>
      <c r="O190" s="48"/>
      <c r="P190" s="82"/>
      <c r="Q190" s="82"/>
      <c r="R190" s="48"/>
      <c r="S190" s="52"/>
      <c r="T190" s="52"/>
      <c r="U190" s="48" t="str">
        <f>IF(Tableau3[[#This Row],[Contrôles réglementaires]]="","",VLOOKUP(Tableau3[[#This Row],[Contrôles réglementaires]],Liste!Q147:R175,2,FALSE))</f>
        <v/>
      </c>
      <c r="V190" s="47" t="str">
        <f>IF(Tableau3[[#This Row],[Nombre de mois entre 2 contrôles]]="","",30)</f>
        <v/>
      </c>
      <c r="W190" s="54"/>
      <c r="X190" s="108"/>
      <c r="Y190" s="52"/>
      <c r="Z190" s="52"/>
      <c r="AA190" s="54"/>
      <c r="AB190" s="52"/>
      <c r="AC190" s="69"/>
    </row>
    <row r="191" spans="1:29" x14ac:dyDescent="0.2">
      <c r="A191" s="46"/>
      <c r="B191" s="55"/>
      <c r="C191" s="48" t="str">
        <f>IF(Tableau3[[#This Row],[N°]]="","",CONCATENATE("E","_",LEFT(A191,4),"_",B191))</f>
        <v/>
      </c>
      <c r="D191" s="49"/>
      <c r="E191" s="48"/>
      <c r="F191" s="49"/>
      <c r="G191" s="49"/>
      <c r="H191" s="47"/>
      <c r="I191" s="50"/>
      <c r="J191" s="50"/>
      <c r="K191" s="47"/>
      <c r="L191" s="47"/>
      <c r="M191" s="47"/>
      <c r="N191" s="47" t="str">
        <f>IF(Tableau3[[#This Row],[Gestionnaire]]="","",Tableau3[[#This Row],[Gestionnaire]])</f>
        <v/>
      </c>
      <c r="O191" s="48"/>
      <c r="P191" s="82"/>
      <c r="Q191" s="82"/>
      <c r="R191" s="48"/>
      <c r="S191" s="52"/>
      <c r="T191" s="52"/>
      <c r="U191" s="48" t="str">
        <f>IF(Tableau3[[#This Row],[Contrôles réglementaires]]="","",VLOOKUP(Tableau3[[#This Row],[Contrôles réglementaires]],Liste!Q148:R176,2,FALSE))</f>
        <v/>
      </c>
      <c r="V191" s="47" t="str">
        <f>IF(Tableau3[[#This Row],[Nombre de mois entre 2 contrôles]]="","",30)</f>
        <v/>
      </c>
      <c r="W191" s="54"/>
      <c r="X191" s="108"/>
      <c r="Y191" s="52"/>
      <c r="Z191" s="52"/>
      <c r="AA191" s="54"/>
      <c r="AB191" s="52"/>
      <c r="AC191" s="69"/>
    </row>
    <row r="192" spans="1:29" x14ac:dyDescent="0.2">
      <c r="A192" s="46"/>
      <c r="B192" s="55"/>
      <c r="C192" s="48" t="str">
        <f>IF(Tableau3[[#This Row],[N°]]="","",CONCATENATE("E","_",LEFT(A192,4),"_",B192))</f>
        <v/>
      </c>
      <c r="D192" s="49"/>
      <c r="E192" s="48"/>
      <c r="F192" s="49"/>
      <c r="G192" s="49"/>
      <c r="H192" s="47"/>
      <c r="I192" s="50"/>
      <c r="J192" s="50"/>
      <c r="K192" s="47"/>
      <c r="L192" s="47"/>
      <c r="M192" s="47"/>
      <c r="N192" s="47" t="str">
        <f>IF(Tableau3[[#This Row],[Gestionnaire]]="","",Tableau3[[#This Row],[Gestionnaire]])</f>
        <v/>
      </c>
      <c r="O192" s="48"/>
      <c r="P192" s="82"/>
      <c r="Q192" s="82"/>
      <c r="R192" s="48"/>
      <c r="S192" s="52"/>
      <c r="T192" s="52"/>
      <c r="U192" s="48" t="str">
        <f>IF(Tableau3[[#This Row],[Contrôles réglementaires]]="","",VLOOKUP(Tableau3[[#This Row],[Contrôles réglementaires]],Liste!Q149:R177,2,FALSE))</f>
        <v/>
      </c>
      <c r="V192" s="47" t="str">
        <f>IF(Tableau3[[#This Row],[Nombre de mois entre 2 contrôles]]="","",30)</f>
        <v/>
      </c>
      <c r="W192" s="54"/>
      <c r="X192" s="108"/>
      <c r="Y192" s="52"/>
      <c r="Z192" s="52"/>
      <c r="AA192" s="54"/>
      <c r="AB192" s="52"/>
      <c r="AC192" s="69"/>
    </row>
    <row r="193" spans="1:29" x14ac:dyDescent="0.2">
      <c r="A193" s="46"/>
      <c r="B193" s="55"/>
      <c r="C193" s="48" t="str">
        <f>IF(Tableau3[[#This Row],[N°]]="","",CONCATENATE("E","_",LEFT(A193,4),"_",B193))</f>
        <v/>
      </c>
      <c r="D193" s="49"/>
      <c r="E193" s="48"/>
      <c r="F193" s="49"/>
      <c r="G193" s="49"/>
      <c r="H193" s="47"/>
      <c r="I193" s="50"/>
      <c r="J193" s="50"/>
      <c r="K193" s="47"/>
      <c r="L193" s="47"/>
      <c r="M193" s="47"/>
      <c r="N193" s="47" t="str">
        <f>IF(Tableau3[[#This Row],[Gestionnaire]]="","",Tableau3[[#This Row],[Gestionnaire]])</f>
        <v/>
      </c>
      <c r="O193" s="48"/>
      <c r="P193" s="82"/>
      <c r="Q193" s="82"/>
      <c r="R193" s="48"/>
      <c r="S193" s="52"/>
      <c r="T193" s="52"/>
      <c r="U193" s="48" t="str">
        <f>IF(Tableau3[[#This Row],[Contrôles réglementaires]]="","",VLOOKUP(Tableau3[[#This Row],[Contrôles réglementaires]],Liste!Q150:R178,2,FALSE))</f>
        <v/>
      </c>
      <c r="V193" s="47" t="str">
        <f>IF(Tableau3[[#This Row],[Nombre de mois entre 2 contrôles]]="","",30)</f>
        <v/>
      </c>
      <c r="W193" s="54"/>
      <c r="X193" s="108"/>
      <c r="Y193" s="52"/>
      <c r="Z193" s="52"/>
      <c r="AA193" s="54"/>
      <c r="AB193" s="52"/>
      <c r="AC193" s="69"/>
    </row>
    <row r="194" spans="1:29" x14ac:dyDescent="0.2">
      <c r="A194" s="46"/>
      <c r="B194" s="55"/>
      <c r="C194" s="48" t="str">
        <f>IF(Tableau3[[#This Row],[N°]]="","",CONCATENATE("E","_",LEFT(A194,4),"_",B194))</f>
        <v/>
      </c>
      <c r="D194" s="49"/>
      <c r="E194" s="48"/>
      <c r="F194" s="49"/>
      <c r="G194" s="49"/>
      <c r="H194" s="47"/>
      <c r="I194" s="50"/>
      <c r="J194" s="50"/>
      <c r="K194" s="47"/>
      <c r="L194" s="47"/>
      <c r="M194" s="47"/>
      <c r="N194" s="47" t="str">
        <f>IF(Tableau3[[#This Row],[Gestionnaire]]="","",Tableau3[[#This Row],[Gestionnaire]])</f>
        <v/>
      </c>
      <c r="O194" s="48"/>
      <c r="P194" s="82"/>
      <c r="Q194" s="82"/>
      <c r="R194" s="48"/>
      <c r="S194" s="52"/>
      <c r="T194" s="52"/>
      <c r="U194" s="48" t="str">
        <f>IF(Tableau3[[#This Row],[Contrôles réglementaires]]="","",VLOOKUP(Tableau3[[#This Row],[Contrôles réglementaires]],Liste!Q151:R179,2,FALSE))</f>
        <v/>
      </c>
      <c r="V194" s="47" t="str">
        <f>IF(Tableau3[[#This Row],[Nombre de mois entre 2 contrôles]]="","",30)</f>
        <v/>
      </c>
      <c r="W194" s="54"/>
      <c r="X194" s="108"/>
      <c r="Y194" s="52"/>
      <c r="Z194" s="52"/>
      <c r="AA194" s="54"/>
      <c r="AB194" s="52"/>
      <c r="AC194" s="69"/>
    </row>
    <row r="195" spans="1:29" x14ac:dyDescent="0.2">
      <c r="A195" s="46"/>
      <c r="B195" s="55"/>
      <c r="C195" s="48" t="str">
        <f>IF(Tableau3[[#This Row],[N°]]="","",CONCATENATE("E","_",LEFT(A195,4),"_",B195))</f>
        <v/>
      </c>
      <c r="D195" s="49"/>
      <c r="E195" s="48"/>
      <c r="F195" s="49"/>
      <c r="G195" s="49"/>
      <c r="H195" s="47"/>
      <c r="I195" s="50"/>
      <c r="J195" s="50"/>
      <c r="K195" s="47"/>
      <c r="L195" s="47"/>
      <c r="M195" s="47"/>
      <c r="N195" s="47" t="str">
        <f>IF(Tableau3[[#This Row],[Gestionnaire]]="","",Tableau3[[#This Row],[Gestionnaire]])</f>
        <v/>
      </c>
      <c r="O195" s="48"/>
      <c r="P195" s="82"/>
      <c r="Q195" s="82"/>
      <c r="R195" s="48"/>
      <c r="S195" s="52"/>
      <c r="T195" s="52"/>
      <c r="U195" s="48" t="str">
        <f>IF(Tableau3[[#This Row],[Contrôles réglementaires]]="","",VLOOKUP(Tableau3[[#This Row],[Contrôles réglementaires]],Liste!Q152:R180,2,FALSE))</f>
        <v/>
      </c>
      <c r="V195" s="47" t="str">
        <f>IF(Tableau3[[#This Row],[Nombre de mois entre 2 contrôles]]="","",30)</f>
        <v/>
      </c>
      <c r="W195" s="54"/>
      <c r="X195" s="108"/>
      <c r="Y195" s="52"/>
      <c r="Z195" s="52"/>
      <c r="AA195" s="54"/>
      <c r="AB195" s="52"/>
      <c r="AC195" s="69"/>
    </row>
    <row r="196" spans="1:29" x14ac:dyDescent="0.2">
      <c r="A196" s="46"/>
      <c r="B196" s="55"/>
      <c r="C196" s="48" t="str">
        <f>IF(Tableau3[[#This Row],[N°]]="","",CONCATENATE("E","_",LEFT(A196,4),"_",B196))</f>
        <v/>
      </c>
      <c r="D196" s="49"/>
      <c r="E196" s="48"/>
      <c r="F196" s="49"/>
      <c r="G196" s="49"/>
      <c r="H196" s="47"/>
      <c r="I196" s="50"/>
      <c r="J196" s="50"/>
      <c r="K196" s="47"/>
      <c r="L196" s="47"/>
      <c r="M196" s="47"/>
      <c r="N196" s="47" t="str">
        <f>IF(Tableau3[[#This Row],[Gestionnaire]]="","",Tableau3[[#This Row],[Gestionnaire]])</f>
        <v/>
      </c>
      <c r="O196" s="48"/>
      <c r="P196" s="82"/>
      <c r="Q196" s="82"/>
      <c r="R196" s="48"/>
      <c r="S196" s="52"/>
      <c r="T196" s="52"/>
      <c r="U196" s="48" t="str">
        <f>IF(Tableau3[[#This Row],[Contrôles réglementaires]]="","",VLOOKUP(Tableau3[[#This Row],[Contrôles réglementaires]],Liste!Q153:R181,2,FALSE))</f>
        <v/>
      </c>
      <c r="V196" s="47" t="str">
        <f>IF(Tableau3[[#This Row],[Nombre de mois entre 2 contrôles]]="","",30)</f>
        <v/>
      </c>
      <c r="W196" s="54"/>
      <c r="X196" s="108"/>
      <c r="Y196" s="52"/>
      <c r="Z196" s="52"/>
      <c r="AA196" s="54"/>
      <c r="AB196" s="52"/>
      <c r="AC196" s="69"/>
    </row>
    <row r="197" spans="1:29" x14ac:dyDescent="0.2">
      <c r="A197" s="46"/>
      <c r="B197" s="55"/>
      <c r="C197" s="48" t="str">
        <f>IF(Tableau3[[#This Row],[N°]]="","",CONCATENATE("E","_",LEFT(A197,4),"_",B197))</f>
        <v/>
      </c>
      <c r="D197" s="49"/>
      <c r="E197" s="48"/>
      <c r="F197" s="49"/>
      <c r="G197" s="49"/>
      <c r="H197" s="47"/>
      <c r="I197" s="50"/>
      <c r="J197" s="50"/>
      <c r="K197" s="47"/>
      <c r="L197" s="47"/>
      <c r="M197" s="47"/>
      <c r="N197" s="47" t="str">
        <f>IF(Tableau3[[#This Row],[Gestionnaire]]="","",Tableau3[[#This Row],[Gestionnaire]])</f>
        <v/>
      </c>
      <c r="O197" s="48"/>
      <c r="P197" s="82"/>
      <c r="Q197" s="82"/>
      <c r="R197" s="48"/>
      <c r="S197" s="52"/>
      <c r="T197" s="52"/>
      <c r="U197" s="48" t="str">
        <f>IF(Tableau3[[#This Row],[Contrôles réglementaires]]="","",VLOOKUP(Tableau3[[#This Row],[Contrôles réglementaires]],Liste!Q154:R182,2,FALSE))</f>
        <v/>
      </c>
      <c r="V197" s="47" t="str">
        <f>IF(Tableau3[[#This Row],[Nombre de mois entre 2 contrôles]]="","",30)</f>
        <v/>
      </c>
      <c r="W197" s="54"/>
      <c r="X197" s="108"/>
      <c r="Y197" s="52"/>
      <c r="Z197" s="52"/>
      <c r="AA197" s="54"/>
      <c r="AB197" s="52"/>
      <c r="AC197" s="69"/>
    </row>
    <row r="198" spans="1:29" x14ac:dyDescent="0.2">
      <c r="A198" s="46"/>
      <c r="B198" s="55"/>
      <c r="C198" s="48" t="str">
        <f>IF(Tableau3[[#This Row],[N°]]="","",CONCATENATE("E","_",LEFT(A198,4),"_",B198))</f>
        <v/>
      </c>
      <c r="D198" s="49"/>
      <c r="E198" s="48"/>
      <c r="F198" s="49"/>
      <c r="G198" s="49"/>
      <c r="H198" s="47"/>
      <c r="I198" s="50"/>
      <c r="J198" s="50"/>
      <c r="K198" s="47"/>
      <c r="L198" s="47"/>
      <c r="M198" s="47"/>
      <c r="N198" s="47" t="str">
        <f>IF(Tableau3[[#This Row],[Gestionnaire]]="","",Tableau3[[#This Row],[Gestionnaire]])</f>
        <v/>
      </c>
      <c r="O198" s="48"/>
      <c r="P198" s="82"/>
      <c r="Q198" s="82"/>
      <c r="R198" s="48"/>
      <c r="S198" s="52"/>
      <c r="T198" s="52"/>
      <c r="U198" s="48" t="str">
        <f>IF(Tableau3[[#This Row],[Contrôles réglementaires]]="","",VLOOKUP(Tableau3[[#This Row],[Contrôles réglementaires]],Liste!Q155:R183,2,FALSE))</f>
        <v/>
      </c>
      <c r="V198" s="47" t="str">
        <f>IF(Tableau3[[#This Row],[Nombre de mois entre 2 contrôles]]="","",30)</f>
        <v/>
      </c>
      <c r="W198" s="54"/>
      <c r="X198" s="108"/>
      <c r="Y198" s="52"/>
      <c r="Z198" s="52"/>
      <c r="AA198" s="54"/>
      <c r="AB198" s="52"/>
      <c r="AC198" s="69"/>
    </row>
    <row r="199" spans="1:29" x14ac:dyDescent="0.2">
      <c r="A199" s="46"/>
      <c r="B199" s="55"/>
      <c r="C199" s="48" t="str">
        <f>IF(Tableau3[[#This Row],[N°]]="","",CONCATENATE("E","_",LEFT(A199,4),"_",B199))</f>
        <v/>
      </c>
      <c r="D199" s="49"/>
      <c r="E199" s="48"/>
      <c r="F199" s="49"/>
      <c r="G199" s="49"/>
      <c r="H199" s="47"/>
      <c r="I199" s="50"/>
      <c r="J199" s="50"/>
      <c r="K199" s="47"/>
      <c r="L199" s="47"/>
      <c r="M199" s="47"/>
      <c r="N199" s="47" t="str">
        <f>IF(Tableau3[[#This Row],[Gestionnaire]]="","",Tableau3[[#This Row],[Gestionnaire]])</f>
        <v/>
      </c>
      <c r="O199" s="48"/>
      <c r="P199" s="82"/>
      <c r="Q199" s="82"/>
      <c r="R199" s="48"/>
      <c r="S199" s="52"/>
      <c r="T199" s="52"/>
      <c r="U199" s="48" t="str">
        <f>IF(Tableau3[[#This Row],[Contrôles réglementaires]]="","",VLOOKUP(Tableau3[[#This Row],[Contrôles réglementaires]],Liste!Q156:R184,2,FALSE))</f>
        <v/>
      </c>
      <c r="V199" s="47" t="str">
        <f>IF(Tableau3[[#This Row],[Nombre de mois entre 2 contrôles]]="","",30)</f>
        <v/>
      </c>
      <c r="W199" s="54"/>
      <c r="X199" s="108"/>
      <c r="Y199" s="52"/>
      <c r="Z199" s="52"/>
      <c r="AA199" s="54"/>
      <c r="AB199" s="52"/>
      <c r="AC199" s="69"/>
    </row>
    <row r="200" spans="1:29" x14ac:dyDescent="0.2">
      <c r="A200" s="46"/>
      <c r="B200" s="55"/>
      <c r="C200" s="48" t="str">
        <f>IF(Tableau3[[#This Row],[N°]]="","",CONCATENATE("E","_",LEFT(A200,4),"_",B200))</f>
        <v/>
      </c>
      <c r="D200" s="49"/>
      <c r="E200" s="48"/>
      <c r="F200" s="49"/>
      <c r="G200" s="49"/>
      <c r="H200" s="47"/>
      <c r="I200" s="50"/>
      <c r="J200" s="50"/>
      <c r="K200" s="47"/>
      <c r="L200" s="47"/>
      <c r="M200" s="47"/>
      <c r="N200" s="47" t="str">
        <f>IF(Tableau3[[#This Row],[Gestionnaire]]="","",Tableau3[[#This Row],[Gestionnaire]])</f>
        <v/>
      </c>
      <c r="O200" s="48"/>
      <c r="P200" s="82"/>
      <c r="Q200" s="82"/>
      <c r="R200" s="48"/>
      <c r="S200" s="52"/>
      <c r="T200" s="52"/>
      <c r="U200" s="48" t="str">
        <f>IF(Tableau3[[#This Row],[Contrôles réglementaires]]="","",VLOOKUP(Tableau3[[#This Row],[Contrôles réglementaires]],Liste!Q157:R185,2,FALSE))</f>
        <v/>
      </c>
      <c r="V200" s="47" t="str">
        <f>IF(Tableau3[[#This Row],[Nombre de mois entre 2 contrôles]]="","",30)</f>
        <v/>
      </c>
      <c r="W200" s="54"/>
      <c r="X200" s="108"/>
      <c r="Y200" s="52"/>
      <c r="Z200" s="52"/>
      <c r="AA200" s="54"/>
      <c r="AB200" s="52"/>
      <c r="AC200" s="69"/>
    </row>
    <row r="201" spans="1:29" x14ac:dyDescent="0.2">
      <c r="A201" s="46"/>
      <c r="B201" s="55"/>
      <c r="C201" s="48" t="str">
        <f>IF(Tableau3[[#This Row],[N°]]="","",CONCATENATE("E","_",LEFT(A201,4),"_",B201))</f>
        <v/>
      </c>
      <c r="D201" s="49"/>
      <c r="E201" s="48"/>
      <c r="F201" s="49"/>
      <c r="G201" s="49"/>
      <c r="H201" s="47"/>
      <c r="I201" s="50"/>
      <c r="J201" s="50"/>
      <c r="K201" s="47"/>
      <c r="L201" s="47"/>
      <c r="M201" s="47"/>
      <c r="N201" s="47" t="str">
        <f>IF(Tableau3[[#This Row],[Gestionnaire]]="","",Tableau3[[#This Row],[Gestionnaire]])</f>
        <v/>
      </c>
      <c r="O201" s="48"/>
      <c r="P201" s="82"/>
      <c r="Q201" s="82"/>
      <c r="R201" s="48"/>
      <c r="S201" s="52"/>
      <c r="T201" s="52"/>
      <c r="U201" s="48" t="str">
        <f>IF(Tableau3[[#This Row],[Contrôles réglementaires]]="","",VLOOKUP(Tableau3[[#This Row],[Contrôles réglementaires]],Liste!Q158:R186,2,FALSE))</f>
        <v/>
      </c>
      <c r="V201" s="47" t="str">
        <f>IF(Tableau3[[#This Row],[Nombre de mois entre 2 contrôles]]="","",30)</f>
        <v/>
      </c>
      <c r="W201" s="54"/>
      <c r="X201" s="108"/>
      <c r="Y201" s="52"/>
      <c r="Z201" s="52"/>
      <c r="AA201" s="54"/>
      <c r="AB201" s="52"/>
      <c r="AC201" s="69"/>
    </row>
    <row r="202" spans="1:29" x14ac:dyDescent="0.2">
      <c r="A202" s="46"/>
      <c r="B202" s="55"/>
      <c r="C202" s="48" t="str">
        <f>IF(Tableau3[[#This Row],[N°]]="","",CONCATENATE("E","_",LEFT(A202,4),"_",B202))</f>
        <v/>
      </c>
      <c r="D202" s="49"/>
      <c r="E202" s="48"/>
      <c r="F202" s="49"/>
      <c r="G202" s="49"/>
      <c r="H202" s="47"/>
      <c r="I202" s="50"/>
      <c r="J202" s="50"/>
      <c r="K202" s="47"/>
      <c r="L202" s="47"/>
      <c r="M202" s="47"/>
      <c r="N202" s="47" t="str">
        <f>IF(Tableau3[[#This Row],[Gestionnaire]]="","",Tableau3[[#This Row],[Gestionnaire]])</f>
        <v/>
      </c>
      <c r="O202" s="48"/>
      <c r="P202" s="82"/>
      <c r="Q202" s="82"/>
      <c r="R202" s="48"/>
      <c r="S202" s="52"/>
      <c r="T202" s="52"/>
      <c r="U202" s="48" t="str">
        <f>IF(Tableau3[[#This Row],[Contrôles réglementaires]]="","",VLOOKUP(Tableau3[[#This Row],[Contrôles réglementaires]],Liste!Q159:R187,2,FALSE))</f>
        <v/>
      </c>
      <c r="V202" s="47" t="str">
        <f>IF(Tableau3[[#This Row],[Nombre de mois entre 2 contrôles]]="","",30)</f>
        <v/>
      </c>
      <c r="W202" s="54"/>
      <c r="X202" s="108"/>
      <c r="Y202" s="52"/>
      <c r="Z202" s="52"/>
      <c r="AA202" s="54"/>
      <c r="AB202" s="52"/>
      <c r="AC202" s="69"/>
    </row>
    <row r="203" spans="1:29" x14ac:dyDescent="0.2">
      <c r="A203" s="46"/>
      <c r="B203" s="55"/>
      <c r="C203" s="48" t="str">
        <f>IF(Tableau3[[#This Row],[N°]]="","",CONCATENATE("E","_",LEFT(A203,4),"_",B203))</f>
        <v/>
      </c>
      <c r="D203" s="49"/>
      <c r="E203" s="48"/>
      <c r="F203" s="49"/>
      <c r="G203" s="49"/>
      <c r="H203" s="47"/>
      <c r="I203" s="50"/>
      <c r="J203" s="50"/>
      <c r="K203" s="47"/>
      <c r="L203" s="47"/>
      <c r="M203" s="47"/>
      <c r="N203" s="47" t="str">
        <f>IF(Tableau3[[#This Row],[Gestionnaire]]="","",Tableau3[[#This Row],[Gestionnaire]])</f>
        <v/>
      </c>
      <c r="O203" s="48"/>
      <c r="P203" s="82"/>
      <c r="Q203" s="82"/>
      <c r="R203" s="48"/>
      <c r="S203" s="52"/>
      <c r="T203" s="52"/>
      <c r="U203" s="48" t="str">
        <f>IF(Tableau3[[#This Row],[Contrôles réglementaires]]="","",VLOOKUP(Tableau3[[#This Row],[Contrôles réglementaires]],Liste!Q160:R188,2,FALSE))</f>
        <v/>
      </c>
      <c r="V203" s="47" t="str">
        <f>IF(Tableau3[[#This Row],[Nombre de mois entre 2 contrôles]]="","",30)</f>
        <v/>
      </c>
      <c r="W203" s="54"/>
      <c r="X203" s="108"/>
      <c r="Y203" s="52"/>
      <c r="Z203" s="52"/>
      <c r="AA203" s="54"/>
      <c r="AB203" s="52"/>
      <c r="AC203" s="69"/>
    </row>
    <row r="204" spans="1:29" x14ac:dyDescent="0.2">
      <c r="A204" s="46"/>
      <c r="B204" s="55"/>
      <c r="C204" s="48" t="str">
        <f>IF(Tableau3[[#This Row],[N°]]="","",CONCATENATE("E","_",LEFT(A204,4),"_",B204))</f>
        <v/>
      </c>
      <c r="D204" s="49"/>
      <c r="E204" s="48"/>
      <c r="F204" s="49"/>
      <c r="G204" s="49"/>
      <c r="H204" s="47"/>
      <c r="I204" s="50"/>
      <c r="J204" s="50"/>
      <c r="K204" s="47"/>
      <c r="L204" s="47"/>
      <c r="M204" s="47"/>
      <c r="N204" s="47" t="str">
        <f>IF(Tableau3[[#This Row],[Gestionnaire]]="","",Tableau3[[#This Row],[Gestionnaire]])</f>
        <v/>
      </c>
      <c r="O204" s="48"/>
      <c r="P204" s="82"/>
      <c r="Q204" s="82"/>
      <c r="R204" s="48"/>
      <c r="S204" s="52"/>
      <c r="T204" s="52"/>
      <c r="U204" s="48" t="str">
        <f>IF(Tableau3[[#This Row],[Contrôles réglementaires]]="","",VLOOKUP(Tableau3[[#This Row],[Contrôles réglementaires]],Liste!Q161:R189,2,FALSE))</f>
        <v/>
      </c>
      <c r="V204" s="47" t="str">
        <f>IF(Tableau3[[#This Row],[Nombre de mois entre 2 contrôles]]="","",30)</f>
        <v/>
      </c>
      <c r="W204" s="54"/>
      <c r="X204" s="108"/>
      <c r="Y204" s="52"/>
      <c r="Z204" s="52"/>
      <c r="AA204" s="54"/>
      <c r="AB204" s="52"/>
      <c r="AC204" s="69"/>
    </row>
    <row r="205" spans="1:29" x14ac:dyDescent="0.2">
      <c r="A205" s="46"/>
      <c r="B205" s="55"/>
      <c r="C205" s="48" t="str">
        <f>IF(Tableau3[[#This Row],[N°]]="","",CONCATENATE("E","_",LEFT(A205,4),"_",B205))</f>
        <v/>
      </c>
      <c r="D205" s="49"/>
      <c r="E205" s="48"/>
      <c r="F205" s="49"/>
      <c r="G205" s="49"/>
      <c r="H205" s="47"/>
      <c r="I205" s="50"/>
      <c r="J205" s="50"/>
      <c r="K205" s="47"/>
      <c r="L205" s="47"/>
      <c r="M205" s="47"/>
      <c r="N205" s="47" t="str">
        <f>IF(Tableau3[[#This Row],[Gestionnaire]]="","",Tableau3[[#This Row],[Gestionnaire]])</f>
        <v/>
      </c>
      <c r="O205" s="48"/>
      <c r="P205" s="82"/>
      <c r="Q205" s="82"/>
      <c r="R205" s="48"/>
      <c r="S205" s="52"/>
      <c r="T205" s="52"/>
      <c r="U205" s="48" t="str">
        <f>IF(Tableau3[[#This Row],[Contrôles réglementaires]]="","",VLOOKUP(Tableau3[[#This Row],[Contrôles réglementaires]],Liste!Q162:R190,2,FALSE))</f>
        <v/>
      </c>
      <c r="V205" s="47" t="str">
        <f>IF(Tableau3[[#This Row],[Nombre de mois entre 2 contrôles]]="","",30)</f>
        <v/>
      </c>
      <c r="W205" s="54"/>
      <c r="X205" s="108"/>
      <c r="Y205" s="52"/>
      <c r="Z205" s="52"/>
      <c r="AA205" s="54"/>
      <c r="AB205" s="52"/>
      <c r="AC205" s="69"/>
    </row>
    <row r="206" spans="1:29" x14ac:dyDescent="0.2">
      <c r="A206" s="46"/>
      <c r="B206" s="55"/>
      <c r="C206" s="48" t="str">
        <f>IF(Tableau3[[#This Row],[N°]]="","",CONCATENATE("E","_",LEFT(A206,4),"_",B206))</f>
        <v/>
      </c>
      <c r="D206" s="49"/>
      <c r="E206" s="48"/>
      <c r="F206" s="49"/>
      <c r="G206" s="49"/>
      <c r="H206" s="47"/>
      <c r="I206" s="50"/>
      <c r="J206" s="50"/>
      <c r="K206" s="47"/>
      <c r="L206" s="47"/>
      <c r="M206" s="47"/>
      <c r="N206" s="47" t="str">
        <f>IF(Tableau3[[#This Row],[Gestionnaire]]="","",Tableau3[[#This Row],[Gestionnaire]])</f>
        <v/>
      </c>
      <c r="O206" s="48"/>
      <c r="P206" s="82"/>
      <c r="Q206" s="82"/>
      <c r="R206" s="48"/>
      <c r="S206" s="52"/>
      <c r="T206" s="52"/>
      <c r="U206" s="48" t="str">
        <f>IF(Tableau3[[#This Row],[Contrôles réglementaires]]="","",VLOOKUP(Tableau3[[#This Row],[Contrôles réglementaires]],Liste!Q163:R191,2,FALSE))</f>
        <v/>
      </c>
      <c r="V206" s="47" t="str">
        <f>IF(Tableau3[[#This Row],[Nombre de mois entre 2 contrôles]]="","",30)</f>
        <v/>
      </c>
      <c r="W206" s="54"/>
      <c r="X206" s="108"/>
      <c r="Y206" s="52"/>
      <c r="Z206" s="52"/>
      <c r="AA206" s="54"/>
      <c r="AB206" s="52"/>
      <c r="AC206" s="69"/>
    </row>
    <row r="207" spans="1:29" x14ac:dyDescent="0.2">
      <c r="A207" s="46"/>
      <c r="B207" s="55"/>
      <c r="C207" s="48" t="str">
        <f>IF(Tableau3[[#This Row],[N°]]="","",CONCATENATE("E","_",LEFT(A207,4),"_",B207))</f>
        <v/>
      </c>
      <c r="D207" s="49"/>
      <c r="E207" s="48"/>
      <c r="F207" s="49"/>
      <c r="G207" s="49"/>
      <c r="H207" s="47"/>
      <c r="I207" s="50"/>
      <c r="J207" s="50"/>
      <c r="K207" s="47"/>
      <c r="L207" s="47"/>
      <c r="M207" s="47"/>
      <c r="N207" s="47" t="str">
        <f>IF(Tableau3[[#This Row],[Gestionnaire]]="","",Tableau3[[#This Row],[Gestionnaire]])</f>
        <v/>
      </c>
      <c r="O207" s="48"/>
      <c r="P207" s="82"/>
      <c r="Q207" s="82"/>
      <c r="R207" s="48"/>
      <c r="S207" s="52"/>
      <c r="T207" s="52"/>
      <c r="U207" s="48" t="str">
        <f>IF(Tableau3[[#This Row],[Contrôles réglementaires]]="","",VLOOKUP(Tableau3[[#This Row],[Contrôles réglementaires]],Liste!Q164:R192,2,FALSE))</f>
        <v/>
      </c>
      <c r="V207" s="47" t="str">
        <f>IF(Tableau3[[#This Row],[Nombre de mois entre 2 contrôles]]="","",30)</f>
        <v/>
      </c>
      <c r="W207" s="54"/>
      <c r="X207" s="108"/>
      <c r="Y207" s="52"/>
      <c r="Z207" s="52"/>
      <c r="AA207" s="54"/>
      <c r="AB207" s="52"/>
      <c r="AC207" s="69"/>
    </row>
    <row r="208" spans="1:29" x14ac:dyDescent="0.2">
      <c r="A208" s="46"/>
      <c r="B208" s="55"/>
      <c r="C208" s="48" t="str">
        <f>IF(Tableau3[[#This Row],[N°]]="","",CONCATENATE("E","_",LEFT(A208,4),"_",B208))</f>
        <v/>
      </c>
      <c r="D208" s="49"/>
      <c r="E208" s="48"/>
      <c r="F208" s="49"/>
      <c r="G208" s="49"/>
      <c r="H208" s="47"/>
      <c r="I208" s="50"/>
      <c r="J208" s="50"/>
      <c r="K208" s="47"/>
      <c r="L208" s="47"/>
      <c r="M208" s="47"/>
      <c r="N208" s="47" t="str">
        <f>IF(Tableau3[[#This Row],[Gestionnaire]]="","",Tableau3[[#This Row],[Gestionnaire]])</f>
        <v/>
      </c>
      <c r="O208" s="48"/>
      <c r="P208" s="82"/>
      <c r="Q208" s="82"/>
      <c r="R208" s="48"/>
      <c r="S208" s="52"/>
      <c r="T208" s="52"/>
      <c r="U208" s="48" t="str">
        <f>IF(Tableau3[[#This Row],[Contrôles réglementaires]]="","",VLOOKUP(Tableau3[[#This Row],[Contrôles réglementaires]],Liste!Q165:R193,2,FALSE))</f>
        <v/>
      </c>
      <c r="V208" s="47" t="str">
        <f>IF(Tableau3[[#This Row],[Nombre de mois entre 2 contrôles]]="","",30)</f>
        <v/>
      </c>
      <c r="W208" s="54"/>
      <c r="X208" s="108"/>
      <c r="Y208" s="52"/>
      <c r="Z208" s="52"/>
      <c r="AA208" s="54"/>
      <c r="AB208" s="52"/>
      <c r="AC208" s="69"/>
    </row>
    <row r="209" spans="1:29" x14ac:dyDescent="0.2">
      <c r="A209" s="46"/>
      <c r="B209" s="55"/>
      <c r="C209" s="48" t="str">
        <f>IF(Tableau3[[#This Row],[N°]]="","",CONCATENATE("E","_",LEFT(A209,4),"_",B209))</f>
        <v/>
      </c>
      <c r="D209" s="49"/>
      <c r="E209" s="48"/>
      <c r="F209" s="49"/>
      <c r="G209" s="49"/>
      <c r="H209" s="47"/>
      <c r="I209" s="50"/>
      <c r="J209" s="50"/>
      <c r="K209" s="47"/>
      <c r="L209" s="47"/>
      <c r="M209" s="47"/>
      <c r="N209" s="47" t="str">
        <f>IF(Tableau3[[#This Row],[Gestionnaire]]="","",Tableau3[[#This Row],[Gestionnaire]])</f>
        <v/>
      </c>
      <c r="O209" s="48"/>
      <c r="P209" s="82"/>
      <c r="Q209" s="82"/>
      <c r="R209" s="48"/>
      <c r="S209" s="52"/>
      <c r="T209" s="52"/>
      <c r="U209" s="48" t="str">
        <f>IF(Tableau3[[#This Row],[Contrôles réglementaires]]="","",VLOOKUP(Tableau3[[#This Row],[Contrôles réglementaires]],Liste!Q166:R194,2,FALSE))</f>
        <v/>
      </c>
      <c r="V209" s="47" t="str">
        <f>IF(Tableau3[[#This Row],[Nombre de mois entre 2 contrôles]]="","",30)</f>
        <v/>
      </c>
      <c r="W209" s="54"/>
      <c r="X209" s="108"/>
      <c r="Y209" s="52"/>
      <c r="Z209" s="52"/>
      <c r="AA209" s="54"/>
      <c r="AB209" s="52"/>
      <c r="AC209" s="69"/>
    </row>
    <row r="210" spans="1:29" x14ac:dyDescent="0.2">
      <c r="A210" s="46"/>
      <c r="B210" s="55"/>
      <c r="C210" s="48" t="str">
        <f>IF(Tableau3[[#This Row],[N°]]="","",CONCATENATE("E","_",LEFT(A210,4),"_",B210))</f>
        <v/>
      </c>
      <c r="D210" s="49"/>
      <c r="E210" s="48"/>
      <c r="F210" s="49"/>
      <c r="G210" s="49"/>
      <c r="H210" s="47"/>
      <c r="I210" s="50"/>
      <c r="J210" s="50"/>
      <c r="K210" s="47"/>
      <c r="L210" s="47"/>
      <c r="M210" s="47"/>
      <c r="N210" s="47" t="str">
        <f>IF(Tableau3[[#This Row],[Gestionnaire]]="","",Tableau3[[#This Row],[Gestionnaire]])</f>
        <v/>
      </c>
      <c r="O210" s="48"/>
      <c r="P210" s="82"/>
      <c r="Q210" s="82"/>
      <c r="R210" s="48"/>
      <c r="S210" s="52"/>
      <c r="T210" s="52"/>
      <c r="U210" s="48" t="str">
        <f>IF(Tableau3[[#This Row],[Contrôles réglementaires]]="","",VLOOKUP(Tableau3[[#This Row],[Contrôles réglementaires]],Liste!Q167:R195,2,FALSE))</f>
        <v/>
      </c>
      <c r="V210" s="47" t="str">
        <f>IF(Tableau3[[#This Row],[Nombre de mois entre 2 contrôles]]="","",30)</f>
        <v/>
      </c>
      <c r="W210" s="54"/>
      <c r="X210" s="108"/>
      <c r="Y210" s="52"/>
      <c r="Z210" s="52"/>
      <c r="AA210" s="54"/>
      <c r="AB210" s="52"/>
      <c r="AC210" s="69"/>
    </row>
    <row r="211" spans="1:29" x14ac:dyDescent="0.2">
      <c r="A211" s="46"/>
      <c r="B211" s="55"/>
      <c r="C211" s="48" t="str">
        <f>IF(Tableau3[[#This Row],[N°]]="","",CONCATENATE("E","_",LEFT(A211,4),"_",B211))</f>
        <v/>
      </c>
      <c r="D211" s="49"/>
      <c r="E211" s="48"/>
      <c r="F211" s="49"/>
      <c r="G211" s="49"/>
      <c r="H211" s="47"/>
      <c r="I211" s="50"/>
      <c r="J211" s="50"/>
      <c r="K211" s="47"/>
      <c r="L211" s="47"/>
      <c r="M211" s="47"/>
      <c r="N211" s="47" t="str">
        <f>IF(Tableau3[[#This Row],[Gestionnaire]]="","",Tableau3[[#This Row],[Gestionnaire]])</f>
        <v/>
      </c>
      <c r="O211" s="48"/>
      <c r="P211" s="82"/>
      <c r="Q211" s="82"/>
      <c r="R211" s="48"/>
      <c r="S211" s="52"/>
      <c r="T211" s="52"/>
      <c r="U211" s="48" t="str">
        <f>IF(Tableau3[[#This Row],[Contrôles réglementaires]]="","",VLOOKUP(Tableau3[[#This Row],[Contrôles réglementaires]],Liste!Q168:R196,2,FALSE))</f>
        <v/>
      </c>
      <c r="V211" s="47" t="str">
        <f>IF(Tableau3[[#This Row],[Nombre de mois entre 2 contrôles]]="","",30)</f>
        <v/>
      </c>
      <c r="W211" s="54"/>
      <c r="X211" s="108"/>
      <c r="Y211" s="52"/>
      <c r="Z211" s="52"/>
      <c r="AA211" s="54"/>
      <c r="AB211" s="52"/>
      <c r="AC211" s="69"/>
    </row>
    <row r="212" spans="1:29" x14ac:dyDescent="0.2">
      <c r="A212" s="46"/>
      <c r="B212" s="55"/>
      <c r="C212" s="48" t="str">
        <f>IF(Tableau3[[#This Row],[N°]]="","",CONCATENATE("E","_",LEFT(A212,4),"_",B212))</f>
        <v/>
      </c>
      <c r="D212" s="49"/>
      <c r="E212" s="48"/>
      <c r="F212" s="49"/>
      <c r="G212" s="49"/>
      <c r="H212" s="47"/>
      <c r="I212" s="50"/>
      <c r="J212" s="50"/>
      <c r="K212" s="47"/>
      <c r="L212" s="47"/>
      <c r="M212" s="47"/>
      <c r="N212" s="47" t="str">
        <f>IF(Tableau3[[#This Row],[Gestionnaire]]="","",Tableau3[[#This Row],[Gestionnaire]])</f>
        <v/>
      </c>
      <c r="O212" s="48"/>
      <c r="P212" s="82"/>
      <c r="Q212" s="82"/>
      <c r="R212" s="48"/>
      <c r="S212" s="52"/>
      <c r="T212" s="52"/>
      <c r="U212" s="48" t="str">
        <f>IF(Tableau3[[#This Row],[Contrôles réglementaires]]="","",VLOOKUP(Tableau3[[#This Row],[Contrôles réglementaires]],Liste!Q169:R197,2,FALSE))</f>
        <v/>
      </c>
      <c r="V212" s="47" t="str">
        <f>IF(Tableau3[[#This Row],[Nombre de mois entre 2 contrôles]]="","",30)</f>
        <v/>
      </c>
      <c r="W212" s="54"/>
      <c r="X212" s="108"/>
      <c r="Y212" s="52"/>
      <c r="Z212" s="52"/>
      <c r="AA212" s="54"/>
      <c r="AB212" s="52"/>
      <c r="AC212" s="69"/>
    </row>
    <row r="213" spans="1:29" x14ac:dyDescent="0.2">
      <c r="A213" s="46"/>
      <c r="B213" s="55"/>
      <c r="C213" s="48" t="str">
        <f>IF(Tableau3[[#This Row],[N°]]="","",CONCATENATE("E","_",LEFT(A213,4),"_",B213))</f>
        <v/>
      </c>
      <c r="D213" s="49"/>
      <c r="E213" s="48"/>
      <c r="F213" s="49"/>
      <c r="G213" s="49"/>
      <c r="H213" s="47"/>
      <c r="I213" s="50"/>
      <c r="J213" s="50"/>
      <c r="K213" s="47"/>
      <c r="L213" s="47"/>
      <c r="M213" s="47"/>
      <c r="N213" s="47" t="str">
        <f>IF(Tableau3[[#This Row],[Gestionnaire]]="","",Tableau3[[#This Row],[Gestionnaire]])</f>
        <v/>
      </c>
      <c r="O213" s="48"/>
      <c r="P213" s="82"/>
      <c r="Q213" s="82"/>
      <c r="R213" s="48"/>
      <c r="S213" s="52"/>
      <c r="T213" s="52"/>
      <c r="U213" s="48" t="str">
        <f>IF(Tableau3[[#This Row],[Contrôles réglementaires]]="","",VLOOKUP(Tableau3[[#This Row],[Contrôles réglementaires]],Liste!Q170:R198,2,FALSE))</f>
        <v/>
      </c>
      <c r="V213" s="47" t="str">
        <f>IF(Tableau3[[#This Row],[Nombre de mois entre 2 contrôles]]="","",30)</f>
        <v/>
      </c>
      <c r="W213" s="54"/>
      <c r="X213" s="108"/>
      <c r="Y213" s="52"/>
      <c r="Z213" s="52"/>
      <c r="AA213" s="54"/>
      <c r="AB213" s="52"/>
      <c r="AC213" s="69"/>
    </row>
    <row r="214" spans="1:29" x14ac:dyDescent="0.2">
      <c r="A214" s="46"/>
      <c r="B214" s="55"/>
      <c r="C214" s="48" t="str">
        <f>IF(Tableau3[[#This Row],[N°]]="","",CONCATENATE("E","_",LEFT(A214,4),"_",B214))</f>
        <v/>
      </c>
      <c r="D214" s="49"/>
      <c r="E214" s="48"/>
      <c r="F214" s="49"/>
      <c r="G214" s="49"/>
      <c r="H214" s="47"/>
      <c r="I214" s="50"/>
      <c r="J214" s="50"/>
      <c r="K214" s="47"/>
      <c r="L214" s="47"/>
      <c r="M214" s="47"/>
      <c r="N214" s="47" t="str">
        <f>IF(Tableau3[[#This Row],[Gestionnaire]]="","",Tableau3[[#This Row],[Gestionnaire]])</f>
        <v/>
      </c>
      <c r="O214" s="48"/>
      <c r="P214" s="82"/>
      <c r="Q214" s="82"/>
      <c r="R214" s="48"/>
      <c r="S214" s="52"/>
      <c r="T214" s="52"/>
      <c r="U214" s="48" t="str">
        <f>IF(Tableau3[[#This Row],[Contrôles réglementaires]]="","",VLOOKUP(Tableau3[[#This Row],[Contrôles réglementaires]],Liste!Q171:R199,2,FALSE))</f>
        <v/>
      </c>
      <c r="V214" s="47" t="str">
        <f>IF(Tableau3[[#This Row],[Nombre de mois entre 2 contrôles]]="","",30)</f>
        <v/>
      </c>
      <c r="W214" s="54"/>
      <c r="X214" s="108"/>
      <c r="Y214" s="52"/>
      <c r="Z214" s="52"/>
      <c r="AA214" s="54"/>
      <c r="AB214" s="52"/>
      <c r="AC214" s="69"/>
    </row>
    <row r="215" spans="1:29" x14ac:dyDescent="0.2">
      <c r="A215" s="46"/>
      <c r="B215" s="55"/>
      <c r="C215" s="48" t="str">
        <f>IF(Tableau3[[#This Row],[N°]]="","",CONCATENATE("E","_",LEFT(A215,4),"_",B215))</f>
        <v/>
      </c>
      <c r="D215" s="49"/>
      <c r="E215" s="48"/>
      <c r="F215" s="49"/>
      <c r="G215" s="49"/>
      <c r="H215" s="47"/>
      <c r="I215" s="50"/>
      <c r="J215" s="50"/>
      <c r="K215" s="47"/>
      <c r="L215" s="47"/>
      <c r="M215" s="47"/>
      <c r="N215" s="47" t="str">
        <f>IF(Tableau3[[#This Row],[Gestionnaire]]="","",Tableau3[[#This Row],[Gestionnaire]])</f>
        <v/>
      </c>
      <c r="O215" s="48"/>
      <c r="P215" s="82"/>
      <c r="Q215" s="82"/>
      <c r="R215" s="48"/>
      <c r="S215" s="52"/>
      <c r="T215" s="52"/>
      <c r="U215" s="48" t="str">
        <f>IF(Tableau3[[#This Row],[Contrôles réglementaires]]="","",VLOOKUP(Tableau3[[#This Row],[Contrôles réglementaires]],Liste!Q172:R200,2,FALSE))</f>
        <v/>
      </c>
      <c r="V215" s="47" t="str">
        <f>IF(Tableau3[[#This Row],[Nombre de mois entre 2 contrôles]]="","",30)</f>
        <v/>
      </c>
      <c r="W215" s="54"/>
      <c r="X215" s="108"/>
      <c r="Y215" s="52"/>
      <c r="Z215" s="52"/>
      <c r="AA215" s="54"/>
      <c r="AB215" s="52"/>
      <c r="AC215" s="69"/>
    </row>
    <row r="216" spans="1:29" x14ac:dyDescent="0.2">
      <c r="A216" s="46"/>
      <c r="B216" s="55"/>
      <c r="C216" s="48" t="str">
        <f>IF(Tableau3[[#This Row],[N°]]="","",CONCATENATE("E","_",LEFT(A216,4),"_",B216))</f>
        <v/>
      </c>
      <c r="D216" s="49"/>
      <c r="E216" s="48"/>
      <c r="F216" s="49"/>
      <c r="G216" s="49"/>
      <c r="H216" s="47"/>
      <c r="I216" s="50"/>
      <c r="J216" s="50"/>
      <c r="K216" s="47"/>
      <c r="L216" s="47"/>
      <c r="M216" s="47"/>
      <c r="N216" s="47" t="str">
        <f>IF(Tableau3[[#This Row],[Gestionnaire]]="","",Tableau3[[#This Row],[Gestionnaire]])</f>
        <v/>
      </c>
      <c r="O216" s="48"/>
      <c r="P216" s="82"/>
      <c r="Q216" s="82"/>
      <c r="R216" s="48"/>
      <c r="S216" s="52"/>
      <c r="T216" s="52"/>
      <c r="U216" s="48" t="str">
        <f>IF(Tableau3[[#This Row],[Contrôles réglementaires]]="","",VLOOKUP(Tableau3[[#This Row],[Contrôles réglementaires]],Liste!Q173:R201,2,FALSE))</f>
        <v/>
      </c>
      <c r="V216" s="47" t="str">
        <f>IF(Tableau3[[#This Row],[Nombre de mois entre 2 contrôles]]="","",30)</f>
        <v/>
      </c>
      <c r="W216" s="54"/>
      <c r="X216" s="108"/>
      <c r="Y216" s="52"/>
      <c r="Z216" s="52"/>
      <c r="AA216" s="54"/>
      <c r="AB216" s="52"/>
      <c r="AC216" s="69"/>
    </row>
    <row r="217" spans="1:29" x14ac:dyDescent="0.2">
      <c r="A217" s="46"/>
      <c r="B217" s="55"/>
      <c r="C217" s="48" t="str">
        <f>IF(Tableau3[[#This Row],[N°]]="","",CONCATENATE("E","_",LEFT(A217,4),"_",B217))</f>
        <v/>
      </c>
      <c r="D217" s="49"/>
      <c r="E217" s="48"/>
      <c r="F217" s="49"/>
      <c r="G217" s="49"/>
      <c r="H217" s="47"/>
      <c r="I217" s="50"/>
      <c r="J217" s="50"/>
      <c r="K217" s="47"/>
      <c r="L217" s="47"/>
      <c r="M217" s="47"/>
      <c r="N217" s="47" t="str">
        <f>IF(Tableau3[[#This Row],[Gestionnaire]]="","",Tableau3[[#This Row],[Gestionnaire]])</f>
        <v/>
      </c>
      <c r="O217" s="48"/>
      <c r="P217" s="82"/>
      <c r="Q217" s="82"/>
      <c r="R217" s="48"/>
      <c r="S217" s="52"/>
      <c r="T217" s="52"/>
      <c r="U217" s="48" t="str">
        <f>IF(Tableau3[[#This Row],[Contrôles réglementaires]]="","",VLOOKUP(Tableau3[[#This Row],[Contrôles réglementaires]],Liste!Q174:R202,2,FALSE))</f>
        <v/>
      </c>
      <c r="V217" s="47" t="str">
        <f>IF(Tableau3[[#This Row],[Nombre de mois entre 2 contrôles]]="","",30)</f>
        <v/>
      </c>
      <c r="W217" s="54"/>
      <c r="X217" s="108"/>
      <c r="Y217" s="52"/>
      <c r="Z217" s="52"/>
      <c r="AA217" s="54"/>
      <c r="AB217" s="52"/>
      <c r="AC217" s="69"/>
    </row>
    <row r="218" spans="1:29" x14ac:dyDescent="0.2">
      <c r="A218" s="46"/>
      <c r="B218" s="55"/>
      <c r="C218" s="48" t="str">
        <f>IF(Tableau3[[#This Row],[N°]]="","",CONCATENATE("E","_",LEFT(A218,4),"_",B218))</f>
        <v/>
      </c>
      <c r="D218" s="49"/>
      <c r="E218" s="48"/>
      <c r="F218" s="49"/>
      <c r="G218" s="49"/>
      <c r="H218" s="47"/>
      <c r="I218" s="50"/>
      <c r="J218" s="50"/>
      <c r="K218" s="47"/>
      <c r="L218" s="47"/>
      <c r="M218" s="47"/>
      <c r="N218" s="47" t="str">
        <f>IF(Tableau3[[#This Row],[Gestionnaire]]="","",Tableau3[[#This Row],[Gestionnaire]])</f>
        <v/>
      </c>
      <c r="O218" s="48"/>
      <c r="P218" s="82"/>
      <c r="Q218" s="82"/>
      <c r="R218" s="48"/>
      <c r="S218" s="52"/>
      <c r="T218" s="52"/>
      <c r="U218" s="48" t="str">
        <f>IF(Tableau3[[#This Row],[Contrôles réglementaires]]="","",VLOOKUP(Tableau3[[#This Row],[Contrôles réglementaires]],Liste!Q175:R203,2,FALSE))</f>
        <v/>
      </c>
      <c r="V218" s="47" t="str">
        <f>IF(Tableau3[[#This Row],[Nombre de mois entre 2 contrôles]]="","",30)</f>
        <v/>
      </c>
      <c r="W218" s="54"/>
      <c r="X218" s="108"/>
      <c r="Y218" s="52"/>
      <c r="Z218" s="52"/>
      <c r="AA218" s="54"/>
      <c r="AB218" s="52"/>
      <c r="AC218" s="69"/>
    </row>
    <row r="219" spans="1:29" x14ac:dyDescent="0.2">
      <c r="A219" s="46"/>
      <c r="B219" s="55"/>
      <c r="C219" s="48" t="str">
        <f>IF(Tableau3[[#This Row],[N°]]="","",CONCATENATE("E","_",LEFT(A219,4),"_",B219))</f>
        <v/>
      </c>
      <c r="D219" s="49"/>
      <c r="E219" s="48"/>
      <c r="F219" s="49"/>
      <c r="G219" s="49"/>
      <c r="H219" s="47"/>
      <c r="I219" s="50"/>
      <c r="J219" s="50"/>
      <c r="K219" s="47"/>
      <c r="L219" s="47"/>
      <c r="M219" s="47"/>
      <c r="N219" s="47" t="str">
        <f>IF(Tableau3[[#This Row],[Gestionnaire]]="","",Tableau3[[#This Row],[Gestionnaire]])</f>
        <v/>
      </c>
      <c r="O219" s="48"/>
      <c r="P219" s="82"/>
      <c r="Q219" s="82"/>
      <c r="R219" s="48"/>
      <c r="S219" s="52"/>
      <c r="T219" s="52"/>
      <c r="U219" s="48" t="str">
        <f>IF(Tableau3[[#This Row],[Contrôles réglementaires]]="","",VLOOKUP(Tableau3[[#This Row],[Contrôles réglementaires]],Liste!Q176:R204,2,FALSE))</f>
        <v/>
      </c>
      <c r="V219" s="47" t="str">
        <f>IF(Tableau3[[#This Row],[Nombre de mois entre 2 contrôles]]="","",30)</f>
        <v/>
      </c>
      <c r="W219" s="54"/>
      <c r="X219" s="108"/>
      <c r="Y219" s="52"/>
      <c r="Z219" s="52"/>
      <c r="AA219" s="54"/>
      <c r="AB219" s="52"/>
      <c r="AC219" s="69"/>
    </row>
    <row r="220" spans="1:29" x14ac:dyDescent="0.2">
      <c r="A220" s="46"/>
      <c r="B220" s="55"/>
      <c r="C220" s="48" t="str">
        <f>IF(Tableau3[[#This Row],[N°]]="","",CONCATENATE("E","_",LEFT(A220,4),"_",B220))</f>
        <v/>
      </c>
      <c r="D220" s="49"/>
      <c r="E220" s="48"/>
      <c r="F220" s="49"/>
      <c r="G220" s="49"/>
      <c r="H220" s="47"/>
      <c r="I220" s="50"/>
      <c r="J220" s="50"/>
      <c r="K220" s="47"/>
      <c r="L220" s="47"/>
      <c r="M220" s="47"/>
      <c r="N220" s="47" t="str">
        <f>IF(Tableau3[[#This Row],[Gestionnaire]]="","",Tableau3[[#This Row],[Gestionnaire]])</f>
        <v/>
      </c>
      <c r="O220" s="48"/>
      <c r="P220" s="82"/>
      <c r="Q220" s="82"/>
      <c r="R220" s="48"/>
      <c r="S220" s="52"/>
      <c r="T220" s="52"/>
      <c r="U220" s="48" t="str">
        <f>IF(Tableau3[[#This Row],[Contrôles réglementaires]]="","",VLOOKUP(Tableau3[[#This Row],[Contrôles réglementaires]],Liste!Q177:R205,2,FALSE))</f>
        <v/>
      </c>
      <c r="V220" s="47" t="str">
        <f>IF(Tableau3[[#This Row],[Nombre de mois entre 2 contrôles]]="","",30)</f>
        <v/>
      </c>
      <c r="W220" s="54"/>
      <c r="X220" s="108"/>
      <c r="Y220" s="52"/>
      <c r="Z220" s="52"/>
      <c r="AA220" s="54"/>
      <c r="AB220" s="52"/>
      <c r="AC220" s="69"/>
    </row>
    <row r="221" spans="1:29" x14ac:dyDescent="0.2">
      <c r="A221" s="46"/>
      <c r="B221" s="55"/>
      <c r="C221" s="48" t="str">
        <f>IF(Tableau3[[#This Row],[N°]]="","",CONCATENATE("E","_",LEFT(A221,4),"_",B221))</f>
        <v/>
      </c>
      <c r="D221" s="49"/>
      <c r="E221" s="48"/>
      <c r="F221" s="49"/>
      <c r="G221" s="49"/>
      <c r="H221" s="47"/>
      <c r="I221" s="50"/>
      <c r="J221" s="50"/>
      <c r="K221" s="47"/>
      <c r="L221" s="47"/>
      <c r="M221" s="47"/>
      <c r="N221" s="47" t="str">
        <f>IF(Tableau3[[#This Row],[Gestionnaire]]="","",Tableau3[[#This Row],[Gestionnaire]])</f>
        <v/>
      </c>
      <c r="O221" s="48"/>
      <c r="P221" s="82"/>
      <c r="Q221" s="82"/>
      <c r="R221" s="48"/>
      <c r="S221" s="52"/>
      <c r="T221" s="52"/>
      <c r="U221" s="48" t="str">
        <f>IF(Tableau3[[#This Row],[Contrôles réglementaires]]="","",VLOOKUP(Tableau3[[#This Row],[Contrôles réglementaires]],Liste!Q178:R206,2,FALSE))</f>
        <v/>
      </c>
      <c r="V221" s="47" t="str">
        <f>IF(Tableau3[[#This Row],[Nombre de mois entre 2 contrôles]]="","",30)</f>
        <v/>
      </c>
      <c r="W221" s="54"/>
      <c r="X221" s="108"/>
      <c r="Y221" s="52"/>
      <c r="Z221" s="52"/>
      <c r="AA221" s="54"/>
      <c r="AB221" s="52"/>
      <c r="AC221" s="69"/>
    </row>
    <row r="222" spans="1:29" x14ac:dyDescent="0.2">
      <c r="A222" s="46"/>
      <c r="B222" s="55"/>
      <c r="C222" s="48" t="str">
        <f>IF(Tableau3[[#This Row],[N°]]="","",CONCATENATE("E","_",LEFT(A222,4),"_",B222))</f>
        <v/>
      </c>
      <c r="D222" s="49"/>
      <c r="E222" s="48"/>
      <c r="F222" s="49"/>
      <c r="G222" s="49"/>
      <c r="H222" s="47"/>
      <c r="I222" s="50"/>
      <c r="J222" s="50"/>
      <c r="K222" s="47"/>
      <c r="L222" s="47"/>
      <c r="M222" s="47"/>
      <c r="N222" s="47" t="str">
        <f>IF(Tableau3[[#This Row],[Gestionnaire]]="","",Tableau3[[#This Row],[Gestionnaire]])</f>
        <v/>
      </c>
      <c r="O222" s="48"/>
      <c r="P222" s="82"/>
      <c r="Q222" s="82"/>
      <c r="R222" s="48"/>
      <c r="S222" s="52"/>
      <c r="T222" s="52"/>
      <c r="U222" s="48" t="str">
        <f>IF(Tableau3[[#This Row],[Contrôles réglementaires]]="","",VLOOKUP(Tableau3[[#This Row],[Contrôles réglementaires]],Liste!Q179:R207,2,FALSE))</f>
        <v/>
      </c>
      <c r="V222" s="47" t="str">
        <f>IF(Tableau3[[#This Row],[Nombre de mois entre 2 contrôles]]="","",30)</f>
        <v/>
      </c>
      <c r="W222" s="54"/>
      <c r="X222" s="108"/>
      <c r="Y222" s="52"/>
      <c r="Z222" s="52"/>
      <c r="AA222" s="54"/>
      <c r="AB222" s="52"/>
      <c r="AC222" s="69"/>
    </row>
    <row r="223" spans="1:29" x14ac:dyDescent="0.2">
      <c r="A223" s="46"/>
      <c r="B223" s="55"/>
      <c r="C223" s="48" t="str">
        <f>IF(Tableau3[[#This Row],[N°]]="","",CONCATENATE("E","_",LEFT(A223,4),"_",B223))</f>
        <v/>
      </c>
      <c r="D223" s="49"/>
      <c r="E223" s="48"/>
      <c r="F223" s="49"/>
      <c r="G223" s="49"/>
      <c r="H223" s="47"/>
      <c r="I223" s="50"/>
      <c r="J223" s="50"/>
      <c r="K223" s="47"/>
      <c r="L223" s="47"/>
      <c r="M223" s="47"/>
      <c r="N223" s="47" t="str">
        <f>IF(Tableau3[[#This Row],[Gestionnaire]]="","",Tableau3[[#This Row],[Gestionnaire]])</f>
        <v/>
      </c>
      <c r="O223" s="48"/>
      <c r="P223" s="82"/>
      <c r="Q223" s="82"/>
      <c r="R223" s="48"/>
      <c r="S223" s="52"/>
      <c r="T223" s="52"/>
      <c r="U223" s="48" t="str">
        <f>IF(Tableau3[[#This Row],[Contrôles réglementaires]]="","",VLOOKUP(Tableau3[[#This Row],[Contrôles réglementaires]],Liste!Q180:R208,2,FALSE))</f>
        <v/>
      </c>
      <c r="V223" s="47" t="str">
        <f>IF(Tableau3[[#This Row],[Nombre de mois entre 2 contrôles]]="","",30)</f>
        <v/>
      </c>
      <c r="W223" s="54"/>
      <c r="X223" s="108"/>
      <c r="Y223" s="52"/>
      <c r="Z223" s="52"/>
      <c r="AA223" s="54"/>
      <c r="AB223" s="52"/>
      <c r="AC223" s="69"/>
    </row>
    <row r="224" spans="1:29" x14ac:dyDescent="0.2">
      <c r="A224" s="46"/>
      <c r="B224" s="55"/>
      <c r="C224" s="48" t="str">
        <f>IF(Tableau3[[#This Row],[N°]]="","",CONCATENATE("E","_",LEFT(A224,4),"_",B224))</f>
        <v/>
      </c>
      <c r="D224" s="49"/>
      <c r="E224" s="48"/>
      <c r="F224" s="49"/>
      <c r="G224" s="49"/>
      <c r="H224" s="47"/>
      <c r="I224" s="50"/>
      <c r="J224" s="50"/>
      <c r="K224" s="47"/>
      <c r="L224" s="47"/>
      <c r="M224" s="47"/>
      <c r="N224" s="47" t="str">
        <f>IF(Tableau3[[#This Row],[Gestionnaire]]="","",Tableau3[[#This Row],[Gestionnaire]])</f>
        <v/>
      </c>
      <c r="O224" s="48"/>
      <c r="P224" s="82"/>
      <c r="Q224" s="82"/>
      <c r="R224" s="48"/>
      <c r="S224" s="52"/>
      <c r="T224" s="52"/>
      <c r="U224" s="48" t="str">
        <f>IF(Tableau3[[#This Row],[Contrôles réglementaires]]="","",VLOOKUP(Tableau3[[#This Row],[Contrôles réglementaires]],Liste!Q181:R209,2,FALSE))</f>
        <v/>
      </c>
      <c r="V224" s="47" t="str">
        <f>IF(Tableau3[[#This Row],[Nombre de mois entre 2 contrôles]]="","",30)</f>
        <v/>
      </c>
      <c r="W224" s="54"/>
      <c r="X224" s="108"/>
      <c r="Y224" s="52"/>
      <c r="Z224" s="52"/>
      <c r="AA224" s="54"/>
      <c r="AB224" s="52"/>
      <c r="AC224" s="69"/>
    </row>
    <row r="225" spans="1:29" x14ac:dyDescent="0.2">
      <c r="A225" s="46"/>
      <c r="B225" s="55"/>
      <c r="C225" s="48" t="str">
        <f>IF(Tableau3[[#This Row],[N°]]="","",CONCATENATE("E","_",LEFT(A225,4),"_",B225))</f>
        <v/>
      </c>
      <c r="D225" s="49"/>
      <c r="E225" s="48"/>
      <c r="F225" s="49"/>
      <c r="G225" s="49"/>
      <c r="H225" s="47"/>
      <c r="I225" s="50"/>
      <c r="J225" s="50"/>
      <c r="K225" s="47"/>
      <c r="L225" s="47"/>
      <c r="M225" s="47"/>
      <c r="N225" s="47" t="str">
        <f>IF(Tableau3[[#This Row],[Gestionnaire]]="","",Tableau3[[#This Row],[Gestionnaire]])</f>
        <v/>
      </c>
      <c r="O225" s="48"/>
      <c r="P225" s="82"/>
      <c r="Q225" s="82"/>
      <c r="R225" s="48"/>
      <c r="S225" s="52"/>
      <c r="T225" s="52"/>
      <c r="U225" s="48" t="str">
        <f>IF(Tableau3[[#This Row],[Contrôles réglementaires]]="","",VLOOKUP(Tableau3[[#This Row],[Contrôles réglementaires]],Liste!Q182:R210,2,FALSE))</f>
        <v/>
      </c>
      <c r="V225" s="47" t="str">
        <f>IF(Tableau3[[#This Row],[Nombre de mois entre 2 contrôles]]="","",30)</f>
        <v/>
      </c>
      <c r="W225" s="54"/>
      <c r="X225" s="108"/>
      <c r="Y225" s="52"/>
      <c r="Z225" s="52"/>
      <c r="AA225" s="54"/>
      <c r="AB225" s="52"/>
      <c r="AC225" s="69"/>
    </row>
    <row r="226" spans="1:29" x14ac:dyDescent="0.2">
      <c r="A226" s="46"/>
      <c r="B226" s="55"/>
      <c r="C226" s="48" t="str">
        <f>IF(Tableau3[[#This Row],[N°]]="","",CONCATENATE("E","_",LEFT(A226,4),"_",B226))</f>
        <v/>
      </c>
      <c r="D226" s="49"/>
      <c r="E226" s="48"/>
      <c r="F226" s="49"/>
      <c r="G226" s="49"/>
      <c r="H226" s="47"/>
      <c r="I226" s="50"/>
      <c r="J226" s="50"/>
      <c r="K226" s="47"/>
      <c r="L226" s="47"/>
      <c r="M226" s="47"/>
      <c r="N226" s="47" t="str">
        <f>IF(Tableau3[[#This Row],[Gestionnaire]]="","",Tableau3[[#This Row],[Gestionnaire]])</f>
        <v/>
      </c>
      <c r="O226" s="48"/>
      <c r="P226" s="82"/>
      <c r="Q226" s="82"/>
      <c r="R226" s="48"/>
      <c r="S226" s="52"/>
      <c r="T226" s="52"/>
      <c r="U226" s="48" t="str">
        <f>IF(Tableau3[[#This Row],[Contrôles réglementaires]]="","",VLOOKUP(Tableau3[[#This Row],[Contrôles réglementaires]],Liste!Q183:R211,2,FALSE))</f>
        <v/>
      </c>
      <c r="V226" s="47" t="str">
        <f>IF(Tableau3[[#This Row],[Nombre de mois entre 2 contrôles]]="","",30)</f>
        <v/>
      </c>
      <c r="W226" s="54"/>
      <c r="X226" s="108"/>
      <c r="Y226" s="52"/>
      <c r="Z226" s="52"/>
      <c r="AA226" s="54"/>
      <c r="AB226" s="52"/>
      <c r="AC226" s="69"/>
    </row>
    <row r="227" spans="1:29" x14ac:dyDescent="0.2">
      <c r="A227" s="46"/>
      <c r="B227" s="55"/>
      <c r="C227" s="48" t="str">
        <f>IF(Tableau3[[#This Row],[N°]]="","",CONCATENATE("E","_",LEFT(A227,4),"_",B227))</f>
        <v/>
      </c>
      <c r="D227" s="49"/>
      <c r="E227" s="48"/>
      <c r="F227" s="49"/>
      <c r="G227" s="49"/>
      <c r="H227" s="47"/>
      <c r="I227" s="50"/>
      <c r="J227" s="50"/>
      <c r="K227" s="47"/>
      <c r="L227" s="47"/>
      <c r="M227" s="47"/>
      <c r="N227" s="47" t="str">
        <f>IF(Tableau3[[#This Row],[Gestionnaire]]="","",Tableau3[[#This Row],[Gestionnaire]])</f>
        <v/>
      </c>
      <c r="O227" s="48"/>
      <c r="P227" s="82"/>
      <c r="Q227" s="82"/>
      <c r="R227" s="48"/>
      <c r="S227" s="52"/>
      <c r="T227" s="52"/>
      <c r="U227" s="48" t="str">
        <f>IF(Tableau3[[#This Row],[Contrôles réglementaires]]="","",VLOOKUP(Tableau3[[#This Row],[Contrôles réglementaires]],Liste!Q184:R212,2,FALSE))</f>
        <v/>
      </c>
      <c r="V227" s="47" t="str">
        <f>IF(Tableau3[[#This Row],[Nombre de mois entre 2 contrôles]]="","",30)</f>
        <v/>
      </c>
      <c r="W227" s="54"/>
      <c r="X227" s="108"/>
      <c r="Y227" s="52"/>
      <c r="Z227" s="52"/>
      <c r="AA227" s="54"/>
      <c r="AB227" s="52"/>
      <c r="AC227" s="69"/>
    </row>
    <row r="228" spans="1:29" x14ac:dyDescent="0.2">
      <c r="A228" s="46"/>
      <c r="B228" s="55"/>
      <c r="C228" s="48" t="str">
        <f>IF(Tableau3[[#This Row],[N°]]="","",CONCATENATE("E","_",LEFT(A228,4),"_",B228))</f>
        <v/>
      </c>
      <c r="D228" s="49"/>
      <c r="E228" s="48"/>
      <c r="F228" s="49"/>
      <c r="G228" s="49"/>
      <c r="H228" s="47"/>
      <c r="I228" s="50"/>
      <c r="J228" s="50"/>
      <c r="K228" s="47"/>
      <c r="L228" s="47"/>
      <c r="M228" s="47"/>
      <c r="N228" s="47" t="str">
        <f>IF(Tableau3[[#This Row],[Gestionnaire]]="","",Tableau3[[#This Row],[Gestionnaire]])</f>
        <v/>
      </c>
      <c r="O228" s="48"/>
      <c r="P228" s="82"/>
      <c r="Q228" s="82"/>
      <c r="R228" s="48"/>
      <c r="S228" s="52"/>
      <c r="T228" s="52"/>
      <c r="U228" s="48" t="str">
        <f>IF(Tableau3[[#This Row],[Contrôles réglementaires]]="","",VLOOKUP(Tableau3[[#This Row],[Contrôles réglementaires]],Liste!Q185:R213,2,FALSE))</f>
        <v/>
      </c>
      <c r="V228" s="47" t="str">
        <f>IF(Tableau3[[#This Row],[Nombre de mois entre 2 contrôles]]="","",30)</f>
        <v/>
      </c>
      <c r="W228" s="54"/>
      <c r="X228" s="108"/>
      <c r="Y228" s="52"/>
      <c r="Z228" s="52"/>
      <c r="AA228" s="54"/>
      <c r="AB228" s="52"/>
      <c r="AC228" s="69"/>
    </row>
    <row r="229" spans="1:29" x14ac:dyDescent="0.2">
      <c r="A229" s="46"/>
      <c r="B229" s="55"/>
      <c r="C229" s="48" t="str">
        <f>IF(Tableau3[[#This Row],[N°]]="","",CONCATENATE("E","_",LEFT(A229,4),"_",B229))</f>
        <v/>
      </c>
      <c r="D229" s="49"/>
      <c r="E229" s="48"/>
      <c r="F229" s="49"/>
      <c r="G229" s="49"/>
      <c r="H229" s="47"/>
      <c r="I229" s="50"/>
      <c r="J229" s="50"/>
      <c r="K229" s="47"/>
      <c r="L229" s="47"/>
      <c r="M229" s="47"/>
      <c r="N229" s="47" t="str">
        <f>IF(Tableau3[[#This Row],[Gestionnaire]]="","",Tableau3[[#This Row],[Gestionnaire]])</f>
        <v/>
      </c>
      <c r="O229" s="48"/>
      <c r="P229" s="82"/>
      <c r="Q229" s="82"/>
      <c r="R229" s="48"/>
      <c r="S229" s="52"/>
      <c r="T229" s="52"/>
      <c r="U229" s="48" t="str">
        <f>IF(Tableau3[[#This Row],[Contrôles réglementaires]]="","",VLOOKUP(Tableau3[[#This Row],[Contrôles réglementaires]],Liste!Q186:R214,2,FALSE))</f>
        <v/>
      </c>
      <c r="V229" s="47" t="str">
        <f>IF(Tableau3[[#This Row],[Nombre de mois entre 2 contrôles]]="","",30)</f>
        <v/>
      </c>
      <c r="W229" s="54"/>
      <c r="X229" s="108"/>
      <c r="Y229" s="52"/>
      <c r="Z229" s="52"/>
      <c r="AA229" s="54"/>
      <c r="AB229" s="52"/>
      <c r="AC229" s="69"/>
    </row>
    <row r="230" spans="1:29" x14ac:dyDescent="0.2">
      <c r="A230" s="46"/>
      <c r="B230" s="55"/>
      <c r="C230" s="48" t="str">
        <f>IF(Tableau3[[#This Row],[N°]]="","",CONCATENATE("E","_",LEFT(A230,4),"_",B230))</f>
        <v/>
      </c>
      <c r="D230" s="49"/>
      <c r="E230" s="48"/>
      <c r="F230" s="49"/>
      <c r="G230" s="49"/>
      <c r="H230" s="47"/>
      <c r="I230" s="50"/>
      <c r="J230" s="50"/>
      <c r="K230" s="47"/>
      <c r="L230" s="47"/>
      <c r="M230" s="47"/>
      <c r="N230" s="47" t="str">
        <f>IF(Tableau3[[#This Row],[Gestionnaire]]="","",Tableau3[[#This Row],[Gestionnaire]])</f>
        <v/>
      </c>
      <c r="O230" s="48"/>
      <c r="P230" s="82"/>
      <c r="Q230" s="82"/>
      <c r="R230" s="48"/>
      <c r="S230" s="52"/>
      <c r="T230" s="52"/>
      <c r="U230" s="48" t="str">
        <f>IF(Tableau3[[#This Row],[Contrôles réglementaires]]="","",VLOOKUP(Tableau3[[#This Row],[Contrôles réglementaires]],Liste!Q187:R215,2,FALSE))</f>
        <v/>
      </c>
      <c r="V230" s="47" t="str">
        <f>IF(Tableau3[[#This Row],[Nombre de mois entre 2 contrôles]]="","",30)</f>
        <v/>
      </c>
      <c r="W230" s="54"/>
      <c r="X230" s="108"/>
      <c r="Y230" s="52"/>
      <c r="Z230" s="52"/>
      <c r="AA230" s="54"/>
      <c r="AB230" s="52"/>
      <c r="AC230" s="69"/>
    </row>
    <row r="231" spans="1:29" x14ac:dyDescent="0.2">
      <c r="A231" s="46"/>
      <c r="B231" s="55"/>
      <c r="C231" s="48" t="str">
        <f>IF(Tableau3[[#This Row],[N°]]="","",CONCATENATE("E","_",LEFT(A231,4),"_",B231))</f>
        <v/>
      </c>
      <c r="D231" s="49"/>
      <c r="E231" s="48"/>
      <c r="F231" s="49"/>
      <c r="G231" s="49"/>
      <c r="H231" s="47"/>
      <c r="I231" s="50"/>
      <c r="J231" s="50"/>
      <c r="K231" s="47"/>
      <c r="L231" s="47"/>
      <c r="M231" s="47"/>
      <c r="N231" s="47" t="str">
        <f>IF(Tableau3[[#This Row],[Gestionnaire]]="","",Tableau3[[#This Row],[Gestionnaire]])</f>
        <v/>
      </c>
      <c r="O231" s="48"/>
      <c r="P231" s="82"/>
      <c r="Q231" s="82"/>
      <c r="R231" s="48"/>
      <c r="S231" s="52"/>
      <c r="T231" s="52"/>
      <c r="U231" s="48" t="str">
        <f>IF(Tableau3[[#This Row],[Contrôles réglementaires]]="","",VLOOKUP(Tableau3[[#This Row],[Contrôles réglementaires]],Liste!Q188:R216,2,FALSE))</f>
        <v/>
      </c>
      <c r="V231" s="47" t="str">
        <f>IF(Tableau3[[#This Row],[Nombre de mois entre 2 contrôles]]="","",30)</f>
        <v/>
      </c>
      <c r="W231" s="54"/>
      <c r="X231" s="108"/>
      <c r="Y231" s="52"/>
      <c r="Z231" s="52"/>
      <c r="AA231" s="54"/>
      <c r="AB231" s="52"/>
      <c r="AC231" s="69"/>
    </row>
    <row r="232" spans="1:29" x14ac:dyDescent="0.2">
      <c r="A232" s="46"/>
      <c r="B232" s="55"/>
      <c r="C232" s="48" t="str">
        <f>IF(Tableau3[[#This Row],[N°]]="","",CONCATENATE("E","_",LEFT(A232,4),"_",B232))</f>
        <v/>
      </c>
      <c r="D232" s="49"/>
      <c r="E232" s="48"/>
      <c r="F232" s="49"/>
      <c r="G232" s="49"/>
      <c r="H232" s="47"/>
      <c r="I232" s="50"/>
      <c r="J232" s="50"/>
      <c r="K232" s="47"/>
      <c r="L232" s="47"/>
      <c r="M232" s="47"/>
      <c r="N232" s="47" t="str">
        <f>IF(Tableau3[[#This Row],[Gestionnaire]]="","",Tableau3[[#This Row],[Gestionnaire]])</f>
        <v/>
      </c>
      <c r="O232" s="48"/>
      <c r="P232" s="82"/>
      <c r="Q232" s="82"/>
      <c r="R232" s="48"/>
      <c r="S232" s="52"/>
      <c r="T232" s="52"/>
      <c r="U232" s="48" t="str">
        <f>IF(Tableau3[[#This Row],[Contrôles réglementaires]]="","",VLOOKUP(Tableau3[[#This Row],[Contrôles réglementaires]],Liste!Q189:R217,2,FALSE))</f>
        <v/>
      </c>
      <c r="V232" s="47" t="str">
        <f>IF(Tableau3[[#This Row],[Nombre de mois entre 2 contrôles]]="","",30)</f>
        <v/>
      </c>
      <c r="W232" s="54"/>
      <c r="X232" s="108"/>
      <c r="Y232" s="52"/>
      <c r="Z232" s="52"/>
      <c r="AA232" s="54"/>
      <c r="AB232" s="52"/>
      <c r="AC232" s="69"/>
    </row>
    <row r="233" spans="1:29" x14ac:dyDescent="0.2">
      <c r="A233" s="46"/>
      <c r="B233" s="55"/>
      <c r="C233" s="48" t="str">
        <f>IF(Tableau3[[#This Row],[N°]]="","",CONCATENATE("E","_",LEFT(A233,4),"_",B233))</f>
        <v/>
      </c>
      <c r="D233" s="53"/>
      <c r="E233" s="52"/>
      <c r="F233" s="53"/>
      <c r="G233" s="53"/>
      <c r="H233" s="51"/>
      <c r="I233" s="54"/>
      <c r="J233" s="54"/>
      <c r="K233" s="51"/>
      <c r="L233" s="51"/>
      <c r="M233" s="47"/>
      <c r="N233" s="47" t="str">
        <f>IF(Tableau3[[#This Row],[Gestionnaire]]="","",Tableau3[[#This Row],[Gestionnaire]])</f>
        <v/>
      </c>
      <c r="O233" s="52"/>
      <c r="P233" s="83"/>
      <c r="Q233" s="83"/>
      <c r="R233" s="52"/>
      <c r="S233" s="52"/>
      <c r="T233" s="52"/>
      <c r="U233" s="52"/>
      <c r="V233" s="51"/>
      <c r="W233" s="54"/>
      <c r="X233" s="108"/>
      <c r="Y233" s="52"/>
      <c r="Z233" s="52"/>
      <c r="AA233" s="54"/>
      <c r="AB233" s="52"/>
      <c r="AC233" s="69"/>
    </row>
    <row r="234" spans="1:29" x14ac:dyDescent="0.2">
      <c r="A234" s="46"/>
      <c r="B234" s="55"/>
      <c r="C234" s="48" t="str">
        <f>IF(Tableau3[[#This Row],[N°]]="","",CONCATENATE("E","_",LEFT(A234,4),"_",B234))</f>
        <v/>
      </c>
      <c r="D234" s="53"/>
      <c r="E234" s="52"/>
      <c r="F234" s="53"/>
      <c r="G234" s="53"/>
      <c r="H234" s="51"/>
      <c r="I234" s="54"/>
      <c r="J234" s="54"/>
      <c r="K234" s="51"/>
      <c r="L234" s="51"/>
      <c r="M234" s="47"/>
      <c r="N234" s="47" t="str">
        <f>IF(Tableau3[[#This Row],[Gestionnaire]]="","",Tableau3[[#This Row],[Gestionnaire]])</f>
        <v/>
      </c>
      <c r="O234" s="52"/>
      <c r="P234" s="83"/>
      <c r="Q234" s="83"/>
      <c r="R234" s="52"/>
      <c r="S234" s="52"/>
      <c r="T234" s="52"/>
      <c r="U234" s="52"/>
      <c r="V234" s="51"/>
      <c r="W234" s="54"/>
      <c r="X234" s="108"/>
      <c r="Y234" s="52"/>
      <c r="Z234" s="52"/>
      <c r="AA234" s="54"/>
      <c r="AB234" s="52"/>
      <c r="AC234" s="69"/>
    </row>
    <row r="235" spans="1:29" x14ac:dyDescent="0.2">
      <c r="A235" s="46"/>
      <c r="B235" s="55"/>
      <c r="C235" s="48" t="str">
        <f>IF(Tableau3[[#This Row],[N°]]="","",CONCATENATE("E","_",LEFT(A235,4),"_",B235))</f>
        <v/>
      </c>
      <c r="D235" s="53"/>
      <c r="E235" s="52"/>
      <c r="F235" s="53"/>
      <c r="G235" s="53"/>
      <c r="H235" s="51"/>
      <c r="I235" s="54"/>
      <c r="J235" s="54"/>
      <c r="K235" s="51"/>
      <c r="L235" s="51"/>
      <c r="M235" s="47"/>
      <c r="N235" s="47" t="str">
        <f>IF(Tableau3[[#This Row],[Gestionnaire]]="","",Tableau3[[#This Row],[Gestionnaire]])</f>
        <v/>
      </c>
      <c r="O235" s="52"/>
      <c r="P235" s="83"/>
      <c r="Q235" s="83"/>
      <c r="R235" s="52"/>
      <c r="S235" s="52"/>
      <c r="T235" s="52"/>
      <c r="U235" s="52"/>
      <c r="V235" s="51"/>
      <c r="W235" s="54"/>
      <c r="X235" s="108"/>
      <c r="Y235" s="52"/>
      <c r="Z235" s="52"/>
      <c r="AA235" s="54"/>
      <c r="AB235" s="52"/>
      <c r="AC235" s="6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34"/>
  <sheetViews>
    <sheetView zoomScale="70" zoomScaleNormal="70" workbookViewId="0">
      <selection activeCell="T3" sqref="T3:U6"/>
    </sheetView>
  </sheetViews>
  <sheetFormatPr baseColWidth="10" defaultRowHeight="15" x14ac:dyDescent="0.25"/>
  <cols>
    <col min="1" max="1" width="13.85546875" style="5" bestFit="1" customWidth="1"/>
    <col min="2" max="2" width="14.28515625" style="5" bestFit="1" customWidth="1"/>
    <col min="3" max="3" width="16.28515625" style="5" bestFit="1" customWidth="1"/>
    <col min="4" max="4" width="25.7109375" style="5" bestFit="1" customWidth="1"/>
    <col min="5" max="5" width="23.5703125" bestFit="1" customWidth="1"/>
    <col min="6" max="6" width="24.140625" bestFit="1" customWidth="1"/>
    <col min="7" max="7" width="37.7109375" bestFit="1" customWidth="1"/>
    <col min="8" max="8" width="41.5703125" bestFit="1" customWidth="1"/>
    <col min="9" max="9" width="55.7109375" bestFit="1" customWidth="1"/>
    <col min="10" max="10" width="49.28515625" bestFit="1" customWidth="1"/>
    <col min="11" max="11" width="38.140625" bestFit="1" customWidth="1"/>
    <col min="12" max="12" width="46.140625" bestFit="1" customWidth="1"/>
    <col min="13" max="13" width="74.5703125" bestFit="1" customWidth="1"/>
    <col min="14" max="14" width="41.140625" bestFit="1" customWidth="1"/>
    <col min="15" max="15" width="24.85546875" bestFit="1" customWidth="1"/>
    <col min="16" max="16" width="10.85546875" bestFit="1" customWidth="1"/>
    <col min="17" max="17" width="82.28515625" customWidth="1"/>
    <col min="18" max="18" width="21.7109375" bestFit="1" customWidth="1"/>
    <col min="19" max="19" width="12.140625" bestFit="1" customWidth="1"/>
  </cols>
  <sheetData>
    <row r="1" spans="1:26" ht="20.25" x14ac:dyDescent="0.3">
      <c r="A1" s="3" t="s">
        <v>234</v>
      </c>
      <c r="B1" s="3" t="s">
        <v>175</v>
      </c>
      <c r="C1" s="33" t="s">
        <v>181</v>
      </c>
      <c r="D1" s="2" t="s">
        <v>176</v>
      </c>
      <c r="E1" s="18" t="s">
        <v>7</v>
      </c>
      <c r="F1" s="18" t="s">
        <v>8</v>
      </c>
      <c r="G1" s="18" t="s">
        <v>9</v>
      </c>
      <c r="H1" s="18" t="s">
        <v>10</v>
      </c>
      <c r="I1" s="18" t="s">
        <v>11</v>
      </c>
      <c r="J1" s="18" t="s">
        <v>12</v>
      </c>
      <c r="K1" s="18" t="s">
        <v>13</v>
      </c>
      <c r="L1" s="18" t="s">
        <v>14</v>
      </c>
      <c r="M1" s="18" t="s">
        <v>15</v>
      </c>
      <c r="N1" s="18" t="s">
        <v>16</v>
      </c>
      <c r="O1" s="18" t="s">
        <v>17</v>
      </c>
      <c r="P1" s="21" t="s">
        <v>18</v>
      </c>
      <c r="Q1" s="118" t="s">
        <v>19</v>
      </c>
      <c r="R1" s="119"/>
    </row>
    <row r="2" spans="1:26" ht="24" customHeight="1" x14ac:dyDescent="0.25">
      <c r="A2" s="6" t="s">
        <v>220</v>
      </c>
      <c r="B2" s="6" t="s">
        <v>1</v>
      </c>
      <c r="C2" s="7">
        <v>602</v>
      </c>
      <c r="D2" s="6" t="s">
        <v>7</v>
      </c>
      <c r="E2" s="19" t="s">
        <v>12</v>
      </c>
      <c r="F2" s="11" t="s">
        <v>20</v>
      </c>
      <c r="G2" s="15" t="s">
        <v>21</v>
      </c>
      <c r="H2" s="15" t="s">
        <v>22</v>
      </c>
      <c r="I2" s="15" t="s">
        <v>23</v>
      </c>
      <c r="J2" s="9" t="s">
        <v>24</v>
      </c>
      <c r="K2" s="11" t="s">
        <v>25</v>
      </c>
      <c r="L2" s="11" t="s">
        <v>26</v>
      </c>
      <c r="M2" s="11" t="s">
        <v>27</v>
      </c>
      <c r="N2" s="11" t="s">
        <v>28</v>
      </c>
      <c r="O2" s="11" t="s">
        <v>29</v>
      </c>
      <c r="P2" s="22" t="s">
        <v>30</v>
      </c>
      <c r="Q2" s="23" t="s">
        <v>31</v>
      </c>
      <c r="R2" s="23" t="s">
        <v>32</v>
      </c>
      <c r="S2" s="22" t="s">
        <v>237</v>
      </c>
      <c r="T2" s="71" t="s">
        <v>232</v>
      </c>
      <c r="U2" s="62" t="s">
        <v>233</v>
      </c>
    </row>
    <row r="3" spans="1:26" ht="24" customHeight="1" x14ac:dyDescent="0.25">
      <c r="A3" s="6"/>
      <c r="B3" s="6"/>
      <c r="C3" s="7">
        <v>602</v>
      </c>
      <c r="D3" s="6" t="s">
        <v>8</v>
      </c>
      <c r="E3" s="19" t="s">
        <v>13</v>
      </c>
      <c r="F3" s="11" t="s">
        <v>33</v>
      </c>
      <c r="G3" s="15" t="s">
        <v>34</v>
      </c>
      <c r="H3" s="15" t="s">
        <v>35</v>
      </c>
      <c r="I3" s="15" t="s">
        <v>36</v>
      </c>
      <c r="J3" s="9" t="s">
        <v>183</v>
      </c>
      <c r="K3" s="11" t="s">
        <v>37</v>
      </c>
      <c r="L3" s="11" t="s">
        <v>38</v>
      </c>
      <c r="M3" s="11" t="s">
        <v>39</v>
      </c>
      <c r="N3" s="11" t="s">
        <v>40</v>
      </c>
      <c r="O3" s="5"/>
      <c r="P3" s="22" t="s">
        <v>41</v>
      </c>
      <c r="Q3" s="6" t="s">
        <v>42</v>
      </c>
      <c r="R3" s="6" t="s">
        <v>43</v>
      </c>
      <c r="S3" s="74">
        <v>30</v>
      </c>
      <c r="T3" s="72"/>
      <c r="U3" s="63"/>
      <c r="Z3" s="66"/>
    </row>
    <row r="4" spans="1:26" ht="24" customHeight="1" x14ac:dyDescent="0.25">
      <c r="A4" s="6"/>
      <c r="B4" s="6"/>
      <c r="C4" s="7">
        <v>600</v>
      </c>
      <c r="D4" s="6" t="s">
        <v>9</v>
      </c>
      <c r="E4" s="19" t="s">
        <v>14</v>
      </c>
      <c r="F4" s="15" t="s">
        <v>44</v>
      </c>
      <c r="G4" s="15" t="s">
        <v>45</v>
      </c>
      <c r="H4" s="15" t="s">
        <v>46</v>
      </c>
      <c r="I4" s="5"/>
      <c r="J4" s="9" t="s">
        <v>47</v>
      </c>
      <c r="K4" s="11" t="s">
        <v>48</v>
      </c>
      <c r="L4" s="11" t="s">
        <v>49</v>
      </c>
      <c r="M4" s="11" t="s">
        <v>50</v>
      </c>
      <c r="N4" s="5"/>
      <c r="O4" s="5"/>
      <c r="P4" s="5"/>
      <c r="Q4" s="6" t="s">
        <v>51</v>
      </c>
      <c r="R4" s="6" t="s">
        <v>43</v>
      </c>
      <c r="S4" s="74">
        <v>30</v>
      </c>
      <c r="T4" s="73"/>
      <c r="U4" s="64"/>
    </row>
    <row r="5" spans="1:26" ht="24" customHeight="1" x14ac:dyDescent="0.25">
      <c r="A5" s="6"/>
      <c r="B5" s="6"/>
      <c r="C5" s="7"/>
      <c r="D5" s="6" t="s">
        <v>10</v>
      </c>
      <c r="E5" s="19" t="s">
        <v>52</v>
      </c>
      <c r="F5" s="15" t="s">
        <v>53</v>
      </c>
      <c r="G5" s="15" t="s">
        <v>54</v>
      </c>
      <c r="H5" s="15" t="s">
        <v>55</v>
      </c>
      <c r="I5" s="15"/>
      <c r="J5" s="9" t="s">
        <v>56</v>
      </c>
      <c r="K5" s="11" t="s">
        <v>57</v>
      </c>
      <c r="L5" s="11" t="s">
        <v>58</v>
      </c>
      <c r="M5" s="11" t="s">
        <v>59</v>
      </c>
      <c r="N5" s="5"/>
      <c r="O5" s="8"/>
      <c r="P5" s="5"/>
      <c r="Q5" s="6" t="s">
        <v>60</v>
      </c>
      <c r="R5" s="6" t="s">
        <v>43</v>
      </c>
      <c r="S5" s="74">
        <v>30</v>
      </c>
      <c r="T5" s="73"/>
      <c r="U5" s="64"/>
    </row>
    <row r="6" spans="1:26" ht="24" customHeight="1" x14ac:dyDescent="0.25">
      <c r="D6" s="6" t="s">
        <v>11</v>
      </c>
      <c r="E6" s="19" t="s">
        <v>16</v>
      </c>
      <c r="F6" s="15" t="s">
        <v>61</v>
      </c>
      <c r="G6" s="15" t="s">
        <v>62</v>
      </c>
      <c r="H6" s="15" t="s">
        <v>63</v>
      </c>
      <c r="I6" s="15"/>
      <c r="J6" s="10" t="s">
        <v>64</v>
      </c>
      <c r="K6" s="11" t="s">
        <v>65</v>
      </c>
      <c r="L6" s="11" t="s">
        <v>66</v>
      </c>
      <c r="M6" s="11" t="s">
        <v>67</v>
      </c>
      <c r="N6" s="5"/>
      <c r="O6" s="8"/>
      <c r="P6" s="5"/>
      <c r="Q6" s="6" t="s">
        <v>68</v>
      </c>
      <c r="R6" s="6" t="s">
        <v>43</v>
      </c>
      <c r="S6" s="74">
        <v>30</v>
      </c>
    </row>
    <row r="7" spans="1:26" ht="24" customHeight="1" x14ac:dyDescent="0.25">
      <c r="E7" s="19" t="s">
        <v>17</v>
      </c>
      <c r="F7" s="15" t="s">
        <v>69</v>
      </c>
      <c r="G7" s="15" t="s">
        <v>70</v>
      </c>
      <c r="H7" s="15" t="s">
        <v>71</v>
      </c>
      <c r="I7" s="15"/>
      <c r="J7" s="10" t="s">
        <v>72</v>
      </c>
      <c r="K7" s="13" t="s">
        <v>73</v>
      </c>
      <c r="L7" s="11" t="s">
        <v>74</v>
      </c>
      <c r="M7" s="14" t="s">
        <v>75</v>
      </c>
      <c r="N7" s="5"/>
      <c r="O7" s="8"/>
      <c r="P7" s="5"/>
      <c r="Q7" s="6" t="s">
        <v>76</v>
      </c>
      <c r="R7" s="6" t="s">
        <v>43</v>
      </c>
      <c r="S7" s="74">
        <v>30</v>
      </c>
    </row>
    <row r="8" spans="1:26" ht="24" customHeight="1" x14ac:dyDescent="0.25">
      <c r="E8" s="15"/>
      <c r="F8" s="15" t="s">
        <v>77</v>
      </c>
      <c r="G8" s="15"/>
      <c r="H8" s="15" t="s">
        <v>78</v>
      </c>
      <c r="I8" s="15"/>
      <c r="J8" s="11" t="s">
        <v>79</v>
      </c>
      <c r="K8" s="13" t="s">
        <v>80</v>
      </c>
      <c r="L8" s="11" t="s">
        <v>81</v>
      </c>
      <c r="M8" s="14" t="s">
        <v>82</v>
      </c>
      <c r="N8" s="5"/>
      <c r="O8" s="8"/>
      <c r="P8" s="5"/>
      <c r="Q8" s="6" t="s">
        <v>83</v>
      </c>
      <c r="R8" s="6" t="s">
        <v>84</v>
      </c>
      <c r="S8" s="74">
        <v>30</v>
      </c>
    </row>
    <row r="9" spans="1:26" ht="24" customHeight="1" x14ac:dyDescent="0.25">
      <c r="E9" s="15"/>
      <c r="F9" s="15" t="s">
        <v>85</v>
      </c>
      <c r="G9" s="15"/>
      <c r="H9" s="15" t="s">
        <v>86</v>
      </c>
      <c r="I9" s="15"/>
      <c r="J9" s="11" t="s">
        <v>87</v>
      </c>
      <c r="K9" s="13" t="s">
        <v>88</v>
      </c>
      <c r="L9" s="11" t="s">
        <v>89</v>
      </c>
      <c r="M9" s="14" t="s">
        <v>90</v>
      </c>
      <c r="N9" s="5"/>
      <c r="O9" s="8"/>
      <c r="P9" s="5"/>
      <c r="Q9" s="6" t="s">
        <v>91</v>
      </c>
      <c r="R9" s="6" t="s">
        <v>43</v>
      </c>
      <c r="S9" s="74">
        <v>30</v>
      </c>
    </row>
    <row r="10" spans="1:26" ht="24" customHeight="1" x14ac:dyDescent="0.25">
      <c r="E10" s="15"/>
      <c r="F10" s="15"/>
      <c r="G10" s="15"/>
      <c r="H10" s="15" t="s">
        <v>92</v>
      </c>
      <c r="I10" s="15"/>
      <c r="J10" s="11" t="s">
        <v>87</v>
      </c>
      <c r="K10" s="5"/>
      <c r="L10" s="11" t="s">
        <v>93</v>
      </c>
      <c r="M10" s="11" t="s">
        <v>94</v>
      </c>
      <c r="N10" s="5"/>
      <c r="O10" s="8"/>
      <c r="P10" s="5"/>
      <c r="Q10" s="6" t="s">
        <v>95</v>
      </c>
      <c r="R10" s="6" t="s">
        <v>96</v>
      </c>
      <c r="S10" s="74">
        <v>30</v>
      </c>
    </row>
    <row r="11" spans="1:26" ht="24" customHeight="1" x14ac:dyDescent="0.25">
      <c r="E11" s="15"/>
      <c r="F11" s="15"/>
      <c r="G11" s="15"/>
      <c r="H11" s="15" t="s">
        <v>97</v>
      </c>
      <c r="I11" s="15"/>
      <c r="J11" s="11" t="s">
        <v>87</v>
      </c>
      <c r="K11" s="5"/>
      <c r="L11" s="11" t="s">
        <v>98</v>
      </c>
      <c r="M11" s="11" t="s">
        <v>99</v>
      </c>
      <c r="N11" s="5"/>
      <c r="O11" s="8"/>
      <c r="P11" s="5"/>
      <c r="Q11" s="6" t="s">
        <v>100</v>
      </c>
      <c r="R11" s="6" t="s">
        <v>96</v>
      </c>
      <c r="S11" s="74">
        <v>30</v>
      </c>
    </row>
    <row r="12" spans="1:26" ht="24" customHeight="1" x14ac:dyDescent="0.25">
      <c r="E12" s="15"/>
      <c r="F12" s="15"/>
      <c r="G12" s="15"/>
      <c r="H12" s="15" t="s">
        <v>101</v>
      </c>
      <c r="I12" s="15"/>
      <c r="J12" s="11" t="s">
        <v>102</v>
      </c>
      <c r="K12" s="5"/>
      <c r="L12" s="11" t="s">
        <v>103</v>
      </c>
      <c r="M12" s="5"/>
      <c r="N12" s="5"/>
      <c r="O12" s="8"/>
      <c r="P12" s="5"/>
      <c r="Q12" s="6" t="s">
        <v>104</v>
      </c>
      <c r="R12" s="6" t="s">
        <v>105</v>
      </c>
      <c r="S12" s="74">
        <v>30</v>
      </c>
    </row>
    <row r="13" spans="1:26" ht="24" customHeight="1" x14ac:dyDescent="0.25">
      <c r="E13" s="15"/>
      <c r="F13" s="15"/>
      <c r="G13" s="15"/>
      <c r="H13" s="15" t="s">
        <v>106</v>
      </c>
      <c r="I13" s="15"/>
      <c r="J13" s="11" t="s">
        <v>107</v>
      </c>
      <c r="K13" s="5"/>
      <c r="L13" s="11" t="s">
        <v>108</v>
      </c>
      <c r="M13" s="5"/>
      <c r="N13" s="5"/>
      <c r="O13" s="8"/>
      <c r="P13" s="5"/>
      <c r="Q13" s="6" t="s">
        <v>159</v>
      </c>
      <c r="R13" s="6" t="s">
        <v>160</v>
      </c>
      <c r="S13" s="74">
        <v>30</v>
      </c>
    </row>
    <row r="14" spans="1:26" ht="24" customHeight="1" x14ac:dyDescent="0.25">
      <c r="E14" s="15"/>
      <c r="F14" s="15"/>
      <c r="G14" s="15"/>
      <c r="H14" s="15" t="s">
        <v>110</v>
      </c>
      <c r="I14" s="15"/>
      <c r="J14" s="12" t="s">
        <v>111</v>
      </c>
      <c r="K14" s="5"/>
      <c r="L14" s="11" t="s">
        <v>112</v>
      </c>
      <c r="M14" s="5"/>
      <c r="N14" s="5"/>
      <c r="O14" s="8"/>
      <c r="P14" s="5"/>
      <c r="Q14" s="6" t="s">
        <v>109</v>
      </c>
      <c r="R14" s="6" t="s">
        <v>43</v>
      </c>
      <c r="S14" s="74">
        <v>30</v>
      </c>
    </row>
    <row r="15" spans="1:26" ht="24" customHeight="1" x14ac:dyDescent="0.25">
      <c r="E15" s="15"/>
      <c r="F15" s="15"/>
      <c r="G15" s="15"/>
      <c r="H15" s="15" t="s">
        <v>114</v>
      </c>
      <c r="I15" s="15"/>
      <c r="J15" s="12" t="s">
        <v>115</v>
      </c>
      <c r="K15" s="5"/>
      <c r="L15" s="11" t="s">
        <v>116</v>
      </c>
      <c r="M15" s="5"/>
      <c r="N15" s="5"/>
      <c r="O15" s="8"/>
      <c r="P15" s="5"/>
      <c r="Q15" s="6" t="s">
        <v>113</v>
      </c>
      <c r="R15" s="6" t="s">
        <v>105</v>
      </c>
      <c r="S15" s="74">
        <v>30</v>
      </c>
    </row>
    <row r="16" spans="1:26" ht="24" customHeight="1" x14ac:dyDescent="0.25">
      <c r="E16" s="15"/>
      <c r="F16" s="15"/>
      <c r="G16" s="15"/>
      <c r="H16" s="15" t="s">
        <v>119</v>
      </c>
      <c r="I16" s="15"/>
      <c r="J16" s="12" t="s">
        <v>120</v>
      </c>
      <c r="K16" s="5"/>
      <c r="L16" s="11" t="s">
        <v>121</v>
      </c>
      <c r="M16" s="5"/>
      <c r="N16" s="5"/>
      <c r="O16" s="8"/>
      <c r="P16" s="5"/>
      <c r="Q16" s="6" t="s">
        <v>117</v>
      </c>
      <c r="R16" s="6" t="s">
        <v>118</v>
      </c>
      <c r="S16" s="74">
        <v>30</v>
      </c>
    </row>
    <row r="17" spans="5:19" ht="24" customHeight="1" x14ac:dyDescent="0.25">
      <c r="E17" s="15"/>
      <c r="F17" s="15"/>
      <c r="G17" s="15"/>
      <c r="H17" s="15" t="s">
        <v>123</v>
      </c>
      <c r="I17" s="15"/>
      <c r="J17" s="11" t="s">
        <v>124</v>
      </c>
      <c r="K17" s="5"/>
      <c r="L17" s="11" t="s">
        <v>125</v>
      </c>
      <c r="M17" s="5"/>
      <c r="N17" s="5"/>
      <c r="O17" s="8"/>
      <c r="P17" s="5"/>
      <c r="Q17" s="6" t="s">
        <v>163</v>
      </c>
      <c r="R17" s="25" t="s">
        <v>164</v>
      </c>
      <c r="S17" s="74">
        <v>30</v>
      </c>
    </row>
    <row r="18" spans="5:19" ht="24" customHeight="1" x14ac:dyDescent="0.25">
      <c r="E18" s="15"/>
      <c r="F18" s="15"/>
      <c r="G18" s="15"/>
      <c r="H18" s="15"/>
      <c r="I18" s="15"/>
      <c r="J18" s="11" t="s">
        <v>127</v>
      </c>
      <c r="K18" s="5"/>
      <c r="L18" s="11" t="s">
        <v>128</v>
      </c>
      <c r="M18" s="5"/>
      <c r="N18" s="5"/>
      <c r="O18" s="8"/>
      <c r="P18" s="5"/>
      <c r="Q18" s="24" t="s">
        <v>122</v>
      </c>
      <c r="R18" s="6" t="s">
        <v>96</v>
      </c>
      <c r="S18" s="74">
        <v>30</v>
      </c>
    </row>
    <row r="19" spans="5:19" ht="24" customHeight="1" x14ac:dyDescent="0.25">
      <c r="E19" s="15"/>
      <c r="F19" s="15"/>
      <c r="G19" s="15"/>
      <c r="H19" s="15"/>
      <c r="I19" s="15"/>
      <c r="J19" s="11" t="s">
        <v>130</v>
      </c>
      <c r="K19" s="5"/>
      <c r="L19" s="11" t="s">
        <v>131</v>
      </c>
      <c r="M19" s="5"/>
      <c r="N19" s="5"/>
      <c r="O19" s="8"/>
      <c r="P19" s="5"/>
      <c r="Q19" s="6" t="s">
        <v>126</v>
      </c>
      <c r="R19" s="6" t="s">
        <v>96</v>
      </c>
      <c r="S19" s="74">
        <v>30</v>
      </c>
    </row>
    <row r="20" spans="5:19" ht="24" customHeight="1" x14ac:dyDescent="0.25">
      <c r="E20" s="15"/>
      <c r="F20" s="15"/>
      <c r="G20" s="15"/>
      <c r="H20" s="15"/>
      <c r="I20" s="15"/>
      <c r="J20" s="11" t="s">
        <v>133</v>
      </c>
      <c r="K20" s="5"/>
      <c r="L20" s="11" t="s">
        <v>134</v>
      </c>
      <c r="M20" s="5"/>
      <c r="N20" s="5"/>
      <c r="O20" s="8"/>
      <c r="P20" s="5"/>
      <c r="Q20" s="6" t="s">
        <v>129</v>
      </c>
      <c r="R20" s="6" t="s">
        <v>43</v>
      </c>
      <c r="S20" s="74">
        <v>30</v>
      </c>
    </row>
    <row r="21" spans="5:19" ht="24" customHeight="1" x14ac:dyDescent="0.25">
      <c r="E21" s="15"/>
      <c r="F21" s="15"/>
      <c r="G21" s="15"/>
      <c r="H21" s="15"/>
      <c r="I21" s="15"/>
      <c r="J21" s="11" t="s">
        <v>136</v>
      </c>
      <c r="K21" s="5"/>
      <c r="L21" s="11" t="s">
        <v>137</v>
      </c>
      <c r="M21" s="5"/>
      <c r="N21" s="5"/>
      <c r="O21" s="8"/>
      <c r="P21" s="5"/>
      <c r="Q21" s="24" t="s">
        <v>132</v>
      </c>
      <c r="R21" s="6" t="s">
        <v>43</v>
      </c>
      <c r="S21" s="74">
        <v>30</v>
      </c>
    </row>
    <row r="22" spans="5:19" ht="24" customHeight="1" x14ac:dyDescent="0.25">
      <c r="E22" s="15"/>
      <c r="F22" s="15"/>
      <c r="G22" s="15"/>
      <c r="H22" s="15"/>
      <c r="I22" s="15"/>
      <c r="J22" s="11" t="s">
        <v>139</v>
      </c>
      <c r="K22" s="5"/>
      <c r="L22" s="12" t="s">
        <v>140</v>
      </c>
      <c r="M22" s="5"/>
      <c r="N22" s="5"/>
      <c r="O22" s="8"/>
      <c r="P22" s="5"/>
      <c r="Q22" s="6" t="s">
        <v>135</v>
      </c>
      <c r="R22" s="6" t="s">
        <v>43</v>
      </c>
      <c r="S22" s="74">
        <v>30</v>
      </c>
    </row>
    <row r="23" spans="5:19" ht="24" customHeight="1" x14ac:dyDescent="0.25">
      <c r="E23" s="15"/>
      <c r="F23" s="15"/>
      <c r="G23" s="15"/>
      <c r="H23" s="15"/>
      <c r="I23" s="15"/>
      <c r="J23" s="11" t="s">
        <v>142</v>
      </c>
      <c r="K23" s="5"/>
      <c r="L23" s="11" t="s">
        <v>143</v>
      </c>
      <c r="M23" s="5"/>
      <c r="N23" s="5"/>
      <c r="O23" s="8"/>
      <c r="P23" s="5"/>
      <c r="Q23" s="6" t="s">
        <v>138</v>
      </c>
      <c r="R23" s="6" t="s">
        <v>43</v>
      </c>
      <c r="S23" s="74">
        <v>30</v>
      </c>
    </row>
    <row r="24" spans="5:19" ht="24" customHeight="1" x14ac:dyDescent="0.25">
      <c r="E24" s="15"/>
      <c r="F24" s="15"/>
      <c r="G24" s="15"/>
      <c r="H24" s="15"/>
      <c r="I24" s="15"/>
      <c r="J24" s="11" t="s">
        <v>144</v>
      </c>
      <c r="K24" s="5"/>
      <c r="L24" s="11" t="s">
        <v>145</v>
      </c>
      <c r="M24" s="5"/>
      <c r="N24" s="5"/>
      <c r="O24" s="8"/>
      <c r="P24" s="5"/>
      <c r="Q24" s="6" t="s">
        <v>141</v>
      </c>
      <c r="R24" s="6" t="s">
        <v>43</v>
      </c>
      <c r="S24" s="74">
        <v>30</v>
      </c>
    </row>
    <row r="25" spans="5:19" ht="24" customHeight="1" x14ac:dyDescent="0.25">
      <c r="E25" s="15"/>
      <c r="F25" s="15"/>
      <c r="G25" s="15"/>
      <c r="H25" s="15"/>
      <c r="I25" s="15"/>
      <c r="J25" s="11" t="s">
        <v>148</v>
      </c>
      <c r="K25" s="5"/>
      <c r="L25" s="11" t="s">
        <v>149</v>
      </c>
      <c r="M25" s="5"/>
      <c r="N25" s="5"/>
      <c r="O25" s="8"/>
      <c r="P25" s="5"/>
      <c r="Q25" s="6" t="s">
        <v>146</v>
      </c>
      <c r="R25" s="6" t="s">
        <v>43</v>
      </c>
      <c r="S25" s="74">
        <v>30</v>
      </c>
    </row>
    <row r="26" spans="5:19" ht="24" customHeight="1" x14ac:dyDescent="0.25">
      <c r="E26" s="15"/>
      <c r="F26" s="15"/>
      <c r="G26" s="15"/>
      <c r="H26" s="15"/>
      <c r="I26" s="15"/>
      <c r="J26" s="11" t="s">
        <v>151</v>
      </c>
      <c r="K26" s="5"/>
      <c r="L26" s="11" t="s">
        <v>152</v>
      </c>
      <c r="M26" s="5"/>
      <c r="N26" s="5"/>
      <c r="O26" s="5"/>
      <c r="P26" s="5"/>
      <c r="Q26" s="6" t="s">
        <v>147</v>
      </c>
      <c r="R26" s="6" t="s">
        <v>43</v>
      </c>
      <c r="S26" s="74">
        <v>30</v>
      </c>
    </row>
    <row r="27" spans="5:19" ht="24" customHeight="1" x14ac:dyDescent="0.25">
      <c r="E27" s="15"/>
      <c r="F27" s="15"/>
      <c r="G27" s="15"/>
      <c r="H27" s="15"/>
      <c r="I27" s="15"/>
      <c r="J27" s="11" t="s">
        <v>154</v>
      </c>
      <c r="K27" s="5"/>
      <c r="L27" s="11" t="s">
        <v>155</v>
      </c>
      <c r="M27" s="5"/>
      <c r="N27" s="5"/>
      <c r="O27" s="5"/>
      <c r="P27" s="5"/>
      <c r="Q27" s="6" t="s">
        <v>150</v>
      </c>
      <c r="R27" s="6" t="s">
        <v>96</v>
      </c>
      <c r="S27" s="74">
        <v>30</v>
      </c>
    </row>
    <row r="28" spans="5:19" ht="24" customHeight="1" x14ac:dyDescent="0.25">
      <c r="E28" s="15"/>
      <c r="F28" s="15"/>
      <c r="G28" s="15"/>
      <c r="H28" s="15"/>
      <c r="I28" s="15"/>
      <c r="J28" s="11" t="s">
        <v>157</v>
      </c>
      <c r="K28" s="5"/>
      <c r="L28" s="11" t="s">
        <v>158</v>
      </c>
      <c r="M28" s="5"/>
      <c r="N28" s="5"/>
      <c r="O28" s="5"/>
      <c r="P28" s="5"/>
      <c r="Q28" s="6" t="s">
        <v>153</v>
      </c>
      <c r="R28" s="6" t="s">
        <v>96</v>
      </c>
      <c r="S28" s="74">
        <v>30</v>
      </c>
    </row>
    <row r="29" spans="5:19" ht="24" customHeight="1" x14ac:dyDescent="0.25">
      <c r="E29" s="15"/>
      <c r="F29" s="15"/>
      <c r="G29" s="15"/>
      <c r="H29" s="15"/>
      <c r="I29" s="15"/>
      <c r="J29" s="11" t="s">
        <v>161</v>
      </c>
      <c r="K29" s="5"/>
      <c r="L29" s="16" t="s">
        <v>162</v>
      </c>
      <c r="M29" s="5"/>
      <c r="N29" s="5"/>
      <c r="O29" s="5"/>
      <c r="P29" s="5"/>
      <c r="Q29" s="24" t="s">
        <v>156</v>
      </c>
      <c r="R29" s="6" t="s">
        <v>43</v>
      </c>
      <c r="S29" s="74">
        <v>30</v>
      </c>
    </row>
    <row r="30" spans="5:19" ht="24" customHeight="1" x14ac:dyDescent="0.25">
      <c r="E30" s="15"/>
      <c r="F30" s="15"/>
      <c r="G30" s="15"/>
      <c r="H30" s="15"/>
      <c r="I30" s="15"/>
      <c r="J30" s="11" t="s">
        <v>165</v>
      </c>
      <c r="K30" s="5"/>
      <c r="L30" s="17" t="s">
        <v>166</v>
      </c>
      <c r="M30" s="5"/>
      <c r="N30" s="5"/>
      <c r="O30" s="5"/>
      <c r="P30" s="5"/>
      <c r="Q30" s="5"/>
      <c r="R30" s="5"/>
      <c r="S30" s="75"/>
    </row>
    <row r="31" spans="5:19" ht="24" customHeight="1" x14ac:dyDescent="0.25">
      <c r="E31" s="15"/>
      <c r="F31" s="15"/>
      <c r="G31" s="15"/>
      <c r="H31" s="15"/>
      <c r="I31" s="15"/>
      <c r="J31" s="11" t="s">
        <v>167</v>
      </c>
      <c r="K31" s="5"/>
      <c r="L31" s="11" t="s">
        <v>168</v>
      </c>
      <c r="M31" s="5"/>
      <c r="N31" s="5"/>
      <c r="O31" s="5"/>
      <c r="P31" s="5"/>
      <c r="Q31" s="5"/>
      <c r="R31" s="5"/>
      <c r="S31" s="75"/>
    </row>
    <row r="32" spans="5:19" ht="24" customHeight="1" x14ac:dyDescent="0.25">
      <c r="E32" s="15"/>
      <c r="F32" s="15"/>
      <c r="G32" s="15"/>
      <c r="H32" s="15"/>
      <c r="I32" s="15"/>
      <c r="J32" s="11" t="s">
        <v>169</v>
      </c>
      <c r="K32" s="5"/>
      <c r="L32" s="11" t="s">
        <v>170</v>
      </c>
      <c r="M32" s="4"/>
      <c r="N32" s="4"/>
      <c r="O32" s="4"/>
      <c r="P32" s="4"/>
      <c r="Q32" s="4"/>
      <c r="R32" s="4"/>
      <c r="S32" s="75"/>
    </row>
    <row r="33" spans="5:19" ht="24" customHeight="1" x14ac:dyDescent="0.25">
      <c r="E33" s="15"/>
      <c r="F33" s="15"/>
      <c r="G33" s="20"/>
      <c r="H33" s="20"/>
      <c r="I33" s="20"/>
      <c r="J33" s="13" t="s">
        <v>171</v>
      </c>
      <c r="K33" s="5"/>
      <c r="L33" s="11" t="s">
        <v>172</v>
      </c>
      <c r="M33" s="4"/>
      <c r="N33" s="4"/>
      <c r="O33" s="4"/>
      <c r="P33" s="4"/>
      <c r="Q33" s="4"/>
      <c r="R33" s="4"/>
      <c r="S33" s="75"/>
    </row>
    <row r="34" spans="5:19" ht="24" customHeight="1" x14ac:dyDescent="0.25"/>
  </sheetData>
  <autoFilter ref="Q2:R33">
    <sortState ref="Q3:R34">
      <sortCondition ref="Q2:Q30"/>
    </sortState>
  </autoFilter>
  <mergeCells count="1">
    <mergeCell ref="Q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Fiche ENTREE</vt:lpstr>
      <vt:lpstr>Fiche SORTIE</vt:lpstr>
      <vt:lpstr>Fiche equipements</vt:lpstr>
      <vt:lpstr>Liste</vt:lpstr>
      <vt:lpstr>AUTRES</vt:lpstr>
      <vt:lpstr>depot</vt:lpstr>
      <vt:lpstr>EQUIPEMENTS_ENERGIE</vt:lpstr>
      <vt:lpstr>GESTIONNAIRE</vt:lpstr>
      <vt:lpstr>LEVAGE</vt:lpstr>
      <vt:lpstr>MACHINE</vt:lpstr>
      <vt:lpstr>MATERIEL_ATELIER</vt:lpstr>
      <vt:lpstr>MATERIEL_LAVAGE</vt:lpstr>
      <vt:lpstr>MATERIEL_RESEAU</vt:lpstr>
      <vt:lpstr>OUTILLAGE_DE_MAIN</vt:lpstr>
      <vt:lpstr>PNEUMATIQUE</vt:lpstr>
      <vt:lpstr>SITE</vt:lpstr>
      <vt:lpstr>TRAVAIL_EN_HAUTEUR</vt:lpstr>
      <vt:lpstr>TYPE_EQUIPEMENT</vt:lpstr>
      <vt:lpstr>VISITES_CONTROLES</vt:lpstr>
    </vt:vector>
  </TitlesOfParts>
  <Company>Keolis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2016-08-04T09:59:23Z</cp:lastPrinted>
  <dcterms:created xsi:type="dcterms:W3CDTF">2016-08-02T10:24:29Z</dcterms:created>
  <dcterms:modified xsi:type="dcterms:W3CDTF">2016-08-04T11:50:44Z</dcterms:modified>
</cp:coreProperties>
</file>