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trlProps/ctrlProp6.xml" ContentType="application/vnd.ms-excel.controlproperties+xml"/>
  <Override PartName="/xl/comments1.xml" ContentType="application/vnd.openxmlformats-officedocument.spreadsheetml.comments+xml"/>
  <Override PartName="/xl/drawings/drawing8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drawings/drawing9.xml" ContentType="application/vnd.openxmlformats-officedocument.drawing+xml"/>
  <Override PartName="/xl/ctrlProps/ctrlProp7.xml" ContentType="application/vnd.ms-excel.controlproperties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15" windowWidth="20115" windowHeight="7755"/>
  </bookViews>
  <sheets>
    <sheet name="A REMPLIR" sheetId="8" r:id="rId1"/>
    <sheet name="A REMPLIR - UTE 31" sheetId="1" r:id="rId2"/>
    <sheet name="A REMPLIR - UTE 32" sheetId="17" r:id="rId3"/>
    <sheet name="A REMPLIR - UTE 33" sheetId="18" r:id="rId4"/>
    <sheet name="A REMPLIR - UTE 34" sheetId="19" r:id="rId5"/>
    <sheet name="A REMPLIR - UTE 38" sheetId="20" r:id="rId6"/>
    <sheet name="SCORECARD" sheetId="10" r:id="rId7"/>
    <sheet name="GRAPH" sheetId="30" r:id="rId8"/>
    <sheet name="PLAN D'ACTION" sheetId="23" r:id="rId9"/>
    <sheet name="BDD" sheetId="27" r:id="rId10"/>
    <sheet name="BDDPA" sheetId="24" r:id="rId11"/>
    <sheet name="BASE DE DONNEES" sheetId="2" r:id="rId12"/>
    <sheet name="Informations documents" sheetId="31" r:id="rId13"/>
  </sheets>
  <definedNames>
    <definedName name="_xlnm._FilterDatabase" localSheetId="11" hidden="1">'BASE DE DONNEES'!$A$1:$A$16</definedName>
    <definedName name="_xlnm.Print_Titles" localSheetId="7">GRAPH!$1:$8</definedName>
    <definedName name="_xlnm.Print_Titles" localSheetId="6">SCORECARD!$1:$8</definedName>
  </definedNames>
  <calcPr calcId="145621"/>
</workbook>
</file>

<file path=xl/calcChain.xml><?xml version="1.0" encoding="utf-8"?>
<calcChain xmlns="http://schemas.openxmlformats.org/spreadsheetml/2006/main">
  <c r="A3" i="27" l="1"/>
  <c r="A4" i="27"/>
  <c r="A5" i="27"/>
  <c r="A6" i="27"/>
  <c r="A7" i="27"/>
  <c r="A8" i="27"/>
  <c r="A9" i="27"/>
  <c r="A10" i="27"/>
  <c r="A11" i="27"/>
  <c r="A12" i="27"/>
  <c r="A13" i="27"/>
  <c r="A14" i="27"/>
  <c r="A15" i="27"/>
  <c r="A16" i="27"/>
  <c r="A17" i="27"/>
  <c r="A18" i="27"/>
  <c r="A19" i="27"/>
  <c r="A20" i="27"/>
  <c r="A21" i="27"/>
  <c r="A22" i="27"/>
  <c r="A23" i="27"/>
  <c r="A24" i="27"/>
  <c r="A25" i="27"/>
  <c r="A26" i="27"/>
  <c r="A27" i="27"/>
  <c r="A28" i="27"/>
  <c r="A29" i="27"/>
  <c r="A30" i="27"/>
  <c r="A31" i="27"/>
  <c r="A32" i="27"/>
  <c r="A33" i="27"/>
  <c r="A34" i="27"/>
  <c r="A35" i="27"/>
  <c r="A36" i="27"/>
  <c r="A37" i="27"/>
  <c r="A38" i="27"/>
  <c r="A39" i="27"/>
  <c r="A40" i="27"/>
  <c r="A41" i="27"/>
  <c r="A42" i="27"/>
  <c r="A43" i="27"/>
  <c r="A44" i="27"/>
  <c r="A45" i="27"/>
  <c r="A46" i="27"/>
  <c r="A47" i="27"/>
  <c r="A48" i="27"/>
  <c r="A49" i="27"/>
  <c r="A50" i="27"/>
  <c r="A51" i="27"/>
  <c r="A52" i="27"/>
  <c r="A53" i="27"/>
  <c r="A54" i="27"/>
  <c r="A55" i="27"/>
  <c r="A56" i="27"/>
  <c r="A57" i="27"/>
  <c r="A58" i="27"/>
  <c r="A59" i="27"/>
  <c r="A60" i="27"/>
  <c r="A61" i="27"/>
  <c r="A62" i="27"/>
  <c r="A63" i="27"/>
  <c r="A64" i="27"/>
  <c r="A65" i="27"/>
  <c r="A66" i="27"/>
  <c r="A67" i="27"/>
  <c r="A68" i="27"/>
  <c r="A69" i="27"/>
  <c r="A70" i="27"/>
  <c r="A71" i="27"/>
  <c r="A72" i="27"/>
  <c r="A73" i="27"/>
  <c r="A74" i="27"/>
  <c r="A75" i="27"/>
  <c r="A76" i="27"/>
  <c r="A77" i="27"/>
  <c r="A78" i="27"/>
  <c r="A79" i="27"/>
  <c r="A80" i="27"/>
  <c r="A81" i="27"/>
  <c r="A82" i="27"/>
  <c r="A83" i="27"/>
  <c r="A84" i="27"/>
  <c r="A85" i="27"/>
  <c r="A86" i="27"/>
  <c r="A87" i="27"/>
  <c r="A88" i="27"/>
  <c r="A89" i="27"/>
  <c r="A90" i="27"/>
  <c r="A91" i="27"/>
  <c r="A92" i="27"/>
  <c r="A93" i="27"/>
  <c r="A94" i="27"/>
  <c r="A95" i="27"/>
  <c r="A96" i="27"/>
  <c r="A97" i="27"/>
  <c r="A98" i="27"/>
  <c r="A99" i="27"/>
  <c r="A100" i="27"/>
  <c r="A101" i="27"/>
  <c r="A102" i="27"/>
  <c r="A103" i="27"/>
  <c r="A104" i="27"/>
  <c r="A105" i="27"/>
  <c r="A106" i="27"/>
  <c r="A107" i="27"/>
  <c r="A108" i="27"/>
  <c r="A109" i="27"/>
  <c r="A110" i="27"/>
  <c r="A111" i="27"/>
  <c r="A112" i="27"/>
  <c r="A113" i="27"/>
  <c r="A114" i="27"/>
  <c r="A115" i="27"/>
  <c r="A116" i="27"/>
  <c r="A117" i="27"/>
  <c r="A118" i="27"/>
  <c r="A119" i="27"/>
  <c r="A120" i="27"/>
  <c r="A121" i="27"/>
  <c r="A122" i="27"/>
  <c r="A123" i="27"/>
  <c r="A124" i="27"/>
  <c r="A125" i="27"/>
  <c r="A126" i="27"/>
  <c r="A127" i="27"/>
  <c r="A128" i="27"/>
  <c r="A129" i="27"/>
  <c r="A130" i="27"/>
  <c r="A131" i="27"/>
  <c r="A132" i="27"/>
  <c r="A133" i="27"/>
  <c r="A134" i="27"/>
  <c r="A135" i="27"/>
  <c r="A136" i="27"/>
  <c r="A137" i="27"/>
  <c r="A138" i="27"/>
  <c r="A139" i="27"/>
  <c r="A140" i="27"/>
  <c r="A141" i="27"/>
  <c r="A142" i="27"/>
  <c r="A143" i="27"/>
  <c r="A144" i="27"/>
  <c r="A145" i="27"/>
  <c r="A146" i="27"/>
  <c r="A147" i="27"/>
  <c r="A148" i="27"/>
  <c r="A149" i="27"/>
  <c r="A150" i="27"/>
  <c r="A151" i="27"/>
  <c r="A152" i="27"/>
  <c r="A153" i="27"/>
  <c r="A154" i="27"/>
  <c r="A155" i="27"/>
  <c r="A156" i="27"/>
  <c r="A157" i="27"/>
  <c r="A158" i="27"/>
  <c r="A159" i="27"/>
  <c r="A160" i="27"/>
  <c r="A161" i="27"/>
  <c r="A162" i="27"/>
  <c r="A163" i="27"/>
  <c r="A164" i="27"/>
  <c r="A165" i="27"/>
  <c r="A166" i="27"/>
  <c r="A167" i="27"/>
  <c r="A168" i="27"/>
  <c r="A169" i="27"/>
  <c r="A170" i="27"/>
  <c r="A171" i="27"/>
  <c r="A172" i="27"/>
  <c r="A173" i="27"/>
  <c r="A174" i="27"/>
  <c r="A175" i="27"/>
  <c r="A176" i="27"/>
  <c r="A177" i="27"/>
  <c r="A178" i="27"/>
  <c r="A179" i="27"/>
  <c r="A180" i="27"/>
  <c r="A181" i="27"/>
  <c r="A182" i="27"/>
  <c r="A183" i="27"/>
  <c r="A184" i="27"/>
  <c r="A185" i="27"/>
  <c r="A186" i="27"/>
  <c r="A187" i="27"/>
  <c r="A188" i="27"/>
  <c r="A189" i="27"/>
  <c r="A190" i="27"/>
  <c r="A191" i="27"/>
  <c r="A192" i="27"/>
  <c r="A193" i="27"/>
  <c r="A194" i="27"/>
  <c r="A195" i="27"/>
  <c r="A196" i="27"/>
  <c r="A197" i="27"/>
  <c r="A198" i="27"/>
  <c r="A199" i="27"/>
  <c r="A200" i="27"/>
  <c r="A201" i="27"/>
  <c r="A202" i="27"/>
  <c r="A203" i="27"/>
  <c r="A204" i="27"/>
  <c r="A205" i="27"/>
  <c r="A206" i="27"/>
  <c r="A207" i="27"/>
  <c r="A208" i="27"/>
  <c r="A209" i="27"/>
  <c r="A210" i="27"/>
  <c r="A211" i="27"/>
  <c r="A212" i="27"/>
  <c r="A213" i="27"/>
  <c r="A214" i="27"/>
  <c r="A215" i="27"/>
  <c r="A216" i="27"/>
  <c r="A217" i="27"/>
  <c r="A218" i="27"/>
  <c r="A219" i="27"/>
  <c r="A220" i="27"/>
  <c r="A221" i="27"/>
  <c r="A222" i="27"/>
  <c r="A223" i="27"/>
  <c r="A224" i="27"/>
  <c r="A225" i="27"/>
  <c r="A226" i="27"/>
  <c r="A227" i="27"/>
  <c r="A228" i="27"/>
  <c r="A229" i="27"/>
  <c r="A230" i="27"/>
  <c r="A231" i="27"/>
  <c r="A232" i="27"/>
  <c r="A233" i="27"/>
  <c r="A234" i="27"/>
  <c r="A235" i="27"/>
  <c r="A236" i="27"/>
  <c r="A237" i="27"/>
  <c r="A238" i="27"/>
  <c r="A239" i="27"/>
  <c r="A240" i="27"/>
  <c r="A241" i="27"/>
  <c r="A242" i="27"/>
  <c r="A243" i="27"/>
  <c r="A244" i="27"/>
  <c r="A245" i="27"/>
  <c r="A246" i="27"/>
  <c r="A247" i="27"/>
  <c r="A248" i="27"/>
  <c r="A249" i="27"/>
  <c r="A250" i="27"/>
  <c r="A251" i="27"/>
  <c r="A252" i="27"/>
  <c r="A253" i="27"/>
  <c r="A254" i="27"/>
  <c r="A255" i="27"/>
  <c r="A256" i="27"/>
  <c r="A257" i="27"/>
  <c r="A258" i="27"/>
  <c r="A259" i="27"/>
  <c r="A260" i="27"/>
  <c r="A261" i="27"/>
  <c r="A262" i="27"/>
  <c r="A263" i="27"/>
  <c r="A264" i="27"/>
  <c r="A265" i="27"/>
  <c r="A266" i="27"/>
  <c r="A267" i="27"/>
  <c r="A268" i="27"/>
  <c r="A269" i="27"/>
  <c r="A270" i="27"/>
  <c r="A271" i="27"/>
  <c r="A272" i="27"/>
  <c r="A273" i="27"/>
  <c r="A274" i="27"/>
  <c r="A275" i="27"/>
  <c r="A276" i="27"/>
  <c r="A277" i="27"/>
  <c r="A278" i="27"/>
  <c r="A279" i="27"/>
  <c r="A280" i="27"/>
  <c r="A281" i="27"/>
  <c r="A282" i="27"/>
  <c r="A283" i="27"/>
  <c r="A284" i="27"/>
  <c r="A285" i="27"/>
  <c r="A286" i="27"/>
  <c r="A287" i="27"/>
  <c r="A288" i="27"/>
  <c r="A289" i="27"/>
  <c r="A290" i="27"/>
  <c r="A291" i="27"/>
  <c r="A292" i="27"/>
  <c r="A293" i="27"/>
  <c r="A294" i="27"/>
  <c r="A295" i="27"/>
  <c r="A296" i="27"/>
  <c r="A297" i="27"/>
  <c r="A298" i="27"/>
  <c r="A299" i="27"/>
  <c r="A300" i="27"/>
  <c r="A301" i="27"/>
  <c r="A302" i="27"/>
  <c r="A303" i="27"/>
  <c r="A304" i="27"/>
  <c r="A305" i="27"/>
  <c r="A306" i="27"/>
  <c r="A307" i="27"/>
  <c r="A308" i="27"/>
  <c r="A309" i="27"/>
  <c r="A310" i="27"/>
  <c r="A311" i="27"/>
  <c r="A312" i="27"/>
  <c r="A313" i="27"/>
  <c r="A314" i="27"/>
  <c r="A315" i="27"/>
  <c r="A316" i="27"/>
  <c r="A317" i="27"/>
  <c r="A318" i="27"/>
  <c r="A319" i="27"/>
  <c r="A320" i="27"/>
  <c r="A321" i="27"/>
  <c r="A322" i="27"/>
  <c r="A323" i="27"/>
  <c r="A324" i="27"/>
  <c r="A325" i="27"/>
  <c r="A326" i="27"/>
  <c r="A327" i="27"/>
  <c r="A328" i="27"/>
  <c r="A329" i="27"/>
  <c r="A330" i="27"/>
  <c r="A331" i="27"/>
  <c r="A332" i="27"/>
  <c r="A333" i="27"/>
  <c r="A334" i="27"/>
  <c r="A335" i="27"/>
  <c r="A336" i="27"/>
  <c r="A337" i="27"/>
  <c r="A338" i="27"/>
  <c r="A339" i="27"/>
  <c r="A340" i="27"/>
  <c r="A341" i="27"/>
  <c r="A342" i="27"/>
  <c r="A343" i="27"/>
  <c r="A344" i="27"/>
  <c r="A345" i="27"/>
  <c r="A346" i="27"/>
  <c r="A347" i="27"/>
  <c r="A348" i="27"/>
  <c r="A349" i="27"/>
  <c r="A350" i="27"/>
  <c r="A351" i="27"/>
  <c r="A352" i="27"/>
  <c r="A353" i="27"/>
  <c r="A354" i="27"/>
  <c r="A355" i="27"/>
  <c r="A356" i="27"/>
  <c r="A357" i="27"/>
  <c r="A358" i="27"/>
  <c r="A359" i="27"/>
  <c r="A360" i="27"/>
  <c r="A361" i="27"/>
  <c r="A362" i="27"/>
  <c r="A363" i="27"/>
  <c r="A364" i="27"/>
  <c r="A365" i="27"/>
  <c r="A366" i="27"/>
  <c r="A367" i="27"/>
  <c r="A368" i="27"/>
  <c r="A369" i="27"/>
  <c r="A370" i="27"/>
  <c r="A371" i="27"/>
  <c r="A372" i="27"/>
  <c r="A373" i="27"/>
  <c r="A374" i="27"/>
  <c r="A375" i="27"/>
  <c r="A376" i="27"/>
  <c r="A377" i="27"/>
  <c r="A378" i="27"/>
  <c r="A379" i="27"/>
  <c r="A380" i="27"/>
  <c r="A381" i="27"/>
  <c r="A382" i="27"/>
  <c r="A383" i="27"/>
  <c r="A384" i="27"/>
  <c r="A385" i="27"/>
  <c r="A386" i="27"/>
  <c r="A387" i="27"/>
  <c r="A388" i="27"/>
  <c r="A389" i="27"/>
  <c r="A390" i="27"/>
  <c r="A391" i="27"/>
  <c r="A392" i="27"/>
  <c r="A393" i="27"/>
  <c r="A394" i="27"/>
  <c r="A395" i="27"/>
  <c r="A396" i="27"/>
  <c r="A397" i="27"/>
  <c r="A398" i="27"/>
  <c r="A399" i="27"/>
  <c r="A400" i="27"/>
  <c r="A401" i="27"/>
  <c r="A402" i="27"/>
  <c r="A403" i="27"/>
  <c r="A404" i="27"/>
  <c r="A405" i="27"/>
  <c r="A406" i="27"/>
  <c r="A407" i="27"/>
  <c r="A408" i="27"/>
  <c r="A409" i="27"/>
  <c r="A410" i="27"/>
  <c r="A411" i="27"/>
  <c r="A412" i="27"/>
  <c r="A413" i="27"/>
  <c r="A414" i="27"/>
  <c r="A415" i="27"/>
  <c r="A416" i="27"/>
  <c r="A417" i="27"/>
  <c r="A418" i="27"/>
  <c r="A419" i="27"/>
  <c r="A420" i="27"/>
  <c r="A421" i="27"/>
  <c r="A422" i="27"/>
  <c r="A423" i="27"/>
  <c r="A424" i="27"/>
  <c r="A425" i="27"/>
  <c r="A426" i="27"/>
  <c r="A427" i="27"/>
  <c r="A428" i="27"/>
  <c r="A429" i="27"/>
  <c r="A430" i="27"/>
  <c r="A431" i="27"/>
  <c r="A432" i="27"/>
  <c r="A433" i="27"/>
  <c r="A434" i="27"/>
  <c r="A435" i="27"/>
  <c r="A436" i="27"/>
  <c r="A437" i="27"/>
  <c r="A438" i="27"/>
  <c r="A439" i="27"/>
  <c r="A440" i="27"/>
  <c r="A441" i="27"/>
  <c r="A442" i="27"/>
  <c r="A443" i="27"/>
  <c r="A444" i="27"/>
  <c r="A445" i="27"/>
  <c r="A446" i="27"/>
  <c r="A447" i="27"/>
  <c r="A448" i="27"/>
  <c r="A449" i="27"/>
  <c r="A450" i="27"/>
  <c r="A451" i="27"/>
  <c r="A452" i="27"/>
  <c r="A453" i="27"/>
  <c r="A454" i="27"/>
  <c r="A455" i="27"/>
  <c r="A456" i="27"/>
  <c r="A457" i="27"/>
  <c r="A458" i="27"/>
  <c r="A459" i="27"/>
  <c r="A460" i="27"/>
  <c r="A461" i="27"/>
  <c r="A462" i="27"/>
  <c r="A463" i="27"/>
  <c r="A464" i="27"/>
  <c r="A465" i="27"/>
  <c r="A466" i="27"/>
  <c r="A467" i="27"/>
  <c r="A468" i="27"/>
  <c r="A469" i="27"/>
  <c r="A470" i="27"/>
  <c r="A471" i="27"/>
  <c r="A472" i="27"/>
  <c r="A473" i="27"/>
  <c r="A474" i="27"/>
  <c r="A475" i="27"/>
  <c r="A476" i="27"/>
  <c r="A477" i="27"/>
  <c r="A478" i="27"/>
  <c r="A479" i="27"/>
  <c r="A480" i="27"/>
  <c r="A481" i="27"/>
  <c r="A482" i="27"/>
  <c r="A483" i="27"/>
  <c r="A484" i="27"/>
  <c r="A485" i="27"/>
  <c r="A486" i="27"/>
  <c r="A487" i="27"/>
  <c r="A488" i="27"/>
  <c r="A489" i="27"/>
  <c r="A490" i="27"/>
  <c r="A491" i="27"/>
  <c r="A492" i="27"/>
  <c r="A493" i="27"/>
  <c r="A494" i="27"/>
  <c r="A495" i="27"/>
  <c r="A496" i="27"/>
  <c r="A497" i="27"/>
  <c r="A498" i="27"/>
  <c r="A499" i="27"/>
  <c r="A500" i="27"/>
  <c r="A501" i="27"/>
  <c r="A502" i="27"/>
  <c r="A503" i="27"/>
  <c r="A504" i="27"/>
  <c r="A505" i="27"/>
  <c r="A506" i="27"/>
  <c r="A507" i="27"/>
  <c r="A508" i="27"/>
  <c r="A509" i="27"/>
  <c r="A510" i="27"/>
  <c r="A511" i="27"/>
  <c r="A512" i="27"/>
  <c r="A513" i="27"/>
  <c r="A514" i="27"/>
  <c r="A515" i="27"/>
  <c r="A516" i="27"/>
  <c r="A517" i="27"/>
  <c r="A518" i="27"/>
  <c r="A519" i="27"/>
  <c r="A520" i="27"/>
  <c r="A521" i="27"/>
  <c r="A522" i="27"/>
  <c r="A523" i="27"/>
  <c r="A524" i="27"/>
  <c r="A525" i="27"/>
  <c r="A526" i="27"/>
  <c r="A527" i="27"/>
  <c r="A528" i="27"/>
  <c r="A529" i="27"/>
  <c r="A530" i="27"/>
  <c r="A531" i="27"/>
  <c r="A532" i="27"/>
  <c r="A533" i="27"/>
  <c r="A534" i="27"/>
  <c r="A535" i="27"/>
  <c r="A536" i="27"/>
  <c r="A537" i="27"/>
  <c r="A538" i="27"/>
  <c r="A539" i="27"/>
  <c r="A540" i="27"/>
  <c r="A541" i="27"/>
  <c r="A542" i="27"/>
  <c r="A543" i="27"/>
  <c r="A544" i="27"/>
  <c r="A545" i="27"/>
  <c r="A546" i="27"/>
  <c r="A547" i="27"/>
  <c r="A548" i="27"/>
  <c r="A549" i="27"/>
  <c r="A550" i="27"/>
  <c r="A551" i="27"/>
  <c r="A552" i="27"/>
  <c r="A553" i="27"/>
  <c r="A554" i="27"/>
  <c r="A555" i="27"/>
  <c r="A556" i="27"/>
  <c r="A557" i="27"/>
  <c r="A558" i="27"/>
  <c r="A559" i="27"/>
  <c r="A560" i="27"/>
  <c r="A561" i="27"/>
  <c r="A562" i="27"/>
  <c r="A563" i="27"/>
  <c r="A564" i="27"/>
  <c r="A565" i="27"/>
  <c r="A566" i="27"/>
  <c r="A567" i="27"/>
  <c r="A568" i="27"/>
  <c r="A569" i="27"/>
  <c r="A570" i="27"/>
  <c r="A571" i="27"/>
  <c r="A572" i="27"/>
  <c r="A573" i="27"/>
  <c r="A574" i="27"/>
  <c r="A575" i="27"/>
  <c r="A576" i="27"/>
  <c r="A577" i="27"/>
  <c r="A578" i="27"/>
  <c r="A579" i="27"/>
  <c r="A580" i="27"/>
  <c r="A581" i="27"/>
  <c r="A582" i="27"/>
  <c r="A583" i="27"/>
  <c r="A584" i="27"/>
  <c r="A585" i="27"/>
  <c r="A586" i="27"/>
  <c r="A587" i="27"/>
  <c r="A588" i="27"/>
  <c r="A589" i="27"/>
  <c r="A590" i="27"/>
  <c r="A591" i="27"/>
  <c r="A592" i="27"/>
  <c r="A593" i="27"/>
  <c r="A594" i="27"/>
  <c r="A595" i="27"/>
  <c r="A596" i="27"/>
  <c r="A597" i="27"/>
  <c r="A598" i="27"/>
  <c r="A599" i="27"/>
  <c r="A600" i="27"/>
  <c r="A601" i="27"/>
  <c r="A602" i="27"/>
  <c r="A603" i="27"/>
  <c r="A604" i="27"/>
  <c r="A605" i="27"/>
  <c r="A606" i="27"/>
  <c r="A607" i="27"/>
  <c r="A608" i="27"/>
  <c r="A609" i="27"/>
  <c r="A610" i="27"/>
  <c r="A611" i="27"/>
  <c r="A612" i="27"/>
  <c r="A613" i="27"/>
  <c r="A614" i="27"/>
  <c r="A615" i="27"/>
  <c r="A616" i="27"/>
  <c r="A617" i="27"/>
  <c r="A618" i="27"/>
  <c r="A619" i="27"/>
  <c r="A620" i="27"/>
  <c r="A621" i="27"/>
  <c r="A622" i="27"/>
  <c r="A623" i="27"/>
  <c r="A624" i="27"/>
  <c r="A625" i="27"/>
  <c r="A626" i="27"/>
  <c r="A627" i="27"/>
  <c r="A628" i="27"/>
  <c r="A629" i="27"/>
  <c r="A630" i="27"/>
  <c r="A631" i="27"/>
  <c r="A2" i="27"/>
  <c r="AF13" i="10"/>
  <c r="AF20" i="10"/>
  <c r="AF28" i="10"/>
  <c r="AF22" i="10"/>
  <c r="AF18" i="10"/>
  <c r="AF12" i="10"/>
  <c r="AF25" i="10"/>
  <c r="AF19" i="10"/>
  <c r="AF27" i="10"/>
  <c r="AF21" i="10"/>
  <c r="AF17" i="10"/>
  <c r="AF16" i="10"/>
  <c r="J27" i="10" l="1"/>
  <c r="H27" i="10"/>
  <c r="J28" i="10"/>
  <c r="H28" i="10"/>
  <c r="DT12" i="2"/>
  <c r="DU12" i="2"/>
  <c r="DV12" i="2"/>
  <c r="DW12" i="2"/>
  <c r="DX12" i="2"/>
  <c r="DY12" i="2"/>
  <c r="DZ12" i="2"/>
  <c r="EA12" i="2"/>
  <c r="EB12" i="2"/>
  <c r="EC12" i="2"/>
  <c r="ED12" i="2"/>
  <c r="DT11" i="2"/>
  <c r="DU11" i="2"/>
  <c r="DV11" i="2"/>
  <c r="DW11" i="2"/>
  <c r="DX11" i="2"/>
  <c r="DY11" i="2"/>
  <c r="DZ11" i="2"/>
  <c r="EA11" i="2"/>
  <c r="EB11" i="2"/>
  <c r="EC11" i="2"/>
  <c r="ED11" i="2"/>
  <c r="DT10" i="2"/>
  <c r="DU10" i="2"/>
  <c r="DV10" i="2"/>
  <c r="DW10" i="2"/>
  <c r="DX10" i="2"/>
  <c r="DY10" i="2"/>
  <c r="DZ10" i="2"/>
  <c r="EA10" i="2"/>
  <c r="EB10" i="2"/>
  <c r="EC10" i="2"/>
  <c r="ED10" i="2"/>
  <c r="DT9" i="2"/>
  <c r="DU9" i="2"/>
  <c r="DV9" i="2"/>
  <c r="DW9" i="2"/>
  <c r="DX9" i="2"/>
  <c r="DY9" i="2"/>
  <c r="DZ9" i="2"/>
  <c r="EA9" i="2"/>
  <c r="EB9" i="2"/>
  <c r="EC9" i="2"/>
  <c r="ED9" i="2"/>
  <c r="DT8" i="2"/>
  <c r="DU8" i="2"/>
  <c r="DV8" i="2"/>
  <c r="DW8" i="2"/>
  <c r="DX8" i="2"/>
  <c r="DY8" i="2"/>
  <c r="DZ8" i="2"/>
  <c r="EA8" i="2"/>
  <c r="EB8" i="2"/>
  <c r="EC8" i="2"/>
  <c r="ED8" i="2"/>
  <c r="DT7" i="2"/>
  <c r="DU7" i="2"/>
  <c r="DV7" i="2"/>
  <c r="DW7" i="2"/>
  <c r="DX7" i="2"/>
  <c r="DY7" i="2"/>
  <c r="DZ7" i="2"/>
  <c r="EA7" i="2"/>
  <c r="EB7" i="2"/>
  <c r="EC7" i="2"/>
  <c r="ED7" i="2"/>
  <c r="ED6" i="2"/>
  <c r="DT6" i="2"/>
  <c r="DU6" i="2"/>
  <c r="DV6" i="2"/>
  <c r="DW6" i="2"/>
  <c r="DX6" i="2"/>
  <c r="DY6" i="2"/>
  <c r="DZ6" i="2"/>
  <c r="EA6" i="2"/>
  <c r="EB6" i="2"/>
  <c r="EC6" i="2"/>
  <c r="DS12" i="2"/>
  <c r="DS11" i="2"/>
  <c r="DS10" i="2"/>
  <c r="DS9" i="2"/>
  <c r="DS8" i="2"/>
  <c r="DS7" i="2"/>
  <c r="DS6" i="2"/>
  <c r="DG12" i="2"/>
  <c r="DH12" i="2"/>
  <c r="DI12" i="2"/>
  <c r="DJ12" i="2"/>
  <c r="DK12" i="2"/>
  <c r="DL12" i="2"/>
  <c r="DM12" i="2"/>
  <c r="DN12" i="2"/>
  <c r="DO12" i="2"/>
  <c r="DP12" i="2"/>
  <c r="DQ12" i="2"/>
  <c r="DG11" i="2"/>
  <c r="DH11" i="2"/>
  <c r="DI11" i="2"/>
  <c r="DJ11" i="2"/>
  <c r="DK11" i="2"/>
  <c r="DL11" i="2"/>
  <c r="DM11" i="2"/>
  <c r="DN11" i="2"/>
  <c r="DO11" i="2"/>
  <c r="DP11" i="2"/>
  <c r="DQ11" i="2"/>
  <c r="DG10" i="2"/>
  <c r="DH10" i="2"/>
  <c r="DI10" i="2"/>
  <c r="DJ10" i="2"/>
  <c r="DK10" i="2"/>
  <c r="DL10" i="2"/>
  <c r="DM10" i="2"/>
  <c r="DN10" i="2"/>
  <c r="DO10" i="2"/>
  <c r="DP10" i="2"/>
  <c r="DQ10" i="2"/>
  <c r="DG9" i="2"/>
  <c r="DH9" i="2"/>
  <c r="DI9" i="2"/>
  <c r="DJ9" i="2"/>
  <c r="DK9" i="2"/>
  <c r="DL9" i="2"/>
  <c r="DM9" i="2"/>
  <c r="DN9" i="2"/>
  <c r="DO9" i="2"/>
  <c r="DP9" i="2"/>
  <c r="DQ9" i="2"/>
  <c r="DG8" i="2"/>
  <c r="DH8" i="2"/>
  <c r="DI8" i="2"/>
  <c r="DJ8" i="2"/>
  <c r="DK8" i="2"/>
  <c r="DL8" i="2"/>
  <c r="DM8" i="2"/>
  <c r="DN8" i="2"/>
  <c r="DO8" i="2"/>
  <c r="DP8" i="2"/>
  <c r="DQ8" i="2"/>
  <c r="DG7" i="2"/>
  <c r="DH7" i="2"/>
  <c r="DI7" i="2"/>
  <c r="DJ7" i="2"/>
  <c r="DK7" i="2"/>
  <c r="DL7" i="2"/>
  <c r="DM7" i="2"/>
  <c r="DN7" i="2"/>
  <c r="DO7" i="2"/>
  <c r="DP7" i="2"/>
  <c r="DQ7" i="2"/>
  <c r="DG6" i="2"/>
  <c r="DH6" i="2"/>
  <c r="DI6" i="2"/>
  <c r="DJ6" i="2"/>
  <c r="DK6" i="2"/>
  <c r="DL6" i="2"/>
  <c r="DM6" i="2"/>
  <c r="DN6" i="2"/>
  <c r="DO6" i="2"/>
  <c r="DP6" i="2"/>
  <c r="DQ6" i="2"/>
  <c r="DF12" i="2"/>
  <c r="DF11" i="2"/>
  <c r="DF10" i="2"/>
  <c r="DF9" i="2"/>
  <c r="DF8" i="2"/>
  <c r="DF7" i="2"/>
  <c r="DF6" i="2"/>
  <c r="CT12" i="2"/>
  <c r="CU12" i="2"/>
  <c r="CV12" i="2"/>
  <c r="CW12" i="2"/>
  <c r="CX12" i="2"/>
  <c r="CY12" i="2"/>
  <c r="CZ12" i="2"/>
  <c r="DA12" i="2"/>
  <c r="DB12" i="2"/>
  <c r="DC12" i="2"/>
  <c r="DD12" i="2"/>
  <c r="CT11" i="2"/>
  <c r="CU11" i="2"/>
  <c r="CV11" i="2"/>
  <c r="CW11" i="2"/>
  <c r="CX11" i="2"/>
  <c r="CY11" i="2"/>
  <c r="CZ11" i="2"/>
  <c r="DA11" i="2"/>
  <c r="DB11" i="2"/>
  <c r="DC11" i="2"/>
  <c r="DD11" i="2"/>
  <c r="CT10" i="2"/>
  <c r="CU10" i="2"/>
  <c r="CV10" i="2"/>
  <c r="CW10" i="2"/>
  <c r="CX10" i="2"/>
  <c r="CY10" i="2"/>
  <c r="CZ10" i="2"/>
  <c r="DA10" i="2"/>
  <c r="DB10" i="2"/>
  <c r="DC10" i="2"/>
  <c r="DD10" i="2"/>
  <c r="CT9" i="2"/>
  <c r="CU9" i="2"/>
  <c r="CV9" i="2"/>
  <c r="CW9" i="2"/>
  <c r="CX9" i="2"/>
  <c r="CY9" i="2"/>
  <c r="CZ9" i="2"/>
  <c r="DA9" i="2"/>
  <c r="DB9" i="2"/>
  <c r="DC9" i="2"/>
  <c r="DD9" i="2"/>
  <c r="DD8" i="2"/>
  <c r="CT8" i="2"/>
  <c r="CU8" i="2"/>
  <c r="CV8" i="2"/>
  <c r="CW8" i="2"/>
  <c r="CX8" i="2"/>
  <c r="CY8" i="2"/>
  <c r="CZ8" i="2"/>
  <c r="DA8" i="2"/>
  <c r="DB8" i="2"/>
  <c r="DC8" i="2"/>
  <c r="CT7" i="2"/>
  <c r="CU7" i="2"/>
  <c r="CV7" i="2"/>
  <c r="CW7" i="2"/>
  <c r="CX7" i="2"/>
  <c r="CY7" i="2"/>
  <c r="CZ7" i="2"/>
  <c r="DA7" i="2"/>
  <c r="DB7" i="2"/>
  <c r="DC7" i="2"/>
  <c r="DD7" i="2"/>
  <c r="CT6" i="2"/>
  <c r="CU6" i="2"/>
  <c r="CV6" i="2"/>
  <c r="CW6" i="2"/>
  <c r="CX6" i="2"/>
  <c r="CY6" i="2"/>
  <c r="CZ6" i="2"/>
  <c r="DA6" i="2"/>
  <c r="DB6" i="2"/>
  <c r="DC6" i="2"/>
  <c r="DD6" i="2"/>
  <c r="CS12" i="2"/>
  <c r="CS11" i="2"/>
  <c r="CS10" i="2"/>
  <c r="CS9" i="2"/>
  <c r="CS8" i="2"/>
  <c r="CS7" i="2"/>
  <c r="CS6" i="2"/>
  <c r="CG12" i="2"/>
  <c r="CH12" i="2"/>
  <c r="CI12" i="2"/>
  <c r="CJ12" i="2"/>
  <c r="CK12" i="2"/>
  <c r="CL12" i="2"/>
  <c r="CM12" i="2"/>
  <c r="CN12" i="2"/>
  <c r="CO12" i="2"/>
  <c r="CP12" i="2"/>
  <c r="CQ12" i="2"/>
  <c r="CG11" i="2"/>
  <c r="CH11" i="2"/>
  <c r="CI11" i="2"/>
  <c r="CJ11" i="2"/>
  <c r="CK11" i="2"/>
  <c r="CL11" i="2"/>
  <c r="CM11" i="2"/>
  <c r="CN11" i="2"/>
  <c r="CO11" i="2"/>
  <c r="CP11" i="2"/>
  <c r="CQ11" i="2"/>
  <c r="CG10" i="2"/>
  <c r="CH10" i="2"/>
  <c r="CI10" i="2"/>
  <c r="CJ10" i="2"/>
  <c r="CK10" i="2"/>
  <c r="CL10" i="2"/>
  <c r="CM10" i="2"/>
  <c r="CN10" i="2"/>
  <c r="CO10" i="2"/>
  <c r="CP10" i="2"/>
  <c r="CQ10" i="2"/>
  <c r="CG9" i="2"/>
  <c r="CH9" i="2"/>
  <c r="CI9" i="2"/>
  <c r="CJ9" i="2"/>
  <c r="CK9" i="2"/>
  <c r="CL9" i="2"/>
  <c r="CM9" i="2"/>
  <c r="CN9" i="2"/>
  <c r="CO9" i="2"/>
  <c r="CP9" i="2"/>
  <c r="CQ9" i="2"/>
  <c r="CG8" i="2"/>
  <c r="CH8" i="2"/>
  <c r="CI8" i="2"/>
  <c r="CJ8" i="2"/>
  <c r="CK8" i="2"/>
  <c r="CL8" i="2"/>
  <c r="CM8" i="2"/>
  <c r="CN8" i="2"/>
  <c r="CO8" i="2"/>
  <c r="CP8" i="2"/>
  <c r="CQ8" i="2"/>
  <c r="CG7" i="2"/>
  <c r="CH7" i="2"/>
  <c r="CI7" i="2"/>
  <c r="CJ7" i="2"/>
  <c r="CK7" i="2"/>
  <c r="CL7" i="2"/>
  <c r="CM7" i="2"/>
  <c r="CN7" i="2"/>
  <c r="CO7" i="2"/>
  <c r="CP7" i="2"/>
  <c r="CQ7" i="2"/>
  <c r="CG6" i="2"/>
  <c r="CH6" i="2"/>
  <c r="CI6" i="2"/>
  <c r="CJ6" i="2"/>
  <c r="CK6" i="2"/>
  <c r="CL6" i="2"/>
  <c r="CM6" i="2"/>
  <c r="CN6" i="2"/>
  <c r="CO6" i="2"/>
  <c r="CP6" i="2"/>
  <c r="CQ6" i="2"/>
  <c r="CF12" i="2"/>
  <c r="CF11" i="2"/>
  <c r="CF10" i="2"/>
  <c r="CF9" i="2"/>
  <c r="CF8" i="2"/>
  <c r="CF7" i="2"/>
  <c r="CF6" i="2"/>
  <c r="BT12" i="2"/>
  <c r="BU12" i="2"/>
  <c r="BV12" i="2"/>
  <c r="BW12" i="2"/>
  <c r="BX12" i="2"/>
  <c r="BY12" i="2"/>
  <c r="BZ12" i="2"/>
  <c r="CA12" i="2"/>
  <c r="CB12" i="2"/>
  <c r="CC12" i="2"/>
  <c r="CD12" i="2"/>
  <c r="BS12" i="2"/>
  <c r="CD11" i="2"/>
  <c r="BT11" i="2"/>
  <c r="BU11" i="2"/>
  <c r="BV11" i="2"/>
  <c r="BW11" i="2"/>
  <c r="BX11" i="2"/>
  <c r="BY11" i="2"/>
  <c r="BZ11" i="2"/>
  <c r="CA11" i="2"/>
  <c r="CB11" i="2"/>
  <c r="CC11" i="2"/>
  <c r="BT10" i="2"/>
  <c r="BU10" i="2"/>
  <c r="BV10" i="2"/>
  <c r="BW10" i="2"/>
  <c r="BX10" i="2"/>
  <c r="BY10" i="2"/>
  <c r="BZ10" i="2"/>
  <c r="CA10" i="2"/>
  <c r="CB10" i="2"/>
  <c r="CC10" i="2"/>
  <c r="CD10" i="2"/>
  <c r="BT9" i="2"/>
  <c r="BU9" i="2"/>
  <c r="BV9" i="2"/>
  <c r="BW9" i="2"/>
  <c r="BX9" i="2"/>
  <c r="BY9" i="2"/>
  <c r="BZ9" i="2"/>
  <c r="CA9" i="2"/>
  <c r="CB9" i="2"/>
  <c r="CC9" i="2"/>
  <c r="CD9" i="2"/>
  <c r="BT8" i="2"/>
  <c r="BU8" i="2"/>
  <c r="BV8" i="2"/>
  <c r="BW8" i="2"/>
  <c r="BX8" i="2"/>
  <c r="BY8" i="2"/>
  <c r="BZ8" i="2"/>
  <c r="CA8" i="2"/>
  <c r="CB8" i="2"/>
  <c r="CC8" i="2"/>
  <c r="CD8" i="2"/>
  <c r="BT7" i="2"/>
  <c r="BU7" i="2"/>
  <c r="BV7" i="2"/>
  <c r="BW7" i="2"/>
  <c r="BX7" i="2"/>
  <c r="BY7" i="2"/>
  <c r="BZ7" i="2"/>
  <c r="CA7" i="2"/>
  <c r="CB7" i="2"/>
  <c r="CC7" i="2"/>
  <c r="CD7" i="2"/>
  <c r="BT6" i="2"/>
  <c r="BU6" i="2"/>
  <c r="BV6" i="2"/>
  <c r="BW6" i="2"/>
  <c r="BX6" i="2"/>
  <c r="BY6" i="2"/>
  <c r="BZ6" i="2"/>
  <c r="CA6" i="2"/>
  <c r="CB6" i="2"/>
  <c r="CC6" i="2"/>
  <c r="CD6" i="2"/>
  <c r="BS11" i="2"/>
  <c r="BS10" i="2"/>
  <c r="BS9" i="2"/>
  <c r="BS8" i="2"/>
  <c r="BS7" i="2"/>
  <c r="BS6" i="2"/>
  <c r="BG12" i="2"/>
  <c r="BH12" i="2"/>
  <c r="BI12" i="2"/>
  <c r="BJ12" i="2"/>
  <c r="BK12" i="2"/>
  <c r="BL12" i="2"/>
  <c r="BM12" i="2"/>
  <c r="BN12" i="2"/>
  <c r="BO12" i="2"/>
  <c r="BP12" i="2"/>
  <c r="BQ12" i="2"/>
  <c r="BG11" i="2"/>
  <c r="BH11" i="2"/>
  <c r="BI11" i="2"/>
  <c r="BJ11" i="2"/>
  <c r="BK11" i="2"/>
  <c r="BL11" i="2"/>
  <c r="BM11" i="2"/>
  <c r="BN11" i="2"/>
  <c r="BO11" i="2"/>
  <c r="BP11" i="2"/>
  <c r="BQ11" i="2"/>
  <c r="BG10" i="2"/>
  <c r="BH10" i="2"/>
  <c r="BI10" i="2"/>
  <c r="BJ10" i="2"/>
  <c r="BK10" i="2"/>
  <c r="BL10" i="2"/>
  <c r="BM10" i="2"/>
  <c r="BN10" i="2"/>
  <c r="BO10" i="2"/>
  <c r="BP10" i="2"/>
  <c r="BQ10" i="2"/>
  <c r="BG9" i="2"/>
  <c r="BH9" i="2"/>
  <c r="BI9" i="2"/>
  <c r="BJ9" i="2"/>
  <c r="BK9" i="2"/>
  <c r="BL9" i="2"/>
  <c r="BM9" i="2"/>
  <c r="BN9" i="2"/>
  <c r="BO9" i="2"/>
  <c r="BP9" i="2"/>
  <c r="BQ9" i="2"/>
  <c r="BG8" i="2"/>
  <c r="BH8" i="2"/>
  <c r="BI8" i="2"/>
  <c r="BJ8" i="2"/>
  <c r="BK8" i="2"/>
  <c r="BL8" i="2"/>
  <c r="BM8" i="2"/>
  <c r="BN8" i="2"/>
  <c r="BO8" i="2"/>
  <c r="BP8" i="2"/>
  <c r="BQ8" i="2"/>
  <c r="BG7" i="2"/>
  <c r="BH7" i="2"/>
  <c r="BI7" i="2"/>
  <c r="BJ7" i="2"/>
  <c r="BK7" i="2"/>
  <c r="BL7" i="2"/>
  <c r="BM7" i="2"/>
  <c r="BN7" i="2"/>
  <c r="BO7" i="2"/>
  <c r="BP7" i="2"/>
  <c r="BQ7" i="2"/>
  <c r="BG6" i="2"/>
  <c r="BH6" i="2"/>
  <c r="BI6" i="2"/>
  <c r="BJ6" i="2"/>
  <c r="BK6" i="2"/>
  <c r="BL6" i="2"/>
  <c r="BM6" i="2"/>
  <c r="BN6" i="2"/>
  <c r="BO6" i="2"/>
  <c r="BP6" i="2"/>
  <c r="BQ6" i="2"/>
  <c r="BF12" i="2"/>
  <c r="BF11" i="2"/>
  <c r="BF10" i="2"/>
  <c r="BF9" i="2"/>
  <c r="BF8" i="2"/>
  <c r="BF7" i="2"/>
  <c r="BF6" i="2"/>
  <c r="AS6" i="2"/>
  <c r="AT12" i="2"/>
  <c r="AU12" i="2"/>
  <c r="AV12" i="2"/>
  <c r="AW12" i="2"/>
  <c r="AX12" i="2"/>
  <c r="AY12" i="2"/>
  <c r="AZ12" i="2"/>
  <c r="BA12" i="2"/>
  <c r="BB12" i="2"/>
  <c r="BC12" i="2"/>
  <c r="BD12" i="2"/>
  <c r="AT11" i="2"/>
  <c r="AU11" i="2"/>
  <c r="AV11" i="2"/>
  <c r="AW11" i="2"/>
  <c r="AX11" i="2"/>
  <c r="AY11" i="2"/>
  <c r="AZ11" i="2"/>
  <c r="BA11" i="2"/>
  <c r="BB11" i="2"/>
  <c r="BC11" i="2"/>
  <c r="BD11" i="2"/>
  <c r="AT10" i="2"/>
  <c r="AU10" i="2"/>
  <c r="AV10" i="2"/>
  <c r="AW10" i="2"/>
  <c r="AX10" i="2"/>
  <c r="AY10" i="2"/>
  <c r="AZ10" i="2"/>
  <c r="BA10" i="2"/>
  <c r="BB10" i="2"/>
  <c r="BC10" i="2"/>
  <c r="BD10" i="2"/>
  <c r="AT9" i="2"/>
  <c r="AU9" i="2"/>
  <c r="AV9" i="2"/>
  <c r="AW9" i="2"/>
  <c r="AX9" i="2"/>
  <c r="AY9" i="2"/>
  <c r="AZ9" i="2"/>
  <c r="BA9" i="2"/>
  <c r="BB9" i="2"/>
  <c r="BC9" i="2"/>
  <c r="BD9" i="2"/>
  <c r="AT8" i="2"/>
  <c r="AU8" i="2"/>
  <c r="AV8" i="2"/>
  <c r="AW8" i="2"/>
  <c r="AX8" i="2"/>
  <c r="AY8" i="2"/>
  <c r="AZ8" i="2"/>
  <c r="BA8" i="2"/>
  <c r="BB8" i="2"/>
  <c r="BC8" i="2"/>
  <c r="BD8" i="2"/>
  <c r="AT7" i="2"/>
  <c r="AU7" i="2"/>
  <c r="AV7" i="2"/>
  <c r="AW7" i="2"/>
  <c r="AX7" i="2"/>
  <c r="AY7" i="2"/>
  <c r="AZ7" i="2"/>
  <c r="BA7" i="2"/>
  <c r="BB7" i="2"/>
  <c r="BC7" i="2"/>
  <c r="BD7" i="2"/>
  <c r="AT6" i="2"/>
  <c r="AU6" i="2"/>
  <c r="AV6" i="2"/>
  <c r="AW6" i="2"/>
  <c r="AX6" i="2"/>
  <c r="AY6" i="2"/>
  <c r="AZ6" i="2"/>
  <c r="BA6" i="2"/>
  <c r="BB6" i="2"/>
  <c r="BC6" i="2"/>
  <c r="BD6" i="2"/>
  <c r="AS12" i="2"/>
  <c r="AS11" i="2"/>
  <c r="AS10" i="2"/>
  <c r="AS9" i="2"/>
  <c r="AS8" i="2"/>
  <c r="AS7" i="2"/>
  <c r="AG12" i="2"/>
  <c r="AH12" i="2"/>
  <c r="AI12" i="2"/>
  <c r="AJ12" i="2"/>
  <c r="AK12" i="2"/>
  <c r="AL12" i="2"/>
  <c r="AM12" i="2"/>
  <c r="AN12" i="2"/>
  <c r="AO12" i="2"/>
  <c r="AP12" i="2"/>
  <c r="AQ12" i="2"/>
  <c r="AG11" i="2"/>
  <c r="AH11" i="2"/>
  <c r="AI11" i="2"/>
  <c r="AJ11" i="2"/>
  <c r="AK11" i="2"/>
  <c r="AL11" i="2"/>
  <c r="AM11" i="2"/>
  <c r="AN11" i="2"/>
  <c r="AO11" i="2"/>
  <c r="AP11" i="2"/>
  <c r="AQ11" i="2"/>
  <c r="AG10" i="2"/>
  <c r="AH10" i="2"/>
  <c r="AI10" i="2"/>
  <c r="AJ10" i="2"/>
  <c r="AK10" i="2"/>
  <c r="AL10" i="2"/>
  <c r="AM10" i="2"/>
  <c r="AN10" i="2"/>
  <c r="AO10" i="2"/>
  <c r="AP10" i="2"/>
  <c r="AQ10" i="2"/>
  <c r="AG9" i="2"/>
  <c r="AH9" i="2"/>
  <c r="AI9" i="2"/>
  <c r="AJ9" i="2"/>
  <c r="AK9" i="2"/>
  <c r="AL9" i="2"/>
  <c r="AM9" i="2"/>
  <c r="AN9" i="2"/>
  <c r="AO9" i="2"/>
  <c r="AP9" i="2"/>
  <c r="AQ9" i="2"/>
  <c r="AG8" i="2"/>
  <c r="AH8" i="2"/>
  <c r="AI8" i="2"/>
  <c r="AJ8" i="2"/>
  <c r="AK8" i="2"/>
  <c r="AL8" i="2"/>
  <c r="AM8" i="2"/>
  <c r="AN8" i="2"/>
  <c r="AO8" i="2"/>
  <c r="AP8" i="2"/>
  <c r="AQ8" i="2"/>
  <c r="AG7" i="2"/>
  <c r="AH7" i="2"/>
  <c r="AI7" i="2"/>
  <c r="AJ7" i="2"/>
  <c r="AK7" i="2"/>
  <c r="AL7" i="2"/>
  <c r="AM7" i="2"/>
  <c r="AN7" i="2"/>
  <c r="AO7" i="2"/>
  <c r="AP7" i="2"/>
  <c r="AQ7" i="2"/>
  <c r="AG6" i="2"/>
  <c r="AH6" i="2"/>
  <c r="AI6" i="2"/>
  <c r="AJ6" i="2"/>
  <c r="AK6" i="2"/>
  <c r="AL6" i="2"/>
  <c r="AM6" i="2"/>
  <c r="AN6" i="2"/>
  <c r="AO6" i="2"/>
  <c r="AP6" i="2"/>
  <c r="AQ6" i="2"/>
  <c r="AF12" i="2"/>
  <c r="AF11" i="2"/>
  <c r="AF10" i="2"/>
  <c r="AF9" i="2"/>
  <c r="AF8" i="2"/>
  <c r="AF7" i="2"/>
  <c r="AF6" i="2"/>
  <c r="T12" i="2"/>
  <c r="U12" i="2"/>
  <c r="V12" i="2"/>
  <c r="W12" i="2"/>
  <c r="X12" i="2"/>
  <c r="Y12" i="2"/>
  <c r="Z12" i="2"/>
  <c r="AA12" i="2"/>
  <c r="AB12" i="2"/>
  <c r="AC12" i="2"/>
  <c r="AD12" i="2"/>
  <c r="T11" i="2"/>
  <c r="U11" i="2"/>
  <c r="V11" i="2"/>
  <c r="W11" i="2"/>
  <c r="X11" i="2"/>
  <c r="Y11" i="2"/>
  <c r="Z11" i="2"/>
  <c r="AA11" i="2"/>
  <c r="AB11" i="2"/>
  <c r="AC11" i="2"/>
  <c r="AD11" i="2"/>
  <c r="T10" i="2"/>
  <c r="U10" i="2"/>
  <c r="V10" i="2"/>
  <c r="W10" i="2"/>
  <c r="X10" i="2"/>
  <c r="Y10" i="2"/>
  <c r="Z10" i="2"/>
  <c r="AA10" i="2"/>
  <c r="AB10" i="2"/>
  <c r="AC10" i="2"/>
  <c r="AD10" i="2"/>
  <c r="T9" i="2"/>
  <c r="U9" i="2"/>
  <c r="V9" i="2"/>
  <c r="W9" i="2"/>
  <c r="X9" i="2"/>
  <c r="Y9" i="2"/>
  <c r="Z9" i="2"/>
  <c r="AA9" i="2"/>
  <c r="AB9" i="2"/>
  <c r="AC9" i="2"/>
  <c r="AD9" i="2"/>
  <c r="T8" i="2"/>
  <c r="U8" i="2"/>
  <c r="V8" i="2"/>
  <c r="W8" i="2"/>
  <c r="X8" i="2"/>
  <c r="Y8" i="2"/>
  <c r="Z8" i="2"/>
  <c r="AA8" i="2"/>
  <c r="AB8" i="2"/>
  <c r="AC8" i="2"/>
  <c r="AD8" i="2"/>
  <c r="T7" i="2"/>
  <c r="U7" i="2"/>
  <c r="V7" i="2"/>
  <c r="W7" i="2"/>
  <c r="X7" i="2"/>
  <c r="Y7" i="2"/>
  <c r="Z7" i="2"/>
  <c r="AA7" i="2"/>
  <c r="AB7" i="2"/>
  <c r="AC7" i="2"/>
  <c r="AD7" i="2"/>
  <c r="T6" i="2"/>
  <c r="U6" i="2"/>
  <c r="V6" i="2"/>
  <c r="W6" i="2"/>
  <c r="X6" i="2"/>
  <c r="Y6" i="2"/>
  <c r="Z6" i="2"/>
  <c r="AA6" i="2"/>
  <c r="AB6" i="2"/>
  <c r="AC6" i="2"/>
  <c r="AD6" i="2"/>
  <c r="S12" i="2"/>
  <c r="S11" i="2"/>
  <c r="S10" i="2"/>
  <c r="S9" i="2"/>
  <c r="S8" i="2"/>
  <c r="S7" i="2"/>
  <c r="S6" i="2"/>
  <c r="G12" i="2"/>
  <c r="H12" i="2"/>
  <c r="I12" i="2"/>
  <c r="J12" i="2"/>
  <c r="K12" i="2"/>
  <c r="L12" i="2"/>
  <c r="M12" i="2"/>
  <c r="N12" i="2"/>
  <c r="O12" i="2"/>
  <c r="P12" i="2"/>
  <c r="Q12" i="2"/>
  <c r="G11" i="2"/>
  <c r="H11" i="2"/>
  <c r="I11" i="2"/>
  <c r="J11" i="2"/>
  <c r="K11" i="2"/>
  <c r="L11" i="2"/>
  <c r="M11" i="2"/>
  <c r="N11" i="2"/>
  <c r="O11" i="2"/>
  <c r="P11" i="2"/>
  <c r="Q11" i="2"/>
  <c r="G10" i="2"/>
  <c r="H10" i="2"/>
  <c r="I10" i="2"/>
  <c r="J10" i="2"/>
  <c r="K10" i="2"/>
  <c r="L10" i="2"/>
  <c r="M10" i="2"/>
  <c r="N10" i="2"/>
  <c r="O10" i="2"/>
  <c r="P10" i="2"/>
  <c r="Q10" i="2"/>
  <c r="G9" i="2"/>
  <c r="H9" i="2"/>
  <c r="I9" i="2"/>
  <c r="J9" i="2"/>
  <c r="K9" i="2"/>
  <c r="L9" i="2"/>
  <c r="M9" i="2"/>
  <c r="N9" i="2"/>
  <c r="O9" i="2"/>
  <c r="P9" i="2"/>
  <c r="Q9" i="2"/>
  <c r="G8" i="2"/>
  <c r="H8" i="2"/>
  <c r="I8" i="2"/>
  <c r="J8" i="2"/>
  <c r="K8" i="2"/>
  <c r="L8" i="2"/>
  <c r="M8" i="2"/>
  <c r="N8" i="2"/>
  <c r="O8" i="2"/>
  <c r="P8" i="2"/>
  <c r="Q8" i="2"/>
  <c r="Q7" i="2"/>
  <c r="G7" i="2"/>
  <c r="H7" i="2"/>
  <c r="I7" i="2"/>
  <c r="J7" i="2"/>
  <c r="K7" i="2"/>
  <c r="L7" i="2"/>
  <c r="M7" i="2"/>
  <c r="N7" i="2"/>
  <c r="O7" i="2"/>
  <c r="P7" i="2"/>
  <c r="G6" i="2"/>
  <c r="H6" i="2"/>
  <c r="I6" i="2"/>
  <c r="J6" i="2"/>
  <c r="K6" i="2"/>
  <c r="L6" i="2"/>
  <c r="M6" i="2"/>
  <c r="N6" i="2"/>
  <c r="O6" i="2"/>
  <c r="P6" i="2"/>
  <c r="Q6" i="2"/>
  <c r="F12" i="2"/>
  <c r="F11" i="2"/>
  <c r="F10" i="2"/>
  <c r="F9" i="2"/>
  <c r="F8" i="2"/>
  <c r="F7" i="2"/>
  <c r="F6" i="2"/>
  <c r="AR4" i="2" l="1"/>
  <c r="AR5" i="2"/>
  <c r="AR13" i="2"/>
  <c r="GF13" i="2"/>
  <c r="GG13" i="2"/>
  <c r="GH13" i="2"/>
  <c r="GI13" i="2"/>
  <c r="GJ13" i="2"/>
  <c r="GK13" i="2"/>
  <c r="GL13" i="2"/>
  <c r="GM13" i="2"/>
  <c r="GN13" i="2"/>
  <c r="GO13" i="2"/>
  <c r="GP13" i="2"/>
  <c r="GQ13" i="2"/>
  <c r="GE13" i="2"/>
  <c r="GF4" i="2"/>
  <c r="GG4" i="2"/>
  <c r="GH4" i="2"/>
  <c r="GI4" i="2"/>
  <c r="GJ4" i="2"/>
  <c r="GK4" i="2"/>
  <c r="GL4" i="2"/>
  <c r="GM4" i="2"/>
  <c r="GN4" i="2"/>
  <c r="GO4" i="2"/>
  <c r="GP4" i="2"/>
  <c r="GQ4" i="2"/>
  <c r="GF5" i="2"/>
  <c r="GG5" i="2"/>
  <c r="GH5" i="2"/>
  <c r="GI5" i="2"/>
  <c r="GJ5" i="2"/>
  <c r="GK5" i="2"/>
  <c r="GL5" i="2"/>
  <c r="GM5" i="2"/>
  <c r="GN5" i="2"/>
  <c r="GO5" i="2"/>
  <c r="GP5" i="2"/>
  <c r="GQ5" i="2"/>
  <c r="GE5" i="2"/>
  <c r="GE4" i="2"/>
  <c r="FS13" i="2"/>
  <c r="FT13" i="2"/>
  <c r="FU13" i="2"/>
  <c r="FV13" i="2"/>
  <c r="FW13" i="2"/>
  <c r="FX13" i="2"/>
  <c r="FY13" i="2"/>
  <c r="FZ13" i="2"/>
  <c r="GA13" i="2"/>
  <c r="GB13" i="2"/>
  <c r="GC13" i="2"/>
  <c r="GD13" i="2"/>
  <c r="FR13" i="2"/>
  <c r="FS4" i="2"/>
  <c r="FT4" i="2"/>
  <c r="FU4" i="2"/>
  <c r="FV4" i="2"/>
  <c r="FW4" i="2"/>
  <c r="FX4" i="2"/>
  <c r="FY4" i="2"/>
  <c r="FZ4" i="2"/>
  <c r="GA4" i="2"/>
  <c r="GB4" i="2"/>
  <c r="GC4" i="2"/>
  <c r="GD4" i="2"/>
  <c r="FS5" i="2"/>
  <c r="FT5" i="2"/>
  <c r="FU5" i="2"/>
  <c r="FV5" i="2"/>
  <c r="FW5" i="2"/>
  <c r="FX5" i="2"/>
  <c r="FY5" i="2"/>
  <c r="FZ5" i="2"/>
  <c r="GA5" i="2"/>
  <c r="GB5" i="2"/>
  <c r="GC5" i="2"/>
  <c r="GD5" i="2"/>
  <c r="FR5" i="2"/>
  <c r="FR4" i="2"/>
  <c r="FF13" i="2"/>
  <c r="FG13" i="2"/>
  <c r="FH13" i="2"/>
  <c r="FI13" i="2"/>
  <c r="FJ13" i="2"/>
  <c r="FK13" i="2"/>
  <c r="FL13" i="2"/>
  <c r="FM13" i="2"/>
  <c r="FN13" i="2"/>
  <c r="FO13" i="2"/>
  <c r="FP13" i="2"/>
  <c r="FQ13" i="2"/>
  <c r="FE13" i="2"/>
  <c r="FF4" i="2"/>
  <c r="FG4" i="2"/>
  <c r="FH4" i="2"/>
  <c r="FI4" i="2"/>
  <c r="FJ4" i="2"/>
  <c r="FK4" i="2"/>
  <c r="FL4" i="2"/>
  <c r="FM4" i="2"/>
  <c r="FN4" i="2"/>
  <c r="FO4" i="2"/>
  <c r="FP4" i="2"/>
  <c r="FQ4" i="2"/>
  <c r="FF5" i="2"/>
  <c r="FG5" i="2"/>
  <c r="FH5" i="2"/>
  <c r="FI5" i="2"/>
  <c r="FJ5" i="2"/>
  <c r="FK5" i="2"/>
  <c r="FL5" i="2"/>
  <c r="FM5" i="2"/>
  <c r="FN5" i="2"/>
  <c r="FO5" i="2"/>
  <c r="FP5" i="2"/>
  <c r="FQ5" i="2"/>
  <c r="FE5" i="2"/>
  <c r="FE4" i="2"/>
  <c r="ES13" i="2"/>
  <c r="ET13" i="2"/>
  <c r="EU13" i="2"/>
  <c r="EV13" i="2"/>
  <c r="EW13" i="2"/>
  <c r="EX13" i="2"/>
  <c r="EY13" i="2"/>
  <c r="EZ13" i="2"/>
  <c r="FA13" i="2"/>
  <c r="FB13" i="2"/>
  <c r="FC13" i="2"/>
  <c r="FD13" i="2"/>
  <c r="ER13" i="2"/>
  <c r="ES4" i="2"/>
  <c r="ET4" i="2"/>
  <c r="EU4" i="2"/>
  <c r="EV4" i="2"/>
  <c r="EW4" i="2"/>
  <c r="EX4" i="2"/>
  <c r="EY4" i="2"/>
  <c r="EZ4" i="2"/>
  <c r="FA4" i="2"/>
  <c r="FB4" i="2"/>
  <c r="FC4" i="2"/>
  <c r="FD4" i="2"/>
  <c r="ES5" i="2"/>
  <c r="ET5" i="2"/>
  <c r="EU5" i="2"/>
  <c r="EV5" i="2"/>
  <c r="EW5" i="2"/>
  <c r="EX5" i="2"/>
  <c r="EY5" i="2"/>
  <c r="EZ5" i="2"/>
  <c r="FA5" i="2"/>
  <c r="FB5" i="2"/>
  <c r="FC5" i="2"/>
  <c r="FD5" i="2"/>
  <c r="ER5" i="2"/>
  <c r="ER4" i="2"/>
  <c r="EF13" i="2"/>
  <c r="EG13" i="2"/>
  <c r="EH13" i="2"/>
  <c r="EI13" i="2"/>
  <c r="EJ13" i="2"/>
  <c r="EK13" i="2"/>
  <c r="EL13" i="2"/>
  <c r="EM13" i="2"/>
  <c r="EN13" i="2"/>
  <c r="EO13" i="2"/>
  <c r="EP13" i="2"/>
  <c r="EQ13" i="2"/>
  <c r="EE13" i="2"/>
  <c r="EF4" i="2"/>
  <c r="EG4" i="2"/>
  <c r="EH4" i="2"/>
  <c r="EI4" i="2"/>
  <c r="EJ4" i="2"/>
  <c r="EK4" i="2"/>
  <c r="EL4" i="2"/>
  <c r="EM4" i="2"/>
  <c r="EN4" i="2"/>
  <c r="EO4" i="2"/>
  <c r="EP4" i="2"/>
  <c r="EQ4" i="2"/>
  <c r="EF5" i="2"/>
  <c r="EG5" i="2"/>
  <c r="EH5" i="2"/>
  <c r="EI5" i="2"/>
  <c r="EJ5" i="2"/>
  <c r="EK5" i="2"/>
  <c r="EL5" i="2"/>
  <c r="EM5" i="2"/>
  <c r="EN5" i="2"/>
  <c r="EO5" i="2"/>
  <c r="EP5" i="2"/>
  <c r="EQ5" i="2"/>
  <c r="EE5" i="2"/>
  <c r="EE4" i="2"/>
  <c r="DS13" i="2"/>
  <c r="DT13" i="2"/>
  <c r="DU13" i="2"/>
  <c r="DV13" i="2"/>
  <c r="DW13" i="2"/>
  <c r="DX13" i="2"/>
  <c r="DY13" i="2"/>
  <c r="DZ13" i="2"/>
  <c r="EA13" i="2"/>
  <c r="EB13" i="2"/>
  <c r="EC13" i="2"/>
  <c r="ED13" i="2"/>
  <c r="DR13" i="2"/>
  <c r="DS4" i="2"/>
  <c r="DT4" i="2"/>
  <c r="DU4" i="2"/>
  <c r="DV4" i="2"/>
  <c r="DW4" i="2"/>
  <c r="DX4" i="2"/>
  <c r="DY4" i="2"/>
  <c r="DZ4" i="2"/>
  <c r="EA4" i="2"/>
  <c r="EB4" i="2"/>
  <c r="EC4" i="2"/>
  <c r="ED4" i="2"/>
  <c r="DS5" i="2"/>
  <c r="DT5" i="2"/>
  <c r="DU5" i="2"/>
  <c r="DV5" i="2"/>
  <c r="DW5" i="2"/>
  <c r="DX5" i="2"/>
  <c r="DY5" i="2"/>
  <c r="DZ5" i="2"/>
  <c r="EA5" i="2"/>
  <c r="EB5" i="2"/>
  <c r="EC5" i="2"/>
  <c r="ED5" i="2"/>
  <c r="DR5" i="2"/>
  <c r="DR4" i="2"/>
  <c r="DF13" i="2"/>
  <c r="DG13" i="2"/>
  <c r="DH13" i="2"/>
  <c r="DI13" i="2"/>
  <c r="DJ13" i="2"/>
  <c r="DK13" i="2"/>
  <c r="DL13" i="2"/>
  <c r="DM13" i="2"/>
  <c r="DN13" i="2"/>
  <c r="DO13" i="2"/>
  <c r="DP13" i="2"/>
  <c r="DQ13" i="2"/>
  <c r="DE13" i="2"/>
  <c r="DF4" i="2"/>
  <c r="DG4" i="2"/>
  <c r="DH4" i="2"/>
  <c r="DI4" i="2"/>
  <c r="DJ4" i="2"/>
  <c r="DK4" i="2"/>
  <c r="DL4" i="2"/>
  <c r="DM4" i="2"/>
  <c r="DN4" i="2"/>
  <c r="DO4" i="2"/>
  <c r="DP4" i="2"/>
  <c r="DQ4" i="2"/>
  <c r="DF5" i="2"/>
  <c r="DG5" i="2"/>
  <c r="DH5" i="2"/>
  <c r="DI5" i="2"/>
  <c r="DJ5" i="2"/>
  <c r="DK5" i="2"/>
  <c r="DL5" i="2"/>
  <c r="DM5" i="2"/>
  <c r="DN5" i="2"/>
  <c r="DO5" i="2"/>
  <c r="DP5" i="2"/>
  <c r="DQ5" i="2"/>
  <c r="DE5" i="2"/>
  <c r="DE4" i="2"/>
  <c r="CS13" i="2"/>
  <c r="CT13" i="2"/>
  <c r="CU13" i="2"/>
  <c r="CV13" i="2"/>
  <c r="CW13" i="2"/>
  <c r="CX13" i="2"/>
  <c r="CY13" i="2"/>
  <c r="CZ13" i="2"/>
  <c r="DA13" i="2"/>
  <c r="DB13" i="2"/>
  <c r="DC13" i="2"/>
  <c r="DD13" i="2"/>
  <c r="CR13" i="2"/>
  <c r="CS4" i="2"/>
  <c r="CT4" i="2"/>
  <c r="CU4" i="2"/>
  <c r="CV4" i="2"/>
  <c r="CW4" i="2"/>
  <c r="CX4" i="2"/>
  <c r="CY4" i="2"/>
  <c r="CZ4" i="2"/>
  <c r="DA4" i="2"/>
  <c r="DB4" i="2"/>
  <c r="DC4" i="2"/>
  <c r="DD4" i="2"/>
  <c r="CS5" i="2"/>
  <c r="CT5" i="2"/>
  <c r="CU5" i="2"/>
  <c r="CV5" i="2"/>
  <c r="CW5" i="2"/>
  <c r="CX5" i="2"/>
  <c r="CY5" i="2"/>
  <c r="CZ5" i="2"/>
  <c r="DA5" i="2"/>
  <c r="DB5" i="2"/>
  <c r="DC5" i="2"/>
  <c r="DD5" i="2"/>
  <c r="CR5" i="2"/>
  <c r="CR4" i="2"/>
  <c r="CF13" i="2"/>
  <c r="CG13" i="2"/>
  <c r="CH13" i="2"/>
  <c r="CI13" i="2"/>
  <c r="CJ13" i="2"/>
  <c r="CK13" i="2"/>
  <c r="CL13" i="2"/>
  <c r="CM13" i="2"/>
  <c r="CN13" i="2"/>
  <c r="CO13" i="2"/>
  <c r="CP13" i="2"/>
  <c r="CQ13" i="2"/>
  <c r="CE13" i="2"/>
  <c r="CF4" i="2"/>
  <c r="CG4" i="2"/>
  <c r="CH4" i="2"/>
  <c r="CI4" i="2"/>
  <c r="CJ4" i="2"/>
  <c r="CK4" i="2"/>
  <c r="CL4" i="2"/>
  <c r="CM4" i="2"/>
  <c r="CN4" i="2"/>
  <c r="CO4" i="2"/>
  <c r="CP4" i="2"/>
  <c r="CQ4" i="2"/>
  <c r="CF5" i="2"/>
  <c r="CG5" i="2"/>
  <c r="CH5" i="2"/>
  <c r="CI5" i="2"/>
  <c r="CJ5" i="2"/>
  <c r="CK5" i="2"/>
  <c r="CL5" i="2"/>
  <c r="CM5" i="2"/>
  <c r="CN5" i="2"/>
  <c r="CO5" i="2"/>
  <c r="CP5" i="2"/>
  <c r="CQ5" i="2"/>
  <c r="CE5" i="2"/>
  <c r="CE4" i="2"/>
  <c r="BS13" i="2"/>
  <c r="BT13" i="2"/>
  <c r="BU13" i="2"/>
  <c r="BV13" i="2"/>
  <c r="BW13" i="2"/>
  <c r="BX13" i="2"/>
  <c r="BY13" i="2"/>
  <c r="BZ13" i="2"/>
  <c r="CA13" i="2"/>
  <c r="CB13" i="2"/>
  <c r="CC13" i="2"/>
  <c r="CD13" i="2"/>
  <c r="BR13" i="2"/>
  <c r="BS4" i="2"/>
  <c r="BT4" i="2"/>
  <c r="BU4" i="2"/>
  <c r="BV4" i="2"/>
  <c r="BW4" i="2"/>
  <c r="BX4" i="2"/>
  <c r="BY4" i="2"/>
  <c r="BZ4" i="2"/>
  <c r="CA4" i="2"/>
  <c r="CB4" i="2"/>
  <c r="CC4" i="2"/>
  <c r="CD4" i="2"/>
  <c r="BS5" i="2"/>
  <c r="BT5" i="2"/>
  <c r="BU5" i="2"/>
  <c r="BV5" i="2"/>
  <c r="BW5" i="2"/>
  <c r="BX5" i="2"/>
  <c r="BY5" i="2"/>
  <c r="BZ5" i="2"/>
  <c r="CA5" i="2"/>
  <c r="CB5" i="2"/>
  <c r="CC5" i="2"/>
  <c r="CD5" i="2"/>
  <c r="BR5" i="2"/>
  <c r="BR4" i="2"/>
  <c r="BF13" i="2"/>
  <c r="BG13" i="2"/>
  <c r="BH13" i="2"/>
  <c r="BI13" i="2"/>
  <c r="BJ13" i="2"/>
  <c r="BK13" i="2"/>
  <c r="BL13" i="2"/>
  <c r="BM13" i="2"/>
  <c r="BN13" i="2"/>
  <c r="BO13" i="2"/>
  <c r="BP13" i="2"/>
  <c r="BQ13" i="2"/>
  <c r="BE13" i="2"/>
  <c r="BF4" i="2"/>
  <c r="BG4" i="2"/>
  <c r="BH4" i="2"/>
  <c r="BI4" i="2"/>
  <c r="BJ4" i="2"/>
  <c r="BK4" i="2"/>
  <c r="BL4" i="2"/>
  <c r="BM4" i="2"/>
  <c r="BN4" i="2"/>
  <c r="BO4" i="2"/>
  <c r="BP4" i="2"/>
  <c r="BQ4" i="2"/>
  <c r="BF5" i="2"/>
  <c r="BG5" i="2"/>
  <c r="BH5" i="2"/>
  <c r="BI5" i="2"/>
  <c r="BJ5" i="2"/>
  <c r="BK5" i="2"/>
  <c r="BL5" i="2"/>
  <c r="BM5" i="2"/>
  <c r="BN5" i="2"/>
  <c r="BO5" i="2"/>
  <c r="BP5" i="2"/>
  <c r="BQ5" i="2"/>
  <c r="BE5" i="2"/>
  <c r="BE4" i="2"/>
  <c r="AS13" i="2"/>
  <c r="AT13" i="2"/>
  <c r="AU13" i="2"/>
  <c r="AV13" i="2"/>
  <c r="AW13" i="2"/>
  <c r="AX13" i="2"/>
  <c r="AY13" i="2"/>
  <c r="AZ13" i="2"/>
  <c r="BA13" i="2"/>
  <c r="BB13" i="2"/>
  <c r="BC13" i="2"/>
  <c r="BD13" i="2"/>
  <c r="AS4" i="2"/>
  <c r="AT4" i="2"/>
  <c r="AU4" i="2"/>
  <c r="AV4" i="2"/>
  <c r="AW4" i="2"/>
  <c r="AX4" i="2"/>
  <c r="AY4" i="2"/>
  <c r="AZ4" i="2"/>
  <c r="BA4" i="2"/>
  <c r="BB4" i="2"/>
  <c r="BC4" i="2"/>
  <c r="BD4" i="2"/>
  <c r="AS5" i="2"/>
  <c r="AT5" i="2"/>
  <c r="AU5" i="2"/>
  <c r="AV5" i="2"/>
  <c r="AW5" i="2"/>
  <c r="AX5" i="2"/>
  <c r="AY5" i="2"/>
  <c r="AZ5" i="2"/>
  <c r="BA5" i="2"/>
  <c r="BB5" i="2"/>
  <c r="BC5" i="2"/>
  <c r="BD5" i="2"/>
  <c r="AF13" i="2"/>
  <c r="AG13" i="2"/>
  <c r="AH13" i="2"/>
  <c r="AI13" i="2"/>
  <c r="AJ13" i="2"/>
  <c r="AK13" i="2"/>
  <c r="AL13" i="2"/>
  <c r="AM13" i="2"/>
  <c r="AN13" i="2"/>
  <c r="AO13" i="2"/>
  <c r="AP13" i="2"/>
  <c r="AQ13" i="2"/>
  <c r="AE13" i="2"/>
  <c r="AF4" i="2"/>
  <c r="AG4" i="2"/>
  <c r="AH4" i="2"/>
  <c r="AI4" i="2"/>
  <c r="AJ4" i="2"/>
  <c r="AK4" i="2"/>
  <c r="AL4" i="2"/>
  <c r="AM4" i="2"/>
  <c r="AN4" i="2"/>
  <c r="AO4" i="2"/>
  <c r="AP4" i="2"/>
  <c r="AQ4" i="2"/>
  <c r="AF5" i="2"/>
  <c r="AG5" i="2"/>
  <c r="AH5" i="2"/>
  <c r="AI5" i="2"/>
  <c r="AJ5" i="2"/>
  <c r="AK5" i="2"/>
  <c r="AL5" i="2"/>
  <c r="AM5" i="2"/>
  <c r="AN5" i="2"/>
  <c r="AO5" i="2"/>
  <c r="AP5" i="2"/>
  <c r="AQ5" i="2"/>
  <c r="AE5" i="2"/>
  <c r="AE4" i="2"/>
  <c r="S13" i="2"/>
  <c r="T13" i="2"/>
  <c r="U13" i="2"/>
  <c r="V13" i="2"/>
  <c r="W13" i="2"/>
  <c r="X13" i="2"/>
  <c r="Y13" i="2"/>
  <c r="Z13" i="2"/>
  <c r="AA13" i="2"/>
  <c r="AB13" i="2"/>
  <c r="AC13" i="2"/>
  <c r="AD13" i="2"/>
  <c r="R13" i="2"/>
  <c r="S4" i="2"/>
  <c r="T4" i="2"/>
  <c r="U4" i="2"/>
  <c r="V4" i="2"/>
  <c r="W4" i="2"/>
  <c r="X4" i="2"/>
  <c r="Y4" i="2"/>
  <c r="Z4" i="2"/>
  <c r="AA4" i="2"/>
  <c r="AB4" i="2"/>
  <c r="AC4" i="2"/>
  <c r="AD4" i="2"/>
  <c r="S5" i="2"/>
  <c r="T5" i="2"/>
  <c r="U5" i="2"/>
  <c r="V5" i="2"/>
  <c r="W5" i="2"/>
  <c r="X5" i="2"/>
  <c r="Y5" i="2"/>
  <c r="Z5" i="2"/>
  <c r="AA5" i="2"/>
  <c r="AB5" i="2"/>
  <c r="AC5" i="2"/>
  <c r="AD5" i="2"/>
  <c r="R5" i="2"/>
  <c r="R4" i="2"/>
  <c r="F13" i="2"/>
  <c r="G13" i="2"/>
  <c r="H13" i="2"/>
  <c r="I13" i="2"/>
  <c r="J13" i="2"/>
  <c r="K13" i="2"/>
  <c r="L13" i="2"/>
  <c r="M13" i="2"/>
  <c r="N13" i="2"/>
  <c r="O13" i="2"/>
  <c r="P13" i="2"/>
  <c r="Q13" i="2"/>
  <c r="E13" i="2"/>
  <c r="F4" i="2"/>
  <c r="G4" i="2"/>
  <c r="H4" i="2"/>
  <c r="I4" i="2"/>
  <c r="J4" i="2"/>
  <c r="K4" i="2"/>
  <c r="L4" i="2"/>
  <c r="M4" i="2"/>
  <c r="N4" i="2"/>
  <c r="O4" i="2"/>
  <c r="P4" i="2"/>
  <c r="Q4" i="2"/>
  <c r="F5" i="2"/>
  <c r="G5" i="2"/>
  <c r="H5" i="2"/>
  <c r="I5" i="2"/>
  <c r="J5" i="2"/>
  <c r="K5" i="2"/>
  <c r="L5" i="2"/>
  <c r="M5" i="2"/>
  <c r="N5" i="2"/>
  <c r="O5" i="2"/>
  <c r="P5" i="2"/>
  <c r="Q5" i="2"/>
  <c r="E5" i="2"/>
  <c r="E4" i="2"/>
  <c r="D13" i="2"/>
  <c r="D5" i="2"/>
  <c r="D4" i="2"/>
  <c r="C13" i="2"/>
  <c r="C5" i="2"/>
  <c r="C4" i="2"/>
  <c r="B13" i="2"/>
  <c r="B5" i="2"/>
  <c r="B4" i="2"/>
  <c r="H300" i="27" l="1"/>
  <c r="I316" i="27"/>
  <c r="G322" i="27"/>
  <c r="F310" i="27"/>
  <c r="H361" i="27"/>
  <c r="G329" i="27"/>
  <c r="N275" i="27"/>
  <c r="E349" i="27"/>
  <c r="L286" i="27"/>
  <c r="K345" i="27"/>
  <c r="G306" i="27"/>
  <c r="F365" i="27"/>
  <c r="K286" i="27"/>
  <c r="E384" i="27"/>
  <c r="E289" i="27"/>
  <c r="H229" i="27"/>
  <c r="F294" i="27"/>
  <c r="N277" i="27"/>
  <c r="M303" i="27"/>
  <c r="F312" i="27"/>
  <c r="F380" i="27"/>
  <c r="J332" i="27"/>
  <c r="E257" i="27"/>
  <c r="I307" i="27"/>
  <c r="F272" i="27"/>
  <c r="F387" i="27"/>
  <c r="H233" i="27"/>
  <c r="M287" i="27"/>
  <c r="K361" i="27"/>
  <c r="K208" i="27"/>
  <c r="L218" i="27"/>
  <c r="I293" i="27"/>
  <c r="M298" i="27"/>
  <c r="N365" i="27"/>
  <c r="N306" i="27"/>
  <c r="J366" i="27"/>
  <c r="E325" i="27"/>
  <c r="E321" i="27"/>
  <c r="E282" i="27"/>
  <c r="N337" i="27"/>
  <c r="M302" i="27"/>
  <c r="J351" i="27"/>
  <c r="I314" i="27"/>
  <c r="M351" i="27"/>
  <c r="N354" i="27"/>
  <c r="J365" i="27"/>
  <c r="N346" i="27"/>
  <c r="E366" i="27"/>
  <c r="N352" i="27"/>
  <c r="L281" i="27"/>
  <c r="H320" i="27"/>
  <c r="M274" i="27"/>
  <c r="M310" i="27"/>
  <c r="H203" i="27"/>
  <c r="G288" i="27"/>
  <c r="I289" i="27"/>
  <c r="I274" i="27"/>
  <c r="K275" i="27"/>
  <c r="I247" i="27"/>
  <c r="L189" i="27"/>
  <c r="M385" i="27"/>
  <c r="N253" i="27"/>
  <c r="I305" i="27"/>
  <c r="F333" i="27"/>
  <c r="N296" i="27"/>
  <c r="I333" i="27"/>
  <c r="J302" i="27"/>
  <c r="K318" i="27"/>
  <c r="H330" i="27"/>
  <c r="K303" i="27"/>
  <c r="L212" i="27"/>
  <c r="H296" i="27"/>
  <c r="F316" i="27"/>
  <c r="E311" i="27"/>
  <c r="I349" i="27"/>
  <c r="M321" i="27"/>
  <c r="I181" i="27"/>
  <c r="N319" i="27"/>
  <c r="M104" i="27"/>
  <c r="L315" i="27"/>
  <c r="K280" i="27"/>
  <c r="E322" i="27"/>
  <c r="L351" i="27"/>
  <c r="K249" i="27"/>
  <c r="M317" i="27"/>
  <c r="I229" i="27"/>
  <c r="L289" i="27"/>
  <c r="G292" i="27"/>
  <c r="F382" i="27"/>
  <c r="M376" i="27"/>
  <c r="L272" i="27"/>
  <c r="F223" i="27"/>
  <c r="L205" i="27"/>
  <c r="G210" i="27"/>
  <c r="L311" i="27"/>
  <c r="H291" i="27"/>
  <c r="L316" i="27"/>
  <c r="E285" i="27"/>
  <c r="H275" i="27"/>
  <c r="J294" i="27"/>
  <c r="J315" i="27"/>
  <c r="G284" i="27"/>
  <c r="H352" i="27"/>
  <c r="E304" i="27"/>
  <c r="I302" i="27"/>
  <c r="G274" i="27"/>
  <c r="N290" i="27"/>
  <c r="N372" i="27"/>
  <c r="L364" i="27"/>
  <c r="J373" i="27"/>
  <c r="E340" i="27"/>
  <c r="L339" i="27"/>
  <c r="I346" i="27"/>
  <c r="L188" i="27"/>
  <c r="M119" i="27"/>
  <c r="M284" i="27"/>
  <c r="M152" i="27"/>
  <c r="I105" i="27"/>
  <c r="G320" i="27"/>
  <c r="F309" i="27"/>
  <c r="N295" i="27"/>
  <c r="L274" i="27"/>
  <c r="L346" i="27"/>
  <c r="J310" i="27"/>
  <c r="E347" i="27"/>
  <c r="E379" i="27"/>
  <c r="I265" i="27"/>
  <c r="N333" i="27"/>
  <c r="H166" i="27"/>
  <c r="F346" i="27"/>
  <c r="K329" i="27"/>
  <c r="J275" i="27"/>
  <c r="J347" i="27"/>
  <c r="E296" i="27"/>
  <c r="J190" i="27"/>
  <c r="E307" i="27"/>
  <c r="K121" i="27"/>
  <c r="I348" i="27"/>
  <c r="F363" i="27"/>
  <c r="F378" i="27"/>
  <c r="H241" i="27"/>
  <c r="L318" i="27"/>
  <c r="L174" i="27"/>
  <c r="E208" i="27"/>
  <c r="L305" i="27"/>
  <c r="M312" i="27"/>
  <c r="J293" i="27"/>
  <c r="G314" i="27"/>
  <c r="E297" i="27"/>
  <c r="L202" i="27"/>
  <c r="N298" i="27"/>
  <c r="I328" i="27"/>
  <c r="L327" i="27"/>
  <c r="L329" i="27"/>
  <c r="N369" i="27"/>
  <c r="N312" i="27"/>
  <c r="M297" i="27"/>
  <c r="F369" i="27"/>
  <c r="E299" i="27"/>
  <c r="L369" i="27"/>
  <c r="L283" i="27"/>
  <c r="L287" i="27"/>
  <c r="N300" i="27"/>
  <c r="N288" i="27"/>
  <c r="F323" i="27"/>
  <c r="J238" i="27"/>
  <c r="I322" i="27"/>
  <c r="I228" i="27"/>
  <c r="N299" i="27"/>
  <c r="L299" i="27"/>
  <c r="F305" i="27"/>
  <c r="I311" i="27"/>
  <c r="L254" i="27"/>
  <c r="F213" i="27"/>
  <c r="N356" i="27"/>
  <c r="J295" i="27"/>
  <c r="K309" i="27"/>
  <c r="G363" i="27"/>
  <c r="F348" i="27"/>
  <c r="M228" i="27"/>
  <c r="H221" i="27"/>
  <c r="M366" i="27"/>
  <c r="G194" i="27"/>
  <c r="I291" i="27"/>
  <c r="H295" i="27"/>
  <c r="M280" i="27"/>
  <c r="F279" i="27"/>
  <c r="G283" i="27"/>
  <c r="G319" i="27"/>
  <c r="H282" i="27"/>
  <c r="N328" i="27"/>
  <c r="K295" i="27"/>
  <c r="K281" i="27"/>
  <c r="H274" i="27"/>
  <c r="L293" i="27"/>
  <c r="K317" i="27"/>
  <c r="L314" i="27"/>
  <c r="I340" i="27"/>
  <c r="E312" i="27"/>
  <c r="H278" i="27"/>
  <c r="M288" i="27"/>
  <c r="M281" i="27"/>
  <c r="N318" i="27"/>
  <c r="F329" i="27"/>
  <c r="M334" i="27"/>
  <c r="M328" i="27"/>
  <c r="H236" i="27"/>
  <c r="L352" i="27"/>
  <c r="E353" i="27"/>
  <c r="K219" i="27"/>
  <c r="N245" i="27"/>
  <c r="E361" i="27"/>
  <c r="F301" i="27"/>
  <c r="H381" i="27"/>
  <c r="E372" i="27"/>
  <c r="I352" i="27"/>
  <c r="G310" i="27"/>
  <c r="H387" i="27"/>
  <c r="F300" i="27"/>
  <c r="J233" i="27"/>
  <c r="I356" i="27"/>
  <c r="M219" i="27"/>
  <c r="K325" i="27"/>
  <c r="E367" i="27"/>
  <c r="M359" i="27"/>
  <c r="F385" i="27"/>
  <c r="F360" i="27"/>
  <c r="H231" i="27"/>
  <c r="E230" i="27"/>
  <c r="J311" i="27"/>
  <c r="G230" i="27"/>
  <c r="F366" i="27"/>
  <c r="N387" i="27"/>
  <c r="F234" i="27"/>
  <c r="G217" i="27"/>
  <c r="J243" i="27"/>
  <c r="J375" i="27"/>
  <c r="K305" i="27"/>
  <c r="I357" i="27"/>
  <c r="I324" i="27"/>
  <c r="J356" i="27"/>
  <c r="M347" i="27"/>
  <c r="M315" i="27"/>
  <c r="L280" i="27"/>
  <c r="H310" i="27"/>
  <c r="M296" i="27"/>
  <c r="L371" i="27"/>
  <c r="H288" i="27"/>
  <c r="H372" i="27"/>
  <c r="I341" i="27"/>
  <c r="H345" i="27"/>
  <c r="F367" i="27"/>
  <c r="M364" i="27"/>
  <c r="E294" i="27"/>
  <c r="E314" i="27"/>
  <c r="L373" i="27"/>
  <c r="I294" i="27"/>
  <c r="G344" i="27"/>
  <c r="L348" i="27"/>
  <c r="K350" i="27"/>
  <c r="H307" i="27"/>
  <c r="G290" i="27"/>
  <c r="N322" i="27"/>
  <c r="F202" i="27"/>
  <c r="J278" i="27"/>
  <c r="M286" i="27"/>
  <c r="N301" i="27"/>
  <c r="K306" i="27"/>
  <c r="G215" i="27"/>
  <c r="I218" i="27"/>
  <c r="M223" i="27"/>
  <c r="N269" i="27"/>
  <c r="H334" i="27"/>
  <c r="K290" i="27"/>
  <c r="K314" i="27"/>
  <c r="G309" i="27"/>
  <c r="J324" i="27"/>
  <c r="M276" i="27"/>
  <c r="N228" i="27"/>
  <c r="E278" i="27"/>
  <c r="G218" i="27"/>
  <c r="L333" i="27"/>
  <c r="F314" i="27"/>
  <c r="E334" i="27"/>
  <c r="L301" i="27"/>
  <c r="L310" i="27"/>
  <c r="J247" i="27"/>
  <c r="K276" i="27"/>
  <c r="L384" i="27"/>
  <c r="L312" i="27"/>
  <c r="I306" i="27"/>
  <c r="F357" i="27"/>
  <c r="L332" i="27"/>
  <c r="L381" i="27"/>
  <c r="G340" i="27"/>
  <c r="F161" i="27"/>
  <c r="H309" i="27"/>
  <c r="J298" i="27"/>
  <c r="M217" i="27"/>
  <c r="K383" i="27"/>
  <c r="F330" i="27"/>
  <c r="M235" i="27"/>
  <c r="N242" i="27"/>
  <c r="E209" i="27"/>
  <c r="J296" i="27"/>
  <c r="L295" i="27"/>
  <c r="N350" i="27"/>
  <c r="I292" i="27"/>
  <c r="G351" i="27"/>
  <c r="F322" i="27"/>
  <c r="N364" i="27"/>
  <c r="F303" i="27"/>
  <c r="N314" i="27"/>
  <c r="F334" i="27"/>
  <c r="J387" i="27"/>
  <c r="J331" i="27"/>
  <c r="L233" i="27"/>
  <c r="G326" i="27"/>
  <c r="E220" i="27"/>
  <c r="M326" i="27"/>
  <c r="H246" i="27"/>
  <c r="J338" i="27"/>
  <c r="J369" i="27"/>
  <c r="H364" i="27"/>
  <c r="K364" i="27"/>
  <c r="H256" i="27"/>
  <c r="N338" i="27"/>
  <c r="K294" i="27"/>
  <c r="M295" i="27"/>
  <c r="I326" i="27"/>
  <c r="K365" i="27"/>
  <c r="N344" i="27"/>
  <c r="I201" i="27"/>
  <c r="G336" i="27"/>
  <c r="F247" i="27"/>
  <c r="E302" i="27"/>
  <c r="L279" i="27"/>
  <c r="F275" i="27"/>
  <c r="E288" i="27"/>
  <c r="K302" i="27"/>
  <c r="F358" i="27"/>
  <c r="G260" i="27"/>
  <c r="L358" i="27"/>
  <c r="N161" i="27"/>
  <c r="J297" i="27"/>
  <c r="I282" i="27"/>
  <c r="G297" i="27"/>
  <c r="I275" i="27"/>
  <c r="I308" i="27"/>
  <c r="K349" i="27"/>
  <c r="M356" i="27"/>
  <c r="G350" i="27"/>
  <c r="L335" i="27"/>
  <c r="H272" i="27"/>
  <c r="M340" i="27"/>
  <c r="H367" i="27"/>
  <c r="G325" i="27"/>
  <c r="F306" i="27"/>
  <c r="N390" i="27"/>
  <c r="M299" i="27"/>
  <c r="G302" i="27"/>
  <c r="N367" i="27"/>
  <c r="J368" i="27"/>
  <c r="K359" i="27"/>
  <c r="K212" i="27"/>
  <c r="I207" i="27"/>
  <c r="G374" i="27"/>
  <c r="K285" i="27"/>
  <c r="E214" i="27"/>
  <c r="G359" i="27"/>
  <c r="M232" i="27"/>
  <c r="K321" i="27"/>
  <c r="H370" i="27"/>
  <c r="K289" i="27"/>
  <c r="N349" i="27"/>
  <c r="L326" i="27"/>
  <c r="N159" i="27"/>
  <c r="H333" i="27"/>
  <c r="K266" i="27"/>
  <c r="H290" i="27"/>
  <c r="I312" i="27"/>
  <c r="L331" i="27"/>
  <c r="J325" i="27"/>
  <c r="I290" i="27"/>
  <c r="K320" i="27"/>
  <c r="M290" i="27"/>
  <c r="H325" i="27"/>
  <c r="G289" i="27"/>
  <c r="E276" i="27"/>
  <c r="G286" i="27"/>
  <c r="J155" i="27"/>
  <c r="N313" i="27"/>
  <c r="N198" i="27"/>
  <c r="K315" i="27"/>
  <c r="E283" i="27"/>
  <c r="J300" i="27"/>
  <c r="F335" i="27"/>
  <c r="I232" i="27"/>
  <c r="J186" i="27"/>
  <c r="E121" i="27"/>
  <c r="I206" i="27"/>
  <c r="E221" i="27"/>
  <c r="I211" i="27"/>
  <c r="E225" i="27"/>
  <c r="G200" i="27"/>
  <c r="J232" i="27"/>
  <c r="I301" i="27"/>
  <c r="M234" i="27"/>
  <c r="I246" i="27"/>
  <c r="M237" i="27"/>
  <c r="J328" i="27"/>
  <c r="K222" i="27"/>
  <c r="H289" i="27"/>
  <c r="M285" i="27"/>
  <c r="N257" i="27"/>
  <c r="I315" i="27"/>
  <c r="K357" i="27"/>
  <c r="N340" i="27"/>
  <c r="M211" i="27"/>
  <c r="J367" i="27"/>
  <c r="L160" i="27"/>
  <c r="E338" i="27"/>
  <c r="N343" i="27"/>
  <c r="K388" i="27"/>
  <c r="M252" i="27"/>
  <c r="E241" i="27"/>
  <c r="G89" i="27"/>
  <c r="H210" i="27"/>
  <c r="M363" i="27"/>
  <c r="L349" i="27"/>
  <c r="I358" i="27"/>
  <c r="G185" i="27"/>
  <c r="J307" i="27"/>
  <c r="L302" i="27"/>
  <c r="N309" i="27"/>
  <c r="H351" i="27"/>
  <c r="H159" i="27"/>
  <c r="H286" i="27"/>
  <c r="J304" i="27"/>
  <c r="K385" i="27"/>
  <c r="M204" i="27"/>
  <c r="E252" i="27"/>
  <c r="G386" i="27"/>
  <c r="E255" i="27"/>
  <c r="L360" i="27"/>
  <c r="N336" i="27"/>
  <c r="G212" i="27"/>
  <c r="K154" i="27"/>
  <c r="H315" i="27"/>
  <c r="H253" i="27"/>
  <c r="E350" i="27"/>
  <c r="L239" i="27"/>
  <c r="L338" i="27"/>
  <c r="K373" i="27"/>
  <c r="F324" i="27"/>
  <c r="G183" i="27"/>
  <c r="J178" i="27"/>
  <c r="G195" i="27"/>
  <c r="L391" i="27"/>
  <c r="J69" i="27"/>
  <c r="F295" i="27"/>
  <c r="N380" i="27"/>
  <c r="H244" i="27"/>
  <c r="M186" i="27"/>
  <c r="J352" i="27"/>
  <c r="K370" i="27"/>
  <c r="I219" i="27"/>
  <c r="I368" i="27"/>
  <c r="F353" i="27"/>
  <c r="M283" i="27"/>
  <c r="M362" i="27"/>
  <c r="H131" i="27"/>
  <c r="H390" i="27"/>
  <c r="L359" i="27"/>
  <c r="N266" i="27"/>
  <c r="N297" i="27"/>
  <c r="L341" i="27"/>
  <c r="H374" i="27"/>
  <c r="M222" i="27"/>
  <c r="K209" i="27"/>
  <c r="E161" i="27"/>
  <c r="K109" i="27"/>
  <c r="I221" i="27"/>
  <c r="G383" i="27"/>
  <c r="M352" i="27"/>
  <c r="E389" i="27"/>
  <c r="N287" i="27"/>
  <c r="M236" i="27"/>
  <c r="K211" i="27"/>
  <c r="F32" i="27"/>
  <c r="F196" i="27"/>
  <c r="N292" i="27"/>
  <c r="I365" i="27"/>
  <c r="E275" i="27"/>
  <c r="I354" i="27"/>
  <c r="H172" i="27"/>
  <c r="J359" i="27"/>
  <c r="M229" i="27"/>
  <c r="G347" i="27"/>
  <c r="L377" i="27"/>
  <c r="K298" i="27"/>
  <c r="K307" i="27"/>
  <c r="E330" i="27"/>
  <c r="I319" i="27"/>
  <c r="H313" i="27"/>
  <c r="J167" i="27"/>
  <c r="E292" i="27"/>
  <c r="J319" i="27"/>
  <c r="H344" i="27"/>
  <c r="L324" i="27"/>
  <c r="K378" i="27"/>
  <c r="J282" i="27"/>
  <c r="N324" i="27"/>
  <c r="N280" i="27"/>
  <c r="H359" i="27"/>
  <c r="N330" i="27"/>
  <c r="E248" i="27"/>
  <c r="M289" i="27"/>
  <c r="I344" i="27"/>
  <c r="J272" i="27"/>
  <c r="F347" i="27"/>
  <c r="F321" i="27"/>
  <c r="J334" i="27"/>
  <c r="I339" i="27"/>
  <c r="I297" i="27"/>
  <c r="I304" i="27"/>
  <c r="K235" i="27"/>
  <c r="J201" i="27"/>
  <c r="K356" i="27"/>
  <c r="H277" i="27"/>
  <c r="E318" i="27"/>
  <c r="L296" i="27"/>
  <c r="E160" i="27"/>
  <c r="N274" i="27"/>
  <c r="I337" i="27"/>
  <c r="L181" i="27"/>
  <c r="G125" i="27"/>
  <c r="E373" i="27"/>
  <c r="K246" i="27"/>
  <c r="E286" i="27"/>
  <c r="G321" i="27"/>
  <c r="N220" i="27"/>
  <c r="M349" i="27"/>
  <c r="J283" i="27"/>
  <c r="F252" i="27"/>
  <c r="M311" i="27"/>
  <c r="J339" i="27"/>
  <c r="I295" i="27"/>
  <c r="H249" i="27"/>
  <c r="N391" i="27"/>
  <c r="E375" i="27"/>
  <c r="J371" i="27"/>
  <c r="K204" i="27"/>
  <c r="H318" i="27"/>
  <c r="J32" i="27"/>
  <c r="L273" i="27"/>
  <c r="J152" i="27"/>
  <c r="I212" i="27"/>
  <c r="I325" i="27"/>
  <c r="G324" i="27"/>
  <c r="J276" i="27"/>
  <c r="G307" i="27"/>
  <c r="M292" i="27"/>
  <c r="H338" i="27"/>
  <c r="F311" i="27"/>
  <c r="L111" i="27"/>
  <c r="M250" i="27"/>
  <c r="M239" i="27"/>
  <c r="I188" i="27"/>
  <c r="H254" i="27"/>
  <c r="I360" i="27"/>
  <c r="I300" i="27"/>
  <c r="J314" i="27"/>
  <c r="K156" i="27"/>
  <c r="I386" i="27"/>
  <c r="L220" i="27"/>
  <c r="G115" i="27"/>
  <c r="K389" i="27"/>
  <c r="K250" i="27"/>
  <c r="M258" i="27"/>
  <c r="M270" i="27"/>
  <c r="K335" i="27"/>
  <c r="E222" i="27"/>
  <c r="K255" i="27"/>
  <c r="F85" i="27"/>
  <c r="I253" i="27"/>
  <c r="I288" i="27"/>
  <c r="E328" i="27"/>
  <c r="E290" i="27"/>
  <c r="E234" i="27"/>
  <c r="J316" i="27"/>
  <c r="M305" i="27"/>
  <c r="L284" i="27"/>
  <c r="K366" i="27"/>
  <c r="L282" i="27"/>
  <c r="G234" i="27"/>
  <c r="I298" i="27"/>
  <c r="I317" i="27"/>
  <c r="F204" i="27"/>
  <c r="I208" i="27"/>
  <c r="M251" i="27"/>
  <c r="G266" i="27"/>
  <c r="E287" i="27"/>
  <c r="F371" i="27"/>
  <c r="N221" i="27"/>
  <c r="N353" i="27"/>
  <c r="I303" i="27"/>
  <c r="F231" i="27"/>
  <c r="I286" i="27"/>
  <c r="G300" i="27"/>
  <c r="H281" i="27"/>
  <c r="N223" i="27"/>
  <c r="G279" i="27"/>
  <c r="F339" i="27"/>
  <c r="H342" i="27"/>
  <c r="F331" i="27"/>
  <c r="E303" i="27"/>
  <c r="F288" i="27"/>
  <c r="J312" i="27"/>
  <c r="K283" i="27"/>
  <c r="H365" i="27"/>
  <c r="G275" i="27"/>
  <c r="I363" i="27"/>
  <c r="G231" i="27"/>
  <c r="J274" i="27"/>
  <c r="N184" i="27"/>
  <c r="M332" i="27"/>
  <c r="G211" i="27"/>
  <c r="K291" i="27"/>
  <c r="F217" i="27"/>
  <c r="J303" i="27"/>
  <c r="F222" i="27"/>
  <c r="H347" i="27"/>
  <c r="H189" i="27"/>
  <c r="N358" i="27"/>
  <c r="H224" i="27"/>
  <c r="N189" i="27"/>
  <c r="K319" i="27"/>
  <c r="H371" i="27"/>
  <c r="G155" i="27"/>
  <c r="E317" i="27"/>
  <c r="N329" i="27"/>
  <c r="M245" i="27"/>
  <c r="K278" i="27"/>
  <c r="G378" i="27"/>
  <c r="L388" i="27"/>
  <c r="N248" i="27"/>
  <c r="M313" i="27"/>
  <c r="G262" i="27"/>
  <c r="G280" i="27"/>
  <c r="F349" i="27"/>
  <c r="G341" i="27"/>
  <c r="F283" i="27"/>
  <c r="L307" i="27"/>
  <c r="F351" i="27"/>
  <c r="I226" i="27"/>
  <c r="E386" i="27"/>
  <c r="K377" i="27"/>
  <c r="I225" i="27"/>
  <c r="E265" i="27"/>
  <c r="L382" i="27"/>
  <c r="F164" i="27"/>
  <c r="E346" i="27"/>
  <c r="E112" i="27"/>
  <c r="M231" i="27"/>
  <c r="I46" i="27"/>
  <c r="F276" i="27"/>
  <c r="L264" i="27"/>
  <c r="L370" i="27"/>
  <c r="I195" i="27"/>
  <c r="G263" i="27"/>
  <c r="L313" i="27"/>
  <c r="I296" i="27"/>
  <c r="J268" i="27"/>
  <c r="H265" i="27"/>
  <c r="G278" i="27"/>
  <c r="N371" i="27"/>
  <c r="I351" i="27"/>
  <c r="K196" i="27"/>
  <c r="L244" i="27"/>
  <c r="M263" i="27"/>
  <c r="H385" i="27"/>
  <c r="G354" i="27"/>
  <c r="E232" i="27"/>
  <c r="L345" i="27"/>
  <c r="N326" i="27"/>
  <c r="G364" i="27"/>
  <c r="K323" i="27"/>
  <c r="L255" i="27"/>
  <c r="L288" i="27"/>
  <c r="F277" i="27"/>
  <c r="N327" i="27"/>
  <c r="M171" i="27"/>
  <c r="K239" i="27"/>
  <c r="L32" i="27"/>
  <c r="H164" i="27"/>
  <c r="L42" i="27"/>
  <c r="L292" i="27"/>
  <c r="M225" i="27"/>
  <c r="F255" i="27"/>
  <c r="F219" i="27"/>
  <c r="K277" i="27"/>
  <c r="G391" i="27"/>
  <c r="G352" i="27"/>
  <c r="E279" i="27"/>
  <c r="F240" i="27"/>
  <c r="I236" i="27"/>
  <c r="I338" i="27"/>
  <c r="E114" i="27"/>
  <c r="K229" i="27"/>
  <c r="H161" i="27"/>
  <c r="M213" i="27"/>
  <c r="K261" i="27"/>
  <c r="N384" i="27"/>
  <c r="K296" i="27"/>
  <c r="M345" i="27"/>
  <c r="J308" i="27"/>
  <c r="J286" i="27"/>
  <c r="N294" i="27"/>
  <c r="M308" i="27"/>
  <c r="K232" i="27"/>
  <c r="E106" i="27"/>
  <c r="N234" i="27"/>
  <c r="F237" i="27"/>
  <c r="K340" i="27"/>
  <c r="J211" i="27"/>
  <c r="L265" i="27"/>
  <c r="G105" i="27"/>
  <c r="N267" i="27"/>
  <c r="G293" i="27"/>
  <c r="K279" i="27"/>
  <c r="G308" i="27"/>
  <c r="J337" i="27"/>
  <c r="G388" i="27"/>
  <c r="I331" i="27"/>
  <c r="J179" i="27"/>
  <c r="F188" i="27"/>
  <c r="N176" i="27"/>
  <c r="H303" i="27"/>
  <c r="H327" i="27"/>
  <c r="M350" i="27"/>
  <c r="H379" i="27"/>
  <c r="J370" i="27"/>
  <c r="G227" i="27"/>
  <c r="E191" i="27"/>
  <c r="H217" i="27"/>
  <c r="F373" i="27"/>
  <c r="G244" i="27"/>
  <c r="N172" i="27"/>
  <c r="E97" i="27"/>
  <c r="E152" i="27"/>
  <c r="K288" i="27"/>
  <c r="G339" i="27"/>
  <c r="G189" i="27"/>
  <c r="J171" i="27"/>
  <c r="E272" i="27"/>
  <c r="F257" i="27"/>
  <c r="I223" i="27"/>
  <c r="G158" i="27"/>
  <c r="M159" i="27"/>
  <c r="I220" i="27"/>
  <c r="F391" i="27"/>
  <c r="H348" i="27"/>
  <c r="I309" i="27"/>
  <c r="N215" i="27"/>
  <c r="F341" i="27"/>
  <c r="L298" i="27"/>
  <c r="H301" i="27"/>
  <c r="N291" i="27"/>
  <c r="M314" i="27"/>
  <c r="E200" i="27"/>
  <c r="G250" i="27"/>
  <c r="G239" i="27"/>
  <c r="E335" i="27"/>
  <c r="F254" i="27"/>
  <c r="H258" i="27"/>
  <c r="G337" i="27"/>
  <c r="I329" i="27"/>
  <c r="E343" i="27"/>
  <c r="H57" i="27"/>
  <c r="K263" i="27"/>
  <c r="N240" i="27"/>
  <c r="G157" i="27"/>
  <c r="F221" i="27"/>
  <c r="H268" i="27"/>
  <c r="M278" i="27"/>
  <c r="N375" i="27"/>
  <c r="N389" i="27"/>
  <c r="G252" i="27"/>
  <c r="M318" i="27"/>
  <c r="M375" i="27"/>
  <c r="F259" i="27"/>
  <c r="F345" i="27"/>
  <c r="K342" i="27"/>
  <c r="M381" i="27"/>
  <c r="H280" i="27"/>
  <c r="E184" i="27"/>
  <c r="G315" i="27"/>
  <c r="I51" i="27"/>
  <c r="L390" i="27"/>
  <c r="L258" i="27"/>
  <c r="I186" i="27"/>
  <c r="H358" i="27"/>
  <c r="N209" i="27"/>
  <c r="G168" i="27"/>
  <c r="G371" i="27"/>
  <c r="H362" i="27"/>
  <c r="J209" i="27"/>
  <c r="F158" i="27"/>
  <c r="M37" i="27"/>
  <c r="J142" i="27"/>
  <c r="F183" i="27"/>
  <c r="J96" i="27"/>
  <c r="L146" i="27"/>
  <c r="J223" i="27"/>
  <c r="M378" i="27"/>
  <c r="F302" i="27"/>
  <c r="G362" i="27"/>
  <c r="I126" i="27"/>
  <c r="K304" i="27"/>
  <c r="E190" i="27"/>
  <c r="M301" i="27"/>
  <c r="N303" i="27"/>
  <c r="J263" i="27"/>
  <c r="J379" i="27"/>
  <c r="J236" i="27"/>
  <c r="H311" i="27"/>
  <c r="F332" i="27"/>
  <c r="N144" i="27"/>
  <c r="N207" i="27"/>
  <c r="J50" i="27"/>
  <c r="M174" i="27"/>
  <c r="H234" i="27"/>
  <c r="L366" i="27"/>
  <c r="H182" i="27"/>
  <c r="N179" i="27"/>
  <c r="L148" i="27"/>
  <c r="H188" i="27"/>
  <c r="E61" i="27"/>
  <c r="J246" i="27"/>
  <c r="I70" i="27"/>
  <c r="I217" i="27"/>
  <c r="G226" i="27"/>
  <c r="K293" i="27"/>
  <c r="H373" i="27"/>
  <c r="H375" i="27"/>
  <c r="J348" i="27"/>
  <c r="M265" i="27"/>
  <c r="K284" i="27"/>
  <c r="J301" i="27"/>
  <c r="N377" i="27"/>
  <c r="G219" i="27"/>
  <c r="F298" i="27"/>
  <c r="L261" i="27"/>
  <c r="K327" i="27"/>
  <c r="M140" i="27"/>
  <c r="E156" i="27"/>
  <c r="L303" i="27"/>
  <c r="G366" i="27"/>
  <c r="N219" i="27"/>
  <c r="F370" i="27"/>
  <c r="F337" i="27"/>
  <c r="N152" i="27"/>
  <c r="N205" i="27"/>
  <c r="H232" i="27"/>
  <c r="I366" i="27"/>
  <c r="F114" i="27"/>
  <c r="L259" i="27"/>
  <c r="G348" i="27"/>
  <c r="L216" i="27"/>
  <c r="K330" i="27"/>
  <c r="H346" i="27"/>
  <c r="M279" i="27"/>
  <c r="L227" i="27"/>
  <c r="N374" i="27"/>
  <c r="K153" i="27"/>
  <c r="I92" i="27"/>
  <c r="J361" i="27"/>
  <c r="L276" i="27"/>
  <c r="N381" i="27"/>
  <c r="M173" i="27"/>
  <c r="J234" i="27"/>
  <c r="M380" i="27"/>
  <c r="L375" i="27"/>
  <c r="M291" i="27"/>
  <c r="M157" i="27"/>
  <c r="M368" i="27"/>
  <c r="H218" i="27"/>
  <c r="E368" i="27"/>
  <c r="K117" i="27"/>
  <c r="H264" i="27"/>
  <c r="F318" i="27"/>
  <c r="H245" i="27"/>
  <c r="G282" i="27"/>
  <c r="N166" i="27"/>
  <c r="H267" i="27"/>
  <c r="H198" i="27"/>
  <c r="K228" i="27"/>
  <c r="M338" i="27"/>
  <c r="H298" i="27"/>
  <c r="L158" i="27"/>
  <c r="I323" i="27"/>
  <c r="N218" i="27"/>
  <c r="I376" i="27"/>
  <c r="N321" i="27"/>
  <c r="K391" i="27"/>
  <c r="N359" i="27"/>
  <c r="M166" i="27"/>
  <c r="J264" i="27"/>
  <c r="M230" i="27"/>
  <c r="G281" i="27"/>
  <c r="H292" i="27"/>
  <c r="F278" i="27"/>
  <c r="E224" i="27"/>
  <c r="E229" i="27"/>
  <c r="J349" i="27"/>
  <c r="F45" i="27"/>
  <c r="M275" i="27"/>
  <c r="G313" i="27"/>
  <c r="E284" i="27"/>
  <c r="H175" i="27"/>
  <c r="K218" i="27"/>
  <c r="J153" i="27"/>
  <c r="M323" i="27"/>
  <c r="G191" i="27"/>
  <c r="L347" i="27"/>
  <c r="N48" i="27"/>
  <c r="F156" i="27"/>
  <c r="M307" i="27"/>
  <c r="N232" i="27"/>
  <c r="E354" i="27"/>
  <c r="N109" i="27"/>
  <c r="G205" i="27"/>
  <c r="G229" i="27"/>
  <c r="F10" i="27"/>
  <c r="G182" i="27"/>
  <c r="I76" i="27"/>
  <c r="I210" i="27"/>
  <c r="F131" i="27"/>
  <c r="M150" i="27"/>
  <c r="N158" i="27"/>
  <c r="H137" i="27"/>
  <c r="H120" i="27"/>
  <c r="E154" i="27"/>
  <c r="M358" i="27"/>
  <c r="J183" i="27"/>
  <c r="K159" i="27"/>
  <c r="K107" i="27"/>
  <c r="F248" i="27"/>
  <c r="E319" i="27"/>
  <c r="J199" i="27"/>
  <c r="E226" i="27"/>
  <c r="K341" i="27"/>
  <c r="I264" i="27"/>
  <c r="E360" i="27"/>
  <c r="E376" i="27"/>
  <c r="H107" i="27"/>
  <c r="E93" i="27"/>
  <c r="F375" i="27"/>
  <c r="J346" i="27"/>
  <c r="I377" i="27"/>
  <c r="L277" i="27"/>
  <c r="L164" i="27"/>
  <c r="H58" i="27"/>
  <c r="E16" i="27"/>
  <c r="L257" i="27"/>
  <c r="N102" i="27"/>
  <c r="I129" i="27"/>
  <c r="G287" i="27"/>
  <c r="L365" i="27"/>
  <c r="G304" i="27"/>
  <c r="F304" i="27"/>
  <c r="J277" i="27"/>
  <c r="G301" i="27"/>
  <c r="K347" i="27"/>
  <c r="J343" i="27"/>
  <c r="F315" i="27"/>
  <c r="E333" i="27"/>
  <c r="N323" i="27"/>
  <c r="K300" i="27"/>
  <c r="F243" i="27"/>
  <c r="J242" i="27"/>
  <c r="F139" i="27"/>
  <c r="I355" i="27"/>
  <c r="G330" i="27"/>
  <c r="F130" i="27"/>
  <c r="E293" i="27"/>
  <c r="J253" i="27"/>
  <c r="M110" i="27"/>
  <c r="J166" i="27"/>
  <c r="F280" i="27"/>
  <c r="I111" i="27"/>
  <c r="N342" i="27"/>
  <c r="F340" i="27"/>
  <c r="J290" i="27"/>
  <c r="N345" i="27"/>
  <c r="M194" i="27"/>
  <c r="G353" i="27"/>
  <c r="H105" i="27"/>
  <c r="F241" i="27"/>
  <c r="G249" i="27"/>
  <c r="N305" i="27"/>
  <c r="H336" i="27"/>
  <c r="G65" i="27"/>
  <c r="L168" i="27"/>
  <c r="N273" i="27"/>
  <c r="J329" i="27"/>
  <c r="I172" i="27"/>
  <c r="N231" i="27"/>
  <c r="I279" i="27"/>
  <c r="K308" i="27"/>
  <c r="L228" i="27"/>
  <c r="J378" i="27"/>
  <c r="F292" i="27"/>
  <c r="E236" i="27"/>
  <c r="N376" i="27"/>
  <c r="I237" i="27"/>
  <c r="I380" i="27"/>
  <c r="L356" i="27"/>
  <c r="J372" i="27"/>
  <c r="E301" i="27"/>
  <c r="J382" i="27"/>
  <c r="L294" i="27"/>
  <c r="K160" i="27"/>
  <c r="F317" i="27"/>
  <c r="L219" i="27"/>
  <c r="I202" i="27"/>
  <c r="I200" i="27"/>
  <c r="E336" i="27"/>
  <c r="F377" i="27"/>
  <c r="F320" i="27"/>
  <c r="I245" i="27"/>
  <c r="M118" i="27"/>
  <c r="F56" i="27"/>
  <c r="F153" i="27"/>
  <c r="J363" i="27"/>
  <c r="L290" i="27"/>
  <c r="F308" i="27"/>
  <c r="H368" i="27"/>
  <c r="F155" i="27"/>
  <c r="I251" i="27"/>
  <c r="I373" i="27"/>
  <c r="G379" i="27"/>
  <c r="L196" i="27"/>
  <c r="E298" i="27"/>
  <c r="L368" i="27"/>
  <c r="N308" i="27"/>
  <c r="J213" i="27"/>
  <c r="K248" i="27"/>
  <c r="H388" i="27"/>
  <c r="M108" i="27"/>
  <c r="N105" i="27"/>
  <c r="H200" i="27"/>
  <c r="I170" i="27"/>
  <c r="G305" i="27"/>
  <c r="G294" i="27"/>
  <c r="J364" i="27"/>
  <c r="F376" i="27"/>
  <c r="J92" i="27"/>
  <c r="K99" i="27"/>
  <c r="G109" i="27"/>
  <c r="F41" i="27"/>
  <c r="F95" i="27"/>
  <c r="H384" i="27"/>
  <c r="F14" i="27"/>
  <c r="I164" i="27"/>
  <c r="E3" i="27"/>
  <c r="I332" i="27"/>
  <c r="M36" i="27"/>
  <c r="H317" i="27"/>
  <c r="I299" i="27"/>
  <c r="J341" i="27"/>
  <c r="H165" i="27"/>
  <c r="M344" i="27"/>
  <c r="J336" i="27"/>
  <c r="G299" i="27"/>
  <c r="M306" i="27"/>
  <c r="J273" i="27"/>
  <c r="M185" i="27"/>
  <c r="J330" i="27"/>
  <c r="E306" i="27"/>
  <c r="N293" i="27"/>
  <c r="N379" i="27"/>
  <c r="N97" i="27"/>
  <c r="F235" i="27"/>
  <c r="K351" i="27"/>
  <c r="I310" i="27"/>
  <c r="G176" i="27"/>
  <c r="J258" i="27"/>
  <c r="M325" i="27"/>
  <c r="I239" i="27"/>
  <c r="K184" i="27"/>
  <c r="I242" i="27"/>
  <c r="H350" i="27"/>
  <c r="H35" i="27"/>
  <c r="M179" i="27"/>
  <c r="K181" i="27"/>
  <c r="J216" i="27"/>
  <c r="E211" i="27"/>
  <c r="L306" i="27"/>
  <c r="M182" i="27"/>
  <c r="H243" i="27"/>
  <c r="L355" i="27"/>
  <c r="G298" i="27"/>
  <c r="F184" i="27"/>
  <c r="H386" i="27"/>
  <c r="G181" i="27"/>
  <c r="J326" i="27"/>
  <c r="E116" i="27"/>
  <c r="G368" i="27"/>
  <c r="H276" i="27"/>
  <c r="G272" i="27"/>
  <c r="E253" i="27"/>
  <c r="I153" i="27"/>
  <c r="K353" i="27"/>
  <c r="L183" i="27"/>
  <c r="G268" i="27"/>
  <c r="L337" i="27"/>
  <c r="H366" i="27"/>
  <c r="N331" i="27"/>
  <c r="E266" i="27"/>
  <c r="J224" i="27"/>
  <c r="E273" i="27"/>
  <c r="K108" i="27"/>
  <c r="J220" i="27"/>
  <c r="E218" i="27"/>
  <c r="M282" i="27"/>
  <c r="K127" i="27"/>
  <c r="K101" i="27"/>
  <c r="H266" i="27"/>
  <c r="F336" i="27"/>
  <c r="I179" i="27"/>
  <c r="I216" i="27"/>
  <c r="E199" i="27"/>
  <c r="F269" i="27"/>
  <c r="G311" i="27"/>
  <c r="I49" i="27"/>
  <c r="H378" i="27"/>
  <c r="G255" i="27"/>
  <c r="N100" i="27"/>
  <c r="L121" i="27"/>
  <c r="M49" i="27"/>
  <c r="N258" i="27"/>
  <c r="E91" i="27"/>
  <c r="K367" i="27"/>
  <c r="H339" i="27"/>
  <c r="M70" i="27"/>
  <c r="E105" i="27"/>
  <c r="I278" i="27"/>
  <c r="I370" i="27"/>
  <c r="I160" i="27"/>
  <c r="M353" i="27"/>
  <c r="N282" i="27"/>
  <c r="G343" i="27"/>
  <c r="F261" i="27"/>
  <c r="H34" i="27"/>
  <c r="E385" i="27"/>
  <c r="J42" i="27"/>
  <c r="F187" i="27"/>
  <c r="F285" i="27"/>
  <c r="K225" i="27"/>
  <c r="H316" i="27"/>
  <c r="I182" i="27"/>
  <c r="N63" i="27"/>
  <c r="M195" i="27"/>
  <c r="F205" i="27"/>
  <c r="J120" i="27"/>
  <c r="H65" i="27"/>
  <c r="J204" i="27"/>
  <c r="N116" i="27"/>
  <c r="E90" i="27"/>
  <c r="G225" i="27"/>
  <c r="M80" i="27"/>
  <c r="E388" i="27"/>
  <c r="H250" i="27"/>
  <c r="K231" i="27"/>
  <c r="J384" i="27"/>
  <c r="F236" i="27"/>
  <c r="E391" i="27"/>
  <c r="H145" i="27"/>
  <c r="K273" i="27"/>
  <c r="J160" i="27"/>
  <c r="M348" i="27"/>
  <c r="I350" i="27"/>
  <c r="I254" i="27"/>
  <c r="H324" i="27"/>
  <c r="M187" i="27"/>
  <c r="H125" i="27"/>
  <c r="M391" i="27"/>
  <c r="K48" i="27"/>
  <c r="J340" i="27"/>
  <c r="M357" i="27"/>
  <c r="L237" i="27"/>
  <c r="J305" i="27"/>
  <c r="F146" i="27"/>
  <c r="L256" i="27"/>
  <c r="E356" i="27"/>
  <c r="M125" i="27"/>
  <c r="I238" i="27"/>
  <c r="H59" i="27"/>
  <c r="M151" i="27"/>
  <c r="J157" i="27"/>
  <c r="L223" i="27"/>
  <c r="K163" i="27"/>
  <c r="J262" i="27"/>
  <c r="I130" i="27"/>
  <c r="J344" i="27"/>
  <c r="G167" i="27"/>
  <c r="E374" i="27"/>
  <c r="K60" i="27"/>
  <c r="K86" i="27"/>
  <c r="J200" i="27"/>
  <c r="K134" i="27"/>
  <c r="N348" i="27"/>
  <c r="H53" i="27"/>
  <c r="M128" i="27"/>
  <c r="F361" i="27"/>
  <c r="L132" i="27"/>
  <c r="H173" i="27"/>
  <c r="G45" i="27"/>
  <c r="J104" i="27"/>
  <c r="J123" i="27"/>
  <c r="H328" i="27"/>
  <c r="K322" i="27"/>
  <c r="L221" i="27"/>
  <c r="J383" i="27"/>
  <c r="K173" i="27"/>
  <c r="N191" i="27"/>
  <c r="K259" i="27"/>
  <c r="F81" i="27"/>
  <c r="F62" i="27"/>
  <c r="K194" i="27"/>
  <c r="H78" i="27"/>
  <c r="J280" i="27"/>
  <c r="I184" i="27"/>
  <c r="F185" i="27"/>
  <c r="M134" i="27"/>
  <c r="K93" i="27"/>
  <c r="K199" i="27"/>
  <c r="N368" i="27"/>
  <c r="K355" i="27"/>
  <c r="N222" i="27"/>
  <c r="I84" i="27"/>
  <c r="N114" i="27"/>
  <c r="G80" i="27"/>
  <c r="N236" i="27"/>
  <c r="L106" i="27"/>
  <c r="M57" i="27"/>
  <c r="J125" i="27"/>
  <c r="N341" i="27"/>
  <c r="N60" i="27"/>
  <c r="E87" i="27"/>
  <c r="F327" i="27"/>
  <c r="N41" i="27"/>
  <c r="K47" i="27"/>
  <c r="E291" i="27"/>
  <c r="F13" i="27"/>
  <c r="N72" i="27"/>
  <c r="N52" i="27"/>
  <c r="G375" i="27"/>
  <c r="I198" i="27"/>
  <c r="F106" i="27"/>
  <c r="H133" i="27"/>
  <c r="I104" i="27"/>
  <c r="G384" i="27"/>
  <c r="K119" i="27"/>
  <c r="E70" i="27"/>
  <c r="F166" i="27"/>
  <c r="H108" i="27"/>
  <c r="H83" i="27"/>
  <c r="K94" i="27"/>
  <c r="F136" i="27"/>
  <c r="L102" i="27"/>
  <c r="I330" i="27"/>
  <c r="J113" i="27"/>
  <c r="E176" i="27"/>
  <c r="E206" i="27"/>
  <c r="M153" i="27"/>
  <c r="M316" i="27"/>
  <c r="G103" i="27"/>
  <c r="H56" i="27"/>
  <c r="J52" i="27"/>
  <c r="E378" i="27"/>
  <c r="L136" i="27"/>
  <c r="G360" i="27"/>
  <c r="N281" i="27"/>
  <c r="E380" i="27"/>
  <c r="E69" i="27"/>
  <c r="F191" i="27"/>
  <c r="N133" i="27"/>
  <c r="I142" i="27"/>
  <c r="M123" i="27"/>
  <c r="L150" i="27"/>
  <c r="L91" i="27"/>
  <c r="G216" i="27"/>
  <c r="F271" i="27"/>
  <c r="M63" i="27"/>
  <c r="L93" i="27"/>
  <c r="H237" i="27"/>
  <c r="F39" i="27"/>
  <c r="G203" i="27"/>
  <c r="N2" i="27"/>
  <c r="I336" i="27"/>
  <c r="N249" i="27"/>
  <c r="L231" i="27"/>
  <c r="L210" i="27"/>
  <c r="I123" i="27"/>
  <c r="H67" i="27"/>
  <c r="N334" i="27"/>
  <c r="K200" i="27"/>
  <c r="E41" i="27"/>
  <c r="K132" i="27"/>
  <c r="I203" i="27"/>
  <c r="J377" i="27"/>
  <c r="K161" i="27"/>
  <c r="L156" i="27"/>
  <c r="H48" i="27"/>
  <c r="N141" i="27"/>
  <c r="I259" i="27"/>
  <c r="H162" i="27"/>
  <c r="F186" i="27"/>
  <c r="H47" i="27"/>
  <c r="F52" i="27"/>
  <c r="F388" i="27"/>
  <c r="E280" i="27"/>
  <c r="G81" i="27"/>
  <c r="L45" i="27"/>
  <c r="N115" i="27"/>
  <c r="H89" i="27"/>
  <c r="L208" i="27"/>
  <c r="J237" i="27"/>
  <c r="J374" i="27"/>
  <c r="L319" i="27"/>
  <c r="F372" i="27"/>
  <c r="G199" i="27"/>
  <c r="K384" i="27"/>
  <c r="L187" i="27"/>
  <c r="K45" i="27"/>
  <c r="L145" i="27"/>
  <c r="L33" i="27"/>
  <c r="I190" i="27"/>
  <c r="J288" i="27"/>
  <c r="J376" i="27"/>
  <c r="F352" i="27"/>
  <c r="J381" i="27"/>
  <c r="K287" i="27"/>
  <c r="I375" i="27"/>
  <c r="G385" i="27"/>
  <c r="J322" i="27"/>
  <c r="H238" i="27"/>
  <c r="L353" i="27"/>
  <c r="H273" i="27"/>
  <c r="J390" i="27"/>
  <c r="M379" i="27"/>
  <c r="M390" i="27"/>
  <c r="G346" i="27"/>
  <c r="J252" i="27"/>
  <c r="J299" i="27"/>
  <c r="F77" i="27"/>
  <c r="E370" i="27"/>
  <c r="L163" i="27"/>
  <c r="F245" i="27"/>
  <c r="M320" i="27"/>
  <c r="G223" i="27"/>
  <c r="L238" i="27"/>
  <c r="N90" i="27"/>
  <c r="E274" i="27"/>
  <c r="G232" i="27"/>
  <c r="N165" i="27"/>
  <c r="J345" i="27"/>
  <c r="E381" i="27"/>
  <c r="J163" i="27"/>
  <c r="J170" i="27"/>
  <c r="F379" i="27"/>
  <c r="L99" i="27"/>
  <c r="L58" i="27"/>
  <c r="H214" i="27"/>
  <c r="L131" i="27"/>
  <c r="N233" i="27"/>
  <c r="H353" i="27"/>
  <c r="J271" i="27"/>
  <c r="E182" i="27"/>
  <c r="E118" i="27"/>
  <c r="E315" i="27"/>
  <c r="N378" i="27"/>
  <c r="L317" i="27"/>
  <c r="I187" i="27"/>
  <c r="K346" i="27"/>
  <c r="F355" i="27"/>
  <c r="E310" i="27"/>
  <c r="F70" i="27"/>
  <c r="K167" i="27"/>
  <c r="K297" i="27"/>
  <c r="J240" i="27"/>
  <c r="K362" i="27"/>
  <c r="F242" i="27"/>
  <c r="G233" i="27"/>
  <c r="H103" i="27"/>
  <c r="G188" i="27"/>
  <c r="E246" i="27"/>
  <c r="N10" i="27"/>
  <c r="F178" i="27"/>
  <c r="I102" i="27"/>
  <c r="M92" i="27"/>
  <c r="J112" i="27"/>
  <c r="I147" i="27"/>
  <c r="F122" i="27"/>
  <c r="E22" i="27"/>
  <c r="G376" i="27"/>
  <c r="F249" i="27"/>
  <c r="N388" i="27"/>
  <c r="F232" i="27"/>
  <c r="I125" i="27"/>
  <c r="N247" i="27"/>
  <c r="I141" i="27"/>
  <c r="L300" i="27"/>
  <c r="G317" i="27"/>
  <c r="E175" i="27"/>
  <c r="I276" i="27"/>
  <c r="N230" i="27"/>
  <c r="I389" i="27"/>
  <c r="L197" i="27"/>
  <c r="N197" i="27"/>
  <c r="G248" i="27"/>
  <c r="N325" i="27"/>
  <c r="E327" i="27"/>
  <c r="H239" i="27"/>
  <c r="M114" i="27"/>
  <c r="L224" i="27"/>
  <c r="G146" i="27"/>
  <c r="L81" i="27"/>
  <c r="F171" i="27"/>
  <c r="L215" i="27"/>
  <c r="I199" i="27"/>
  <c r="G316" i="27"/>
  <c r="J63" i="27"/>
  <c r="G32" i="27"/>
  <c r="G136" i="27"/>
  <c r="M373" i="27"/>
  <c r="I38" i="27"/>
  <c r="L387" i="27"/>
  <c r="F313" i="27"/>
  <c r="H329" i="27"/>
  <c r="M382" i="27"/>
  <c r="I250" i="27"/>
  <c r="E205" i="27"/>
  <c r="J222" i="27"/>
  <c r="N30" i="27"/>
  <c r="K169" i="27"/>
  <c r="K129" i="27"/>
  <c r="H72" i="27"/>
  <c r="N15" i="27"/>
  <c r="I41" i="27"/>
  <c r="L34" i="27"/>
  <c r="H86" i="27"/>
  <c r="I101" i="27"/>
  <c r="F299" i="27"/>
  <c r="G111" i="27"/>
  <c r="H147" i="27"/>
  <c r="F281" i="27"/>
  <c r="K152" i="27"/>
  <c r="E130" i="27"/>
  <c r="M82" i="27"/>
  <c r="K251" i="27"/>
  <c r="F199" i="27"/>
  <c r="H308" i="27"/>
  <c r="E213" i="27"/>
  <c r="E207" i="27"/>
  <c r="M177" i="27"/>
  <c r="M322" i="27"/>
  <c r="M74" i="27"/>
  <c r="G118" i="27"/>
  <c r="J291" i="27"/>
  <c r="E383" i="27"/>
  <c r="H149" i="27"/>
  <c r="M170" i="27"/>
  <c r="K41" i="27"/>
  <c r="K64" i="27"/>
  <c r="K57" i="27"/>
  <c r="J61" i="27"/>
  <c r="L336" i="27"/>
  <c r="I255" i="27"/>
  <c r="M374" i="27"/>
  <c r="N13" i="27"/>
  <c r="L125" i="27"/>
  <c r="M112" i="27"/>
  <c r="K343" i="27"/>
  <c r="M181" i="27"/>
  <c r="E153" i="27"/>
  <c r="M346" i="27"/>
  <c r="N14" i="27"/>
  <c r="E36" i="27"/>
  <c r="F29" i="27"/>
  <c r="E267" i="27"/>
  <c r="M165" i="27"/>
  <c r="L116" i="27"/>
  <c r="L124" i="27"/>
  <c r="F343" i="27"/>
  <c r="L138" i="27"/>
  <c r="H100" i="27"/>
  <c r="E212" i="27"/>
  <c r="N123" i="27"/>
  <c r="I156" i="27"/>
  <c r="J260" i="27"/>
  <c r="M206" i="27"/>
  <c r="J217" i="27"/>
  <c r="L100" i="27"/>
  <c r="F267" i="27"/>
  <c r="I36" i="27"/>
  <c r="K282" i="27"/>
  <c r="E83" i="27"/>
  <c r="G48" i="27"/>
  <c r="I165" i="27"/>
  <c r="N199" i="27"/>
  <c r="F210" i="27"/>
  <c r="H42" i="27"/>
  <c r="H201" i="27"/>
  <c r="I345" i="27"/>
  <c r="N216" i="27"/>
  <c r="M35" i="27"/>
  <c r="K210" i="27"/>
  <c r="I364" i="27"/>
  <c r="I230" i="27"/>
  <c r="F263" i="27"/>
  <c r="M89" i="27"/>
  <c r="E201" i="27"/>
  <c r="H304" i="27"/>
  <c r="H186" i="27"/>
  <c r="K126" i="27"/>
  <c r="K215" i="27"/>
  <c r="F54" i="27"/>
  <c r="I112" i="27"/>
  <c r="M169" i="27"/>
  <c r="I163" i="27"/>
  <c r="L56" i="27"/>
  <c r="L140" i="27"/>
  <c r="K338" i="27"/>
  <c r="G144" i="27"/>
  <c r="K198" i="27"/>
  <c r="M142" i="27"/>
  <c r="G261" i="27"/>
  <c r="F16" i="27"/>
  <c r="N118" i="27"/>
  <c r="N38" i="27"/>
  <c r="J79" i="27"/>
  <c r="L201" i="27"/>
  <c r="G68" i="27"/>
  <c r="J35" i="27"/>
  <c r="H142" i="27"/>
  <c r="E235" i="27"/>
  <c r="K141" i="27"/>
  <c r="K301" i="27"/>
  <c r="L260" i="27"/>
  <c r="L54" i="27"/>
  <c r="N35" i="27"/>
  <c r="J83" i="27"/>
  <c r="G186" i="27"/>
  <c r="M273" i="27"/>
  <c r="N127" i="27"/>
  <c r="L133" i="27"/>
  <c r="K124" i="27"/>
  <c r="N79" i="27"/>
  <c r="F33" i="27"/>
  <c r="F383" i="27"/>
  <c r="J84" i="27"/>
  <c r="K188" i="27"/>
  <c r="M215" i="27"/>
  <c r="J380" i="27"/>
  <c r="J173" i="27"/>
  <c r="L128" i="27"/>
  <c r="K62" i="27"/>
  <c r="G75" i="27"/>
  <c r="G161" i="27"/>
  <c r="G323" i="27"/>
  <c r="K58" i="27"/>
  <c r="G171" i="27"/>
  <c r="M277" i="27"/>
  <c r="I120" i="27"/>
  <c r="J287" i="27"/>
  <c r="M330" i="27"/>
  <c r="G285" i="27"/>
  <c r="L344" i="27"/>
  <c r="I321" i="27"/>
  <c r="E238" i="27"/>
  <c r="L376" i="27"/>
  <c r="G291" i="27"/>
  <c r="F233" i="27"/>
  <c r="H306" i="27"/>
  <c r="M244" i="27"/>
  <c r="K171" i="27"/>
  <c r="L107" i="27"/>
  <c r="J162" i="27"/>
  <c r="E145" i="27"/>
  <c r="H354" i="27"/>
  <c r="H287" i="27"/>
  <c r="H376" i="27"/>
  <c r="K182" i="27"/>
  <c r="L363" i="27"/>
  <c r="I213" i="27"/>
  <c r="K166" i="27"/>
  <c r="L105" i="27"/>
  <c r="I177" i="27"/>
  <c r="I183" i="27"/>
  <c r="E223" i="27"/>
  <c r="M267" i="27"/>
  <c r="J218" i="27"/>
  <c r="F207" i="27"/>
  <c r="H62" i="27"/>
  <c r="E127" i="27"/>
  <c r="H261" i="27"/>
  <c r="H226" i="27"/>
  <c r="I313" i="27"/>
  <c r="I353" i="27"/>
  <c r="G110" i="27"/>
  <c r="G247" i="27"/>
  <c r="I283" i="27"/>
  <c r="F282" i="27"/>
  <c r="J221" i="27"/>
  <c r="M158" i="27"/>
  <c r="N226" i="27"/>
  <c r="M216" i="27"/>
  <c r="K241" i="27"/>
  <c r="J285" i="27"/>
  <c r="G117" i="27"/>
  <c r="K84" i="27"/>
  <c r="M370" i="27"/>
  <c r="N382" i="27"/>
  <c r="G355" i="27"/>
  <c r="M383" i="27"/>
  <c r="M120" i="27"/>
  <c r="H355" i="27"/>
  <c r="I82" i="27"/>
  <c r="E251" i="27"/>
  <c r="J43" i="27"/>
  <c r="M163" i="27"/>
  <c r="I69" i="27"/>
  <c r="H356" i="27"/>
  <c r="G213" i="27"/>
  <c r="F35" i="27"/>
  <c r="J128" i="27"/>
  <c r="J212" i="27"/>
  <c r="H216" i="27"/>
  <c r="I327" i="27"/>
  <c r="K339" i="27"/>
  <c r="K257" i="27"/>
  <c r="L171" i="27"/>
  <c r="F286" i="27"/>
  <c r="H208" i="27"/>
  <c r="I287" i="27"/>
  <c r="N212" i="27"/>
  <c r="L322" i="27"/>
  <c r="M367" i="27"/>
  <c r="M202" i="27"/>
  <c r="H157" i="27"/>
  <c r="F227" i="27"/>
  <c r="J323" i="27"/>
  <c r="F44" i="27"/>
  <c r="F208" i="27"/>
  <c r="N284" i="27"/>
  <c r="F319" i="27"/>
  <c r="H369" i="27"/>
  <c r="E295" i="27"/>
  <c r="G270" i="27"/>
  <c r="N49" i="27"/>
  <c r="L117" i="27"/>
  <c r="L89" i="27"/>
  <c r="K131" i="27"/>
  <c r="F169" i="27"/>
  <c r="L372" i="27"/>
  <c r="N229" i="27"/>
  <c r="L137" i="27"/>
  <c r="N87" i="27"/>
  <c r="M272" i="27"/>
  <c r="L334" i="27"/>
  <c r="E217" i="27"/>
  <c r="K324" i="27"/>
  <c r="N289" i="27"/>
  <c r="J350" i="27"/>
  <c r="F53" i="27"/>
  <c r="F134" i="27"/>
  <c r="N68" i="27"/>
  <c r="M113" i="27"/>
  <c r="N217" i="27"/>
  <c r="H219" i="27"/>
  <c r="G382" i="27"/>
  <c r="F57" i="27"/>
  <c r="F3" i="27"/>
  <c r="N237" i="27"/>
  <c r="E344" i="27"/>
  <c r="K100" i="27"/>
  <c r="I197" i="27"/>
  <c r="E240" i="27"/>
  <c r="N225" i="27"/>
  <c r="K138" i="27"/>
  <c r="I114" i="27"/>
  <c r="M198" i="27"/>
  <c r="G147" i="27"/>
  <c r="E172" i="27"/>
  <c r="L109" i="27"/>
  <c r="G84" i="27"/>
  <c r="F75" i="27"/>
  <c r="H230" i="27"/>
  <c r="I47" i="27"/>
  <c r="K177" i="27"/>
  <c r="J133" i="27"/>
  <c r="I63" i="27"/>
  <c r="L320" i="27"/>
  <c r="M339" i="27"/>
  <c r="M248" i="27"/>
  <c r="G256" i="27"/>
  <c r="L59" i="27"/>
  <c r="G123" i="27"/>
  <c r="G380" i="27"/>
  <c r="J254" i="27"/>
  <c r="L144" i="27"/>
  <c r="J168" i="27"/>
  <c r="J144" i="27"/>
  <c r="H202" i="27"/>
  <c r="F93" i="27"/>
  <c r="F101" i="27"/>
  <c r="M261" i="27"/>
  <c r="F46" i="27"/>
  <c r="E62" i="27"/>
  <c r="K369" i="27"/>
  <c r="N81" i="27"/>
  <c r="L177" i="27"/>
  <c r="H252" i="27"/>
  <c r="J147" i="27"/>
  <c r="M369" i="27"/>
  <c r="H91" i="27"/>
  <c r="F92" i="27"/>
  <c r="E157" i="27"/>
  <c r="K164" i="27"/>
  <c r="N265" i="27"/>
  <c r="L44" i="27"/>
  <c r="L245" i="27"/>
  <c r="G66" i="27"/>
  <c r="I209" i="27"/>
  <c r="J182" i="27"/>
  <c r="I54" i="27"/>
  <c r="H240" i="27"/>
  <c r="J265" i="27"/>
  <c r="L194" i="27"/>
  <c r="I174" i="27"/>
  <c r="F98" i="27"/>
  <c r="E228" i="27"/>
  <c r="N156" i="27"/>
  <c r="M109" i="27"/>
  <c r="K39" i="27"/>
  <c r="F180" i="27"/>
  <c r="H360" i="27"/>
  <c r="L191" i="27"/>
  <c r="G126" i="27"/>
  <c r="N181" i="27"/>
  <c r="M337" i="27"/>
  <c r="K170" i="27"/>
  <c r="M90" i="27"/>
  <c r="N55" i="27"/>
  <c r="N339" i="27"/>
  <c r="L113" i="27"/>
  <c r="M168" i="27"/>
  <c r="I118" i="27"/>
  <c r="F103" i="27"/>
  <c r="G178" i="27"/>
  <c r="F72" i="27"/>
  <c r="J207" i="27"/>
  <c r="E155" i="27"/>
  <c r="N164" i="27"/>
  <c r="N37" i="27"/>
  <c r="J132" i="27"/>
  <c r="K292" i="27"/>
  <c r="H111" i="27"/>
  <c r="J198" i="27"/>
  <c r="K95" i="27"/>
  <c r="I61" i="27"/>
  <c r="F287" i="27"/>
  <c r="H185" i="27"/>
  <c r="M130" i="27"/>
  <c r="K36" i="27"/>
  <c r="L297" i="27"/>
  <c r="N113" i="27"/>
  <c r="N50" i="27"/>
  <c r="H314" i="27"/>
  <c r="E357" i="27"/>
  <c r="H32" i="27"/>
  <c r="I97" i="27"/>
  <c r="N192" i="27"/>
  <c r="F214" i="27"/>
  <c r="F55" i="27"/>
  <c r="F354" i="27"/>
  <c r="J203" i="27"/>
  <c r="F160" i="27"/>
  <c r="J386" i="27"/>
  <c r="I37" i="27"/>
  <c r="J68" i="27"/>
  <c r="F262" i="27"/>
  <c r="K52" i="27"/>
  <c r="J64" i="27"/>
  <c r="F293" i="27"/>
  <c r="L229" i="27"/>
  <c r="M372" i="27"/>
  <c r="M241" i="27"/>
  <c r="M52" i="27"/>
  <c r="G193" i="27"/>
  <c r="M268" i="27"/>
  <c r="I271" i="27"/>
  <c r="E264" i="27"/>
  <c r="I257" i="27"/>
  <c r="I161" i="27"/>
  <c r="I273" i="27"/>
  <c r="H93" i="27"/>
  <c r="E113" i="27"/>
  <c r="N260" i="27"/>
  <c r="N157" i="27"/>
  <c r="G254" i="27"/>
  <c r="F274" i="27"/>
  <c r="I144" i="27"/>
  <c r="J46" i="27"/>
  <c r="N238" i="27"/>
  <c r="F18" i="27"/>
  <c r="F83" i="27"/>
  <c r="H51" i="27"/>
  <c r="I86" i="27"/>
  <c r="I266" i="27"/>
  <c r="M44" i="27"/>
  <c r="I77" i="27"/>
  <c r="F167" i="27"/>
  <c r="L266" i="27"/>
  <c r="J189" i="27"/>
  <c r="F94" i="27"/>
  <c r="F174" i="27"/>
  <c r="J320" i="27"/>
  <c r="M365" i="27"/>
  <c r="E362" i="27"/>
  <c r="N347" i="27"/>
  <c r="K382" i="27"/>
  <c r="N201" i="27"/>
  <c r="H335" i="27"/>
  <c r="H331" i="27"/>
  <c r="E166" i="27"/>
  <c r="L241" i="27"/>
  <c r="H299" i="27"/>
  <c r="M354" i="27"/>
  <c r="E165" i="27"/>
  <c r="K223" i="27"/>
  <c r="M355" i="27"/>
  <c r="K233" i="27"/>
  <c r="K269" i="27"/>
  <c r="J193" i="27"/>
  <c r="G318" i="27"/>
  <c r="K189" i="27"/>
  <c r="I149" i="27"/>
  <c r="I113" i="27"/>
  <c r="H213" i="27"/>
  <c r="M371" i="27"/>
  <c r="G170" i="27"/>
  <c r="F364" i="27"/>
  <c r="E138" i="27"/>
  <c r="L178" i="27"/>
  <c r="G153" i="27"/>
  <c r="H102" i="27"/>
  <c r="N302" i="27"/>
  <c r="E39" i="27"/>
  <c r="L129" i="27"/>
  <c r="F151" i="27"/>
  <c r="G328" i="27"/>
  <c r="I383" i="27"/>
  <c r="E129" i="27"/>
  <c r="N121" i="27"/>
  <c r="E270" i="27"/>
  <c r="H79" i="27"/>
  <c r="J53" i="27"/>
  <c r="J81" i="27"/>
  <c r="M71" i="27"/>
  <c r="H192" i="27"/>
  <c r="J40" i="27"/>
  <c r="J362" i="27"/>
  <c r="F24" i="27"/>
  <c r="L115" i="27"/>
  <c r="H312" i="27"/>
  <c r="I214" i="27"/>
  <c r="K360" i="27"/>
  <c r="F157" i="27"/>
  <c r="N18" i="27"/>
  <c r="K376" i="27"/>
  <c r="N170" i="27"/>
  <c r="E101" i="27"/>
  <c r="M66" i="27"/>
  <c r="G253" i="27"/>
  <c r="G101" i="27"/>
  <c r="F143" i="27"/>
  <c r="F152" i="27"/>
  <c r="N227" i="27"/>
  <c r="L243" i="27"/>
  <c r="N373" i="27"/>
  <c r="G241" i="27"/>
  <c r="H99" i="27"/>
  <c r="E136" i="27"/>
  <c r="L52" i="27"/>
  <c r="H183" i="27"/>
  <c r="J58" i="27"/>
  <c r="G331" i="27"/>
  <c r="E168" i="27"/>
  <c r="H377" i="27"/>
  <c r="N23" i="27"/>
  <c r="J143" i="27"/>
  <c r="N188" i="27"/>
  <c r="G107" i="27"/>
  <c r="G345" i="27"/>
  <c r="F116" i="27"/>
  <c r="L246" i="27"/>
  <c r="J196" i="27"/>
  <c r="F230" i="27"/>
  <c r="I388" i="27"/>
  <c r="L380" i="27"/>
  <c r="J106" i="27"/>
  <c r="I143" i="27"/>
  <c r="E13" i="27"/>
  <c r="G137" i="27"/>
  <c r="G246" i="27"/>
  <c r="G97" i="27"/>
  <c r="M51" i="27"/>
  <c r="K236" i="27"/>
  <c r="L184" i="27"/>
  <c r="E269" i="27"/>
  <c r="I71" i="27"/>
  <c r="H155" i="27"/>
  <c r="H33" i="27"/>
  <c r="G166" i="27"/>
  <c r="M210" i="27"/>
  <c r="M304" i="27"/>
  <c r="J122" i="27"/>
  <c r="K35" i="27"/>
  <c r="F297" i="27"/>
  <c r="F112" i="27"/>
  <c r="G334" i="27"/>
  <c r="M100" i="27"/>
  <c r="L73" i="27"/>
  <c r="N182" i="27"/>
  <c r="L161" i="27"/>
  <c r="E49" i="27"/>
  <c r="K79" i="27"/>
  <c r="E139" i="27"/>
  <c r="N129" i="27"/>
  <c r="G201" i="27"/>
  <c r="L112" i="27"/>
  <c r="F328" i="27"/>
  <c r="N42" i="27"/>
  <c r="K125" i="27"/>
  <c r="E341" i="27"/>
  <c r="E51" i="27"/>
  <c r="E263" i="27"/>
  <c r="L48" i="27"/>
  <c r="M259" i="27"/>
  <c r="H382" i="27"/>
  <c r="H75" i="27"/>
  <c r="E78" i="27"/>
  <c r="E262" i="27"/>
  <c r="H119" i="27"/>
  <c r="E71" i="27"/>
  <c r="E23" i="27"/>
  <c r="E351" i="27"/>
  <c r="K207" i="27"/>
  <c r="J77" i="27"/>
  <c r="I146" i="27"/>
  <c r="N283" i="27"/>
  <c r="J389" i="27"/>
  <c r="G119" i="27"/>
  <c r="K83" i="27"/>
  <c r="N147" i="27"/>
  <c r="G102" i="27"/>
  <c r="F168" i="27"/>
  <c r="F9" i="27"/>
  <c r="K202" i="27"/>
  <c r="H138" i="27"/>
  <c r="L169" i="27"/>
  <c r="K186" i="27"/>
  <c r="L271" i="27"/>
  <c r="K44" i="27"/>
  <c r="E5" i="27"/>
  <c r="M38" i="27"/>
  <c r="I117" i="27"/>
  <c r="G88" i="27"/>
  <c r="I107" i="27"/>
  <c r="J191" i="27"/>
  <c r="M271" i="27"/>
  <c r="E33" i="27"/>
  <c r="E81" i="27"/>
  <c r="N56" i="27"/>
  <c r="K237" i="27"/>
  <c r="M87" i="27"/>
  <c r="E115" i="27"/>
  <c r="L103" i="27"/>
  <c r="J188" i="27"/>
  <c r="L200" i="27"/>
  <c r="G82" i="27"/>
  <c r="G240" i="27"/>
  <c r="I256" i="27"/>
  <c r="E58" i="27"/>
  <c r="L53" i="27"/>
  <c r="E110" i="27"/>
  <c r="J44" i="27"/>
  <c r="M238" i="27"/>
  <c r="I127" i="27"/>
  <c r="H285" i="27"/>
  <c r="F342" i="27"/>
  <c r="I359" i="27"/>
  <c r="K68" i="27"/>
  <c r="F60" i="27"/>
  <c r="E84" i="27"/>
  <c r="I60" i="27"/>
  <c r="E37" i="27"/>
  <c r="J59" i="27"/>
  <c r="M196" i="27"/>
  <c r="I89" i="27"/>
  <c r="J110" i="27"/>
  <c r="N33" i="27"/>
  <c r="F63" i="27"/>
  <c r="K149" i="27"/>
  <c r="E227" i="27"/>
  <c r="F80" i="27"/>
  <c r="E308" i="27"/>
  <c r="F246" i="27"/>
  <c r="K386" i="27"/>
  <c r="M208" i="27"/>
  <c r="G365" i="27"/>
  <c r="H323" i="27"/>
  <c r="I35" i="27"/>
  <c r="K87" i="27"/>
  <c r="N169" i="27"/>
  <c r="G265" i="27"/>
  <c r="H117" i="27"/>
  <c r="M309" i="27"/>
  <c r="I371" i="27"/>
  <c r="E134" i="27"/>
  <c r="H180" i="27"/>
  <c r="N128" i="27"/>
  <c r="F194" i="27"/>
  <c r="M96" i="27"/>
  <c r="N9" i="27"/>
  <c r="G327" i="27"/>
  <c r="J82" i="27"/>
  <c r="K92" i="27"/>
  <c r="J219" i="27"/>
  <c r="J206" i="27"/>
  <c r="F211" i="27"/>
  <c r="H76" i="27"/>
  <c r="G357" i="27"/>
  <c r="M180" i="27"/>
  <c r="F104" i="27"/>
  <c r="N31" i="27"/>
  <c r="N122" i="27"/>
  <c r="K197" i="27"/>
  <c r="H297" i="27"/>
  <c r="G245" i="27"/>
  <c r="J177" i="27"/>
  <c r="K179" i="27"/>
  <c r="L70" i="27"/>
  <c r="K268" i="27"/>
  <c r="N25" i="27"/>
  <c r="E169" i="27"/>
  <c r="E108" i="27"/>
  <c r="J118" i="27"/>
  <c r="N40" i="27"/>
  <c r="F284" i="27"/>
  <c r="K56" i="27"/>
  <c r="L270" i="27"/>
  <c r="F40" i="27"/>
  <c r="N17" i="27"/>
  <c r="E244" i="27"/>
  <c r="F84" i="27"/>
  <c r="E98" i="27"/>
  <c r="N76" i="27"/>
  <c r="I281" i="27"/>
  <c r="E359" i="27"/>
  <c r="N88" i="27"/>
  <c r="M117" i="27"/>
  <c r="L162" i="27"/>
  <c r="H154" i="27"/>
  <c r="E210" i="27"/>
  <c r="E256" i="27"/>
  <c r="K89" i="27"/>
  <c r="F224" i="27"/>
  <c r="K97" i="27"/>
  <c r="L120" i="27"/>
  <c r="G242" i="27"/>
  <c r="J353" i="27"/>
  <c r="N239" i="27"/>
  <c r="K203" i="27"/>
  <c r="G273" i="27"/>
  <c r="L374" i="27"/>
  <c r="N310" i="27"/>
  <c r="F368" i="27"/>
  <c r="F291" i="27"/>
  <c r="K242" i="27"/>
  <c r="I252" i="27"/>
  <c r="K380" i="27"/>
  <c r="K358" i="27"/>
  <c r="E111" i="27"/>
  <c r="K265" i="27"/>
  <c r="F197" i="27"/>
  <c r="J259" i="27"/>
  <c r="E104" i="27"/>
  <c r="G220" i="27"/>
  <c r="E339" i="27"/>
  <c r="J318" i="27"/>
  <c r="G94" i="27"/>
  <c r="E233" i="27"/>
  <c r="E53" i="27"/>
  <c r="F148" i="27"/>
  <c r="G40" i="27"/>
  <c r="E120" i="27"/>
  <c r="G369" i="27"/>
  <c r="J388" i="27"/>
  <c r="J192" i="27"/>
  <c r="F30" i="27"/>
  <c r="M146" i="27"/>
  <c r="H66" i="27"/>
  <c r="L123" i="27"/>
  <c r="K50" i="27"/>
  <c r="L182" i="27"/>
  <c r="N271" i="27"/>
  <c r="J91" i="27"/>
  <c r="N278" i="27"/>
  <c r="N246" i="27"/>
  <c r="I108" i="27"/>
  <c r="N20" i="27"/>
  <c r="M42" i="27"/>
  <c r="M243" i="27"/>
  <c r="K254" i="27"/>
  <c r="N171" i="27"/>
  <c r="G342" i="27"/>
  <c r="I267" i="27"/>
  <c r="L195" i="27"/>
  <c r="H68" i="27"/>
  <c r="E4" i="27"/>
  <c r="K310" i="27"/>
  <c r="E387" i="27"/>
  <c r="M97" i="27"/>
  <c r="J197" i="27"/>
  <c r="L206" i="27"/>
  <c r="M85" i="27"/>
  <c r="J39" i="27"/>
  <c r="L77" i="27"/>
  <c r="N204" i="27"/>
  <c r="J86" i="27"/>
  <c r="H43" i="27"/>
  <c r="K75" i="27"/>
  <c r="M336" i="27"/>
  <c r="J185" i="27"/>
  <c r="I132" i="27"/>
  <c r="L262" i="27"/>
  <c r="G381" i="27"/>
  <c r="I66" i="27"/>
  <c r="H251" i="27"/>
  <c r="F192" i="27"/>
  <c r="I109" i="27"/>
  <c r="E250" i="27"/>
  <c r="J187" i="27"/>
  <c r="F356" i="27"/>
  <c r="J151" i="27"/>
  <c r="F251" i="27"/>
  <c r="H184" i="27"/>
  <c r="F159" i="27"/>
  <c r="J354" i="27"/>
  <c r="M191" i="27"/>
  <c r="K72" i="27"/>
  <c r="E132" i="27"/>
  <c r="K368" i="27"/>
  <c r="H340" i="27"/>
  <c r="I284" i="27"/>
  <c r="F289" i="27"/>
  <c r="J251" i="27"/>
  <c r="N332" i="27"/>
  <c r="L242" i="27"/>
  <c r="F5" i="27"/>
  <c r="F107" i="27"/>
  <c r="K150" i="27"/>
  <c r="E167" i="27"/>
  <c r="H90" i="27"/>
  <c r="I85" i="27"/>
  <c r="L104" i="27"/>
  <c r="N132" i="27"/>
  <c r="K111" i="27"/>
  <c r="K375" i="27"/>
  <c r="J108" i="27"/>
  <c r="F326" i="27"/>
  <c r="E203" i="27"/>
  <c r="M154" i="27"/>
  <c r="F193" i="27"/>
  <c r="J154" i="27"/>
  <c r="F307" i="27"/>
  <c r="K54" i="27"/>
  <c r="N101" i="27"/>
  <c r="H81" i="27"/>
  <c r="I367" i="27"/>
  <c r="N136" i="27"/>
  <c r="K55" i="27"/>
  <c r="L92" i="27"/>
  <c r="E86" i="27"/>
  <c r="M83" i="27"/>
  <c r="N16" i="27"/>
  <c r="E99" i="27"/>
  <c r="H168" i="27"/>
  <c r="N163" i="27"/>
  <c r="N360" i="27"/>
  <c r="G333" i="27"/>
  <c r="G160" i="27"/>
  <c r="L57" i="27"/>
  <c r="M65" i="27"/>
  <c r="H73" i="27"/>
  <c r="E196" i="27"/>
  <c r="G156" i="27"/>
  <c r="F120" i="27"/>
  <c r="H222" i="27"/>
  <c r="H74" i="27"/>
  <c r="G141" i="27"/>
  <c r="H124" i="27"/>
  <c r="F121" i="27"/>
  <c r="M79" i="27"/>
  <c r="N263" i="27"/>
  <c r="F20" i="27"/>
  <c r="H242" i="27"/>
  <c r="N178" i="27"/>
  <c r="H123" i="27"/>
  <c r="N208" i="27"/>
  <c r="J141" i="27"/>
  <c r="G163" i="27"/>
  <c r="E219" i="27"/>
  <c r="G207" i="27"/>
  <c r="G172" i="27"/>
  <c r="I65" i="27"/>
  <c r="L143" i="27"/>
  <c r="H115" i="27"/>
  <c r="K43" i="27"/>
  <c r="E187" i="27"/>
  <c r="J270" i="27"/>
  <c r="E258" i="27"/>
  <c r="N202" i="27"/>
  <c r="H50" i="27"/>
  <c r="G72" i="27"/>
  <c r="E75" i="27"/>
  <c r="G192" i="27"/>
  <c r="H134" i="27"/>
  <c r="J93" i="27"/>
  <c r="M377" i="27"/>
  <c r="G36" i="27"/>
  <c r="N110" i="27"/>
  <c r="I75" i="27"/>
  <c r="H220" i="27"/>
  <c r="J145" i="27"/>
  <c r="J175" i="27"/>
  <c r="H255" i="27"/>
  <c r="K151" i="27"/>
  <c r="J255" i="27"/>
  <c r="F97" i="27"/>
  <c r="M76" i="27"/>
  <c r="J94" i="27"/>
  <c r="N103" i="27"/>
  <c r="H130" i="27"/>
  <c r="J355" i="27"/>
  <c r="N355" i="27"/>
  <c r="I139" i="27"/>
  <c r="H61" i="27"/>
  <c r="K252" i="27"/>
  <c r="M59" i="27"/>
  <c r="E195" i="27"/>
  <c r="E10" i="27"/>
  <c r="I80" i="27"/>
  <c r="F195" i="27"/>
  <c r="K80" i="27"/>
  <c r="L361" i="27"/>
  <c r="F51" i="27"/>
  <c r="E197" i="27"/>
  <c r="L149" i="27"/>
  <c r="K311" i="27"/>
  <c r="E185" i="27"/>
  <c r="E390" i="27"/>
  <c r="F265" i="27"/>
  <c r="L176" i="27"/>
  <c r="H46" i="27"/>
  <c r="G165" i="27"/>
  <c r="F264" i="27"/>
  <c r="H263" i="27"/>
  <c r="L39" i="27"/>
  <c r="M203" i="27"/>
  <c r="G132" i="27"/>
  <c r="K49" i="27"/>
  <c r="E174" i="27"/>
  <c r="E55" i="27"/>
  <c r="L51" i="27"/>
  <c r="G222" i="27"/>
  <c r="E268" i="27"/>
  <c r="K53" i="27"/>
  <c r="M160" i="27"/>
  <c r="L217" i="27"/>
  <c r="M161" i="27"/>
  <c r="G121" i="27"/>
  <c r="M61" i="27"/>
  <c r="M45" i="27"/>
  <c r="E28" i="27"/>
  <c r="G120" i="27"/>
  <c r="K33" i="27"/>
  <c r="M227" i="27"/>
  <c r="L61" i="27"/>
  <c r="N307" i="27"/>
  <c r="E332" i="27"/>
  <c r="N252" i="27"/>
  <c r="L165" i="27"/>
  <c r="K145" i="27"/>
  <c r="J99" i="27"/>
  <c r="F113" i="27"/>
  <c r="I33" i="27"/>
  <c r="I42" i="27"/>
  <c r="H195" i="27"/>
  <c r="I73" i="27"/>
  <c r="I67" i="27"/>
  <c r="J342" i="27"/>
  <c r="N19" i="27"/>
  <c r="N112" i="27"/>
  <c r="I240" i="27"/>
  <c r="G276" i="27"/>
  <c r="M192" i="27"/>
  <c r="L151" i="27"/>
  <c r="F144" i="27"/>
  <c r="N61" i="27"/>
  <c r="N187" i="27"/>
  <c r="E35" i="27"/>
  <c r="E309" i="27"/>
  <c r="L110" i="27"/>
  <c r="M388" i="27"/>
  <c r="E32" i="27"/>
  <c r="G49" i="27"/>
  <c r="F133" i="27"/>
  <c r="G387" i="27"/>
  <c r="G61" i="27"/>
  <c r="K187" i="27"/>
  <c r="I285" i="27"/>
  <c r="I152" i="27"/>
  <c r="E254" i="27"/>
  <c r="E358" i="27"/>
  <c r="E365" i="27"/>
  <c r="E277" i="27"/>
  <c r="J292" i="27"/>
  <c r="E305" i="27"/>
  <c r="M294" i="27"/>
  <c r="N320" i="27"/>
  <c r="G258" i="27"/>
  <c r="K175" i="27"/>
  <c r="H135" i="27"/>
  <c r="K333" i="27"/>
  <c r="E170" i="27"/>
  <c r="L379" i="27"/>
  <c r="H176" i="27"/>
  <c r="G303" i="27"/>
  <c r="N335" i="27"/>
  <c r="E281" i="27"/>
  <c r="I169" i="27"/>
  <c r="L321" i="27"/>
  <c r="G264" i="27"/>
  <c r="L285" i="27"/>
  <c r="N276" i="27"/>
  <c r="L362" i="27"/>
  <c r="K216" i="27"/>
  <c r="E231" i="27"/>
  <c r="H205" i="27"/>
  <c r="M224" i="27"/>
  <c r="M47" i="27"/>
  <c r="I159" i="27"/>
  <c r="J89" i="27"/>
  <c r="E137" i="27"/>
  <c r="E131" i="27"/>
  <c r="L309" i="27"/>
  <c r="E215" i="27"/>
  <c r="J150" i="27"/>
  <c r="J140" i="27"/>
  <c r="I116" i="27"/>
  <c r="N357" i="27"/>
  <c r="L98" i="27"/>
  <c r="M68" i="27"/>
  <c r="G83" i="27"/>
  <c r="E162" i="27"/>
  <c r="N145" i="27"/>
  <c r="H305" i="27"/>
  <c r="F165" i="27"/>
  <c r="J49" i="27"/>
  <c r="K183" i="27"/>
  <c r="G140" i="27"/>
  <c r="J249" i="27"/>
  <c r="I115" i="27"/>
  <c r="H40" i="27"/>
  <c r="L226" i="27"/>
  <c r="N92" i="27"/>
  <c r="K172" i="27"/>
  <c r="I68" i="27"/>
  <c r="K220" i="27"/>
  <c r="M56" i="27"/>
  <c r="E9" i="27"/>
  <c r="L209" i="27"/>
  <c r="N194" i="27"/>
  <c r="H136" i="27"/>
  <c r="J105" i="27"/>
  <c r="F381" i="27"/>
  <c r="F175" i="27"/>
  <c r="N193" i="27"/>
  <c r="K63" i="27"/>
  <c r="E337" i="27"/>
  <c r="L63" i="27"/>
  <c r="N71" i="27"/>
  <c r="E26" i="27"/>
  <c r="K352" i="27"/>
  <c r="E18" i="27"/>
  <c r="N203" i="27"/>
  <c r="J244" i="27"/>
  <c r="I260" i="27"/>
  <c r="G63" i="27"/>
  <c r="E89" i="27"/>
  <c r="M269" i="27"/>
  <c r="F270" i="27"/>
  <c r="G69" i="27"/>
  <c r="L85" i="27"/>
  <c r="G180" i="27"/>
  <c r="E188" i="27"/>
  <c r="M43" i="27"/>
  <c r="G361" i="27"/>
  <c r="M107" i="27"/>
  <c r="L71" i="27"/>
  <c r="M55" i="27"/>
  <c r="F59" i="27"/>
  <c r="L251" i="27"/>
  <c r="F216" i="27"/>
  <c r="N78" i="27"/>
  <c r="G71" i="27"/>
  <c r="G174" i="27"/>
  <c r="G38" i="27"/>
  <c r="N54" i="27"/>
  <c r="I234" i="27"/>
  <c r="H302" i="27"/>
  <c r="F244" i="27"/>
  <c r="L114" i="27"/>
  <c r="F390" i="27"/>
  <c r="G122" i="27"/>
  <c r="M249" i="27"/>
  <c r="J34" i="27"/>
  <c r="K46" i="27"/>
  <c r="E242" i="27"/>
  <c r="K372" i="27"/>
  <c r="N213" i="27"/>
  <c r="J80" i="27"/>
  <c r="N264" i="27"/>
  <c r="N214" i="27"/>
  <c r="F48" i="27"/>
  <c r="L330" i="27"/>
  <c r="H227" i="27"/>
  <c r="J281" i="27"/>
  <c r="I138" i="27"/>
  <c r="K274" i="27"/>
  <c r="H337" i="27"/>
  <c r="K74" i="27"/>
  <c r="M207" i="27"/>
  <c r="I34" i="27"/>
  <c r="F218" i="27"/>
  <c r="I94" i="27"/>
  <c r="H52" i="27"/>
  <c r="E20" i="27"/>
  <c r="H357" i="27"/>
  <c r="M111" i="27"/>
  <c r="E323" i="27"/>
  <c r="M115" i="27"/>
  <c r="E95" i="27"/>
  <c r="G46" i="27"/>
  <c r="J214" i="27"/>
  <c r="N8" i="27"/>
  <c r="M178" i="27"/>
  <c r="G204" i="27"/>
  <c r="G251" i="27"/>
  <c r="I91" i="27"/>
  <c r="M95" i="27"/>
  <c r="G202" i="27"/>
  <c r="I151" i="27"/>
  <c r="E183" i="27"/>
  <c r="K146" i="27"/>
  <c r="K262" i="27"/>
  <c r="F34" i="27"/>
  <c r="K328" i="27"/>
  <c r="M121" i="27"/>
  <c r="G367" i="27"/>
  <c r="E100" i="27"/>
  <c r="L278" i="27"/>
  <c r="M102" i="27"/>
  <c r="M199" i="27"/>
  <c r="I384" i="27"/>
  <c r="M205" i="27"/>
  <c r="J335" i="27"/>
  <c r="E29" i="27"/>
  <c r="G74" i="27"/>
  <c r="J137" i="27"/>
  <c r="G238" i="27"/>
  <c r="F17" i="27"/>
  <c r="L267" i="27"/>
  <c r="K258" i="27"/>
  <c r="M361" i="27"/>
  <c r="G139" i="27"/>
  <c r="H170" i="27"/>
  <c r="G237" i="27"/>
  <c r="J47" i="27"/>
  <c r="G142" i="27"/>
  <c r="G356" i="27"/>
  <c r="E30" i="27"/>
  <c r="J245" i="27"/>
  <c r="J256" i="27"/>
  <c r="K59" i="27"/>
  <c r="G95" i="27"/>
  <c r="N86" i="27"/>
  <c r="G190" i="27"/>
  <c r="E313" i="27"/>
  <c r="I185" i="27"/>
  <c r="K37" i="27"/>
  <c r="M200" i="27"/>
  <c r="N190" i="27"/>
  <c r="H49" i="27"/>
  <c r="H321" i="27"/>
  <c r="J172" i="27"/>
  <c r="H215" i="27"/>
  <c r="F21" i="27"/>
  <c r="J74" i="27"/>
  <c r="F47" i="27"/>
  <c r="J231" i="27"/>
  <c r="E44" i="27"/>
  <c r="E42" i="27"/>
  <c r="G335" i="27"/>
  <c r="K243" i="27"/>
  <c r="E159" i="27"/>
  <c r="J208" i="27"/>
  <c r="G64" i="27"/>
  <c r="E65" i="27"/>
  <c r="G221" i="27"/>
  <c r="H363" i="27"/>
  <c r="J117" i="27"/>
  <c r="H84" i="27"/>
  <c r="F172" i="27"/>
  <c r="H41" i="27"/>
  <c r="L340" i="27"/>
  <c r="J202" i="27"/>
  <c r="N43" i="27"/>
  <c r="G93" i="27"/>
  <c r="G124" i="27"/>
  <c r="G196" i="27"/>
  <c r="F362" i="27"/>
  <c r="L78" i="27"/>
  <c r="I334" i="27"/>
  <c r="E21" i="27"/>
  <c r="N370" i="27"/>
  <c r="F225" i="27"/>
  <c r="I32" i="27"/>
  <c r="N47" i="27"/>
  <c r="G135" i="27"/>
  <c r="M164" i="27"/>
  <c r="J75" i="27"/>
  <c r="G214" i="27"/>
  <c r="G349" i="27"/>
  <c r="M136" i="27"/>
  <c r="M221" i="27"/>
  <c r="N262" i="27"/>
  <c r="N138" i="27"/>
  <c r="K73" i="27"/>
  <c r="K390" i="27"/>
  <c r="F201" i="27"/>
  <c r="G90" i="27"/>
  <c r="J269" i="27"/>
  <c r="F145" i="27"/>
  <c r="H140" i="27"/>
  <c r="N139" i="27"/>
  <c r="N99" i="27"/>
  <c r="G85" i="27"/>
  <c r="I175" i="27"/>
  <c r="K77" i="27"/>
  <c r="J317" i="27"/>
  <c r="I227" i="27"/>
  <c r="E102" i="27"/>
  <c r="G59" i="27"/>
  <c r="N67" i="27"/>
  <c r="L350" i="27"/>
  <c r="M58" i="27"/>
  <c r="F64" i="27"/>
  <c r="I98" i="27"/>
  <c r="N270" i="27"/>
  <c r="H82" i="27"/>
  <c r="M132" i="27"/>
  <c r="G67" i="27"/>
  <c r="N304" i="27"/>
  <c r="N224" i="27"/>
  <c r="I83" i="27"/>
  <c r="K136" i="27"/>
  <c r="H152" i="27"/>
  <c r="M126" i="27"/>
  <c r="F78" i="27"/>
  <c r="I171" i="27"/>
  <c r="F19" i="27"/>
  <c r="F88" i="27"/>
  <c r="K192" i="27"/>
  <c r="F173" i="27"/>
  <c r="N27" i="27"/>
  <c r="L118" i="27"/>
  <c r="K178" i="27"/>
  <c r="E17" i="27"/>
  <c r="K336" i="27"/>
  <c r="E147" i="27"/>
  <c r="F209" i="27"/>
  <c r="G51" i="27"/>
  <c r="I369" i="27"/>
  <c r="G42" i="27"/>
  <c r="I249" i="27"/>
  <c r="J226" i="27"/>
  <c r="H128" i="27"/>
  <c r="I235" i="27"/>
  <c r="G267" i="27"/>
  <c r="J115" i="27"/>
  <c r="E364" i="27"/>
  <c r="K114" i="27"/>
  <c r="L166" i="27"/>
  <c r="H343" i="27"/>
  <c r="G295" i="27"/>
  <c r="M233" i="27"/>
  <c r="J257" i="27"/>
  <c r="M257" i="27"/>
  <c r="M220" i="27"/>
  <c r="N315" i="27"/>
  <c r="I128" i="27"/>
  <c r="E66" i="27"/>
  <c r="K337" i="27"/>
  <c r="K244" i="27"/>
  <c r="I320" i="27"/>
  <c r="M209" i="27"/>
  <c r="L134" i="27"/>
  <c r="G130" i="27"/>
  <c r="K240" i="27"/>
  <c r="M193" i="27"/>
  <c r="F50" i="27"/>
  <c r="I40" i="27"/>
  <c r="J88" i="27"/>
  <c r="H116" i="27"/>
  <c r="H341" i="27"/>
  <c r="I53" i="27"/>
  <c r="L66" i="27"/>
  <c r="F268" i="27"/>
  <c r="N7" i="27"/>
  <c r="H204" i="27"/>
  <c r="M105" i="27"/>
  <c r="K98" i="27"/>
  <c r="M242" i="27"/>
  <c r="H101" i="27"/>
  <c r="J156" i="27"/>
  <c r="E2" i="27"/>
  <c r="K38" i="27"/>
  <c r="I268" i="27"/>
  <c r="L378" i="27"/>
  <c r="L40" i="27"/>
  <c r="K81" i="27"/>
  <c r="L357" i="27"/>
  <c r="F4" i="27"/>
  <c r="L211" i="27"/>
  <c r="G143" i="27"/>
  <c r="F296" i="27"/>
  <c r="F163" i="27"/>
  <c r="G108" i="27"/>
  <c r="M175" i="27"/>
  <c r="N125" i="27"/>
  <c r="L130" i="27"/>
  <c r="F43" i="27"/>
  <c r="J37" i="27"/>
  <c r="F142" i="27"/>
  <c r="J289" i="27"/>
  <c r="N58" i="27"/>
  <c r="G87" i="27"/>
  <c r="J181" i="27"/>
  <c r="N73" i="27"/>
  <c r="F162" i="27"/>
  <c r="E142" i="27"/>
  <c r="K102" i="27"/>
  <c r="J284" i="27"/>
  <c r="M84" i="27"/>
  <c r="M99" i="27"/>
  <c r="G116" i="27"/>
  <c r="I134" i="27"/>
  <c r="I378" i="27"/>
  <c r="E171" i="27"/>
  <c r="K34" i="27"/>
  <c r="M156" i="27"/>
  <c r="L97" i="27"/>
  <c r="M50" i="27"/>
  <c r="I391" i="27"/>
  <c r="I196" i="27"/>
  <c r="E19" i="27"/>
  <c r="F71" i="27"/>
  <c r="K69" i="27"/>
  <c r="E178" i="27"/>
  <c r="G259" i="27"/>
  <c r="M253" i="27"/>
  <c r="E68" i="27"/>
  <c r="N255" i="27"/>
  <c r="L90" i="27"/>
  <c r="L155" i="27"/>
  <c r="N243" i="27"/>
  <c r="N140" i="27"/>
  <c r="H87" i="27"/>
  <c r="M40" i="27"/>
  <c r="L152" i="27"/>
  <c r="M226" i="27"/>
  <c r="N173" i="27"/>
  <c r="J210" i="27"/>
  <c r="L235" i="27"/>
  <c r="L180" i="27"/>
  <c r="E77" i="27"/>
  <c r="N162" i="27"/>
  <c r="I121" i="27"/>
  <c r="G296" i="27"/>
  <c r="J313" i="27"/>
  <c r="L263" i="27"/>
  <c r="F25" i="27"/>
  <c r="E73" i="27"/>
  <c r="E54" i="27"/>
  <c r="E67" i="27"/>
  <c r="K139" i="27"/>
  <c r="G277" i="27"/>
  <c r="E271" i="27"/>
  <c r="E180" i="27"/>
  <c r="I90" i="27"/>
  <c r="F8" i="27"/>
  <c r="H146" i="27"/>
  <c r="J76" i="27"/>
  <c r="H187" i="27"/>
  <c r="M133" i="27"/>
  <c r="J55" i="27"/>
  <c r="N4" i="27"/>
  <c r="G127" i="27"/>
  <c r="M53" i="27"/>
  <c r="M64" i="27"/>
  <c r="J165" i="27"/>
  <c r="J174" i="27"/>
  <c r="E243" i="27"/>
  <c r="L172" i="27"/>
  <c r="H96" i="27"/>
  <c r="K90" i="27"/>
  <c r="J195" i="27"/>
  <c r="J215" i="27"/>
  <c r="E140" i="27"/>
  <c r="G372" i="27"/>
  <c r="L179" i="27"/>
  <c r="N272" i="27"/>
  <c r="K176" i="27"/>
  <c r="L37" i="27"/>
  <c r="F389" i="27"/>
  <c r="I241" i="27"/>
  <c r="G338" i="27"/>
  <c r="F23" i="27"/>
  <c r="E14" i="27"/>
  <c r="N32" i="27"/>
  <c r="J134" i="27"/>
  <c r="K245" i="27"/>
  <c r="J127" i="27"/>
  <c r="I100" i="27"/>
  <c r="L249" i="27"/>
  <c r="G35" i="27"/>
  <c r="L47" i="27"/>
  <c r="E247" i="27"/>
  <c r="E326" i="27"/>
  <c r="L230" i="27"/>
  <c r="G98" i="27"/>
  <c r="N285" i="27"/>
  <c r="M138" i="27"/>
  <c r="K374" i="27"/>
  <c r="F384" i="27"/>
  <c r="F253" i="27"/>
  <c r="I52" i="27"/>
  <c r="F290" i="27"/>
  <c r="K180" i="27"/>
  <c r="J225" i="27"/>
  <c r="H279" i="27"/>
  <c r="F238" i="27"/>
  <c r="I205" i="27"/>
  <c r="F215" i="27"/>
  <c r="J180" i="27"/>
  <c r="E198" i="27"/>
  <c r="I79" i="27"/>
  <c r="N24" i="27"/>
  <c r="E239" i="27"/>
  <c r="K381" i="27"/>
  <c r="M41" i="27"/>
  <c r="E249" i="27"/>
  <c r="J306" i="27"/>
  <c r="M300" i="27"/>
  <c r="N241" i="27"/>
  <c r="L185" i="27"/>
  <c r="K256" i="27"/>
  <c r="M342" i="27"/>
  <c r="M122" i="27"/>
  <c r="N64" i="27"/>
  <c r="G173" i="27"/>
  <c r="I347" i="27"/>
  <c r="H262" i="27"/>
  <c r="M34" i="27"/>
  <c r="I45" i="27"/>
  <c r="E144" i="27"/>
  <c r="I58" i="27"/>
  <c r="L236" i="27"/>
  <c r="H174" i="27"/>
  <c r="N363" i="27"/>
  <c r="L75" i="27"/>
  <c r="K195" i="27"/>
  <c r="M319" i="27"/>
  <c r="E141" i="27"/>
  <c r="H163" i="27"/>
  <c r="N259" i="27"/>
  <c r="F359" i="27"/>
  <c r="G269" i="27"/>
  <c r="F99" i="27"/>
  <c r="F67" i="27"/>
  <c r="K226" i="27"/>
  <c r="F82" i="27"/>
  <c r="I215" i="27"/>
  <c r="L43" i="27"/>
  <c r="E25" i="27"/>
  <c r="J38" i="27"/>
  <c r="L203" i="27"/>
  <c r="E45" i="27"/>
  <c r="I176" i="27"/>
  <c r="K162" i="27"/>
  <c r="L46" i="27"/>
  <c r="N3" i="27"/>
  <c r="N83" i="27"/>
  <c r="M67" i="27"/>
  <c r="L232" i="27"/>
  <c r="N154" i="27"/>
  <c r="N51" i="27"/>
  <c r="G175" i="27"/>
  <c r="K165" i="27"/>
  <c r="H171" i="27"/>
  <c r="E109" i="27"/>
  <c r="N311" i="27"/>
  <c r="E128" i="27"/>
  <c r="F109" i="27"/>
  <c r="L157" i="27"/>
  <c r="M167" i="27"/>
  <c r="K120" i="27"/>
  <c r="H193" i="27"/>
  <c r="H181" i="27"/>
  <c r="M39" i="27"/>
  <c r="K260" i="27"/>
  <c r="J131" i="27"/>
  <c r="K379" i="27"/>
  <c r="H70" i="27"/>
  <c r="J241" i="27"/>
  <c r="L304" i="27"/>
  <c r="K70" i="27"/>
  <c r="J333" i="27"/>
  <c r="F65" i="27"/>
  <c r="G150" i="27"/>
  <c r="L86" i="27"/>
  <c r="E27" i="27"/>
  <c r="I157" i="27"/>
  <c r="L389" i="27"/>
  <c r="N134" i="27"/>
  <c r="H98" i="27"/>
  <c r="I145" i="27"/>
  <c r="F386" i="27"/>
  <c r="F203" i="27"/>
  <c r="N244" i="27"/>
  <c r="H143" i="27"/>
  <c r="L94" i="27"/>
  <c r="I103" i="27"/>
  <c r="H129" i="27"/>
  <c r="E261" i="27"/>
  <c r="N135" i="27"/>
  <c r="K118" i="27"/>
  <c r="E345" i="27"/>
  <c r="E96" i="27"/>
  <c r="M327" i="27"/>
  <c r="K123" i="27"/>
  <c r="I74" i="27"/>
  <c r="K142" i="27"/>
  <c r="E94" i="27"/>
  <c r="M184" i="27"/>
  <c r="H60" i="27"/>
  <c r="K143" i="27"/>
  <c r="K135" i="27"/>
  <c r="H269" i="27"/>
  <c r="K61" i="27"/>
  <c r="I382" i="27"/>
  <c r="H112" i="27"/>
  <c r="N95" i="27"/>
  <c r="N108" i="27"/>
  <c r="K40" i="27"/>
  <c r="F250" i="27"/>
  <c r="J176" i="27"/>
  <c r="G236" i="27"/>
  <c r="F135" i="27"/>
  <c r="H389" i="27"/>
  <c r="H332" i="27"/>
  <c r="M135" i="27"/>
  <c r="H88" i="27"/>
  <c r="F128" i="27"/>
  <c r="H283" i="27"/>
  <c r="K238" i="27"/>
  <c r="H144" i="27"/>
  <c r="E123" i="27"/>
  <c r="E11" i="27"/>
  <c r="N94" i="27"/>
  <c r="G179" i="27"/>
  <c r="I335" i="27"/>
  <c r="E377" i="27"/>
  <c r="J239" i="27"/>
  <c r="G41" i="27"/>
  <c r="H260" i="27"/>
  <c r="F6" i="27"/>
  <c r="G154" i="27"/>
  <c r="N149" i="27"/>
  <c r="F206" i="27"/>
  <c r="M73" i="27"/>
  <c r="N180" i="27"/>
  <c r="I48" i="27"/>
  <c r="M214" i="27"/>
  <c r="L325" i="27"/>
  <c r="M143" i="27"/>
  <c r="F118" i="27"/>
  <c r="H257" i="27"/>
  <c r="F229" i="27"/>
  <c r="H45" i="27"/>
  <c r="E320" i="27"/>
  <c r="I162" i="27"/>
  <c r="G224" i="27"/>
  <c r="H80" i="27"/>
  <c r="E12" i="27"/>
  <c r="H228" i="27"/>
  <c r="F69" i="27"/>
  <c r="L173" i="27"/>
  <c r="N21" i="27"/>
  <c r="F226" i="27"/>
  <c r="H177" i="27"/>
  <c r="L308" i="27"/>
  <c r="L87" i="27"/>
  <c r="J129" i="27"/>
  <c r="F138" i="27"/>
  <c r="G177" i="27"/>
  <c r="F176" i="27"/>
  <c r="K112" i="27"/>
  <c r="M329" i="27"/>
  <c r="N386" i="27"/>
  <c r="H64" i="27"/>
  <c r="L108" i="27"/>
  <c r="J164" i="27"/>
  <c r="H54" i="27"/>
  <c r="L96" i="27"/>
  <c r="F149" i="27"/>
  <c r="N160" i="27"/>
  <c r="K185" i="27"/>
  <c r="J229" i="27"/>
  <c r="I43" i="27"/>
  <c r="H122" i="27"/>
  <c r="J261" i="27"/>
  <c r="K234" i="27"/>
  <c r="H148" i="27"/>
  <c r="G86" i="27"/>
  <c r="K66" i="27"/>
  <c r="J111" i="27"/>
  <c r="I119" i="27"/>
  <c r="N130" i="27"/>
  <c r="H190" i="27"/>
  <c r="E7" i="27"/>
  <c r="I272" i="27"/>
  <c r="N211" i="27"/>
  <c r="E355" i="27"/>
  <c r="L199" i="27"/>
  <c r="E177" i="27"/>
  <c r="H293" i="27"/>
  <c r="F73" i="27"/>
  <c r="G257" i="27"/>
  <c r="E158" i="27"/>
  <c r="N44" i="27"/>
  <c r="I263" i="27"/>
  <c r="G128" i="27"/>
  <c r="K96" i="27"/>
  <c r="K363" i="27"/>
  <c r="M212" i="27"/>
  <c r="N66" i="27"/>
  <c r="I204" i="27"/>
  <c r="E260" i="27"/>
  <c r="J107" i="27"/>
  <c r="E48" i="27"/>
  <c r="I135" i="27"/>
  <c r="G358" i="27"/>
  <c r="L72" i="27"/>
  <c r="N286" i="27"/>
  <c r="J33" i="27"/>
  <c r="N151" i="27"/>
  <c r="K130" i="27"/>
  <c r="N69" i="27"/>
  <c r="F26" i="27"/>
  <c r="J139" i="27"/>
  <c r="I106" i="27"/>
  <c r="F177" i="27"/>
  <c r="N385" i="27"/>
  <c r="I136" i="27"/>
  <c r="H271" i="27"/>
  <c r="E151" i="27"/>
  <c r="M33" i="27"/>
  <c r="I178" i="27"/>
  <c r="K128" i="27"/>
  <c r="I158" i="27"/>
  <c r="H95" i="27"/>
  <c r="L291" i="27"/>
  <c r="I244" i="27"/>
  <c r="G58" i="27"/>
  <c r="N82" i="27"/>
  <c r="H391" i="27"/>
  <c r="G96" i="27"/>
  <c r="M148" i="27"/>
  <c r="G54" i="27"/>
  <c r="I88" i="27"/>
  <c r="K157" i="27"/>
  <c r="G235" i="27"/>
  <c r="J103" i="27"/>
  <c r="K272" i="27"/>
  <c r="F129" i="27"/>
  <c r="J385" i="27"/>
  <c r="M75" i="27"/>
  <c r="N106" i="27"/>
  <c r="N167" i="27"/>
  <c r="K316" i="27"/>
  <c r="K122" i="27"/>
  <c r="M131" i="27"/>
  <c r="K174" i="27"/>
  <c r="N126" i="27"/>
  <c r="M129" i="27"/>
  <c r="I342" i="27"/>
  <c r="I39" i="27"/>
  <c r="K344" i="27"/>
  <c r="H207" i="27"/>
  <c r="H158" i="27"/>
  <c r="J138" i="27"/>
  <c r="E124" i="27"/>
  <c r="N96" i="27"/>
  <c r="H247" i="27"/>
  <c r="N279" i="27"/>
  <c r="F74" i="27"/>
  <c r="N34" i="27"/>
  <c r="L186" i="27"/>
  <c r="G129" i="27"/>
  <c r="K85" i="27"/>
  <c r="H191" i="27"/>
  <c r="J146" i="27"/>
  <c r="L170" i="27"/>
  <c r="N185" i="27"/>
  <c r="N59" i="27"/>
  <c r="M333" i="27"/>
  <c r="J279" i="27"/>
  <c r="F11" i="27"/>
  <c r="F105" i="27"/>
  <c r="H121" i="27"/>
  <c r="N6" i="27"/>
  <c r="F87" i="27"/>
  <c r="M343" i="27"/>
  <c r="I387" i="27"/>
  <c r="N104" i="27"/>
  <c r="N12" i="27"/>
  <c r="L139" i="27"/>
  <c r="K32" i="27"/>
  <c r="N316" i="27"/>
  <c r="M266" i="27"/>
  <c r="N57" i="27"/>
  <c r="K213" i="27"/>
  <c r="H383" i="27"/>
  <c r="L135" i="27"/>
  <c r="E143" i="27"/>
  <c r="F137" i="27"/>
  <c r="M69" i="27"/>
  <c r="M183" i="27"/>
  <c r="G52" i="27"/>
  <c r="H196" i="27"/>
  <c r="H126" i="27"/>
  <c r="M360" i="27"/>
  <c r="L142" i="27"/>
  <c r="L38" i="27"/>
  <c r="M46" i="27"/>
  <c r="H106" i="27"/>
  <c r="K326" i="27"/>
  <c r="E329" i="27"/>
  <c r="E245" i="27"/>
  <c r="F90" i="27"/>
  <c r="N62" i="27"/>
  <c r="L214" i="27"/>
  <c r="M188" i="27"/>
  <c r="K206" i="27"/>
  <c r="K168" i="27"/>
  <c r="G162" i="27"/>
  <c r="E85" i="27"/>
  <c r="E34" i="27"/>
  <c r="H71" i="27"/>
  <c r="E382" i="27"/>
  <c r="L64" i="27"/>
  <c r="M78" i="27"/>
  <c r="I224" i="27"/>
  <c r="M172" i="27"/>
  <c r="L60" i="27"/>
  <c r="F189" i="27"/>
  <c r="F154" i="27"/>
  <c r="K147" i="27"/>
  <c r="E88" i="27"/>
  <c r="E76" i="27"/>
  <c r="F179" i="27"/>
  <c r="H55" i="27"/>
  <c r="M103" i="27"/>
  <c r="L68" i="27"/>
  <c r="L253" i="27"/>
  <c r="N186" i="27"/>
  <c r="E126" i="27"/>
  <c r="L82" i="27"/>
  <c r="E107" i="27"/>
  <c r="H127" i="27"/>
  <c r="F374" i="27"/>
  <c r="F198" i="27"/>
  <c r="L119" i="27"/>
  <c r="I140" i="27"/>
  <c r="J250" i="27"/>
  <c r="H209" i="27"/>
  <c r="M127" i="27"/>
  <c r="G33" i="27"/>
  <c r="H270" i="27"/>
  <c r="F141" i="27"/>
  <c r="N210" i="27"/>
  <c r="I124" i="27"/>
  <c r="H167" i="27"/>
  <c r="N111" i="27"/>
  <c r="F86" i="27"/>
  <c r="G60" i="27"/>
  <c r="K205" i="27"/>
  <c r="K201" i="27"/>
  <c r="E117" i="27"/>
  <c r="G76" i="27"/>
  <c r="J119" i="27"/>
  <c r="I137" i="27"/>
  <c r="N155" i="27"/>
  <c r="F325" i="27"/>
  <c r="H223" i="27"/>
  <c r="J227" i="27"/>
  <c r="G159" i="27"/>
  <c r="E163" i="27"/>
  <c r="I78" i="27"/>
  <c r="N174" i="27"/>
  <c r="L62" i="27"/>
  <c r="E348" i="27"/>
  <c r="N84" i="27"/>
  <c r="J267" i="27"/>
  <c r="J98" i="27"/>
  <c r="M341" i="27"/>
  <c r="L36" i="27"/>
  <c r="I270" i="27"/>
  <c r="F115" i="27"/>
  <c r="F38" i="27"/>
  <c r="F228" i="27"/>
  <c r="E133" i="27"/>
  <c r="K312" i="27"/>
  <c r="J66" i="27"/>
  <c r="H197" i="27"/>
  <c r="G43" i="27"/>
  <c r="H294" i="27"/>
  <c r="L69" i="27"/>
  <c r="F15" i="27"/>
  <c r="G56" i="27"/>
  <c r="K271" i="27"/>
  <c r="L190" i="27"/>
  <c r="F111" i="27"/>
  <c r="K313" i="27"/>
  <c r="E60" i="27"/>
  <c r="I154" i="27"/>
  <c r="N150" i="27"/>
  <c r="F79" i="27"/>
  <c r="L74" i="27"/>
  <c r="L154" i="27"/>
  <c r="N168" i="27"/>
  <c r="H37" i="27"/>
  <c r="G91" i="27"/>
  <c r="J87" i="27"/>
  <c r="J71" i="27"/>
  <c r="M101" i="27"/>
  <c r="J205" i="27"/>
  <c r="J116" i="27"/>
  <c r="G271" i="27"/>
  <c r="N74" i="27"/>
  <c r="I248" i="27"/>
  <c r="I133" i="27"/>
  <c r="G53" i="27"/>
  <c r="J78" i="27"/>
  <c r="E125" i="27"/>
  <c r="G228" i="27"/>
  <c r="N53" i="27"/>
  <c r="N361" i="27"/>
  <c r="F91" i="27"/>
  <c r="G57" i="27"/>
  <c r="N11" i="27"/>
  <c r="N28" i="27"/>
  <c r="F125" i="27"/>
  <c r="J102" i="27"/>
  <c r="L367" i="27"/>
  <c r="E173" i="27"/>
  <c r="J148" i="27"/>
  <c r="N93" i="27"/>
  <c r="N39" i="27"/>
  <c r="F140" i="27"/>
  <c r="N85" i="27"/>
  <c r="N142" i="27"/>
  <c r="K221" i="27"/>
  <c r="L127" i="27"/>
  <c r="L198" i="27"/>
  <c r="E342" i="27"/>
  <c r="G79" i="27"/>
  <c r="I362" i="27"/>
  <c r="K144" i="27"/>
  <c r="J48" i="27"/>
  <c r="J248" i="27"/>
  <c r="M98" i="27"/>
  <c r="J130" i="27"/>
  <c r="J124" i="27"/>
  <c r="E324" i="27"/>
  <c r="K217" i="27"/>
  <c r="J149" i="27"/>
  <c r="K137" i="27"/>
  <c r="I379" i="27"/>
  <c r="H153" i="27"/>
  <c r="J90" i="27"/>
  <c r="J230" i="27"/>
  <c r="F123" i="27"/>
  <c r="K299" i="27"/>
  <c r="L122" i="27"/>
  <c r="I374" i="27"/>
  <c r="E82" i="27"/>
  <c r="G114" i="27"/>
  <c r="N362" i="27"/>
  <c r="J97" i="27"/>
  <c r="H235" i="27"/>
  <c r="J100" i="27"/>
  <c r="I173" i="27"/>
  <c r="J266" i="27"/>
  <c r="J228" i="27"/>
  <c r="L83" i="27"/>
  <c r="K334" i="27"/>
  <c r="G44" i="27"/>
  <c r="H380" i="27"/>
  <c r="L269" i="27"/>
  <c r="H169" i="27"/>
  <c r="F119" i="27"/>
  <c r="F124" i="27"/>
  <c r="N195" i="27"/>
  <c r="I390" i="27"/>
  <c r="G50" i="27"/>
  <c r="K193" i="27"/>
  <c r="F102" i="27"/>
  <c r="E52" i="27"/>
  <c r="I122" i="27"/>
  <c r="M162" i="27"/>
  <c r="E57" i="27"/>
  <c r="G77" i="27"/>
  <c r="L147" i="27"/>
  <c r="M94" i="27"/>
  <c r="H194" i="27"/>
  <c r="I243" i="27"/>
  <c r="E31" i="27"/>
  <c r="E179" i="27"/>
  <c r="L234" i="27"/>
  <c r="E237" i="27"/>
  <c r="L41" i="27"/>
  <c r="E193" i="27"/>
  <c r="M246" i="27"/>
  <c r="M189" i="27"/>
  <c r="E59" i="27"/>
  <c r="L55" i="27"/>
  <c r="M124" i="27"/>
  <c r="L95" i="27"/>
  <c r="I131" i="27"/>
  <c r="M86" i="27"/>
  <c r="I56" i="27"/>
  <c r="G145" i="27"/>
  <c r="J357" i="27"/>
  <c r="F344" i="27"/>
  <c r="N251" i="27"/>
  <c r="F338" i="27"/>
  <c r="I72" i="27"/>
  <c r="I168" i="27"/>
  <c r="H150" i="27"/>
  <c r="M137" i="27"/>
  <c r="L252" i="27"/>
  <c r="E38" i="27"/>
  <c r="G133" i="27"/>
  <c r="L328" i="27"/>
  <c r="M91" i="27"/>
  <c r="F170" i="27"/>
  <c r="E369" i="27"/>
  <c r="J126" i="27"/>
  <c r="E47" i="27"/>
  <c r="G206" i="27"/>
  <c r="G134" i="27"/>
  <c r="M197" i="27"/>
  <c r="K224" i="27"/>
  <c r="J158" i="27"/>
  <c r="G184" i="27"/>
  <c r="L65" i="27"/>
  <c r="K332" i="27"/>
  <c r="M176" i="27"/>
  <c r="I343" i="27"/>
  <c r="M262" i="27"/>
  <c r="N351" i="27"/>
  <c r="I277" i="27"/>
  <c r="G131" i="27"/>
  <c r="J235" i="27"/>
  <c r="N91" i="27"/>
  <c r="N250" i="27"/>
  <c r="M260" i="27"/>
  <c r="N120" i="27"/>
  <c r="K230" i="27"/>
  <c r="H212" i="27"/>
  <c r="J184" i="27"/>
  <c r="E40" i="27"/>
  <c r="G92" i="27"/>
  <c r="F22" i="27"/>
  <c r="G62" i="27"/>
  <c r="F256" i="27"/>
  <c r="H326" i="27"/>
  <c r="E192" i="27"/>
  <c r="K105" i="27"/>
  <c r="N148" i="27"/>
  <c r="E216" i="27"/>
  <c r="L247" i="27"/>
  <c r="N235" i="27"/>
  <c r="F126" i="27"/>
  <c r="L386" i="27"/>
  <c r="F12" i="27"/>
  <c r="E371" i="27"/>
  <c r="J67" i="27"/>
  <c r="H248" i="27"/>
  <c r="J45" i="27"/>
  <c r="G243" i="27"/>
  <c r="K103" i="27"/>
  <c r="G198" i="27"/>
  <c r="K82" i="27"/>
  <c r="M190" i="27"/>
  <c r="H77" i="27"/>
  <c r="K148" i="27"/>
  <c r="J360" i="27"/>
  <c r="H94" i="27"/>
  <c r="M387" i="27"/>
  <c r="E56" i="27"/>
  <c r="E194" i="27"/>
  <c r="J41" i="27"/>
  <c r="E8" i="27"/>
  <c r="I191" i="27"/>
  <c r="G78" i="27"/>
  <c r="M48" i="27"/>
  <c r="E46" i="27"/>
  <c r="I95" i="27"/>
  <c r="L343" i="27"/>
  <c r="K51" i="27"/>
  <c r="F100" i="27"/>
  <c r="K348" i="27"/>
  <c r="K133" i="27"/>
  <c r="J51" i="27"/>
  <c r="K91" i="27"/>
  <c r="F68" i="27"/>
  <c r="N183" i="27"/>
  <c r="I258" i="27"/>
  <c r="J114" i="27"/>
  <c r="F127" i="27"/>
  <c r="I110" i="27"/>
  <c r="M384" i="27"/>
  <c r="K106" i="27"/>
  <c r="N256" i="27"/>
  <c r="J62" i="27"/>
  <c r="L35" i="27"/>
  <c r="M62" i="27"/>
  <c r="F58" i="27"/>
  <c r="M386" i="27"/>
  <c r="K371" i="27"/>
  <c r="G164" i="27"/>
  <c r="L222" i="27"/>
  <c r="G112" i="27"/>
  <c r="I318" i="27"/>
  <c r="K71" i="27"/>
  <c r="I222" i="27"/>
  <c r="M60" i="27"/>
  <c r="H322" i="27"/>
  <c r="E79" i="27"/>
  <c r="G197" i="27"/>
  <c r="M331" i="27"/>
  <c r="M144" i="27"/>
  <c r="K116" i="27"/>
  <c r="N77" i="27"/>
  <c r="E331" i="27"/>
  <c r="E74" i="27"/>
  <c r="E122" i="27"/>
  <c r="N117" i="27"/>
  <c r="I44" i="27"/>
  <c r="N89" i="27"/>
  <c r="N75" i="27"/>
  <c r="F27" i="27"/>
  <c r="J57" i="27"/>
  <c r="M155" i="27"/>
  <c r="N383" i="27"/>
  <c r="K227" i="27"/>
  <c r="J309" i="27"/>
  <c r="E181" i="27"/>
  <c r="I57" i="27"/>
  <c r="J72" i="27"/>
  <c r="H104" i="27"/>
  <c r="F7" i="27"/>
  <c r="E149" i="27"/>
  <c r="L323" i="27"/>
  <c r="L141" i="27"/>
  <c r="G113" i="27"/>
  <c r="L192" i="27"/>
  <c r="G100" i="27"/>
  <c r="G70" i="27"/>
  <c r="N124" i="27"/>
  <c r="I231" i="27"/>
  <c r="H199" i="27"/>
  <c r="M293" i="27"/>
  <c r="L207" i="27"/>
  <c r="M81" i="27"/>
  <c r="J56" i="27"/>
  <c r="L67" i="27"/>
  <c r="K78" i="27"/>
  <c r="F76" i="27"/>
  <c r="J136" i="27"/>
  <c r="F42" i="27"/>
  <c r="G389" i="27"/>
  <c r="F36" i="27"/>
  <c r="L268" i="27"/>
  <c r="I166" i="27"/>
  <c r="E146" i="27"/>
  <c r="M141" i="27"/>
  <c r="H151" i="27"/>
  <c r="N317" i="27"/>
  <c r="N98" i="27"/>
  <c r="H211" i="27"/>
  <c r="E135" i="27"/>
  <c r="K155" i="27"/>
  <c r="L79" i="27"/>
  <c r="G149" i="27"/>
  <c r="F182" i="27"/>
  <c r="M218" i="27"/>
  <c r="I64" i="27"/>
  <c r="I50" i="27"/>
  <c r="H36" i="27"/>
  <c r="N26" i="27"/>
  <c r="F239" i="27"/>
  <c r="E24" i="27"/>
  <c r="M256" i="27"/>
  <c r="N80" i="27"/>
  <c r="F266" i="27"/>
  <c r="I192" i="27"/>
  <c r="F212" i="27"/>
  <c r="F220" i="27"/>
  <c r="H178" i="27"/>
  <c r="E204" i="27"/>
  <c r="I361" i="27"/>
  <c r="I193" i="27"/>
  <c r="F37" i="27"/>
  <c r="F200" i="27"/>
  <c r="F110" i="27"/>
  <c r="I99" i="27"/>
  <c r="H206" i="27"/>
  <c r="I261" i="27"/>
  <c r="I87" i="27"/>
  <c r="K67" i="27"/>
  <c r="N65" i="27"/>
  <c r="G99" i="27"/>
  <c r="G377" i="27"/>
  <c r="I59" i="27"/>
  <c r="K88" i="27"/>
  <c r="G370" i="27"/>
  <c r="G148" i="27"/>
  <c r="F190" i="27"/>
  <c r="G37" i="27"/>
  <c r="E259" i="27"/>
  <c r="N143" i="27"/>
  <c r="K140" i="27"/>
  <c r="I93" i="27"/>
  <c r="I96" i="27"/>
  <c r="H63" i="27"/>
  <c r="G106" i="27"/>
  <c r="N5" i="27"/>
  <c r="N46" i="27"/>
  <c r="M32" i="27"/>
  <c r="L204" i="27"/>
  <c r="E50" i="27"/>
  <c r="M335" i="27"/>
  <c r="E72" i="27"/>
  <c r="J73" i="27"/>
  <c r="K158" i="27"/>
  <c r="N200" i="27"/>
  <c r="G151" i="27"/>
  <c r="K264" i="27"/>
  <c r="M147" i="27"/>
  <c r="M240" i="27"/>
  <c r="H349" i="27"/>
  <c r="J161" i="27"/>
  <c r="L76" i="27"/>
  <c r="I372" i="27"/>
  <c r="L250" i="27"/>
  <c r="E316" i="27"/>
  <c r="I150" i="27"/>
  <c r="N177" i="27"/>
  <c r="N206" i="27"/>
  <c r="H141" i="27"/>
  <c r="H139" i="27"/>
  <c r="E92" i="27"/>
  <c r="N146" i="27"/>
  <c r="J169" i="27"/>
  <c r="G208" i="27"/>
  <c r="F350" i="27"/>
  <c r="N268" i="27"/>
  <c r="M54" i="27"/>
  <c r="N261" i="27"/>
  <c r="E202" i="27"/>
  <c r="L193" i="27"/>
  <c r="M255" i="27"/>
  <c r="J194" i="27"/>
  <c r="M139" i="27"/>
  <c r="L248" i="27"/>
  <c r="E15" i="27"/>
  <c r="G187" i="27"/>
  <c r="G312" i="27"/>
  <c r="M145" i="27"/>
  <c r="I381" i="27"/>
  <c r="E119" i="27"/>
  <c r="H97" i="27"/>
  <c r="M88" i="27"/>
  <c r="K191" i="27"/>
  <c r="E80" i="27"/>
  <c r="J70" i="27"/>
  <c r="I233" i="27"/>
  <c r="F147" i="27"/>
  <c r="E6" i="27"/>
  <c r="J391" i="27"/>
  <c r="L159" i="27"/>
  <c r="K42" i="27"/>
  <c r="H284" i="27"/>
  <c r="G390" i="27"/>
  <c r="K267" i="27"/>
  <c r="G373" i="27"/>
  <c r="E103" i="27"/>
  <c r="J36" i="27"/>
  <c r="L126" i="27"/>
  <c r="M77" i="27"/>
  <c r="J60" i="27"/>
  <c r="G73" i="27"/>
  <c r="J121" i="27"/>
  <c r="N254" i="27"/>
  <c r="I269" i="27"/>
  <c r="H44" i="27"/>
  <c r="E150" i="27"/>
  <c r="K387" i="27"/>
  <c r="I262" i="27"/>
  <c r="I148" i="27"/>
  <c r="G34" i="27"/>
  <c r="L385" i="27"/>
  <c r="F2" i="27"/>
  <c r="G138" i="27"/>
  <c r="E363" i="27"/>
  <c r="H259" i="27"/>
  <c r="M264" i="27"/>
  <c r="M389" i="27"/>
  <c r="H113" i="27"/>
  <c r="G39" i="27"/>
  <c r="M201" i="27"/>
  <c r="H110" i="27"/>
  <c r="L275" i="27"/>
  <c r="M93" i="27"/>
  <c r="H69" i="27"/>
  <c r="H38" i="27"/>
  <c r="H160" i="27"/>
  <c r="F273" i="27"/>
  <c r="L225" i="27"/>
  <c r="F89" i="27"/>
  <c r="M254" i="27"/>
  <c r="I81" i="27"/>
  <c r="G332" i="27"/>
  <c r="F49" i="27"/>
  <c r="L88" i="27"/>
  <c r="I180" i="27"/>
  <c r="H118" i="27"/>
  <c r="J321" i="27"/>
  <c r="J109" i="27"/>
  <c r="F61" i="27"/>
  <c r="N29" i="27"/>
  <c r="G169" i="27"/>
  <c r="K113" i="27"/>
  <c r="N70" i="27"/>
  <c r="L354" i="27"/>
  <c r="F117" i="27"/>
  <c r="E352" i="27"/>
  <c r="M247" i="27"/>
  <c r="F258" i="27"/>
  <c r="L50" i="27"/>
  <c r="G152" i="27"/>
  <c r="K331" i="27"/>
  <c r="H114" i="27"/>
  <c r="E164" i="27"/>
  <c r="E148" i="27"/>
  <c r="K65" i="27"/>
  <c r="E63" i="27"/>
  <c r="K110" i="27"/>
  <c r="H132" i="27"/>
  <c r="G104" i="27"/>
  <c r="K115" i="27"/>
  <c r="N22" i="27"/>
  <c r="N119" i="27"/>
  <c r="J95" i="27"/>
  <c r="K104" i="27"/>
  <c r="J135" i="27"/>
  <c r="J54" i="27"/>
  <c r="N107" i="27"/>
  <c r="L49" i="27"/>
  <c r="H92" i="27"/>
  <c r="E189" i="27"/>
  <c r="I62" i="27"/>
  <c r="L84" i="27"/>
  <c r="M116" i="27"/>
  <c r="F181" i="27"/>
  <c r="I155" i="27"/>
  <c r="F260" i="27"/>
  <c r="H319" i="27"/>
  <c r="N137" i="27"/>
  <c r="I385" i="27"/>
  <c r="N153" i="27"/>
  <c r="L383" i="27"/>
  <c r="I194" i="27"/>
  <c r="H85" i="27"/>
  <c r="F108" i="27"/>
  <c r="F28" i="27"/>
  <c r="F31" i="27"/>
  <c r="K214" i="27"/>
  <c r="E186" i="27"/>
  <c r="I280" i="27"/>
  <c r="M72" i="27"/>
  <c r="I189" i="27"/>
  <c r="J101" i="27"/>
  <c r="H179" i="27"/>
  <c r="L101" i="27"/>
  <c r="G55" i="27"/>
  <c r="L240" i="27"/>
  <c r="L175" i="27"/>
  <c r="K190" i="27"/>
  <c r="L167" i="27"/>
  <c r="J327" i="27"/>
  <c r="F96" i="27"/>
  <c r="H156" i="27"/>
  <c r="K253" i="27"/>
  <c r="I167" i="27"/>
  <c r="L213" i="27"/>
  <c r="H225" i="27"/>
  <c r="I55" i="27"/>
  <c r="N175" i="27"/>
  <c r="H109" i="27"/>
  <c r="K76" i="27"/>
  <c r="J358" i="27"/>
  <c r="F66" i="27"/>
  <c r="F150" i="27"/>
  <c r="L342" i="27"/>
  <c r="E43" i="27"/>
  <c r="M106" i="27"/>
  <c r="M149" i="27"/>
  <c r="J159" i="27"/>
  <c r="J65" i="27"/>
  <c r="K247" i="27"/>
  <c r="N36" i="27"/>
  <c r="N45" i="27"/>
  <c r="L153" i="27"/>
  <c r="N196" i="27"/>
  <c r="G209" i="27"/>
  <c r="M324" i="27"/>
  <c r="L80" i="27"/>
  <c r="E64" i="27"/>
  <c r="K354" i="27"/>
  <c r="H39" i="27"/>
  <c r="J85" i="27"/>
  <c r="G47" i="27"/>
  <c r="N366" i="27"/>
  <c r="F132" i="27"/>
  <c r="K270" i="27"/>
  <c r="E300" i="27"/>
  <c r="N131" i="27"/>
  <c r="R21" i="10" l="1"/>
  <c r="T21" i="10"/>
  <c r="Z19" i="10"/>
  <c r="L19" i="10"/>
  <c r="AB19" i="10"/>
  <c r="P17" i="10"/>
  <c r="R25" i="10"/>
  <c r="T25" i="10"/>
  <c r="H16" i="10"/>
  <c r="X17" i="10"/>
  <c r="AB21" i="10"/>
  <c r="L21" i="10"/>
  <c r="Z21" i="10"/>
  <c r="J16" i="10"/>
  <c r="AD16" i="10"/>
  <c r="V16" i="10"/>
  <c r="N16" i="10"/>
  <c r="N17" i="10"/>
  <c r="V17" i="10"/>
  <c r="J17" i="10"/>
  <c r="AD17" i="10"/>
  <c r="T17" i="10"/>
  <c r="R17" i="10"/>
  <c r="Z16" i="10"/>
  <c r="AB16" i="10"/>
  <c r="L16" i="10"/>
  <c r="AD28" i="10"/>
  <c r="N28" i="10"/>
  <c r="J12" i="10"/>
  <c r="N27" i="10"/>
  <c r="AD12" i="10"/>
  <c r="V27" i="10"/>
  <c r="AD27" i="10"/>
  <c r="V12" i="10"/>
  <c r="N12" i="10"/>
  <c r="V28" i="10"/>
  <c r="N25" i="10"/>
  <c r="J25" i="10"/>
  <c r="V25" i="10"/>
  <c r="AD25" i="10"/>
  <c r="X25" i="10"/>
  <c r="H21" i="10"/>
  <c r="P22" i="10"/>
  <c r="P19" i="10"/>
  <c r="H17" i="10"/>
  <c r="L27" i="10"/>
  <c r="L28" i="10"/>
  <c r="Z12" i="10"/>
  <c r="AB12" i="10"/>
  <c r="L12" i="10"/>
  <c r="Z28" i="10"/>
  <c r="AB27" i="10"/>
  <c r="AB28" i="10"/>
  <c r="Z27" i="10"/>
  <c r="AD18" i="10"/>
  <c r="J18" i="10"/>
  <c r="V18" i="10"/>
  <c r="N18" i="10"/>
  <c r="AB18" i="10"/>
  <c r="L18" i="10"/>
  <c r="Z18" i="10"/>
  <c r="H18" i="10"/>
  <c r="V21" i="10"/>
  <c r="N21" i="10"/>
  <c r="J21" i="10"/>
  <c r="AD21" i="10"/>
  <c r="X22" i="10"/>
  <c r="AD20" i="10"/>
  <c r="V20" i="10"/>
  <c r="J20" i="10"/>
  <c r="N20" i="10"/>
  <c r="P16" i="10"/>
  <c r="X16" i="10"/>
  <c r="Z13" i="10"/>
  <c r="AB13" i="10"/>
  <c r="L13" i="10"/>
  <c r="N19" i="10"/>
  <c r="J19" i="10"/>
  <c r="AD19" i="10"/>
  <c r="V19" i="10"/>
  <c r="H13" i="10"/>
  <c r="AD13" i="10"/>
  <c r="V13" i="10"/>
  <c r="N13" i="10"/>
  <c r="J13" i="10"/>
  <c r="R16" i="10"/>
  <c r="T16" i="10"/>
  <c r="X13" i="10"/>
  <c r="P25" i="10"/>
  <c r="P18" i="10"/>
  <c r="T12" i="10"/>
  <c r="R28" i="10"/>
  <c r="R27" i="10"/>
  <c r="T27" i="10"/>
  <c r="T28" i="10"/>
  <c r="R12" i="10"/>
  <c r="H20" i="10"/>
  <c r="P21" i="10"/>
  <c r="T22" i="10"/>
  <c r="R22" i="10"/>
  <c r="AD22" i="10"/>
  <c r="J22" i="10"/>
  <c r="V22" i="10"/>
  <c r="N22" i="10"/>
  <c r="X19" i="10"/>
  <c r="X18" i="10"/>
  <c r="T18" i="10"/>
  <c r="R18" i="10"/>
  <c r="R13" i="10"/>
  <c r="T13" i="10"/>
  <c r="X20" i="10"/>
  <c r="Z20" i="10"/>
  <c r="L20" i="10"/>
  <c r="AB20" i="10"/>
  <c r="P13" i="10"/>
  <c r="R19" i="10"/>
  <c r="T19" i="10"/>
  <c r="T20" i="10"/>
  <c r="R20" i="10"/>
  <c r="H25" i="10"/>
  <c r="P12" i="10"/>
  <c r="P27" i="10"/>
  <c r="P28" i="10"/>
  <c r="AB22" i="10"/>
  <c r="L22" i="10"/>
  <c r="Z22" i="10"/>
  <c r="H12" i="10"/>
  <c r="P20" i="10"/>
  <c r="H19" i="10"/>
  <c r="X27" i="10"/>
  <c r="X28" i="10"/>
  <c r="X12" i="10"/>
  <c r="AB17" i="10"/>
  <c r="Z17" i="10"/>
  <c r="L17" i="10"/>
  <c r="X21" i="10"/>
  <c r="AB25" i="10"/>
  <c r="Z25" i="10"/>
  <c r="L25" i="10"/>
  <c r="H22" i="10"/>
</calcChain>
</file>

<file path=xl/comments1.xml><?xml version="1.0" encoding="utf-8"?>
<comments xmlns="http://schemas.openxmlformats.org/spreadsheetml/2006/main">
  <authors>
    <author>Administrator</author>
  </authors>
  <commentList>
    <comment ref="B12" authorId="0">
      <text>
        <r>
          <rPr>
            <sz val="9"/>
            <color indexed="81"/>
            <rFont val="Tahoma"/>
            <family val="2"/>
          </rPr>
          <t xml:space="preserve">Liste d'indicateurs liée à la sécurité 
</t>
        </r>
      </text>
    </comment>
    <comment ref="D12" authorId="0">
      <text>
        <r>
          <rPr>
            <b/>
            <sz val="9"/>
            <color indexed="81"/>
            <rFont val="Tahoma"/>
            <family val="2"/>
          </rPr>
          <t>LWDC : Lost Work Day Cases 
(Nombre accidents avec arrêt/Nombre heures) x 100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3" authorId="0">
      <text>
        <r>
          <rPr>
            <b/>
            <sz val="9"/>
            <color indexed="81"/>
            <rFont val="Tahoma"/>
            <family val="2"/>
          </rPr>
          <t>FAI : First Aid Injury
(Nombre accidents sans arrêt/Nombre heures)/100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6" authorId="0">
      <text>
        <r>
          <rPr>
            <sz val="9"/>
            <color indexed="81"/>
            <rFont val="Tahoma"/>
            <family val="2"/>
          </rPr>
          <t xml:space="preserve">Liste d'indicateurs liée à la qualité
</t>
        </r>
      </text>
    </comment>
    <comment ref="D16" authorId="0">
      <text>
        <r>
          <rPr>
            <b/>
            <sz val="9"/>
            <color indexed="81"/>
            <rFont val="Tahoma"/>
            <family val="2"/>
          </rPr>
          <t>Pulls : PPM défauts sur 6 mois rolling.
Résultat PPM = (Quantité défaut / Volume m expédié) x 100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6" authorId="0">
      <text>
        <r>
          <rPr>
            <b/>
            <sz val="9"/>
            <color indexed="81"/>
            <rFont val="Tahoma"/>
            <family val="2"/>
          </rPr>
          <t>PPM : défauts sur 6 mois rolling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9" authorId="0">
      <text>
        <r>
          <rPr>
            <b/>
            <sz val="9"/>
            <color indexed="81"/>
            <rFont val="Tahoma"/>
            <family val="2"/>
          </rPr>
          <t>Assy : PPM défauts sur 6 mois rolling.
Résultat PPM = (Quantité défaut / Volume m expédié) x 100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2" authorId="0">
      <text>
        <r>
          <rPr>
            <b/>
            <sz val="9"/>
            <color indexed="81"/>
            <rFont val="Tahoma"/>
            <family val="2"/>
          </rPr>
          <t>FTQ : % défaut sur 3 mois rolling 
Quantité défaut par rapport à la date du défaut
Résultat (%) = 1 - [(Qté défaut / M passés au BRDM) x100]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5" authorId="0">
      <text>
        <r>
          <rPr>
            <sz val="9"/>
            <color indexed="81"/>
            <rFont val="Tahoma"/>
            <family val="2"/>
          </rPr>
          <t>Indicateur lié au coût maintenance (heures)</t>
        </r>
      </text>
    </comment>
    <comment ref="D25" authorId="0">
      <text>
        <r>
          <rPr>
            <b/>
            <sz val="9"/>
            <color indexed="81"/>
            <rFont val="Tahoma"/>
            <family val="2"/>
          </rPr>
          <t>Maintenance : Heures de main d'œuvre perdues dues à une ou des intervention(s)/panne(s)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7" authorId="0">
      <text>
        <r>
          <rPr>
            <sz val="9"/>
            <color indexed="81"/>
            <rFont val="Tahoma"/>
            <family val="2"/>
          </rPr>
          <t xml:space="preserve">Liste d'indicateurs liée à la production &amp; productivité
</t>
        </r>
      </text>
    </comment>
    <comment ref="D27" authorId="0">
      <text>
        <r>
          <rPr>
            <b/>
            <sz val="9"/>
            <color indexed="81"/>
            <rFont val="Tahoma"/>
            <family val="2"/>
          </rPr>
          <t>Efficacious : Efficacité</t>
        </r>
        <r>
          <rPr>
            <sz val="9"/>
            <color indexed="81"/>
            <rFont val="Tahoma"/>
            <family val="2"/>
          </rPr>
          <t xml:space="preserve">
(Résultats obtenus/objectifs fixés) x 100 </t>
        </r>
      </text>
    </comment>
    <comment ref="D28" authorId="0">
      <text>
        <r>
          <rPr>
            <b/>
            <sz val="9"/>
            <color indexed="81"/>
            <rFont val="Tahoma"/>
            <family val="2"/>
          </rPr>
          <t xml:space="preserve">NPMOP : Number of product made over a period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<sst xmlns="http://schemas.openxmlformats.org/spreadsheetml/2006/main" count="3119" uniqueCount="336">
  <si>
    <t>SECURITE</t>
  </si>
  <si>
    <t>LWDC</t>
  </si>
  <si>
    <t>FAI</t>
  </si>
  <si>
    <t>QUALITE</t>
  </si>
  <si>
    <t>CNH</t>
  </si>
  <si>
    <t>Moteurs expédiés</t>
  </si>
  <si>
    <t>Pulls ( date production )</t>
  </si>
  <si>
    <t>Assy ( date production )</t>
  </si>
  <si>
    <t>IRISBUS</t>
  </si>
  <si>
    <t>IVECO</t>
  </si>
  <si>
    <t>FTQ</t>
  </si>
  <si>
    <t>Qté défauts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</si>
  <si>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</si>
  <si>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</si>
  <si>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</si>
  <si>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</si>
  <si>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</si>
  <si>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</si>
  <si>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</si>
  <si>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</si>
  <si>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</si>
  <si>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</si>
  <si>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</si>
  <si>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</si>
  <si>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</si>
  <si>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COUT</t>
  </si>
  <si>
    <t>Maintenance</t>
  </si>
  <si>
    <t>PRODUCTION</t>
  </si>
  <si>
    <t>NPMOP</t>
  </si>
  <si>
    <t>APTP</t>
  </si>
  <si>
    <t>UTE</t>
  </si>
  <si>
    <t>Indicateurs</t>
  </si>
  <si>
    <t>Unité de mesure</t>
  </si>
  <si>
    <t>Valeur</t>
  </si>
  <si>
    <t>Mars</t>
  </si>
  <si>
    <t>Avril</t>
  </si>
  <si>
    <t>Mai</t>
  </si>
  <si>
    <t>Juin</t>
  </si>
  <si>
    <t>Août</t>
  </si>
  <si>
    <t xml:space="preserve">Obj </t>
  </si>
  <si>
    <t>Trend</t>
  </si>
  <si>
    <t>Ind. Fréq</t>
  </si>
  <si>
    <t>Progressif</t>
  </si>
  <si>
    <t>PPM</t>
  </si>
  <si>
    <t>6 M rolling</t>
  </si>
  <si>
    <t>%</t>
  </si>
  <si>
    <t>3  M rolling</t>
  </si>
  <si>
    <t>mars</t>
  </si>
  <si>
    <t>avril</t>
  </si>
  <si>
    <t>mai</t>
  </si>
  <si>
    <t>juin</t>
  </si>
  <si>
    <t>Heures</t>
  </si>
  <si>
    <t>Mensuel</t>
  </si>
  <si>
    <t>PROD.</t>
  </si>
  <si>
    <t>Efficacious</t>
  </si>
  <si>
    <r>
      <rPr>
        <b/>
        <sz val="10"/>
        <rFont val="Arial"/>
        <family val="2"/>
      </rPr>
      <t>OK</t>
    </r>
    <r>
      <rPr>
        <sz val="10"/>
        <rFont val="Arial"/>
        <family val="2"/>
      </rPr>
      <t>, Objectif atteint</t>
    </r>
  </si>
  <si>
    <r>
      <rPr>
        <b/>
        <sz val="10"/>
        <rFont val="Arial"/>
        <family val="2"/>
      </rPr>
      <t>NON OK</t>
    </r>
    <r>
      <rPr>
        <sz val="10"/>
        <rFont val="Arial"/>
        <family val="2"/>
      </rPr>
      <t>, Objectif non atteint mais sera atteint avant la fin de l'année. Plan d'action avec contremesures engagé</t>
    </r>
  </si>
  <si>
    <r>
      <rPr>
        <b/>
        <sz val="10"/>
        <rFont val="Arial"/>
        <family val="2"/>
      </rPr>
      <t>NON OK</t>
    </r>
    <r>
      <rPr>
        <sz val="10"/>
        <rFont val="Arial"/>
        <family val="2"/>
      </rPr>
      <t>, Objectif non atteint et ne sera pas atteint à la fin de l'année. Plan d'action avec contremesures engagé</t>
    </r>
  </si>
  <si>
    <t>MAINTENANCE</t>
  </si>
  <si>
    <t>EFFICACITE</t>
  </si>
  <si>
    <t>Année</t>
  </si>
  <si>
    <t>Mois</t>
  </si>
  <si>
    <t>Janvier</t>
  </si>
  <si>
    <t>Février</t>
  </si>
  <si>
    <t>Juillet</t>
  </si>
  <si>
    <t>Septembre</t>
  </si>
  <si>
    <t>Octobre</t>
  </si>
  <si>
    <t>Novembre</t>
  </si>
  <si>
    <t>Décembre</t>
  </si>
  <si>
    <t>Objectif</t>
  </si>
  <si>
    <t>Description anomalie</t>
  </si>
  <si>
    <t>Root cause</t>
  </si>
  <si>
    <t>Action</t>
  </si>
  <si>
    <t>Responsable</t>
  </si>
  <si>
    <t>Délai</t>
  </si>
  <si>
    <t>Avancée</t>
  </si>
  <si>
    <t>COÛT</t>
  </si>
  <si>
    <t>FAI (Objectifs)</t>
  </si>
  <si>
    <t>LWDC (Objectifs)</t>
  </si>
  <si>
    <t>FTQ (Objectifs)</t>
  </si>
  <si>
    <t>Maintenance (Objectifs)</t>
  </si>
  <si>
    <t>Pulls C</t>
  </si>
  <si>
    <t>Pulls A</t>
  </si>
  <si>
    <t>Pulls B</t>
  </si>
  <si>
    <t>Assy A</t>
  </si>
  <si>
    <t>Assy B</t>
  </si>
  <si>
    <t>Assy C</t>
  </si>
  <si>
    <t>Pulls A (Objectifs)</t>
  </si>
  <si>
    <t>Pulls B (Objectifs)</t>
  </si>
  <si>
    <t>Pulls C (Objectifs)</t>
  </si>
  <si>
    <t>Assy A (Objectifs)</t>
  </si>
  <si>
    <t xml:space="preserve">Assy B (Objectifs) </t>
  </si>
  <si>
    <t xml:space="preserve">Assy C (Objectifs) </t>
  </si>
  <si>
    <t>M expédiés</t>
  </si>
  <si>
    <t>M passés au BRDM</t>
  </si>
  <si>
    <t>Mexpédiés</t>
  </si>
  <si>
    <t xml:space="preserve">M passés </t>
  </si>
  <si>
    <t>Pulls A(Objectifs)</t>
  </si>
  <si>
    <t>PULLS A</t>
  </si>
  <si>
    <t>PULLS B</t>
  </si>
  <si>
    <t>PULLS C</t>
  </si>
  <si>
    <t>ASSY A</t>
  </si>
  <si>
    <t>ASSY B</t>
  </si>
  <si>
    <t>ASSY C</t>
  </si>
  <si>
    <t>janvier</t>
  </si>
  <si>
    <t>février</t>
  </si>
  <si>
    <t>juillet</t>
  </si>
  <si>
    <t>août</t>
  </si>
  <si>
    <t>septembre</t>
  </si>
  <si>
    <t>octobre</t>
  </si>
  <si>
    <t>novembre</t>
  </si>
  <si>
    <t>décembre</t>
  </si>
  <si>
    <t>Utilisé pour formule</t>
  </si>
  <si>
    <t>A REMPLIR - UTE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</si>
  <si>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</si>
  <si>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</si>
  <si>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</si>
  <si>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</si>
  <si>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</si>
  <si>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</si>
  <si>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</si>
  <si>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</si>
  <si>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</si>
  <si>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</si>
  <si>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</si>
  <si>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</si>
  <si>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</si>
  <si>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</si>
  <si>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</si>
  <si>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</si>
  <si>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</si>
  <si>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</si>
  <si>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</si>
  <si>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</si>
  <si>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</si>
  <si>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</si>
  <si>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</si>
  <si>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</si>
  <si>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</si>
  <si>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</si>
  <si>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</si>
  <si>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</si>
  <si>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</si>
  <si>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</si>
  <si>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</si>
  <si>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</si>
  <si>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</si>
  <si>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</si>
  <si>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</si>
  <si>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</si>
  <si>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</si>
  <si>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</si>
  <si>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</si>
  <si>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</si>
  <si>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</si>
  <si>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</si>
  <si>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</si>
  <si>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</si>
  <si>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</si>
  <si>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</si>
  <si>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</si>
  <si>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</si>
  <si>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</si>
  <si>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</si>
  <si>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</si>
  <si>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</si>
  <si>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</si>
  <si>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</si>
  <si>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</si>
  <si>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</si>
  <si>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</si>
  <si>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</si>
  <si>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</si>
  <si>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</si>
  <si>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</si>
  <si>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</si>
  <si>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</si>
  <si>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</si>
  <si>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</si>
  <si>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</si>
  <si>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</si>
  <si>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</si>
  <si>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</si>
  <si>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</si>
  <si>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</si>
  <si>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</si>
  <si>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</si>
  <si>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</si>
  <si>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</si>
  <si>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</si>
  <si>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</si>
  <si>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</si>
  <si>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ANNEE</t>
  </si>
  <si>
    <t>IDENTIFICATION Ligne</t>
  </si>
  <si>
    <t>SECTION</t>
  </si>
  <si>
    <t>Quantité moteurs réalisée</t>
  </si>
  <si>
    <t>PERTES Moteurs</t>
  </si>
  <si>
    <t>Pertes</t>
  </si>
  <si>
    <t>Moteurs</t>
  </si>
  <si>
    <t>avant</t>
  </si>
  <si>
    <t>Fuite d'huile par joint de couvre culasse, joint détérioré =&gt; Client ZEDELGEM CNH</t>
  </si>
  <si>
    <t>CPI</t>
  </si>
  <si>
    <t>Erreur humaine suite à un manque de connaissance du process</t>
  </si>
  <si>
    <t>Formation sur le respect du process de montage : Mise en place des guides et respect de l'ordre de serrage</t>
  </si>
  <si>
    <t>RUTE</t>
  </si>
  <si>
    <t>Manque raccord sur compresseur =&gt; Client IRISBUS KAROSA</t>
  </si>
  <si>
    <t>Oubli montage suite à manque d'information au poste</t>
  </si>
  <si>
    <t>Mise en place du badgeage palmar de ce composant</t>
  </si>
  <si>
    <t>DUCREUX J-F</t>
  </si>
  <si>
    <t>Carter de distribution NC à la variante =&gt; Client MADRID IVECO</t>
  </si>
  <si>
    <t>Erreur humaine lors de la préparation</t>
  </si>
  <si>
    <t>Réorganisation du poste de préparation</t>
  </si>
  <si>
    <t>Gicleur de refroidissement non serré =&gt; Client IRISBUS ANNONAY</t>
  </si>
  <si>
    <t>Erreur humaine lors du serrage</t>
  </si>
  <si>
    <t>Installation d'une visseuse nouvelle génération</t>
  </si>
  <si>
    <t>Manque support clim</t>
  </si>
  <si>
    <t>Mise en place badgeage avec palmar le 16/05 + Réalisation de Kaizen</t>
  </si>
  <si>
    <t>Tube de transfert non serré</t>
  </si>
  <si>
    <t>Ajout pt dans check liste Quality check + Réalisation Kaizen</t>
  </si>
  <si>
    <t>Commande ventilateur non serrée sur le bloc moteur (Client IVECO)</t>
  </si>
  <si>
    <t>Oubli de l'opération de serrage de l'opérateur</t>
  </si>
  <si>
    <t>AT = Mise en place d'un trait vert lors du serrage du composant + ajout d'un point de contrôle au QC.  +  AD = Installation d'une visseuse reliée à Concentrator.</t>
  </si>
  <si>
    <t>MASQUELET E. + JACOB F.</t>
  </si>
  <si>
    <t>15/03/2016 + 12 semaines après commande</t>
  </si>
  <si>
    <t>Support alternateur inférieur non conforme à la variante</t>
  </si>
  <si>
    <t>Erreur humaine lors de la phase de prélévement en bord de ligne</t>
  </si>
  <si>
    <t xml:space="preserve">Mise en place séquencé (JIS) avec système PMS puis attribution au moteur par badgeage étiquette code barre (auto-généré + matricule) </t>
  </si>
  <si>
    <t>ICT</t>
  </si>
  <si>
    <t>FAI du 11/09/12</t>
  </si>
  <si>
    <t>Equipement non adapté</t>
  </si>
  <si>
    <t>Modification du système de déverrouillage de la plaque : allongement de la gachette sur la poignée afin d'éloigner la main du suppport moteur. Modif. Réalisée sur un chariot. A étendre aux autres chariots de la ligne SHORT.</t>
  </si>
  <si>
    <t>JUNGHEIN RICH</t>
  </si>
  <si>
    <t>FAI du 04/10/12</t>
  </si>
  <si>
    <t>Manque support alternateur</t>
  </si>
  <si>
    <t>Volant moteur non conforme à la variante</t>
  </si>
  <si>
    <t xml:space="preserve">Méthode de travail complexe : si arrêt du cycle de dévissage avant fin du programme, reprise à zéro du programme. Formation non adaptée : les opérateurs ne se souviennent pas de ce point (communiqué lors de l'installation de la visseuse) </t>
  </si>
  <si>
    <t>Action sur le principe de la visseuse impossible, commun à tous les types de visseuses (STANLEY ou ATLAS Copco). Modification du programme de la visseuse : Phase de dévissage de la vis centrale divisée en 2 étapes dont la dernière est limitée à 8 Nm. + Avertissement notifié dans la fiche de poste : " NE JAMAIS LACHER LA GACHETTE DE LA VISSEUSE AVANT LA FIN DU PROGRAMME. Risque de violent à-coup."</t>
  </si>
  <si>
    <t>Staff Technique UOM + HSE</t>
  </si>
  <si>
    <t>12/10/2012 + 08/10/2012</t>
  </si>
  <si>
    <t>FAI du 30/09/2014 Main gauche coincée lors du montage du volant moteur</t>
  </si>
  <si>
    <t>TF</t>
  </si>
  <si>
    <t>UA : Main positionnée sous le volant moteur</t>
  </si>
  <si>
    <t>Réalisation TWTTP</t>
  </si>
  <si>
    <t>RUTE 32</t>
  </si>
  <si>
    <t>S.42</t>
  </si>
  <si>
    <t>Perte manœuvre suite à disfonctionnement robot serrage culasse</t>
  </si>
  <si>
    <t>Pas de présence moteur au poste suite à problèmes de détection</t>
  </si>
  <si>
    <t>Mouvement du moteur pendant le cycle de serrage</t>
  </si>
  <si>
    <t>Mise en place de détecteur avec plage de détection plus importante</t>
  </si>
  <si>
    <t>Rajout d'1 pion de centrage + intervention de COMAU pour contrôle des jeux</t>
  </si>
  <si>
    <t>Theveniau M.</t>
  </si>
  <si>
    <t>Grippage moteur suite à compresseur d'air non serré</t>
  </si>
  <si>
    <t>Vis fixation support hydraulique NC (trop courte)</t>
  </si>
  <si>
    <t>Tube eau turbo insuffisament serré</t>
  </si>
  <si>
    <t>LWDC du 27/11/12</t>
  </si>
  <si>
    <t>IF</t>
  </si>
  <si>
    <t xml:space="preserve">Erreur humaine oubli de la phase de serrage (réalisation seulement de l'approche avec visseuse électrique) </t>
  </si>
  <si>
    <t>Erreur humaine lors du prélévement en bord de ligne</t>
  </si>
  <si>
    <t>Erreur humaine lors de la phase de serrage =&gt; Utilisation d'une clé dynamométrique non prévue pour ce serrage</t>
  </si>
  <si>
    <t>Erreur humaine =&gt; Non respect règles de conduite transpalette</t>
  </si>
  <si>
    <t>Mise en place point qualité + double contrôle à 100% effectué par un autre opérateur + Prévision achat clé à radio-fréquence (02/2013)</t>
  </si>
  <si>
    <t>Changement de localisation des vis pour appro en JIS avec support hydraulique</t>
  </si>
  <si>
    <t xml:space="preserve">Modification du process avec changement localisation d'une opération de serrage afin de ne conserver qu'une seule clé dynamométrique (avec embout de 22) au poste </t>
  </si>
  <si>
    <t xml:space="preserve">Entretien avec l'opérateur et son responsable, au retour de la victime. + Rappel des règles de conduite (validation par signature sur le cahier de prévention) </t>
  </si>
  <si>
    <t>HSE + RUTE</t>
  </si>
  <si>
    <t>RUTE MO</t>
  </si>
  <si>
    <t>RUTE Vichard L</t>
  </si>
  <si>
    <t>RUTE Szymanski Y</t>
  </si>
  <si>
    <t>24/10/2012 + 02/2013</t>
  </si>
  <si>
    <t>Câble interne culasse injecteur pincé par couvre-culasse (CNH Grand Island)</t>
  </si>
  <si>
    <t xml:space="preserve">Fuite par régulateur de pression d'huile (joint coupé) </t>
  </si>
  <si>
    <t xml:space="preserve">Fuite d'huile parcouvercle d'obturation sur carter volant (joint coupé) </t>
  </si>
  <si>
    <t>Erreur humain lors de la phase de montage + Absence de procédure définissant le montage</t>
  </si>
  <si>
    <t xml:space="preserve">Joint coupé suite à déformation (testé trop longtemps sur guide et montage immédiat sur moteur) </t>
  </si>
  <si>
    <t>Joint coupé lors de l'opération de montage, jointo'ring mal adapté</t>
  </si>
  <si>
    <t>Etanchéité de la plaque sur carter volant avec un cordon de loctite</t>
  </si>
  <si>
    <t xml:space="preserve">Création OPL spécifiant qu'une avance d'ensembles préparés doit toujours être présent au poste (le temps que le joint reprenne sa forme initiale) </t>
  </si>
  <si>
    <t>Création procédure sous forme de Point Qualité</t>
  </si>
  <si>
    <t>DE SOUSA E.</t>
  </si>
  <si>
    <t>Fuite d'eau par la culasse du compresseur d'air : les 2 vis supérieures du support tube gasoil non conforme, trop longue de 2mm ce qui a soulevé la culasse (201167)</t>
  </si>
  <si>
    <t>Erreur de composant</t>
  </si>
  <si>
    <t>AD : Suppression d'une référence de vis au poste afin d'éviter le risque d'erreur</t>
  </si>
  <si>
    <t>Manneveau D.</t>
  </si>
  <si>
    <t>FAI du 02/05/2016</t>
  </si>
  <si>
    <t>Perte suite à disfonctionnement du car buffer</t>
  </si>
  <si>
    <t xml:space="preserve">heures </t>
  </si>
  <si>
    <t>Analyse ISSE n°80373</t>
  </si>
  <si>
    <t>Perte de détection palette</t>
  </si>
  <si>
    <t>Réglage non conforme</t>
  </si>
  <si>
    <t>Défaut de transit entre palette OP107 à OP112</t>
  </si>
  <si>
    <t>Voir logiciel ISSE</t>
  </si>
  <si>
    <t>Mise en place détecteur de 30mm au lieu de 20mm</t>
  </si>
  <si>
    <t>Modification des pions d'entrainements + renforcement du système du retourneur</t>
  </si>
  <si>
    <t>Cartérisation des détecteurs de présence palette et réglage des détecteurs mutting</t>
  </si>
  <si>
    <t>fin février</t>
  </si>
  <si>
    <t>fin mars</t>
  </si>
  <si>
    <t>fin mai</t>
  </si>
  <si>
    <t>Agrafes rampe de frein sur entretoise non clipsées CNH (FARGO)</t>
  </si>
  <si>
    <t>Manque démarreur CNH (Zedelgem)</t>
  </si>
  <si>
    <t>Erreur humaine - oubli</t>
  </si>
  <si>
    <t>AT : validation d'un point vert sur les agrafes après clipsage. + Modification des rampes basculeurs pour suppression des agrafes.</t>
  </si>
  <si>
    <t>AT : Ajout point de contrôle au buy off + Insertion d'un programme de serrage dans la visseuse (concentrator) AD = AT</t>
  </si>
  <si>
    <t>BARDOT G. + Engineering</t>
  </si>
  <si>
    <t>BARDOT G.</t>
  </si>
  <si>
    <t>02/03/2015 + W50</t>
  </si>
  <si>
    <t>Manque l'entretoise entre la culasse et le support de climatisation CNH (ZEDELGEM)</t>
  </si>
  <si>
    <t>AT : Ajout d'un point de contrôle au quality gate. + AD : Installation d'une clé radiofréquence reliée à concentrator.</t>
  </si>
  <si>
    <t>Cristovao D. + Jacob F.</t>
  </si>
  <si>
    <t>09/03/2016 + W31</t>
  </si>
  <si>
    <t>Galet guide courroie non serré =&gt; Client FARGO CNH</t>
  </si>
  <si>
    <t>Etiquette d'identification moteur ne correspondant pas au moteur (inversé avec un autre moteur) =&gt; Client CNH ZEDELGEM</t>
  </si>
  <si>
    <t>FAI du 16/12/2013</t>
  </si>
  <si>
    <t>Erreur humaine =&gt; Oubli de serrage</t>
  </si>
  <si>
    <t>Erreur humaine =&gt; une seule imprimante pour les 3 postes de délibération</t>
  </si>
  <si>
    <t>Unsafe condition : équipement non adapté</t>
  </si>
  <si>
    <t>Mise en place d'une visseuse nouvelle génération</t>
  </si>
  <si>
    <t>Installation d'imprimantes propre à chaque poste de délibération</t>
  </si>
  <si>
    <t>Mise en place d'une procédure  + Augmenter la longueur de tuyau de la machine de remplissage d'huile</t>
  </si>
  <si>
    <t>PTS</t>
  </si>
  <si>
    <t>RUTE 38 + PTS</t>
  </si>
  <si>
    <t>Vis de fixation de la climatisation non serrée</t>
  </si>
  <si>
    <t>Erreur humaine</t>
  </si>
  <si>
    <t>Mise en place OPL au poste de travail + Demande d'installation d'une nouvelle génération reliée à concentrator.</t>
  </si>
  <si>
    <t>11/09/2014 + 15/12/2014</t>
  </si>
  <si>
    <t>FAI du 15/01/2015</t>
  </si>
  <si>
    <t>Voir ISSE n°28960</t>
  </si>
  <si>
    <t>Manque galet tendeur sur face avant moteur</t>
  </si>
  <si>
    <t>Fuite d'eau entre le tube d'entrée moteur et le bloc, joint metalloplastique en dehors de son logement.</t>
  </si>
  <si>
    <t>Oubli de montage du galet par l'opérateur</t>
  </si>
  <si>
    <t>Erreur de montage lors du remontage du tube suite à changement de support moteur.</t>
  </si>
  <si>
    <t>AT = Contrôle du composant au buy off. + AD = Installation de la visseuse avec encodeur reliée à concentrator.</t>
  </si>
  <si>
    <t>AT = AD + AD = Essai pression eau après changement des supports moteur + contrôle bon positionnement du joint au buy off.</t>
  </si>
  <si>
    <t>DUNET I + JACOB F.</t>
  </si>
  <si>
    <t>VOLAT M.</t>
  </si>
  <si>
    <t>22/03/2016 + 01/07/2016</t>
  </si>
  <si>
    <t>Quantité moteurs (Objectifs)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</si>
</sst>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%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20"/>
      <name val="Arial"/>
      <family val="2"/>
    </font>
    <font>
      <sz val="12"/>
      <name val="Arial"/>
      <family val="2"/>
    </font>
    <font>
      <sz val="10"/>
      <color indexed="10"/>
      <name val="Arial"/>
      <family val="2"/>
    </font>
    <font>
      <sz val="10"/>
      <color theme="1"/>
      <name val="Arial"/>
      <family val="2"/>
    </font>
    <font>
      <b/>
      <sz val="20"/>
      <color indexed="10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u/>
      <sz val="9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8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Arial"/>
      <family val="2"/>
    </font>
    <font>
      <sz val="11"/>
      <color rgb="FF000000"/>
      <name val="Calibri"/>
      <family val="2"/>
    </font>
    <font>
      <sz val="8"/>
      <color rgb="FF000000"/>
      <name val="Tahoma"/>
      <family val="2"/>
    </font>
  </fonts>
  <fills count="2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9FF15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56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56"/>
      </bottom>
      <diagonal/>
    </border>
    <border>
      <left style="thin">
        <color indexed="64"/>
      </left>
      <right style="thin">
        <color indexed="64"/>
      </right>
      <top/>
      <bottom style="thin">
        <color indexed="56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56"/>
      </bottom>
      <diagonal/>
    </border>
    <border>
      <left style="thin">
        <color indexed="64"/>
      </left>
      <right/>
      <top style="thin">
        <color indexed="64"/>
      </top>
      <bottom style="thin">
        <color indexed="56"/>
      </bottom>
      <diagonal/>
    </border>
    <border>
      <left/>
      <right style="thin">
        <color indexed="64"/>
      </right>
      <top style="thin">
        <color indexed="56"/>
      </top>
      <bottom style="thin">
        <color indexed="56"/>
      </bottom>
      <diagonal/>
    </border>
    <border>
      <left style="thin">
        <color indexed="64"/>
      </left>
      <right/>
      <top style="thin">
        <color indexed="56"/>
      </top>
      <bottom style="thin">
        <color indexed="56"/>
      </bottom>
      <diagonal/>
    </border>
    <border>
      <left style="thin">
        <color indexed="64"/>
      </left>
      <right style="thin">
        <color indexed="64"/>
      </right>
      <top style="thin">
        <color indexed="56"/>
      </top>
      <bottom style="thin">
        <color indexed="56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9" fontId="20" fillId="0" borderId="0" applyFont="0" applyFill="0" applyBorder="0" applyAlignment="0" applyProtection="0"/>
  </cellStyleXfs>
  <cellXfs count="369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2" fillId="9" borderId="0" xfId="2" applyFill="1"/>
    <xf numFmtId="0" fontId="2" fillId="0" borderId="0" xfId="2"/>
    <xf numFmtId="0" fontId="2" fillId="9" borderId="0" xfId="2" applyFill="1" applyProtection="1">
      <protection locked="0"/>
    </xf>
    <xf numFmtId="0" fontId="4" fillId="9" borderId="0" xfId="2" applyFont="1" applyFill="1" applyAlignment="1" applyProtection="1">
      <alignment vertical="center"/>
      <protection locked="0"/>
    </xf>
    <xf numFmtId="0" fontId="2" fillId="9" borderId="0" xfId="2" applyFont="1" applyFill="1" applyAlignment="1" applyProtection="1">
      <protection locked="0"/>
    </xf>
    <xf numFmtId="0" fontId="2" fillId="9" borderId="0" xfId="2" applyFill="1" applyAlignment="1" applyProtection="1">
      <alignment horizontal="center"/>
      <protection locked="0"/>
    </xf>
    <xf numFmtId="0" fontId="3" fillId="9" borderId="0" xfId="2" applyFont="1" applyFill="1" applyAlignment="1" applyProtection="1">
      <alignment horizontal="center"/>
      <protection locked="0"/>
    </xf>
    <xf numFmtId="0" fontId="2" fillId="9" borderId="0" xfId="2" applyFont="1" applyFill="1" applyProtection="1">
      <protection locked="0"/>
    </xf>
    <xf numFmtId="0" fontId="2" fillId="9" borderId="0" xfId="2" applyFill="1" applyAlignment="1" applyProtection="1">
      <alignment horizontal="center" vertical="center"/>
      <protection locked="0"/>
    </xf>
    <xf numFmtId="0" fontId="2" fillId="9" borderId="9" xfId="2" applyFill="1" applyBorder="1" applyAlignment="1" applyProtection="1">
      <alignment vertical="center"/>
      <protection locked="0"/>
    </xf>
    <xf numFmtId="0" fontId="2" fillId="9" borderId="9" xfId="2" applyFill="1" applyBorder="1" applyAlignment="1" applyProtection="1">
      <alignment vertical="center" wrapText="1"/>
      <protection locked="0"/>
    </xf>
    <xf numFmtId="0" fontId="2" fillId="9" borderId="9" xfId="2" applyFill="1" applyBorder="1" applyAlignment="1" applyProtection="1">
      <alignment vertical="center" textRotation="45"/>
      <protection locked="0"/>
    </xf>
    <xf numFmtId="0" fontId="3" fillId="9" borderId="0" xfId="2" applyFont="1" applyFill="1" applyBorder="1" applyAlignment="1" applyProtection="1">
      <alignment vertical="center" textRotation="45"/>
      <protection locked="0"/>
    </xf>
    <xf numFmtId="0" fontId="2" fillId="9" borderId="0" xfId="2" applyFill="1" applyBorder="1" applyAlignment="1" applyProtection="1">
      <alignment vertical="center" textRotation="45"/>
      <protection locked="0"/>
    </xf>
    <xf numFmtId="0" fontId="3" fillId="10" borderId="11" xfId="2" applyFont="1" applyFill="1" applyBorder="1" applyAlignment="1" applyProtection="1">
      <alignment horizontal="center" vertical="center"/>
      <protection locked="0"/>
    </xf>
    <xf numFmtId="0" fontId="5" fillId="11" borderId="14" xfId="2" applyFont="1" applyFill="1" applyBorder="1" applyAlignment="1" applyProtection="1">
      <alignment horizontal="center" vertical="center"/>
      <protection locked="0"/>
    </xf>
    <xf numFmtId="0" fontId="5" fillId="11" borderId="15" xfId="2" applyFont="1" applyFill="1" applyBorder="1" applyAlignment="1" applyProtection="1">
      <alignment horizontal="center" vertical="center"/>
      <protection locked="0"/>
    </xf>
    <xf numFmtId="0" fontId="6" fillId="12" borderId="16" xfId="2" applyFont="1" applyFill="1" applyBorder="1" applyAlignment="1" applyProtection="1">
      <alignment horizontal="center" vertical="center"/>
      <protection locked="0"/>
    </xf>
    <xf numFmtId="0" fontId="8" fillId="12" borderId="13" xfId="2" applyFont="1" applyFill="1" applyBorder="1" applyAlignment="1" applyProtection="1">
      <alignment horizontal="center" vertical="center"/>
      <protection locked="0"/>
    </xf>
    <xf numFmtId="0" fontId="3" fillId="10" borderId="19" xfId="2" applyFont="1" applyFill="1" applyBorder="1" applyAlignment="1" applyProtection="1">
      <alignment horizontal="center" vertical="center"/>
      <protection locked="0"/>
    </xf>
    <xf numFmtId="0" fontId="10" fillId="10" borderId="20" xfId="2" applyFont="1" applyFill="1" applyBorder="1" applyAlignment="1" applyProtection="1">
      <protection locked="0"/>
    </xf>
    <xf numFmtId="0" fontId="11" fillId="0" borderId="0" xfId="2" applyFont="1" applyFill="1" applyBorder="1" applyAlignment="1">
      <alignment wrapText="1"/>
    </xf>
    <xf numFmtId="0" fontId="3" fillId="10" borderId="8" xfId="2" applyFont="1" applyFill="1" applyBorder="1" applyAlignment="1" applyProtection="1">
      <alignment horizontal="center" vertical="center"/>
      <protection locked="0"/>
    </xf>
    <xf numFmtId="0" fontId="5" fillId="11" borderId="7" xfId="2" applyFont="1" applyFill="1" applyBorder="1" applyAlignment="1" applyProtection="1">
      <alignment horizontal="center" vertical="center"/>
      <protection locked="0"/>
    </xf>
    <xf numFmtId="0" fontId="5" fillId="11" borderId="21" xfId="2" applyFont="1" applyFill="1" applyBorder="1" applyAlignment="1" applyProtection="1">
      <alignment horizontal="center" vertical="center"/>
      <protection locked="0"/>
    </xf>
    <xf numFmtId="0" fontId="6" fillId="9" borderId="0" xfId="2" applyFont="1" applyFill="1" applyBorder="1" applyProtection="1">
      <protection locked="0"/>
    </xf>
    <xf numFmtId="0" fontId="6" fillId="9" borderId="0" xfId="2" applyFont="1" applyFill="1" applyAlignment="1" applyProtection="1">
      <alignment horizontal="center"/>
      <protection locked="0"/>
    </xf>
    <xf numFmtId="0" fontId="6" fillId="9" borderId="0" xfId="2" applyFont="1" applyFill="1" applyProtection="1">
      <protection locked="0"/>
    </xf>
    <xf numFmtId="0" fontId="3" fillId="9" borderId="0" xfId="2" applyFont="1" applyFill="1" applyProtection="1">
      <protection locked="0"/>
    </xf>
    <xf numFmtId="0" fontId="3" fillId="10" borderId="24" xfId="2" applyFont="1" applyFill="1" applyBorder="1" applyAlignment="1" applyProtection="1">
      <alignment horizontal="center" vertical="center" wrapText="1"/>
      <protection locked="0"/>
    </xf>
    <xf numFmtId="0" fontId="5" fillId="11" borderId="12" xfId="2" applyFont="1" applyFill="1" applyBorder="1" applyAlignment="1" applyProtection="1">
      <alignment horizontal="center" vertical="center"/>
      <protection locked="0"/>
    </xf>
    <xf numFmtId="0" fontId="5" fillId="11" borderId="3" xfId="2" applyFont="1" applyFill="1" applyBorder="1" applyAlignment="1" applyProtection="1">
      <alignment vertical="center"/>
      <protection locked="0"/>
    </xf>
    <xf numFmtId="0" fontId="2" fillId="0" borderId="0" xfId="2" applyAlignment="1">
      <alignment vertical="center"/>
    </xf>
    <xf numFmtId="0" fontId="3" fillId="10" borderId="1" xfId="2" applyFont="1" applyFill="1" applyBorder="1" applyAlignment="1" applyProtection="1">
      <alignment horizontal="center" vertical="center" wrapText="1"/>
      <protection locked="0"/>
    </xf>
    <xf numFmtId="0" fontId="5" fillId="11" borderId="27" xfId="2" applyFont="1" applyFill="1" applyBorder="1" applyAlignment="1" applyProtection="1">
      <alignment horizontal="center" vertical="center"/>
      <protection locked="0"/>
    </xf>
    <xf numFmtId="0" fontId="5" fillId="11" borderId="28" xfId="2" applyFont="1" applyFill="1" applyBorder="1" applyAlignment="1" applyProtection="1">
      <alignment vertical="center"/>
      <protection locked="0"/>
    </xf>
    <xf numFmtId="0" fontId="3" fillId="10" borderId="2" xfId="2" applyFont="1" applyFill="1" applyBorder="1" applyAlignment="1" applyProtection="1">
      <alignment horizontal="center" vertical="center" wrapText="1"/>
      <protection locked="0"/>
    </xf>
    <xf numFmtId="0" fontId="5" fillId="11" borderId="30" xfId="2" applyFont="1" applyFill="1" applyBorder="1" applyAlignment="1" applyProtection="1">
      <alignment horizontal="center" vertical="center" wrapText="1"/>
      <protection locked="0"/>
    </xf>
    <xf numFmtId="0" fontId="13" fillId="11" borderId="0" xfId="2" applyFont="1" applyFill="1" applyProtection="1">
      <protection locked="0"/>
    </xf>
    <xf numFmtId="0" fontId="5" fillId="11" borderId="31" xfId="2" applyFont="1" applyFill="1" applyBorder="1" applyAlignment="1" applyProtection="1">
      <alignment horizontal="center" vertical="center"/>
      <protection locked="0"/>
    </xf>
    <xf numFmtId="0" fontId="5" fillId="11" borderId="32" xfId="2" applyFont="1" applyFill="1" applyBorder="1" applyAlignment="1" applyProtection="1">
      <alignment horizontal="center" vertical="center"/>
      <protection locked="0"/>
    </xf>
    <xf numFmtId="0" fontId="5" fillId="11" borderId="33" xfId="2" applyFont="1" applyFill="1" applyBorder="1" applyAlignment="1" applyProtection="1">
      <alignment horizontal="center" vertical="center"/>
      <protection locked="0"/>
    </xf>
    <xf numFmtId="0" fontId="5" fillId="11" borderId="34" xfId="2" applyFont="1" applyFill="1" applyBorder="1" applyAlignment="1" applyProtection="1">
      <alignment vertical="center"/>
      <protection locked="0"/>
    </xf>
    <xf numFmtId="0" fontId="3" fillId="10" borderId="36" xfId="2" applyFont="1" applyFill="1" applyBorder="1" applyAlignment="1" applyProtection="1">
      <alignment horizontal="center" vertical="center" wrapText="1"/>
      <protection locked="0"/>
    </xf>
    <xf numFmtId="0" fontId="5" fillId="11" borderId="37" xfId="2" applyFont="1" applyFill="1" applyBorder="1" applyAlignment="1" applyProtection="1">
      <alignment horizontal="center" vertical="center" wrapText="1"/>
      <protection locked="0"/>
    </xf>
    <xf numFmtId="0" fontId="5" fillId="11" borderId="38" xfId="2" applyFont="1" applyFill="1" applyBorder="1" applyAlignment="1" applyProtection="1">
      <alignment vertical="center"/>
      <protection locked="0"/>
    </xf>
    <xf numFmtId="0" fontId="5" fillId="11" borderId="39" xfId="2" applyFont="1" applyFill="1" applyBorder="1" applyAlignment="1" applyProtection="1">
      <alignment horizontal="center" vertical="center"/>
      <protection locked="0"/>
    </xf>
    <xf numFmtId="0" fontId="5" fillId="11" borderId="40" xfId="2" applyFont="1" applyFill="1" applyBorder="1" applyAlignment="1" applyProtection="1">
      <alignment horizontal="center" vertical="center"/>
      <protection locked="0"/>
    </xf>
    <xf numFmtId="0" fontId="6" fillId="9" borderId="0" xfId="2" applyFont="1" applyFill="1" applyBorder="1" applyAlignment="1" applyProtection="1">
      <alignment horizontal="center" vertical="center"/>
      <protection locked="0"/>
    </xf>
    <xf numFmtId="0" fontId="6" fillId="9" borderId="24" xfId="2" applyFont="1" applyFill="1" applyBorder="1" applyAlignment="1" applyProtection="1">
      <alignment horizontal="center" vertical="center" wrapText="1"/>
      <protection locked="0"/>
    </xf>
    <xf numFmtId="0" fontId="6" fillId="9" borderId="24" xfId="2" applyFont="1" applyFill="1" applyBorder="1" applyAlignment="1" applyProtection="1">
      <alignment vertical="center"/>
      <protection locked="0"/>
    </xf>
    <xf numFmtId="0" fontId="6" fillId="9" borderId="24" xfId="2" applyFont="1" applyFill="1" applyBorder="1" applyAlignment="1" applyProtection="1">
      <alignment horizontal="center" vertical="center"/>
      <protection locked="0"/>
    </xf>
    <xf numFmtId="1" fontId="6" fillId="9" borderId="0" xfId="2" applyNumberFormat="1" applyFont="1" applyFill="1" applyBorder="1" applyAlignment="1" applyProtection="1">
      <alignment horizontal="center" vertical="center"/>
    </xf>
    <xf numFmtId="1" fontId="12" fillId="9" borderId="0" xfId="2" applyNumberFormat="1" applyFont="1" applyFill="1" applyBorder="1" applyAlignment="1" applyProtection="1">
      <alignment horizontal="center" vertical="center"/>
      <protection locked="0"/>
    </xf>
    <xf numFmtId="0" fontId="2" fillId="9" borderId="0" xfId="2" applyFont="1" applyFill="1" applyBorder="1" applyAlignment="1" applyProtection="1">
      <alignment horizontal="center" vertical="center"/>
      <protection locked="0"/>
    </xf>
    <xf numFmtId="1" fontId="2" fillId="9" borderId="0" xfId="2" applyNumberFormat="1" applyFont="1" applyFill="1" applyBorder="1" applyAlignment="1" applyProtection="1">
      <alignment horizontal="center" vertical="center"/>
    </xf>
    <xf numFmtId="1" fontId="2" fillId="9" borderId="0" xfId="2" applyNumberFormat="1" applyFill="1" applyBorder="1" applyAlignment="1" applyProtection="1">
      <alignment horizontal="center" vertical="center"/>
      <protection locked="0"/>
    </xf>
    <xf numFmtId="0" fontId="3" fillId="9" borderId="0" xfId="2" applyFont="1" applyFill="1" applyBorder="1" applyAlignment="1" applyProtection="1">
      <alignment vertical="center"/>
      <protection locked="0"/>
    </xf>
    <xf numFmtId="0" fontId="14" fillId="9" borderId="0" xfId="2" applyFont="1" applyFill="1" applyBorder="1" applyAlignment="1" applyProtection="1">
      <alignment vertical="center"/>
      <protection locked="0"/>
    </xf>
    <xf numFmtId="0" fontId="6" fillId="9" borderId="9" xfId="2" applyFont="1" applyFill="1" applyBorder="1" applyAlignment="1" applyProtection="1">
      <alignment vertical="center" wrapText="1"/>
      <protection locked="0"/>
    </xf>
    <xf numFmtId="0" fontId="6" fillId="9" borderId="9" xfId="2" applyFont="1" applyFill="1" applyBorder="1" applyAlignment="1" applyProtection="1">
      <alignment vertical="center"/>
      <protection locked="0"/>
    </xf>
    <xf numFmtId="1" fontId="15" fillId="9" borderId="0" xfId="2" applyNumberFormat="1" applyFont="1" applyFill="1" applyBorder="1" applyAlignment="1" applyProtection="1">
      <alignment horizontal="center" vertical="center"/>
    </xf>
    <xf numFmtId="1" fontId="16" fillId="9" borderId="0" xfId="2" applyNumberFormat="1" applyFont="1" applyFill="1" applyBorder="1" applyAlignment="1" applyProtection="1">
      <alignment horizontal="center" vertical="center"/>
      <protection locked="0"/>
    </xf>
    <xf numFmtId="1" fontId="16" fillId="9" borderId="0" xfId="2" applyNumberFormat="1" applyFont="1" applyFill="1" applyBorder="1" applyAlignment="1" applyProtection="1">
      <alignment horizontal="center" vertical="center"/>
    </xf>
    <xf numFmtId="0" fontId="7" fillId="9" borderId="14" xfId="2" applyFont="1" applyFill="1" applyBorder="1" applyAlignment="1" applyProtection="1">
      <alignment horizontal="center" vertical="center"/>
      <protection locked="0"/>
    </xf>
    <xf numFmtId="0" fontId="3" fillId="10" borderId="11" xfId="2" applyFont="1" applyFill="1" applyBorder="1" applyAlignment="1" applyProtection="1">
      <alignment horizontal="center" vertical="center" wrapText="1"/>
      <protection locked="0"/>
    </xf>
    <xf numFmtId="0" fontId="10" fillId="10" borderId="20" xfId="2" applyFont="1" applyFill="1" applyBorder="1" applyAlignment="1" applyProtection="1">
      <alignment horizontal="center" vertical="center"/>
      <protection locked="0"/>
    </xf>
    <xf numFmtId="0" fontId="2" fillId="9" borderId="0" xfId="2" applyFill="1" applyBorder="1" applyProtection="1">
      <protection locked="0"/>
    </xf>
    <xf numFmtId="0" fontId="2" fillId="0" borderId="0" xfId="2" applyProtection="1">
      <protection locked="0"/>
    </xf>
    <xf numFmtId="0" fontId="3" fillId="9" borderId="0" xfId="2" applyFont="1" applyFill="1" applyBorder="1" applyProtection="1">
      <protection locked="0"/>
    </xf>
    <xf numFmtId="0" fontId="10" fillId="10" borderId="19" xfId="2" applyFont="1" applyFill="1" applyBorder="1" applyAlignment="1" applyProtection="1">
      <alignment horizontal="center" vertical="center"/>
      <protection locked="0"/>
    </xf>
    <xf numFmtId="0" fontId="2" fillId="0" borderId="0" xfId="2" applyBorder="1"/>
    <xf numFmtId="0" fontId="6" fillId="0" borderId="0" xfId="2" applyFont="1" applyBorder="1" applyAlignment="1"/>
    <xf numFmtId="0" fontId="7" fillId="9" borderId="0" xfId="2" applyFont="1" applyFill="1" applyBorder="1" applyAlignment="1" applyProtection="1">
      <alignment horizontal="center" vertical="center"/>
      <protection locked="0"/>
    </xf>
    <xf numFmtId="0" fontId="3" fillId="12" borderId="0" xfId="2" applyFont="1" applyFill="1" applyBorder="1" applyAlignment="1" applyProtection="1">
      <alignment horizontal="center" vertical="center" wrapText="1"/>
      <protection locked="0"/>
    </xf>
    <xf numFmtId="0" fontId="5" fillId="12" borderId="0" xfId="2" applyFont="1" applyFill="1" applyBorder="1" applyAlignment="1" applyProtection="1">
      <alignment horizontal="center" vertical="center"/>
      <protection locked="0"/>
    </xf>
    <xf numFmtId="2" fontId="3" fillId="12" borderId="0" xfId="2" applyNumberFormat="1" applyFont="1" applyFill="1" applyBorder="1" applyAlignment="1" applyProtection="1">
      <alignment horizontal="center" vertical="center"/>
      <protection locked="0"/>
    </xf>
    <xf numFmtId="1" fontId="3" fillId="12" borderId="0" xfId="2" applyNumberFormat="1" applyFont="1" applyFill="1" applyBorder="1" applyAlignment="1" applyProtection="1">
      <alignment horizontal="center" vertical="center"/>
      <protection locked="0"/>
    </xf>
    <xf numFmtId="0" fontId="3" fillId="12" borderId="0" xfId="2" applyFont="1" applyFill="1" applyBorder="1" applyAlignment="1" applyProtection="1">
      <alignment horizontal="center" vertical="center"/>
      <protection locked="0"/>
    </xf>
    <xf numFmtId="0" fontId="10" fillId="12" borderId="0" xfId="2" applyFont="1" applyFill="1" applyBorder="1" applyAlignment="1" applyProtection="1">
      <alignment horizontal="center" vertical="center"/>
      <protection locked="0"/>
    </xf>
    <xf numFmtId="0" fontId="6" fillId="12" borderId="0" xfId="2" applyFont="1" applyFill="1" applyBorder="1" applyAlignment="1" applyProtection="1">
      <alignment horizontal="center" vertical="center"/>
      <protection locked="0"/>
    </xf>
    <xf numFmtId="0" fontId="6" fillId="12" borderId="0" xfId="2" applyFont="1" applyFill="1" applyBorder="1" applyAlignment="1" applyProtection="1">
      <alignment horizontal="center" vertical="center" wrapText="1"/>
      <protection locked="0"/>
    </xf>
    <xf numFmtId="2" fontId="6" fillId="12" borderId="0" xfId="2" applyNumberFormat="1" applyFont="1" applyFill="1" applyBorder="1" applyAlignment="1" applyProtection="1">
      <alignment horizontal="center" vertical="center"/>
      <protection locked="0"/>
    </xf>
    <xf numFmtId="2" fontId="2" fillId="12" borderId="0" xfId="2" applyNumberFormat="1" applyFill="1" applyBorder="1" applyAlignment="1" applyProtection="1">
      <alignment horizontal="center" vertical="center"/>
      <protection locked="0"/>
    </xf>
    <xf numFmtId="1" fontId="2" fillId="12" borderId="0" xfId="2" applyNumberFormat="1" applyFill="1" applyBorder="1" applyAlignment="1" applyProtection="1">
      <alignment horizontal="center" vertical="center"/>
      <protection locked="0"/>
    </xf>
    <xf numFmtId="0" fontId="2" fillId="12" borderId="0" xfId="2" applyFill="1" applyBorder="1" applyAlignment="1" applyProtection="1">
      <alignment horizontal="center" vertical="center"/>
      <protection locked="0"/>
    </xf>
    <xf numFmtId="0" fontId="2" fillId="9" borderId="0" xfId="2" applyFont="1" applyFill="1" applyBorder="1" applyAlignment="1" applyProtection="1">
      <alignment vertical="center"/>
      <protection locked="0"/>
    </xf>
    <xf numFmtId="0" fontId="2" fillId="9" borderId="29" xfId="2" applyFill="1" applyBorder="1" applyProtection="1">
      <protection locked="0"/>
    </xf>
    <xf numFmtId="0" fontId="2" fillId="9" borderId="3" xfId="2" applyFont="1" applyFill="1" applyBorder="1" applyAlignment="1" applyProtection="1">
      <alignment vertical="center"/>
      <protection locked="0"/>
    </xf>
    <xf numFmtId="0" fontId="2" fillId="9" borderId="0" xfId="2" applyFont="1" applyFill="1" applyBorder="1" applyAlignment="1" applyProtection="1">
      <protection locked="0"/>
    </xf>
    <xf numFmtId="0" fontId="2" fillId="9" borderId="0" xfId="2" applyFill="1" applyBorder="1" applyAlignment="1" applyProtection="1">
      <alignment vertical="center"/>
      <protection locked="0"/>
    </xf>
    <xf numFmtId="0" fontId="2" fillId="9" borderId="42" xfId="2" applyFill="1" applyBorder="1" applyProtection="1">
      <protection locked="0"/>
    </xf>
    <xf numFmtId="0" fontId="9" fillId="9" borderId="46" xfId="2" applyFont="1" applyFill="1" applyBorder="1" applyProtection="1">
      <protection locked="0"/>
    </xf>
    <xf numFmtId="0" fontId="2" fillId="0" borderId="0" xfId="2" applyBorder="1" applyAlignment="1"/>
    <xf numFmtId="0" fontId="2" fillId="9" borderId="0" xfId="2" applyFill="1" applyBorder="1" applyAlignment="1" applyProtection="1">
      <alignment horizontal="center" vertical="center"/>
      <protection locked="0"/>
    </xf>
    <xf numFmtId="0" fontId="2" fillId="9" borderId="0" xfId="2" applyFont="1" applyFill="1" applyBorder="1" applyProtection="1">
      <protection locked="0"/>
    </xf>
    <xf numFmtId="0" fontId="2" fillId="9" borderId="0" xfId="2" applyFill="1" applyBorder="1" applyAlignment="1" applyProtection="1">
      <protection locked="0"/>
    </xf>
    <xf numFmtId="0" fontId="17" fillId="9" borderId="0" xfId="2" applyFont="1" applyFill="1" applyBorder="1" applyAlignment="1" applyProtection="1">
      <protection locked="0"/>
    </xf>
    <xf numFmtId="0" fontId="2" fillId="0" borderId="0" xfId="2" applyFont="1" applyFill="1" applyBorder="1" applyAlignment="1">
      <alignment textRotation="90"/>
    </xf>
    <xf numFmtId="0" fontId="2" fillId="0" borderId="0" xfId="2" applyFill="1" applyBorder="1"/>
    <xf numFmtId="0" fontId="2" fillId="0" borderId="0" xfId="2" applyFont="1" applyFill="1" applyBorder="1" applyAlignment="1">
      <alignment horizontal="center" vertical="center" textRotation="90"/>
    </xf>
    <xf numFmtId="0" fontId="2" fillId="0" borderId="0" xfId="2" applyFont="1" applyBorder="1" applyAlignment="1">
      <alignment textRotation="90"/>
    </xf>
    <xf numFmtId="0" fontId="6" fillId="0" borderId="0" xfId="2" applyFont="1" applyBorder="1" applyAlignment="1">
      <alignment horizontal="center"/>
    </xf>
    <xf numFmtId="0" fontId="1" fillId="0" borderId="0" xfId="0" applyFont="1" applyAlignment="1"/>
    <xf numFmtId="0" fontId="1" fillId="0" borderId="0" xfId="0" applyFont="1" applyAlignment="1">
      <alignment horizontal="center" vertical="center"/>
    </xf>
    <xf numFmtId="0" fontId="1" fillId="0" borderId="0" xfId="0" applyFont="1" applyBorder="1"/>
    <xf numFmtId="164" fontId="0" fillId="0" borderId="0" xfId="3" applyNumberFormat="1" applyFont="1"/>
    <xf numFmtId="0" fontId="1" fillId="4" borderId="11" xfId="0" applyFont="1" applyFill="1" applyBorder="1" applyAlignment="1">
      <alignment horizontal="center" vertical="center"/>
    </xf>
    <xf numFmtId="0" fontId="3" fillId="9" borderId="0" xfId="2" applyFont="1" applyFill="1" applyAlignment="1" applyProtection="1">
      <alignment horizontal="center"/>
      <protection locked="0"/>
    </xf>
    <xf numFmtId="0" fontId="1" fillId="5" borderId="14" xfId="0" applyFont="1" applyFill="1" applyBorder="1" applyAlignment="1">
      <alignment horizontal="center" vertical="center"/>
    </xf>
    <xf numFmtId="0" fontId="1" fillId="13" borderId="14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0" fillId="0" borderId="8" xfId="0" applyBorder="1"/>
    <xf numFmtId="0" fontId="1" fillId="0" borderId="49" xfId="0" applyFont="1" applyBorder="1" applyAlignment="1">
      <alignment horizontal="center" vertical="center"/>
    </xf>
    <xf numFmtId="0" fontId="0" fillId="0" borderId="49" xfId="0" applyBorder="1"/>
    <xf numFmtId="0" fontId="21" fillId="0" borderId="14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15" borderId="14" xfId="0" applyFont="1" applyFill="1" applyBorder="1" applyAlignment="1">
      <alignment horizontal="center" vertical="center"/>
    </xf>
    <xf numFmtId="0" fontId="1" fillId="15" borderId="11" xfId="0" applyFont="1" applyFill="1" applyBorder="1" applyAlignment="1">
      <alignment horizontal="center" vertical="center"/>
    </xf>
    <xf numFmtId="0" fontId="1" fillId="4" borderId="14" xfId="0" applyFont="1" applyFill="1" applyBorder="1"/>
    <xf numFmtId="0" fontId="1" fillId="3" borderId="14" xfId="0" applyFont="1" applyFill="1" applyBorder="1"/>
    <xf numFmtId="0" fontId="1" fillId="5" borderId="14" xfId="0" applyFont="1" applyFill="1" applyBorder="1"/>
    <xf numFmtId="0" fontId="1" fillId="15" borderId="14" xfId="0" applyFont="1" applyFill="1" applyBorder="1"/>
    <xf numFmtId="0" fontId="1" fillId="0" borderId="0" xfId="0" applyFont="1" applyFill="1"/>
    <xf numFmtId="0" fontId="23" fillId="2" borderId="0" xfId="2" applyFont="1" applyFill="1" applyBorder="1"/>
    <xf numFmtId="0" fontId="24" fillId="2" borderId="0" xfId="2" applyFont="1" applyFill="1" applyBorder="1"/>
    <xf numFmtId="0" fontId="25" fillId="2" borderId="0" xfId="2" applyFont="1" applyFill="1" applyBorder="1"/>
    <xf numFmtId="0" fontId="0" fillId="0" borderId="0" xfId="0" applyAlignment="1">
      <alignment horizontal="center"/>
    </xf>
    <xf numFmtId="0" fontId="0" fillId="0" borderId="14" xfId="0" applyBorder="1"/>
    <xf numFmtId="0" fontId="3" fillId="9" borderId="0" xfId="2" applyFont="1" applyFill="1" applyAlignment="1" applyProtection="1">
      <alignment horizontal="center"/>
      <protection locked="0"/>
    </xf>
    <xf numFmtId="0" fontId="0" fillId="0" borderId="0" xfId="0" applyAlignment="1"/>
    <xf numFmtId="0" fontId="0" fillId="0" borderId="14" xfId="0" applyBorder="1" applyAlignment="1">
      <alignment horizontal="center"/>
    </xf>
    <xf numFmtId="0" fontId="0" fillId="0" borderId="14" xfId="0" applyFill="1" applyBorder="1"/>
    <xf numFmtId="0" fontId="0" fillId="0" borderId="50" xfId="0" applyFill="1" applyBorder="1" applyAlignment="1">
      <alignment horizontal="center"/>
    </xf>
    <xf numFmtId="0" fontId="0" fillId="0" borderId="0" xfId="0" quotePrefix="1"/>
    <xf numFmtId="0" fontId="0" fillId="0" borderId="6" xfId="0" applyFill="1" applyBorder="1"/>
    <xf numFmtId="0" fontId="0" fillId="0" borderId="6" xfId="0" applyBorder="1"/>
    <xf numFmtId="0" fontId="0" fillId="0" borderId="6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3" xfId="0" applyBorder="1"/>
    <xf numFmtId="0" fontId="0" fillId="0" borderId="54" xfId="0" applyBorder="1"/>
    <xf numFmtId="0" fontId="0" fillId="0" borderId="55" xfId="0" applyBorder="1"/>
    <xf numFmtId="0" fontId="0" fillId="0" borderId="55" xfId="0" applyBorder="1" applyAlignment="1">
      <alignment horizontal="center"/>
    </xf>
    <xf numFmtId="0" fontId="0" fillId="0" borderId="56" xfId="0" applyFill="1" applyBorder="1"/>
    <xf numFmtId="0" fontId="0" fillId="0" borderId="53" xfId="0" applyFill="1" applyBorder="1"/>
    <xf numFmtId="0" fontId="0" fillId="0" borderId="54" xfId="0" applyFill="1" applyBorder="1"/>
    <xf numFmtId="10" fontId="0" fillId="0" borderId="14" xfId="3" applyNumberFormat="1" applyFont="1" applyBorder="1"/>
    <xf numFmtId="0" fontId="0" fillId="0" borderId="56" xfId="0" applyBorder="1"/>
    <xf numFmtId="0" fontId="0" fillId="18" borderId="57" xfId="0" applyFill="1" applyBorder="1" applyAlignment="1">
      <alignment horizontal="center"/>
    </xf>
    <xf numFmtId="0" fontId="0" fillId="18" borderId="58" xfId="0" applyFill="1" applyBorder="1" applyAlignment="1">
      <alignment horizontal="center"/>
    </xf>
    <xf numFmtId="164" fontId="0" fillId="18" borderId="58" xfId="3" applyNumberFormat="1" applyFont="1" applyFill="1" applyBorder="1" applyAlignment="1">
      <alignment horizontal="center"/>
    </xf>
    <xf numFmtId="0" fontId="0" fillId="18" borderId="59" xfId="0" applyFill="1" applyBorder="1" applyAlignment="1">
      <alignment horizontal="center"/>
    </xf>
    <xf numFmtId="10" fontId="0" fillId="0" borderId="6" xfId="3" applyNumberFormat="1" applyFont="1" applyBorder="1"/>
    <xf numFmtId="0" fontId="0" fillId="0" borderId="51" xfId="0" applyFill="1" applyBorder="1"/>
    <xf numFmtId="0" fontId="0" fillId="0" borderId="52" xfId="0" applyBorder="1"/>
    <xf numFmtId="0" fontId="0" fillId="0" borderId="52" xfId="0" applyFill="1" applyBorder="1"/>
    <xf numFmtId="10" fontId="0" fillId="0" borderId="52" xfId="3" applyNumberFormat="1" applyFont="1" applyBorder="1"/>
    <xf numFmtId="0" fontId="0" fillId="0" borderId="55" xfId="0" applyFill="1" applyBorder="1"/>
    <xf numFmtId="10" fontId="0" fillId="0" borderId="55" xfId="3" applyNumberFormat="1" applyFont="1" applyBorder="1"/>
    <xf numFmtId="0" fontId="0" fillId="0" borderId="60" xfId="0" applyFill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10" fontId="0" fillId="0" borderId="1" xfId="3" applyNumberFormat="1" applyFont="1" applyBorder="1"/>
    <xf numFmtId="0" fontId="3" fillId="9" borderId="0" xfId="2" applyFont="1" applyFill="1" applyAlignment="1" applyProtection="1">
      <protection locked="0"/>
    </xf>
    <xf numFmtId="0" fontId="3" fillId="9" borderId="0" xfId="2" applyFont="1" applyFill="1" applyAlignment="1" applyProtection="1">
      <alignment vertical="center"/>
      <protection locked="0"/>
    </xf>
    <xf numFmtId="0" fontId="3" fillId="10" borderId="20" xfId="2" applyFont="1" applyFill="1" applyBorder="1" applyAlignment="1" applyProtection="1">
      <alignment horizontal="center" vertical="center"/>
      <protection locked="0"/>
    </xf>
    <xf numFmtId="0" fontId="2" fillId="9" borderId="9" xfId="2" applyFill="1" applyBorder="1" applyProtection="1">
      <protection locked="0"/>
    </xf>
    <xf numFmtId="0" fontId="2" fillId="0" borderId="9" xfId="2" applyBorder="1" applyProtection="1">
      <protection locked="0"/>
    </xf>
    <xf numFmtId="10" fontId="6" fillId="12" borderId="16" xfId="3" applyNumberFormat="1" applyFont="1" applyFill="1" applyBorder="1" applyAlignment="1" applyProtection="1">
      <alignment horizontal="center" vertical="center"/>
      <protection locked="0"/>
    </xf>
    <xf numFmtId="0" fontId="3" fillId="9" borderId="19" xfId="2" applyFont="1" applyFill="1" applyBorder="1" applyAlignment="1" applyProtection="1">
      <alignment horizontal="center" vertical="center"/>
      <protection locked="0"/>
    </xf>
    <xf numFmtId="0" fontId="3" fillId="9" borderId="0" xfId="2" applyFont="1" applyFill="1" applyAlignment="1" applyProtection="1">
      <alignment horizontal="center" vertical="center"/>
      <protection locked="0"/>
    </xf>
    <xf numFmtId="0" fontId="6" fillId="0" borderId="16" xfId="2" applyFont="1" applyFill="1" applyBorder="1" applyAlignment="1" applyProtection="1">
      <alignment horizontal="center" vertical="center"/>
      <protection locked="0"/>
    </xf>
    <xf numFmtId="0" fontId="1" fillId="14" borderId="14" xfId="0" applyFont="1" applyFill="1" applyBorder="1" applyAlignment="1">
      <alignment horizontal="center" vertical="center"/>
    </xf>
    <xf numFmtId="0" fontId="1" fillId="16" borderId="14" xfId="0" applyFont="1" applyFill="1" applyBorder="1" applyAlignment="1">
      <alignment horizontal="center" vertical="center"/>
    </xf>
    <xf numFmtId="0" fontId="2" fillId="9" borderId="0" xfId="2" applyFill="1" applyBorder="1" applyAlignment="1" applyProtection="1">
      <alignment horizontal="center" vertical="center"/>
      <protection locked="0"/>
    </xf>
    <xf numFmtId="0" fontId="3" fillId="9" borderId="0" xfId="2" applyFont="1" applyFill="1" applyAlignment="1" applyProtection="1">
      <alignment horizontal="center"/>
      <protection locked="0"/>
    </xf>
    <xf numFmtId="0" fontId="0" fillId="0" borderId="26" xfId="0" applyBorder="1" applyAlignment="1">
      <alignment horizontal="center"/>
    </xf>
    <xf numFmtId="0" fontId="0" fillId="0" borderId="61" xfId="0" applyBorder="1"/>
    <xf numFmtId="0" fontId="0" fillId="0" borderId="62" xfId="0" applyBorder="1"/>
    <xf numFmtId="0" fontId="0" fillId="0" borderId="63" xfId="0" applyBorder="1"/>
    <xf numFmtId="0" fontId="0" fillId="0" borderId="64" xfId="0" applyFill="1" applyBorder="1"/>
    <xf numFmtId="0" fontId="6" fillId="0" borderId="0" xfId="2" applyFont="1" applyFill="1" applyBorder="1" applyAlignment="1" applyProtection="1">
      <alignment horizontal="center" vertical="center"/>
      <protection locked="0"/>
    </xf>
    <xf numFmtId="0" fontId="2" fillId="0" borderId="0" xfId="2" applyFill="1" applyBorder="1" applyProtection="1">
      <protection locked="0"/>
    </xf>
    <xf numFmtId="0" fontId="2" fillId="0" borderId="0" xfId="2" applyFill="1" applyBorder="1" applyAlignment="1" applyProtection="1">
      <alignment horizontal="center" vertical="center"/>
      <protection locked="0"/>
    </xf>
    <xf numFmtId="0" fontId="2" fillId="0" borderId="0" xfId="2" applyFill="1" applyBorder="1" applyAlignment="1" applyProtection="1">
      <alignment vertical="center"/>
      <protection locked="0"/>
    </xf>
    <xf numFmtId="0" fontId="2" fillId="0" borderId="0" xfId="2" applyFill="1" applyBorder="1" applyAlignment="1" applyProtection="1">
      <alignment vertical="center" wrapText="1"/>
      <protection locked="0"/>
    </xf>
    <xf numFmtId="0" fontId="2" fillId="0" borderId="0" xfId="2" applyFill="1" applyBorder="1" applyAlignment="1" applyProtection="1">
      <alignment vertical="center" textRotation="45"/>
      <protection locked="0"/>
    </xf>
    <xf numFmtId="0" fontId="3" fillId="0" borderId="0" xfId="2" applyFont="1" applyFill="1" applyBorder="1" applyAlignment="1" applyProtection="1">
      <alignment vertical="center" textRotation="45"/>
      <protection locked="0"/>
    </xf>
    <xf numFmtId="0" fontId="3" fillId="0" borderId="0" xfId="2" applyFont="1" applyFill="1" applyBorder="1" applyAlignment="1" applyProtection="1">
      <alignment horizontal="center" vertical="center"/>
      <protection locked="0"/>
    </xf>
    <xf numFmtId="0" fontId="5" fillId="0" borderId="0" xfId="2" applyFont="1" applyFill="1" applyBorder="1" applyAlignment="1" applyProtection="1">
      <alignment horizontal="center" vertical="center"/>
      <protection locked="0"/>
    </xf>
    <xf numFmtId="0" fontId="8" fillId="0" borderId="0" xfId="2" applyFont="1" applyFill="1" applyBorder="1" applyAlignment="1" applyProtection="1">
      <alignment horizontal="center" vertical="center"/>
      <protection locked="0"/>
    </xf>
    <xf numFmtId="0" fontId="9" fillId="0" borderId="0" xfId="2" applyFont="1" applyFill="1" applyBorder="1" applyAlignment="1" applyProtection="1">
      <alignment horizontal="center" vertical="center"/>
      <protection locked="0"/>
    </xf>
    <xf numFmtId="0" fontId="10" fillId="0" borderId="0" xfId="2" applyFont="1" applyFill="1" applyBorder="1" applyAlignment="1" applyProtection="1">
      <protection locked="0"/>
    </xf>
    <xf numFmtId="0" fontId="6" fillId="0" borderId="0" xfId="2" applyFont="1" applyFill="1" applyBorder="1" applyProtection="1">
      <protection locked="0"/>
    </xf>
    <xf numFmtId="0" fontId="6" fillId="0" borderId="0" xfId="2" applyFont="1" applyFill="1" applyBorder="1" applyAlignment="1" applyProtection="1">
      <alignment horizontal="center"/>
      <protection locked="0"/>
    </xf>
    <xf numFmtId="0" fontId="2" fillId="0" borderId="0" xfId="2" applyFont="1" applyFill="1" applyBorder="1" applyProtection="1">
      <protection locked="0"/>
    </xf>
    <xf numFmtId="0" fontId="3" fillId="0" borderId="0" xfId="2" applyFont="1" applyFill="1" applyBorder="1" applyProtection="1">
      <protection locked="0"/>
    </xf>
    <xf numFmtId="0" fontId="3" fillId="0" borderId="0" xfId="2" applyFont="1" applyFill="1" applyBorder="1" applyAlignment="1" applyProtection="1">
      <alignment horizontal="center" vertical="center" wrapText="1"/>
      <protection locked="0"/>
    </xf>
    <xf numFmtId="0" fontId="5" fillId="0" borderId="0" xfId="2" applyFont="1" applyFill="1" applyBorder="1" applyAlignment="1" applyProtection="1">
      <alignment vertical="center"/>
      <protection locked="0"/>
    </xf>
    <xf numFmtId="0" fontId="5" fillId="0" borderId="0" xfId="2" applyFont="1" applyFill="1" applyBorder="1" applyAlignment="1" applyProtection="1">
      <alignment horizontal="center" vertical="center" wrapText="1"/>
      <protection locked="0"/>
    </xf>
    <xf numFmtId="0" fontId="13" fillId="0" borderId="0" xfId="2" applyFont="1" applyFill="1" applyBorder="1" applyProtection="1">
      <protection locked="0"/>
    </xf>
    <xf numFmtId="10" fontId="6" fillId="0" borderId="0" xfId="3" applyNumberFormat="1" applyFont="1" applyFill="1" applyBorder="1" applyAlignment="1" applyProtection="1">
      <alignment horizontal="center" vertical="center"/>
      <protection locked="0"/>
    </xf>
    <xf numFmtId="10" fontId="8" fillId="0" borderId="0" xfId="3" applyNumberFormat="1" applyFont="1" applyFill="1" applyBorder="1" applyAlignment="1" applyProtection="1">
      <alignment horizontal="center" vertical="center"/>
      <protection locked="0"/>
    </xf>
    <xf numFmtId="10" fontId="9" fillId="0" borderId="0" xfId="3" applyNumberFormat="1" applyFont="1" applyFill="1" applyBorder="1" applyAlignment="1" applyProtection="1">
      <alignment horizontal="center" vertical="center"/>
      <protection locked="0"/>
    </xf>
    <xf numFmtId="10" fontId="3" fillId="0" borderId="0" xfId="3" applyNumberFormat="1" applyFont="1" applyFill="1" applyBorder="1" applyAlignment="1" applyProtection="1">
      <alignment horizontal="center" vertical="center"/>
      <protection locked="0"/>
    </xf>
    <xf numFmtId="10" fontId="14" fillId="0" borderId="0" xfId="3" applyNumberFormat="1" applyFont="1" applyFill="1" applyBorder="1" applyAlignment="1" applyProtection="1">
      <alignment vertical="center"/>
      <protection locked="0"/>
    </xf>
    <xf numFmtId="0" fontId="6" fillId="0" borderId="0" xfId="2" applyFont="1" applyFill="1" applyBorder="1" applyAlignment="1" applyProtection="1">
      <alignment horizontal="center" vertical="center" wrapText="1"/>
      <protection locked="0"/>
    </xf>
    <xf numFmtId="0" fontId="6" fillId="0" borderId="0" xfId="2" applyFont="1" applyFill="1" applyBorder="1" applyAlignment="1" applyProtection="1">
      <alignment vertical="center"/>
      <protection locked="0"/>
    </xf>
    <xf numFmtId="1" fontId="6" fillId="0" borderId="0" xfId="2" applyNumberFormat="1" applyFont="1" applyFill="1" applyBorder="1" applyAlignment="1" applyProtection="1">
      <alignment horizontal="center" vertical="center"/>
    </xf>
    <xf numFmtId="1" fontId="12" fillId="0" borderId="0" xfId="2" applyNumberFormat="1" applyFont="1" applyFill="1" applyBorder="1" applyAlignment="1" applyProtection="1">
      <alignment horizontal="center" vertical="center"/>
      <protection locked="0"/>
    </xf>
    <xf numFmtId="0" fontId="2" fillId="0" borderId="0" xfId="2" applyFont="1" applyFill="1" applyBorder="1" applyAlignment="1" applyProtection="1">
      <alignment horizontal="center" vertical="center"/>
      <protection locked="0"/>
    </xf>
    <xf numFmtId="1" fontId="2" fillId="0" borderId="0" xfId="2" applyNumberFormat="1" applyFont="1" applyFill="1" applyBorder="1" applyAlignment="1" applyProtection="1">
      <alignment horizontal="center" vertical="center"/>
    </xf>
    <xf numFmtId="1" fontId="2" fillId="0" borderId="0" xfId="2" applyNumberFormat="1" applyFill="1" applyBorder="1" applyAlignment="1" applyProtection="1">
      <alignment horizontal="center" vertical="center"/>
      <protection locked="0"/>
    </xf>
    <xf numFmtId="0" fontId="3" fillId="0" borderId="0" xfId="2" applyFont="1" applyFill="1" applyBorder="1" applyAlignment="1" applyProtection="1">
      <alignment vertical="center"/>
      <protection locked="0"/>
    </xf>
    <xf numFmtId="0" fontId="14" fillId="0" borderId="0" xfId="2" applyFont="1" applyFill="1" applyBorder="1" applyAlignment="1" applyProtection="1">
      <alignment vertical="center"/>
      <protection locked="0"/>
    </xf>
    <xf numFmtId="0" fontId="6" fillId="0" borderId="0" xfId="2" applyFont="1" applyFill="1" applyBorder="1" applyAlignment="1" applyProtection="1">
      <alignment vertical="center" wrapText="1"/>
      <protection locked="0"/>
    </xf>
    <xf numFmtId="1" fontId="15" fillId="0" borderId="0" xfId="2" applyNumberFormat="1" applyFont="1" applyFill="1" applyBorder="1" applyAlignment="1" applyProtection="1">
      <alignment horizontal="center" vertical="center"/>
    </xf>
    <xf numFmtId="1" fontId="16" fillId="0" borderId="0" xfId="2" applyNumberFormat="1" applyFont="1" applyFill="1" applyBorder="1" applyAlignment="1" applyProtection="1">
      <alignment horizontal="center" vertical="center"/>
      <protection locked="0"/>
    </xf>
    <xf numFmtId="1" fontId="16" fillId="0" borderId="0" xfId="2" applyNumberFormat="1" applyFont="1" applyFill="1" applyBorder="1" applyAlignment="1" applyProtection="1">
      <alignment horizontal="center" vertical="center"/>
    </xf>
    <xf numFmtId="0" fontId="7" fillId="0" borderId="0" xfId="2" applyFont="1" applyFill="1" applyBorder="1" applyAlignment="1" applyProtection="1">
      <alignment horizontal="center" vertical="center"/>
      <protection locked="0"/>
    </xf>
    <xf numFmtId="0" fontId="10" fillId="0" borderId="0" xfId="2" applyFont="1" applyFill="1" applyBorder="1" applyAlignment="1" applyProtection="1">
      <alignment horizontal="center" vertical="center"/>
      <protection locked="0"/>
    </xf>
    <xf numFmtId="2" fontId="3" fillId="0" borderId="0" xfId="2" applyNumberFormat="1" applyFont="1" applyFill="1" applyBorder="1" applyAlignment="1" applyProtection="1">
      <alignment horizontal="center" vertical="center"/>
      <protection locked="0"/>
    </xf>
    <xf numFmtId="1" fontId="3" fillId="0" borderId="0" xfId="2" applyNumberFormat="1" applyFont="1" applyFill="1" applyBorder="1" applyAlignment="1" applyProtection="1">
      <alignment horizontal="center" vertical="center"/>
      <protection locked="0"/>
    </xf>
    <xf numFmtId="2" fontId="6" fillId="0" borderId="0" xfId="2" applyNumberFormat="1" applyFont="1" applyFill="1" applyBorder="1" applyAlignment="1" applyProtection="1">
      <alignment horizontal="center" vertical="center"/>
      <protection locked="0"/>
    </xf>
    <xf numFmtId="2" fontId="2" fillId="0" borderId="0" xfId="2" applyNumberFormat="1" applyFill="1" applyBorder="1" applyAlignment="1" applyProtection="1">
      <alignment horizontal="center" vertical="center"/>
      <protection locked="0"/>
    </xf>
    <xf numFmtId="0" fontId="2" fillId="0" borderId="0" xfId="2" applyFont="1" applyFill="1" applyBorder="1" applyAlignment="1" applyProtection="1">
      <alignment vertical="center"/>
      <protection locked="0"/>
    </xf>
    <xf numFmtId="0" fontId="2" fillId="0" borderId="0" xfId="2" applyFont="1" applyFill="1" applyBorder="1" applyAlignment="1" applyProtection="1">
      <protection locked="0"/>
    </xf>
    <xf numFmtId="0" fontId="9" fillId="0" borderId="0" xfId="2" applyFont="1" applyFill="1" applyBorder="1" applyProtection="1">
      <protection locked="0"/>
    </xf>
    <xf numFmtId="0" fontId="0" fillId="18" borderId="14" xfId="0" applyFill="1" applyBorder="1" applyAlignment="1">
      <alignment horizontal="center" vertical="center"/>
    </xf>
    <xf numFmtId="0" fontId="0" fillId="18" borderId="14" xfId="0" applyFill="1" applyBorder="1" applyAlignment="1">
      <alignment horizontal="center"/>
    </xf>
    <xf numFmtId="0" fontId="0" fillId="0" borderId="14" xfId="0" applyBorder="1" applyAlignment="1"/>
    <xf numFmtId="0" fontId="0" fillId="0" borderId="14" xfId="0" applyBorder="1" applyAlignment="1">
      <alignment horizontal="center" vertical="center"/>
    </xf>
    <xf numFmtId="14" fontId="0" fillId="0" borderId="14" xfId="0" applyNumberFormat="1" applyBorder="1"/>
    <xf numFmtId="0" fontId="8" fillId="19" borderId="13" xfId="2" applyFont="1" applyFill="1" applyBorder="1" applyAlignment="1" applyProtection="1">
      <alignment horizontal="center" vertical="center"/>
      <protection locked="0"/>
    </xf>
    <xf numFmtId="0" fontId="8" fillId="20" borderId="13" xfId="2" applyFont="1" applyFill="1" applyBorder="1" applyAlignment="1" applyProtection="1">
      <alignment horizontal="center" vertical="center"/>
      <protection locked="0"/>
    </xf>
    <xf numFmtId="0" fontId="6" fillId="20" borderId="17" xfId="2" applyFont="1" applyFill="1" applyBorder="1" applyAlignment="1" applyProtection="1">
      <alignment horizontal="center" vertical="center"/>
      <protection locked="0"/>
    </xf>
    <xf numFmtId="0" fontId="8" fillId="20" borderId="17" xfId="2" applyFont="1" applyFill="1" applyBorder="1" applyAlignment="1" applyProtection="1">
      <alignment horizontal="center" vertical="center"/>
      <protection locked="0"/>
    </xf>
    <xf numFmtId="0" fontId="9" fillId="20" borderId="18" xfId="2" applyFont="1" applyFill="1" applyBorder="1" applyAlignment="1" applyProtection="1">
      <alignment horizontal="center" vertical="center"/>
      <protection locked="0"/>
    </xf>
    <xf numFmtId="0" fontId="8" fillId="19" borderId="17" xfId="2" applyFont="1" applyFill="1" applyBorder="1" applyAlignment="1" applyProtection="1">
      <alignment horizontal="center" vertical="center"/>
      <protection locked="0"/>
    </xf>
    <xf numFmtId="0" fontId="9" fillId="19" borderId="13" xfId="2" applyFont="1" applyFill="1" applyBorder="1" applyAlignment="1" applyProtection="1">
      <alignment horizontal="center" vertical="center"/>
      <protection locked="0"/>
    </xf>
    <xf numFmtId="0" fontId="9" fillId="19" borderId="17" xfId="2" applyFont="1" applyFill="1" applyBorder="1" applyAlignment="1" applyProtection="1">
      <alignment horizontal="center" vertical="center"/>
      <protection locked="0"/>
    </xf>
    <xf numFmtId="10" fontId="8" fillId="20" borderId="17" xfId="3" applyNumberFormat="1" applyFont="1" applyFill="1" applyBorder="1" applyAlignment="1" applyProtection="1">
      <alignment horizontal="center" vertical="center"/>
      <protection locked="0"/>
    </xf>
    <xf numFmtId="0" fontId="8" fillId="14" borderId="17" xfId="2" applyFont="1" applyFill="1" applyBorder="1" applyAlignment="1" applyProtection="1">
      <alignment horizontal="center" vertical="center"/>
      <protection locked="0"/>
    </xf>
    <xf numFmtId="0" fontId="8" fillId="14" borderId="13" xfId="2" applyFont="1" applyFill="1" applyBorder="1" applyAlignment="1" applyProtection="1">
      <alignment horizontal="center" vertical="center"/>
      <protection locked="0"/>
    </xf>
    <xf numFmtId="0" fontId="9" fillId="14" borderId="13" xfId="2" applyFont="1" applyFill="1" applyBorder="1" applyAlignment="1" applyProtection="1">
      <alignment horizontal="center" vertical="center"/>
      <protection locked="0"/>
    </xf>
    <xf numFmtId="10" fontId="8" fillId="14" borderId="17" xfId="3" applyNumberFormat="1" applyFont="1" applyFill="1" applyBorder="1" applyAlignment="1" applyProtection="1">
      <alignment horizontal="center" vertical="center"/>
      <protection locked="0"/>
    </xf>
    <xf numFmtId="0" fontId="8" fillId="13" borderId="13" xfId="2" applyFont="1" applyFill="1" applyBorder="1" applyAlignment="1" applyProtection="1">
      <alignment horizontal="center" vertical="center"/>
      <protection locked="0"/>
    </xf>
    <xf numFmtId="0" fontId="2" fillId="20" borderId="15" xfId="2" applyFill="1" applyBorder="1" applyAlignment="1" applyProtection="1">
      <alignment vertical="center"/>
      <protection locked="0"/>
    </xf>
    <xf numFmtId="0" fontId="2" fillId="14" borderId="27" xfId="2" applyFill="1" applyBorder="1" applyAlignment="1" applyProtection="1">
      <alignment vertical="center"/>
      <protection locked="0"/>
    </xf>
    <xf numFmtId="0" fontId="2" fillId="13" borderId="33" xfId="2" applyFill="1" applyBorder="1" applyAlignment="1" applyProtection="1">
      <alignment vertical="center"/>
      <protection locked="0"/>
    </xf>
    <xf numFmtId="0" fontId="9" fillId="14" borderId="17" xfId="2" applyFont="1" applyFill="1" applyBorder="1" applyAlignment="1" applyProtection="1">
      <alignment horizontal="center" vertical="center"/>
      <protection locked="0"/>
    </xf>
    <xf numFmtId="0" fontId="6" fillId="14" borderId="22" xfId="2" applyFont="1" applyFill="1" applyBorder="1" applyAlignment="1" applyProtection="1">
      <alignment horizontal="center" vertical="center"/>
      <protection locked="0"/>
    </xf>
    <xf numFmtId="0" fontId="6" fillId="14" borderId="17" xfId="2" applyFont="1" applyFill="1" applyBorder="1" applyAlignment="1" applyProtection="1">
      <alignment horizontal="center" vertical="center"/>
      <protection locked="0"/>
    </xf>
    <xf numFmtId="0" fontId="3" fillId="14" borderId="23" xfId="2" applyFont="1" applyFill="1" applyBorder="1" applyAlignment="1" applyProtection="1">
      <alignment horizontal="center" vertical="center"/>
      <protection locked="0"/>
    </xf>
    <xf numFmtId="10" fontId="9" fillId="14" borderId="17" xfId="3" applyNumberFormat="1" applyFont="1" applyFill="1" applyBorder="1" applyAlignment="1" applyProtection="1">
      <alignment horizontal="center" vertical="center"/>
      <protection locked="0"/>
    </xf>
    <xf numFmtId="0" fontId="3" fillId="10" borderId="65" xfId="2" applyFont="1" applyFill="1" applyBorder="1" applyAlignment="1" applyProtection="1">
      <alignment horizontal="center" vertical="center"/>
      <protection locked="0"/>
    </xf>
    <xf numFmtId="10" fontId="3" fillId="10" borderId="65" xfId="3" applyNumberFormat="1" applyFont="1" applyFill="1" applyBorder="1" applyAlignment="1" applyProtection="1">
      <alignment horizontal="center" vertical="center"/>
      <protection locked="0"/>
    </xf>
    <xf numFmtId="0" fontId="10" fillId="10" borderId="66" xfId="2" applyFont="1" applyFill="1" applyBorder="1" applyAlignment="1" applyProtection="1">
      <alignment vertical="center"/>
      <protection locked="0"/>
    </xf>
    <xf numFmtId="0" fontId="10" fillId="10" borderId="67" xfId="2" applyFont="1" applyFill="1" applyBorder="1" applyAlignment="1" applyProtection="1">
      <alignment vertical="center"/>
      <protection locked="0"/>
    </xf>
    <xf numFmtId="10" fontId="14" fillId="10" borderId="68" xfId="3" applyNumberFormat="1" applyFont="1" applyFill="1" applyBorder="1" applyAlignment="1" applyProtection="1">
      <alignment vertical="center"/>
      <protection locked="0"/>
    </xf>
    <xf numFmtId="0" fontId="24" fillId="3" borderId="14" xfId="2" applyFont="1" applyFill="1" applyBorder="1" applyAlignment="1">
      <alignment horizontal="center"/>
    </xf>
    <xf numFmtId="0" fontId="24" fillId="3" borderId="41" xfId="2" applyFont="1" applyFill="1" applyBorder="1" applyAlignment="1">
      <alignment horizontal="center"/>
    </xf>
    <xf numFmtId="0" fontId="1" fillId="17" borderId="1" xfId="0" applyFont="1" applyFill="1" applyBorder="1" applyAlignment="1">
      <alignment horizontal="center" vertical="center"/>
    </xf>
    <xf numFmtId="0" fontId="1" fillId="17" borderId="26" xfId="0" applyFont="1" applyFill="1" applyBorder="1" applyAlignment="1">
      <alignment horizontal="center" vertical="center"/>
    </xf>
    <xf numFmtId="0" fontId="1" fillId="5" borderId="41" xfId="0" applyFont="1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15" borderId="41" xfId="0" applyFont="1" applyFill="1" applyBorder="1" applyAlignment="1">
      <alignment horizontal="center" vertical="center"/>
    </xf>
    <xf numFmtId="0" fontId="1" fillId="15" borderId="25" xfId="0" applyFont="1" applyFill="1" applyBorder="1" applyAlignment="1">
      <alignment horizontal="center" vertical="center"/>
    </xf>
    <xf numFmtId="0" fontId="24" fillId="3" borderId="25" xfId="2" applyFont="1" applyFill="1" applyBorder="1" applyAlignment="1">
      <alignment horizontal="center"/>
    </xf>
    <xf numFmtId="0" fontId="1" fillId="8" borderId="14" xfId="0" applyFont="1" applyFill="1" applyBorder="1" applyAlignment="1">
      <alignment horizontal="center" vertical="center"/>
    </xf>
    <xf numFmtId="0" fontId="1" fillId="4" borderId="41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6" borderId="5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6" borderId="49" xfId="0" applyFont="1" applyFill="1" applyBorder="1" applyAlignment="1">
      <alignment horizontal="center" vertical="center"/>
    </xf>
    <xf numFmtId="0" fontId="1" fillId="7" borderId="50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1" fillId="7" borderId="49" xfId="0" applyFont="1" applyFill="1" applyBorder="1" applyAlignment="1">
      <alignment horizontal="center" vertical="center"/>
    </xf>
    <xf numFmtId="0" fontId="1" fillId="7" borderId="50" xfId="0" applyFont="1" applyFill="1" applyBorder="1" applyAlignment="1">
      <alignment horizontal="center"/>
    </xf>
    <xf numFmtId="0" fontId="1" fillId="7" borderId="0" xfId="0" applyFont="1" applyFill="1" applyBorder="1" applyAlignment="1">
      <alignment horizontal="center"/>
    </xf>
    <xf numFmtId="0" fontId="1" fillId="7" borderId="49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1" fillId="6" borderId="49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 vertical="center"/>
    </xf>
    <xf numFmtId="0" fontId="1" fillId="17" borderId="14" xfId="0" applyFont="1" applyFill="1" applyBorder="1" applyAlignment="1">
      <alignment horizontal="center" vertical="center"/>
    </xf>
    <xf numFmtId="0" fontId="25" fillId="3" borderId="41" xfId="2" applyFont="1" applyFill="1" applyBorder="1" applyAlignment="1">
      <alignment horizontal="center"/>
    </xf>
    <xf numFmtId="0" fontId="25" fillId="3" borderId="25" xfId="2" applyFont="1" applyFill="1" applyBorder="1" applyAlignment="1">
      <alignment horizontal="center"/>
    </xf>
    <xf numFmtId="0" fontId="25" fillId="3" borderId="14" xfId="2" applyFont="1" applyFill="1" applyBorder="1" applyAlignment="1">
      <alignment horizontal="center"/>
    </xf>
    <xf numFmtId="0" fontId="23" fillId="3" borderId="14" xfId="2" applyFont="1" applyFill="1" applyBorder="1" applyAlignment="1">
      <alignment horizontal="center"/>
    </xf>
    <xf numFmtId="0" fontId="3" fillId="9" borderId="0" xfId="2" applyFont="1" applyFill="1" applyAlignment="1" applyProtection="1">
      <alignment horizontal="center"/>
      <protection locked="0"/>
    </xf>
    <xf numFmtId="0" fontId="2" fillId="9" borderId="0" xfId="2" applyFill="1" applyAlignment="1" applyProtection="1">
      <alignment horizontal="center" vertical="center"/>
      <protection locked="0"/>
    </xf>
    <xf numFmtId="0" fontId="7" fillId="10" borderId="1" xfId="2" applyFont="1" applyFill="1" applyBorder="1" applyAlignment="1" applyProtection="1">
      <alignment horizontal="center" vertical="center" wrapText="1"/>
      <protection locked="0"/>
    </xf>
    <xf numFmtId="0" fontId="7" fillId="10" borderId="6" xfId="2" applyFont="1" applyFill="1" applyBorder="1" applyAlignment="1" applyProtection="1">
      <alignment horizontal="center" vertical="center" wrapText="1"/>
      <protection locked="0"/>
    </xf>
    <xf numFmtId="0" fontId="5" fillId="11" borderId="1" xfId="2" applyFont="1" applyFill="1" applyBorder="1" applyAlignment="1" applyProtection="1">
      <alignment horizontal="center" vertical="center" wrapText="1"/>
      <protection locked="0"/>
    </xf>
    <xf numFmtId="0" fontId="5" fillId="11" borderId="6" xfId="2" applyFont="1" applyFill="1" applyBorder="1" applyAlignment="1" applyProtection="1">
      <alignment horizontal="center" vertical="center" wrapText="1"/>
      <protection locked="0"/>
    </xf>
    <xf numFmtId="0" fontId="5" fillId="11" borderId="1" xfId="2" applyFont="1" applyFill="1" applyBorder="1" applyAlignment="1" applyProtection="1">
      <alignment horizontal="center" vertical="center"/>
      <protection locked="0"/>
    </xf>
    <xf numFmtId="0" fontId="5" fillId="11" borderId="6" xfId="2" applyFont="1" applyFill="1" applyBorder="1" applyAlignment="1" applyProtection="1">
      <alignment horizontal="center" vertical="center"/>
      <protection locked="0"/>
    </xf>
    <xf numFmtId="0" fontId="6" fillId="9" borderId="2" xfId="2" applyFont="1" applyFill="1" applyBorder="1" applyAlignment="1" applyProtection="1">
      <alignment horizontal="center" vertical="center"/>
      <protection locked="0"/>
    </xf>
    <xf numFmtId="0" fontId="6" fillId="9" borderId="3" xfId="2" applyFont="1" applyFill="1" applyBorder="1" applyAlignment="1" applyProtection="1">
      <alignment horizontal="center" vertical="center"/>
      <protection locked="0"/>
    </xf>
    <xf numFmtId="0" fontId="6" fillId="9" borderId="7" xfId="2" applyFont="1" applyFill="1" applyBorder="1" applyAlignment="1" applyProtection="1">
      <alignment horizontal="center" vertical="center"/>
      <protection locked="0"/>
    </xf>
    <xf numFmtId="0" fontId="6" fillId="9" borderId="8" xfId="2" applyFont="1" applyFill="1" applyBorder="1" applyAlignment="1" applyProtection="1">
      <alignment horizontal="center" vertical="center"/>
      <protection locked="0"/>
    </xf>
    <xf numFmtId="0" fontId="7" fillId="10" borderId="5" xfId="2" applyFont="1" applyFill="1" applyBorder="1" applyAlignment="1" applyProtection="1">
      <alignment horizontal="center" vertical="center"/>
      <protection locked="0"/>
    </xf>
    <xf numFmtId="0" fontId="7" fillId="10" borderId="10" xfId="2" applyFont="1" applyFill="1" applyBorder="1" applyAlignment="1" applyProtection="1">
      <alignment horizontal="center" vertical="center"/>
      <protection locked="0"/>
    </xf>
    <xf numFmtId="0" fontId="7" fillId="9" borderId="1" xfId="2" applyFont="1" applyFill="1" applyBorder="1" applyAlignment="1" applyProtection="1">
      <alignment horizontal="center" vertical="center"/>
      <protection locked="0"/>
    </xf>
    <xf numFmtId="0" fontId="7" fillId="9" borderId="6" xfId="2" applyFont="1" applyFill="1" applyBorder="1" applyAlignment="1" applyProtection="1">
      <alignment horizontal="center" vertical="center"/>
      <protection locked="0"/>
    </xf>
    <xf numFmtId="0" fontId="5" fillId="11" borderId="12" xfId="2" applyFont="1" applyFill="1" applyBorder="1" applyAlignment="1" applyProtection="1">
      <alignment horizontal="center" vertical="center"/>
      <protection locked="0"/>
    </xf>
    <xf numFmtId="0" fontId="5" fillId="11" borderId="13" xfId="2" applyFont="1" applyFill="1" applyBorder="1" applyAlignment="1" applyProtection="1">
      <alignment horizontal="center" vertical="center"/>
      <protection locked="0"/>
    </xf>
    <xf numFmtId="0" fontId="5" fillId="11" borderId="16" xfId="2" applyFont="1" applyFill="1" applyBorder="1" applyAlignment="1" applyProtection="1">
      <alignment horizontal="center" vertical="center"/>
      <protection locked="0"/>
    </xf>
    <xf numFmtId="0" fontId="5" fillId="11" borderId="17" xfId="2" applyFont="1" applyFill="1" applyBorder="1" applyAlignment="1" applyProtection="1">
      <alignment horizontal="center" vertical="center"/>
      <protection locked="0"/>
    </xf>
    <xf numFmtId="0" fontId="7" fillId="9" borderId="26" xfId="2" applyFont="1" applyFill="1" applyBorder="1" applyAlignment="1" applyProtection="1">
      <alignment horizontal="center" vertical="center"/>
      <protection locked="0"/>
    </xf>
    <xf numFmtId="0" fontId="5" fillId="11" borderId="26" xfId="2" applyFont="1" applyFill="1" applyBorder="1" applyAlignment="1" applyProtection="1">
      <alignment horizontal="center" vertical="center"/>
      <protection locked="0"/>
    </xf>
    <xf numFmtId="0" fontId="5" fillId="11" borderId="35" xfId="2" applyFont="1" applyFill="1" applyBorder="1" applyAlignment="1" applyProtection="1">
      <alignment horizontal="center" vertical="center"/>
      <protection locked="0"/>
    </xf>
    <xf numFmtId="0" fontId="5" fillId="11" borderId="41" xfId="2" applyFont="1" applyFill="1" applyBorder="1" applyAlignment="1" applyProtection="1">
      <alignment horizontal="center" vertical="center"/>
      <protection locked="0"/>
    </xf>
    <xf numFmtId="0" fontId="5" fillId="11" borderId="11" xfId="2" applyFont="1" applyFill="1" applyBorder="1" applyAlignment="1" applyProtection="1">
      <alignment horizontal="center" vertical="center"/>
      <protection locked="0"/>
    </xf>
    <xf numFmtId="0" fontId="2" fillId="9" borderId="0" xfId="2" applyFont="1" applyFill="1" applyBorder="1" applyAlignment="1" applyProtection="1">
      <alignment horizontal="left"/>
      <protection locked="0"/>
    </xf>
    <xf numFmtId="0" fontId="2" fillId="9" borderId="0" xfId="2" applyFill="1" applyBorder="1" applyAlignment="1" applyProtection="1">
      <alignment horizontal="left"/>
      <protection locked="0"/>
    </xf>
    <xf numFmtId="0" fontId="2" fillId="9" borderId="0" xfId="2" applyFont="1" applyFill="1" applyBorder="1" applyAlignment="1" applyProtection="1">
      <alignment horizontal="center"/>
      <protection locked="0"/>
    </xf>
    <xf numFmtId="0" fontId="2" fillId="9" borderId="2" xfId="2" applyFont="1" applyFill="1" applyBorder="1" applyAlignment="1" applyProtection="1">
      <alignment horizontal="center" vertical="center"/>
      <protection locked="0"/>
    </xf>
    <xf numFmtId="0" fontId="2" fillId="9" borderId="4" xfId="2" applyFont="1" applyFill="1" applyBorder="1" applyAlignment="1" applyProtection="1">
      <alignment horizontal="center" vertical="center"/>
      <protection locked="0"/>
    </xf>
    <xf numFmtId="0" fontId="2" fillId="9" borderId="43" xfId="2" applyFont="1" applyFill="1" applyBorder="1" applyAlignment="1" applyProtection="1">
      <alignment horizontal="center" vertical="center"/>
      <protection locked="0"/>
    </xf>
    <xf numFmtId="0" fontId="2" fillId="9" borderId="44" xfId="2" applyFont="1" applyFill="1" applyBorder="1" applyAlignment="1" applyProtection="1">
      <alignment horizontal="center" vertical="center"/>
      <protection locked="0"/>
    </xf>
    <xf numFmtId="0" fontId="2" fillId="9" borderId="45" xfId="2" applyFont="1" applyFill="1" applyBorder="1" applyAlignment="1" applyProtection="1">
      <alignment horizontal="center" vertical="center"/>
      <protection locked="0"/>
    </xf>
    <xf numFmtId="0" fontId="2" fillId="9" borderId="21" xfId="2" applyFont="1" applyFill="1" applyBorder="1" applyAlignment="1" applyProtection="1">
      <alignment horizontal="center" vertical="center"/>
      <protection locked="0"/>
    </xf>
    <xf numFmtId="0" fontId="2" fillId="9" borderId="47" xfId="2" applyFont="1" applyFill="1" applyBorder="1" applyAlignment="1" applyProtection="1">
      <alignment horizontal="center" vertical="center"/>
      <protection locked="0"/>
    </xf>
    <xf numFmtId="0" fontId="2" fillId="9" borderId="48" xfId="2" applyFont="1" applyFill="1" applyBorder="1" applyAlignment="1" applyProtection="1">
      <alignment horizontal="center" vertical="center"/>
      <protection locked="0"/>
    </xf>
    <xf numFmtId="0" fontId="2" fillId="9" borderId="0" xfId="2" applyFill="1" applyBorder="1" applyAlignment="1" applyProtection="1">
      <alignment horizontal="center"/>
      <protection locked="0"/>
    </xf>
    <xf numFmtId="0" fontId="2" fillId="9" borderId="0" xfId="2" applyFill="1" applyBorder="1" applyAlignment="1" applyProtection="1">
      <alignment horizontal="center" vertical="center"/>
      <protection locked="0"/>
    </xf>
    <xf numFmtId="0" fontId="3" fillId="9" borderId="0" xfId="2" applyFont="1" applyFill="1" applyBorder="1" applyAlignment="1" applyProtection="1">
      <alignment horizontal="center"/>
      <protection locked="0"/>
    </xf>
    <xf numFmtId="0" fontId="6" fillId="0" borderId="0" xfId="2" applyFont="1" applyFill="1" applyBorder="1" applyAlignment="1" applyProtection="1">
      <alignment horizontal="center" vertical="center"/>
      <protection locked="0"/>
    </xf>
    <xf numFmtId="0" fontId="5" fillId="0" borderId="0" xfId="2" applyFont="1" applyFill="1" applyBorder="1" applyAlignment="1" applyProtection="1">
      <alignment horizontal="center" vertical="center"/>
      <protection locked="0"/>
    </xf>
    <xf numFmtId="0" fontId="7" fillId="0" borderId="0" xfId="2" applyFont="1" applyFill="1" applyBorder="1" applyAlignment="1" applyProtection="1">
      <alignment horizontal="center" vertical="center"/>
      <protection locked="0"/>
    </xf>
    <xf numFmtId="0" fontId="2" fillId="0" borderId="0" xfId="2" applyFill="1" applyBorder="1" applyAlignment="1" applyProtection="1">
      <alignment horizontal="center" vertical="center"/>
      <protection locked="0"/>
    </xf>
    <xf numFmtId="0" fontId="7" fillId="0" borderId="0" xfId="2" applyFont="1" applyFill="1" applyBorder="1" applyAlignment="1" applyProtection="1">
      <alignment horizontal="center" vertical="center" wrapText="1"/>
      <protection locked="0"/>
    </xf>
    <xf numFmtId="0" fontId="5" fillId="0" borderId="0" xfId="2" applyFont="1" applyFill="1" applyBorder="1" applyAlignment="1" applyProtection="1">
      <alignment horizontal="center" vertical="center" wrapText="1"/>
      <protection locked="0"/>
    </xf>
    <xf numFmtId="0" fontId="2" fillId="0" borderId="0" xfId="2" applyFont="1" applyFill="1" applyBorder="1" applyAlignment="1" applyProtection="1">
      <alignment horizontal="center" vertical="center"/>
      <protection locked="0"/>
    </xf>
    <xf numFmtId="0" fontId="10" fillId="0" borderId="0" xfId="2" applyFont="1" applyFill="1" applyBorder="1" applyAlignment="1" applyProtection="1">
      <alignment horizontal="center" vertical="center"/>
      <protection locked="0"/>
    </xf>
    <xf numFmtId="0" fontId="22" fillId="0" borderId="1" xfId="0" applyFont="1" applyBorder="1" applyAlignment="1">
      <alignment horizontal="center"/>
    </xf>
    <xf numFmtId="0" fontId="22" fillId="0" borderId="26" xfId="0" applyFont="1" applyBorder="1" applyAlignment="1">
      <alignment horizontal="center"/>
    </xf>
    <xf numFmtId="0" fontId="22" fillId="0" borderId="6" xfId="0" applyFont="1" applyBorder="1" applyAlignment="1">
      <alignment horizontal="center"/>
    </xf>
    <xf numFmtId="0" fontId="22" fillId="0" borderId="1" xfId="0" applyFont="1" applyBorder="1" applyAlignment="1">
      <alignment horizontal="center" vertical="center"/>
    </xf>
    <xf numFmtId="0" fontId="22" fillId="0" borderId="26" xfId="0" applyFont="1" applyBorder="1" applyAlignment="1">
      <alignment horizontal="center" vertical="center"/>
    </xf>
    <xf numFmtId="0" fontId="22" fillId="0" borderId="6" xfId="0" applyFont="1" applyBorder="1" applyAlignment="1">
      <alignment horizontal="center" vertical="center"/>
    </xf>
    <xf numFmtId="0" fontId="22" fillId="0" borderId="14" xfId="0" applyFont="1" applyBorder="1" applyAlignment="1">
      <alignment horizontal="center" vertical="center"/>
    </xf>
    <xf numFmtId="0" fontId="22" fillId="0" borderId="14" xfId="0" applyFont="1" applyBorder="1" applyAlignment="1">
      <alignment horizontal="center"/>
    </xf>
    <xf numFmtId="0" fontId="0" fillId="18" borderId="14" xfId="0" applyFill="1" applyBorder="1" applyAlignment="1">
      <alignment horizontal="center"/>
    </xf>
    <xf numFmtId="0" fontId="0" fillId="0" borderId="0" xfId="0" applyAlignment="1">
      <alignment horizontal="center"/>
    </xf>
    <xf numFmtId="0" fontId="22" fillId="0" borderId="1" xfId="0" applyFont="1" applyBorder="1" applyAlignment="1">
      <alignment horizontal="center" vertical="top" wrapText="1"/>
    </xf>
    <xf numFmtId="0" fontId="22" fillId="0" borderId="26" xfId="0" applyFont="1" applyBorder="1" applyAlignment="1">
      <alignment horizontal="center" vertical="top" wrapText="1"/>
    </xf>
    <xf numFmtId="0" fontId="22" fillId="0" borderId="6" xfId="0" applyFont="1" applyBorder="1" applyAlignment="1">
      <alignment horizontal="center" vertical="top" wrapText="1"/>
    </xf>
    <xf numFmtId="0" fontId="22" fillId="0" borderId="14" xfId="0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0" fontId="22" fillId="0" borderId="26" xfId="0" applyFont="1" applyBorder="1" applyAlignment="1">
      <alignment horizontal="center" vertical="center" wrapText="1"/>
    </xf>
    <xf numFmtId="0" fontId="22" fillId="0" borderId="6" xfId="0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wrapText="1"/>
    </xf>
    <xf numFmtId="0" fontId="22" fillId="0" borderId="26" xfId="0" applyFont="1" applyBorder="1" applyAlignment="1">
      <alignment horizontal="center" wrapText="1"/>
    </xf>
    <xf numFmtId="0" fontId="22" fillId="0" borderId="6" xfId="0" applyFont="1" applyBorder="1" applyAlignment="1">
      <alignment horizontal="center" wrapText="1"/>
    </xf>
    <xf numFmtId="0" fontId="22" fillId="0" borderId="14" xfId="0" applyFont="1" applyBorder="1" applyAlignment="1">
      <alignment horizontal="center" vertical="top" wrapText="1"/>
    </xf>
  </cellXfs>
  <cellStyles count="4">
    <cellStyle name="Normal" xfId="0" builtinId="0"/>
    <cellStyle name="Normal 2" xfId="1"/>
    <cellStyle name="Normal 3" xfId="2"/>
    <cellStyle name="Pourcentage" xfId="3" builtinId="5"/>
  </cellStyles>
  <dxfs count="2"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1" defaultTableStyle="TableStyleMedium2" defaultPivotStyle="PivotStyleLight16">
    <tableStyle name="Style de tableau 1" pivot="0" count="0"/>
  </tableStyles>
  <colors>
    <mruColors>
      <color rgb="FF09FF15"/>
      <color rgb="FF00FF00"/>
      <color rgb="FFFFFF66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6"/>
    </mc:Choice>
    <mc:Fallback>
      <c:style val="36"/>
    </mc:Fallback>
  </mc:AlternateContent>
  <c:chart>
    <c:autoTitleDeleted val="1"/>
    <c:plotArea>
      <c:layout/>
      <c:radarChart>
        <c:radarStyle val="marker"/>
        <c:varyColors val="0"/>
        <c:ser>
          <c:idx val="0"/>
          <c:order val="0"/>
          <c:spPr>
            <a:ln>
              <a:noFill/>
            </a:ln>
          </c:spPr>
          <c:marker>
            <c:symbol val="none"/>
          </c:marker>
          <c:cat>
            <c:numRef>
              <c:f>(SCORECARD!$H$15,SCORECARD!$J$15,SCORECARD!$L$15,SCORECARD!$N$15,SCORECARD!$P$15,SCORECARD!$R$15,SCORECARD!$T$15,SCORECARD!$V$15,SCORECARD!$X$15,SCORECARD!$Z$15,SCORECARD!$AB$15,SCORECARD!$AD$15)</c:f>
              <c:numCache>
                <c:formatCode>General</c:formatCode>
                <c:ptCount val="12"/>
              </c:numCache>
            </c:numRef>
          </c:cat>
          <c:val>
            <c:numRef>
              <c:f>(SCORECARD!$H$22,SCORECARD!$J$22,SCORECARD!$L$22,SCORECARD!$N$22,SCORECARD!$P$22,SCORECARD!$R$22,SCORECARD!$T$22,SCORECARD!$V$22,SCORECARD!$X$22,SCORECARD!$Z$22,SCORECARD!$AB$22,SCORECARD!$AD$22)</c:f>
              <c:numCache>
                <c:formatCode>0.00%</c:formatCode>
                <c:ptCount val="12"/>
                <c:pt idx="0">
                  <c:v>0.99647887323943662</c:v>
                </c:pt>
                <c:pt idx="1">
                  <c:v>0.99971194838114985</c:v>
                </c:pt>
                <c:pt idx="2">
                  <c:v>0.99404052443384983</c:v>
                </c:pt>
                <c:pt idx="3">
                  <c:v>0.99971194838114985</c:v>
                </c:pt>
                <c:pt idx="4">
                  <c:v>0.99313501144164762</c:v>
                </c:pt>
                <c:pt idx="5">
                  <c:v>0.99545970488081725</c:v>
                </c:pt>
                <c:pt idx="6">
                  <c:v>0.99545970488081725</c:v>
                </c:pt>
                <c:pt idx="7">
                  <c:v>0.99971194838114985</c:v>
                </c:pt>
                <c:pt idx="8">
                  <c:v>0.99459459459459465</c:v>
                </c:pt>
                <c:pt idx="9">
                  <c:v>0.99404052443384983</c:v>
                </c:pt>
                <c:pt idx="10">
                  <c:v>0.99404052443384983</c:v>
                </c:pt>
                <c:pt idx="11">
                  <c:v>0.99971194838114985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4788224"/>
        <c:axId val="134789760"/>
      </c:radarChart>
      <c:catAx>
        <c:axId val="134788224"/>
        <c:scaling>
          <c:orientation val="minMax"/>
        </c:scaling>
        <c:delete val="0"/>
        <c:axPos val="b"/>
        <c:majorGridlines/>
        <c:minorGridlines/>
        <c:numFmt formatCode="General" sourceLinked="1"/>
        <c:majorTickMark val="none"/>
        <c:minorTickMark val="none"/>
        <c:tickLblPos val="nextTo"/>
        <c:crossAx val="134789760"/>
        <c:crosses val="autoZero"/>
        <c:auto val="1"/>
        <c:lblAlgn val="ctr"/>
        <c:lblOffset val="100"/>
        <c:noMultiLvlLbl val="0"/>
      </c:catAx>
      <c:valAx>
        <c:axId val="134789760"/>
        <c:scaling>
          <c:orientation val="minMax"/>
        </c:scaling>
        <c:delete val="1"/>
        <c:axPos val="l"/>
        <c:majorGridlines/>
        <c:numFmt formatCode="0.00%" sourceLinked="1"/>
        <c:majorTickMark val="none"/>
        <c:minorTickMark val="none"/>
        <c:tickLblPos val="nextTo"/>
        <c:crossAx val="134788224"/>
        <c:crosses val="autoZero"/>
        <c:crossBetween val="between"/>
      </c:valAx>
      <c:spPr>
        <a:noFill/>
      </c:spPr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 orientation="portrait"/>
  </c:printSettings>
</c:chartSpace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checked="Checked" lockText="1" noThreeD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g"/><Relationship Id="rId1" Type="http://schemas.openxmlformats.org/officeDocument/2006/relationships/chart" Target="../charts/chart1.xml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590550</xdr:colOff>
      <xdr:row>4</xdr:row>
      <xdr:rowOff>0</xdr:rowOff>
    </xdr:from>
    <xdr:to>
      <xdr:col>4</xdr:col>
      <xdr:colOff>657225</xdr:colOff>
      <xdr:row>5</xdr:row>
      <xdr:rowOff>133350</xdr:rowOff>
    </xdr:to>
    <xdr:sp macro="" textlink="">
      <xdr:nvSpPr>
        <xdr:cNvPr id="2" name="ZoneTexte 1"/>
        <xdr:cNvSpPr txBox="1"/>
      </xdr:nvSpPr>
      <xdr:spPr>
        <a:xfrm>
          <a:off x="2114550" y="762000"/>
          <a:ext cx="1590675" cy="32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Que voulez-vous ?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752475</xdr:colOff>
          <xdr:row>7</xdr:row>
          <xdr:rowOff>114300</xdr:rowOff>
        </xdr:from>
        <xdr:to>
          <xdr:col>6</xdr:col>
          <xdr:colOff>323850</xdr:colOff>
          <xdr:row>8</xdr:row>
          <xdr:rowOff>142875</xdr:rowOff>
        </xdr:to>
        <xdr:sp macro="" textlink="">
          <xdr:nvSpPr>
            <xdr:cNvPr id="11265" name="Option 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Saisie de données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752475</xdr:colOff>
          <xdr:row>10</xdr:row>
          <xdr:rowOff>28575</xdr:rowOff>
        </xdr:from>
        <xdr:to>
          <xdr:col>4</xdr:col>
          <xdr:colOff>590550</xdr:colOff>
          <xdr:row>11</xdr:row>
          <xdr:rowOff>57150</xdr:rowOff>
        </xdr:to>
        <xdr:sp macro="" textlink="">
          <xdr:nvSpPr>
            <xdr:cNvPr id="11266" name="Option 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Scorecard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12</xdr:row>
          <xdr:rowOff>152400</xdr:rowOff>
        </xdr:from>
        <xdr:to>
          <xdr:col>4</xdr:col>
          <xdr:colOff>400050</xdr:colOff>
          <xdr:row>13</xdr:row>
          <xdr:rowOff>180975</xdr:rowOff>
        </xdr:to>
        <xdr:sp macro="" textlink="">
          <xdr:nvSpPr>
            <xdr:cNvPr id="11267" name="Option 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Plan d'action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666750</xdr:colOff>
          <xdr:row>14</xdr:row>
          <xdr:rowOff>171450</xdr:rowOff>
        </xdr:from>
        <xdr:to>
          <xdr:col>4</xdr:col>
          <xdr:colOff>619125</xdr:colOff>
          <xdr:row>16</xdr:row>
          <xdr:rowOff>114300</xdr:rowOff>
        </xdr:to>
        <xdr:sp macro="" textlink="">
          <xdr:nvSpPr>
            <xdr:cNvPr id="11269" name="Option Button 5" hidden="1">
              <a:extLst>
                <a:ext uri="{63B3BB69-23CF-44E3-9099-C40C66FF867C}">
                  <a14:compatExt spid="_x0000_s11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Graphiques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657225</xdr:colOff>
          <xdr:row>17</xdr:row>
          <xdr:rowOff>152400</xdr:rowOff>
        </xdr:from>
        <xdr:to>
          <xdr:col>5</xdr:col>
          <xdr:colOff>171450</xdr:colOff>
          <xdr:row>20</xdr:row>
          <xdr:rowOff>76200</xdr:rowOff>
        </xdr:to>
        <xdr:sp macro="" textlink="">
          <xdr:nvSpPr>
            <xdr:cNvPr id="11270" name="Option Button 6" hidden="1">
              <a:extLst>
                <a:ext uri="{63B3BB69-23CF-44E3-9099-C40C66FF867C}">
                  <a14:compatExt spid="_x0000_s11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Informations documents</a:t>
              </a:r>
            </a:p>
          </xdr:txBody>
        </xdr:sp>
        <xdr:clientData/>
      </xdr:twoCellAnchor>
    </mc:Choice>
    <mc:Fallback/>
  </mc:AlternateContent>
  <xdr:twoCellAnchor>
    <xdr:from>
      <xdr:col>4</xdr:col>
      <xdr:colOff>704850</xdr:colOff>
      <xdr:row>7</xdr:row>
      <xdr:rowOff>180975</xdr:rowOff>
    </xdr:from>
    <xdr:to>
      <xdr:col>7</xdr:col>
      <xdr:colOff>333375</xdr:colOff>
      <xdr:row>8</xdr:row>
      <xdr:rowOff>19051</xdr:rowOff>
    </xdr:to>
    <xdr:cxnSp macro="">
      <xdr:nvCxnSpPr>
        <xdr:cNvPr id="4" name="Connecteur droit avec flèche 3"/>
        <xdr:cNvCxnSpPr/>
      </xdr:nvCxnSpPr>
      <xdr:spPr>
        <a:xfrm flipV="1">
          <a:off x="3752850" y="1514475"/>
          <a:ext cx="1914525" cy="285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552449</xdr:colOff>
      <xdr:row>7</xdr:row>
      <xdr:rowOff>57149</xdr:rowOff>
    </xdr:from>
    <xdr:to>
      <xdr:col>11</xdr:col>
      <xdr:colOff>619125</xdr:colOff>
      <xdr:row>9</xdr:row>
      <xdr:rowOff>114300</xdr:rowOff>
    </xdr:to>
    <xdr:sp macro="" textlink="">
      <xdr:nvSpPr>
        <xdr:cNvPr id="6" name="ZoneTexte 5"/>
        <xdr:cNvSpPr txBox="1"/>
      </xdr:nvSpPr>
      <xdr:spPr>
        <a:xfrm>
          <a:off x="5886449" y="1390649"/>
          <a:ext cx="3114676" cy="4381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liste déroulante</a:t>
          </a:r>
          <a:r>
            <a:rPr lang="en-US" sz="1100" baseline="0"/>
            <a:t> puis choix UTE pour emmener à une feuille A remplir qu'il souhaite</a:t>
          </a:r>
          <a:endParaRPr lang="en-US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161925</xdr:colOff>
      <xdr:row>0</xdr:row>
      <xdr:rowOff>152400</xdr:rowOff>
    </xdr:from>
    <xdr:to>
      <xdr:col>1</xdr:col>
      <xdr:colOff>2019300</xdr:colOff>
      <xdr:row>2</xdr:row>
      <xdr:rowOff>123825</xdr:rowOff>
    </xdr:to>
    <xdr:sp macro="" textlink="">
      <xdr:nvSpPr>
        <xdr:cNvPr id="4" name="ZoneTexte 3"/>
        <xdr:cNvSpPr txBox="1"/>
      </xdr:nvSpPr>
      <xdr:spPr>
        <a:xfrm>
          <a:off x="1381125" y="152400"/>
          <a:ext cx="1857375" cy="3524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31</a:t>
          </a:r>
        </a:p>
      </xdr:txBody>
    </xdr:sp>
    <xdr:clientData/>
  </xdr:twoCellAnchor>
  <xdr:twoCellAnchor>
    <xdr:from>
      <xdr:col>1</xdr:col>
      <xdr:colOff>168852</xdr:colOff>
      <xdr:row>0</xdr:row>
      <xdr:rowOff>152400</xdr:rowOff>
    </xdr:from>
    <xdr:to>
      <xdr:col>1</xdr:col>
      <xdr:colOff>2026227</xdr:colOff>
      <xdr:row>2</xdr:row>
      <xdr:rowOff>123825</xdr:rowOff>
    </xdr:to>
    <xdr:sp macro="" textlink="">
      <xdr:nvSpPr>
        <xdr:cNvPr id="5" name="ZoneTexte 4"/>
        <xdr:cNvSpPr txBox="1"/>
      </xdr:nvSpPr>
      <xdr:spPr>
        <a:xfrm>
          <a:off x="1381125" y="152400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31</a:t>
          </a:r>
        </a:p>
      </xdr:txBody>
    </xdr:sp>
    <xdr:clientData/>
  </xdr:twoCellAnchor>
  <xdr:twoCellAnchor>
    <xdr:from>
      <xdr:col>1</xdr:col>
      <xdr:colOff>61479</xdr:colOff>
      <xdr:row>29</xdr:row>
      <xdr:rowOff>174913</xdr:rowOff>
    </xdr:from>
    <xdr:to>
      <xdr:col>1</xdr:col>
      <xdr:colOff>1918854</xdr:colOff>
      <xdr:row>31</xdr:row>
      <xdr:rowOff>146338</xdr:rowOff>
    </xdr:to>
    <xdr:sp macro="" textlink="">
      <xdr:nvSpPr>
        <xdr:cNvPr id="6" name="ZoneTexte 5"/>
        <xdr:cNvSpPr txBox="1"/>
      </xdr:nvSpPr>
      <xdr:spPr>
        <a:xfrm>
          <a:off x="1273752" y="5990936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146306</xdr:colOff>
      <xdr:row>0</xdr:row>
      <xdr:rowOff>145297</xdr:rowOff>
    </xdr:from>
    <xdr:to>
      <xdr:col>1</xdr:col>
      <xdr:colOff>2003681</xdr:colOff>
      <xdr:row>2</xdr:row>
      <xdr:rowOff>110949</xdr:rowOff>
    </xdr:to>
    <xdr:sp macro="" textlink="">
      <xdr:nvSpPr>
        <xdr:cNvPr id="6" name="ZoneTexte 5"/>
        <xdr:cNvSpPr txBox="1"/>
      </xdr:nvSpPr>
      <xdr:spPr>
        <a:xfrm>
          <a:off x="1360744" y="145297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32</a:t>
          </a:r>
        </a:p>
      </xdr:txBody>
    </xdr:sp>
    <xdr:clientData/>
  </xdr:twoCellAnchor>
  <xdr:twoCellAnchor>
    <xdr:from>
      <xdr:col>1</xdr:col>
      <xdr:colOff>15363</xdr:colOff>
      <xdr:row>29</xdr:row>
      <xdr:rowOff>153629</xdr:rowOff>
    </xdr:from>
    <xdr:to>
      <xdr:col>1</xdr:col>
      <xdr:colOff>1872738</xdr:colOff>
      <xdr:row>31</xdr:row>
      <xdr:rowOff>131571</xdr:rowOff>
    </xdr:to>
    <xdr:sp macro="" textlink="">
      <xdr:nvSpPr>
        <xdr:cNvPr id="7" name="ZoneTexte 6"/>
        <xdr:cNvSpPr txBox="1"/>
      </xdr:nvSpPr>
      <xdr:spPr>
        <a:xfrm>
          <a:off x="1229032" y="5868629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160893</xdr:colOff>
      <xdr:row>0</xdr:row>
      <xdr:rowOff>147411</xdr:rowOff>
    </xdr:from>
    <xdr:to>
      <xdr:col>1</xdr:col>
      <xdr:colOff>2018268</xdr:colOff>
      <xdr:row>2</xdr:row>
      <xdr:rowOff>108527</xdr:rowOff>
    </xdr:to>
    <xdr:sp macro="" textlink="">
      <xdr:nvSpPr>
        <xdr:cNvPr id="6" name="ZoneTexte 5"/>
        <xdr:cNvSpPr txBox="1"/>
      </xdr:nvSpPr>
      <xdr:spPr>
        <a:xfrm>
          <a:off x="1385536" y="147411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33</a:t>
          </a:r>
        </a:p>
      </xdr:txBody>
    </xdr:sp>
    <xdr:clientData/>
  </xdr:twoCellAnchor>
  <xdr:twoCellAnchor>
    <xdr:from>
      <xdr:col>1</xdr:col>
      <xdr:colOff>16144</xdr:colOff>
      <xdr:row>30</xdr:row>
      <xdr:rowOff>0</xdr:rowOff>
    </xdr:from>
    <xdr:to>
      <xdr:col>1</xdr:col>
      <xdr:colOff>1873519</xdr:colOff>
      <xdr:row>31</xdr:row>
      <xdr:rowOff>152923</xdr:rowOff>
    </xdr:to>
    <xdr:sp macro="" textlink="">
      <xdr:nvSpPr>
        <xdr:cNvPr id="7" name="ZoneTexte 6"/>
        <xdr:cNvSpPr txBox="1"/>
      </xdr:nvSpPr>
      <xdr:spPr>
        <a:xfrm>
          <a:off x="1243093" y="6199322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139122</xdr:colOff>
      <xdr:row>0</xdr:row>
      <xdr:rowOff>152400</xdr:rowOff>
    </xdr:from>
    <xdr:to>
      <xdr:col>1</xdr:col>
      <xdr:colOff>1996497</xdr:colOff>
      <xdr:row>2</xdr:row>
      <xdr:rowOff>118052</xdr:rowOff>
    </xdr:to>
    <xdr:sp macro="" textlink="">
      <xdr:nvSpPr>
        <xdr:cNvPr id="6" name="ZoneTexte 5"/>
        <xdr:cNvSpPr txBox="1"/>
      </xdr:nvSpPr>
      <xdr:spPr>
        <a:xfrm>
          <a:off x="1358322" y="152400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34</a:t>
          </a:r>
        </a:p>
      </xdr:txBody>
    </xdr:sp>
    <xdr:clientData/>
  </xdr:twoCellAnchor>
  <xdr:twoCellAnchor>
    <xdr:from>
      <xdr:col>1</xdr:col>
      <xdr:colOff>23812</xdr:colOff>
      <xdr:row>30</xdr:row>
      <xdr:rowOff>0</xdr:rowOff>
    </xdr:from>
    <xdr:to>
      <xdr:col>1</xdr:col>
      <xdr:colOff>1881187</xdr:colOff>
      <xdr:row>31</xdr:row>
      <xdr:rowOff>156152</xdr:rowOff>
    </xdr:to>
    <xdr:sp macro="" textlink="">
      <xdr:nvSpPr>
        <xdr:cNvPr id="7" name="ZoneTexte 6"/>
        <xdr:cNvSpPr txBox="1"/>
      </xdr:nvSpPr>
      <xdr:spPr>
        <a:xfrm>
          <a:off x="1238250" y="6096000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139122</xdr:colOff>
      <xdr:row>0</xdr:row>
      <xdr:rowOff>123825</xdr:rowOff>
    </xdr:from>
    <xdr:to>
      <xdr:col>1</xdr:col>
      <xdr:colOff>1996497</xdr:colOff>
      <xdr:row>2</xdr:row>
      <xdr:rowOff>89477</xdr:rowOff>
    </xdr:to>
    <xdr:sp macro="" textlink="">
      <xdr:nvSpPr>
        <xdr:cNvPr id="4" name="ZoneTexte 3"/>
        <xdr:cNvSpPr txBox="1"/>
      </xdr:nvSpPr>
      <xdr:spPr>
        <a:xfrm>
          <a:off x="1358322" y="123825"/>
          <a:ext cx="1857375" cy="346652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UTE N° 38</a:t>
          </a:r>
        </a:p>
      </xdr:txBody>
    </xdr:sp>
    <xdr:clientData/>
  </xdr:twoCellAnchor>
  <xdr:twoCellAnchor>
    <xdr:from>
      <xdr:col>1</xdr:col>
      <xdr:colOff>52191</xdr:colOff>
      <xdr:row>30</xdr:row>
      <xdr:rowOff>3522</xdr:rowOff>
    </xdr:from>
    <xdr:to>
      <xdr:col>1</xdr:col>
      <xdr:colOff>1909566</xdr:colOff>
      <xdr:row>31</xdr:row>
      <xdr:rowOff>163980</xdr:rowOff>
    </xdr:to>
    <xdr:sp macro="" textlink="">
      <xdr:nvSpPr>
        <xdr:cNvPr id="5" name="ZoneTexte 4"/>
        <xdr:cNvSpPr txBox="1"/>
      </xdr:nvSpPr>
      <xdr:spPr>
        <a:xfrm>
          <a:off x="1265650" y="6266536"/>
          <a:ext cx="1857375" cy="356177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600" b="0" cap="none" spc="0">
              <a:ln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</a:rPr>
            <a:t>OBJECTIFS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30</xdr:row>
      <xdr:rowOff>19050</xdr:rowOff>
    </xdr:from>
    <xdr:to>
      <xdr:col>4</xdr:col>
      <xdr:colOff>9525</xdr:colOff>
      <xdr:row>30</xdr:row>
      <xdr:rowOff>142875</xdr:rowOff>
    </xdr:to>
    <xdr:sp macro="" textlink="">
      <xdr:nvSpPr>
        <xdr:cNvPr id="4" name="AutoShape 2"/>
        <xdr:cNvSpPr>
          <a:spLocks noChangeArrowheads="1"/>
        </xdr:cNvSpPr>
      </xdr:nvSpPr>
      <xdr:spPr bwMode="auto">
        <a:xfrm>
          <a:off x="2495550" y="6267450"/>
          <a:ext cx="0" cy="123825"/>
        </a:xfrm>
        <a:prstGeom prst="flowChartConnector">
          <a:avLst/>
        </a:prstGeom>
        <a:solidFill>
          <a:srgbClr val="00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33</xdr:col>
      <xdr:colOff>0</xdr:colOff>
      <xdr:row>22</xdr:row>
      <xdr:rowOff>57150</xdr:rowOff>
    </xdr:from>
    <xdr:to>
      <xdr:col>33</xdr:col>
      <xdr:colOff>85725</xdr:colOff>
      <xdr:row>23</xdr:row>
      <xdr:rowOff>47625</xdr:rowOff>
    </xdr:to>
    <xdr:sp macro="" textlink="">
      <xdr:nvSpPr>
        <xdr:cNvPr id="5" name="Text Box 5"/>
        <xdr:cNvSpPr txBox="1">
          <a:spLocks noChangeArrowheads="1"/>
        </xdr:cNvSpPr>
      </xdr:nvSpPr>
      <xdr:spPr bwMode="auto">
        <a:xfrm>
          <a:off x="11277600" y="4524375"/>
          <a:ext cx="238125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8</xdr:col>
      <xdr:colOff>139865</xdr:colOff>
      <xdr:row>2</xdr:row>
      <xdr:rowOff>166176</xdr:rowOff>
    </xdr:from>
    <xdr:to>
      <xdr:col>23</xdr:col>
      <xdr:colOff>130340</xdr:colOff>
      <xdr:row>5</xdr:row>
      <xdr:rowOff>3374</xdr:rowOff>
    </xdr:to>
    <xdr:sp macro="" textlink="">
      <xdr:nvSpPr>
        <xdr:cNvPr id="27" name="ZoneTexte 26"/>
        <xdr:cNvSpPr txBox="1"/>
      </xdr:nvSpPr>
      <xdr:spPr>
        <a:xfrm>
          <a:off x="3999997" y="617360"/>
          <a:ext cx="3830554" cy="3585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800" b="1"/>
            <a:t>SCORECARD</a:t>
          </a:r>
          <a:r>
            <a:rPr lang="en-US" sz="1400" b="1"/>
            <a:t> </a:t>
          </a:r>
        </a:p>
      </xdr:txBody>
    </xdr:sp>
    <xdr:clientData/>
  </xdr:twoCellAnchor>
  <xdr:twoCellAnchor>
    <xdr:from>
      <xdr:col>19</xdr:col>
      <xdr:colOff>87536</xdr:colOff>
      <xdr:row>7</xdr:row>
      <xdr:rowOff>156130</xdr:rowOff>
    </xdr:from>
    <xdr:to>
      <xdr:col>33</xdr:col>
      <xdr:colOff>0</xdr:colOff>
      <xdr:row>7</xdr:row>
      <xdr:rowOff>450454</xdr:rowOff>
    </xdr:to>
    <xdr:sp macro="" textlink="">
      <xdr:nvSpPr>
        <xdr:cNvPr id="28" name="ZoneTexte 27"/>
        <xdr:cNvSpPr txBox="1"/>
      </xdr:nvSpPr>
      <xdr:spPr>
        <a:xfrm>
          <a:off x="6888386" y="1461055"/>
          <a:ext cx="4092696" cy="29432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n-US" sz="1100"/>
            <a:t>Etablissement de .... : </a:t>
          </a:r>
          <a:r>
            <a:rPr lang="en-US" sz="1100" b="1"/>
            <a:t>Unité Opérative</a:t>
          </a:r>
          <a:r>
            <a:rPr lang="en-US" sz="1100" b="1" baseline="0"/>
            <a:t> Montage</a:t>
          </a:r>
          <a:endParaRPr lang="en-US" sz="1100" b="1"/>
        </a:p>
      </xdr:txBody>
    </xdr:sp>
    <xdr:clientData/>
  </xdr:twoCellAnchor>
  <xdr:twoCellAnchor>
    <xdr:from>
      <xdr:col>1</xdr:col>
      <xdr:colOff>5158</xdr:colOff>
      <xdr:row>7</xdr:row>
      <xdr:rowOff>466326</xdr:rowOff>
    </xdr:from>
    <xdr:to>
      <xdr:col>1</xdr:col>
      <xdr:colOff>382189</xdr:colOff>
      <xdr:row>9</xdr:row>
      <xdr:rowOff>148826</xdr:rowOff>
    </xdr:to>
    <xdr:grpSp>
      <xdr:nvGrpSpPr>
        <xdr:cNvPr id="133" name="Groupe 132"/>
        <xdr:cNvGrpSpPr/>
      </xdr:nvGrpSpPr>
      <xdr:grpSpPr>
        <a:xfrm>
          <a:off x="314721" y="1811732"/>
          <a:ext cx="377031" cy="349250"/>
          <a:chOff x="1381126" y="5086349"/>
          <a:chExt cx="685800" cy="723899"/>
        </a:xfrm>
        <a:solidFill>
          <a:schemeClr val="tx1"/>
        </a:solidFill>
        <a:effectLst/>
      </xdr:grpSpPr>
      <xdr:sp macro="[0]!Groupe132_Cliquer" textlink="">
        <xdr:nvSpPr>
          <xdr:cNvPr id="134" name="Rectangle 133"/>
          <xdr:cNvSpPr/>
        </xdr:nvSpPr>
        <xdr:spPr>
          <a:xfrm>
            <a:off x="1504949" y="5419726"/>
            <a:ext cx="428625" cy="371474"/>
          </a:xfrm>
          <a:prstGeom prst="rect">
            <a:avLst/>
          </a:prstGeom>
          <a:grpFill/>
          <a:ln w="127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Groupe132_Cliquer" textlink="">
        <xdr:nvSpPr>
          <xdr:cNvPr id="135" name="Triangle isocèle 134"/>
          <xdr:cNvSpPr/>
        </xdr:nvSpPr>
        <xdr:spPr>
          <a:xfrm>
            <a:off x="1381126" y="5086349"/>
            <a:ext cx="685800" cy="314325"/>
          </a:xfrm>
          <a:prstGeom prst="triangle">
            <a:avLst/>
          </a:prstGeom>
          <a:grpFill/>
          <a:ln w="127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Groupe132_Cliquer" textlink="">
        <xdr:nvSpPr>
          <xdr:cNvPr id="136" name="Rectangle 135"/>
          <xdr:cNvSpPr/>
        </xdr:nvSpPr>
        <xdr:spPr>
          <a:xfrm>
            <a:off x="1714499" y="5610224"/>
            <a:ext cx="133351" cy="200024"/>
          </a:xfrm>
          <a:prstGeom prst="rect">
            <a:avLst/>
          </a:prstGeom>
          <a:solidFill>
            <a:schemeClr val="bg1"/>
          </a:solidFill>
          <a:ln w="127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209550</xdr:colOff>
          <xdr:row>2</xdr:row>
          <xdr:rowOff>142875</xdr:rowOff>
        </xdr:from>
        <xdr:to>
          <xdr:col>32</xdr:col>
          <xdr:colOff>76200</xdr:colOff>
          <xdr:row>4</xdr:row>
          <xdr:rowOff>152400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Evaluer le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31</xdr:row>
      <xdr:rowOff>19050</xdr:rowOff>
    </xdr:from>
    <xdr:to>
      <xdr:col>4</xdr:col>
      <xdr:colOff>9525</xdr:colOff>
      <xdr:row>31</xdr:row>
      <xdr:rowOff>142875</xdr:rowOff>
    </xdr:to>
    <xdr:sp macro="" textlink="">
      <xdr:nvSpPr>
        <xdr:cNvPr id="2" name="AutoShape 2"/>
        <xdr:cNvSpPr>
          <a:spLocks noChangeArrowheads="1"/>
        </xdr:cNvSpPr>
      </xdr:nvSpPr>
      <xdr:spPr bwMode="auto">
        <a:xfrm>
          <a:off x="1990725" y="6305550"/>
          <a:ext cx="0" cy="123825"/>
        </a:xfrm>
        <a:prstGeom prst="flowChartConnector">
          <a:avLst/>
        </a:prstGeom>
        <a:solidFill>
          <a:srgbClr val="00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33</xdr:col>
      <xdr:colOff>0</xdr:colOff>
      <xdr:row>22</xdr:row>
      <xdr:rowOff>57150</xdr:rowOff>
    </xdr:from>
    <xdr:to>
      <xdr:col>33</xdr:col>
      <xdr:colOff>85725</xdr:colOff>
      <xdr:row>23</xdr:row>
      <xdr:rowOff>47625</xdr:rowOff>
    </xdr:to>
    <xdr:sp macro="" textlink="">
      <xdr:nvSpPr>
        <xdr:cNvPr id="3" name="Text Box 5"/>
        <xdr:cNvSpPr txBox="1">
          <a:spLocks noChangeArrowheads="1"/>
        </xdr:cNvSpPr>
      </xdr:nvSpPr>
      <xdr:spPr bwMode="auto">
        <a:xfrm>
          <a:off x="11306175" y="4562475"/>
          <a:ext cx="85725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8</xdr:col>
      <xdr:colOff>139865</xdr:colOff>
      <xdr:row>2</xdr:row>
      <xdr:rowOff>166176</xdr:rowOff>
    </xdr:from>
    <xdr:to>
      <xdr:col>23</xdr:col>
      <xdr:colOff>130340</xdr:colOff>
      <xdr:row>5</xdr:row>
      <xdr:rowOff>3374</xdr:rowOff>
    </xdr:to>
    <xdr:sp macro="" textlink="">
      <xdr:nvSpPr>
        <xdr:cNvPr id="7" name="ZoneTexte 6"/>
        <xdr:cNvSpPr txBox="1"/>
      </xdr:nvSpPr>
      <xdr:spPr>
        <a:xfrm>
          <a:off x="3549815" y="623376"/>
          <a:ext cx="4543425" cy="38964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800" b="1"/>
            <a:t>GRAPHIQUES</a:t>
          </a:r>
          <a:endParaRPr lang="en-US" sz="1400" b="1"/>
        </a:p>
      </xdr:txBody>
    </xdr:sp>
    <xdr:clientData/>
  </xdr:twoCellAnchor>
  <xdr:twoCellAnchor>
    <xdr:from>
      <xdr:col>19</xdr:col>
      <xdr:colOff>87536</xdr:colOff>
      <xdr:row>7</xdr:row>
      <xdr:rowOff>156130</xdr:rowOff>
    </xdr:from>
    <xdr:to>
      <xdr:col>33</xdr:col>
      <xdr:colOff>0</xdr:colOff>
      <xdr:row>7</xdr:row>
      <xdr:rowOff>450454</xdr:rowOff>
    </xdr:to>
    <xdr:sp macro="" textlink="">
      <xdr:nvSpPr>
        <xdr:cNvPr id="8" name="ZoneTexte 7"/>
        <xdr:cNvSpPr txBox="1"/>
      </xdr:nvSpPr>
      <xdr:spPr>
        <a:xfrm>
          <a:off x="6812186" y="1499155"/>
          <a:ext cx="4493989" cy="29432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n-US" sz="1100"/>
            <a:t>Etablissement de .... : </a:t>
          </a:r>
          <a:r>
            <a:rPr lang="en-US" sz="1100" b="1"/>
            <a:t>Unité Opérative</a:t>
          </a:r>
          <a:r>
            <a:rPr lang="en-US" sz="1100" b="1" baseline="0"/>
            <a:t> Montage</a:t>
          </a:r>
          <a:endParaRPr lang="en-US" sz="1100" b="1"/>
        </a:p>
      </xdr:txBody>
    </xdr:sp>
    <xdr:clientData/>
  </xdr:twoCellAnchor>
  <xdr:twoCellAnchor>
    <xdr:from>
      <xdr:col>1</xdr:col>
      <xdr:colOff>5158</xdr:colOff>
      <xdr:row>7</xdr:row>
      <xdr:rowOff>466326</xdr:rowOff>
    </xdr:from>
    <xdr:to>
      <xdr:col>1</xdr:col>
      <xdr:colOff>382189</xdr:colOff>
      <xdr:row>9</xdr:row>
      <xdr:rowOff>148826</xdr:rowOff>
    </xdr:to>
    <xdr:grpSp>
      <xdr:nvGrpSpPr>
        <xdr:cNvPr id="9" name="Groupe 8"/>
        <xdr:cNvGrpSpPr/>
      </xdr:nvGrpSpPr>
      <xdr:grpSpPr>
        <a:xfrm>
          <a:off x="312416" y="1818261"/>
          <a:ext cx="377031" cy="358468"/>
          <a:chOff x="1381126" y="5086349"/>
          <a:chExt cx="685800" cy="723899"/>
        </a:xfrm>
        <a:solidFill>
          <a:schemeClr val="tx1"/>
        </a:solidFill>
        <a:effectLst/>
      </xdr:grpSpPr>
      <xdr:sp macro="[0]!Groupe132_Cliquer" textlink="">
        <xdr:nvSpPr>
          <xdr:cNvPr id="10" name="Rectangle 9"/>
          <xdr:cNvSpPr/>
        </xdr:nvSpPr>
        <xdr:spPr>
          <a:xfrm>
            <a:off x="1504949" y="5419726"/>
            <a:ext cx="428625" cy="371474"/>
          </a:xfrm>
          <a:prstGeom prst="rect">
            <a:avLst/>
          </a:prstGeom>
          <a:grpFill/>
          <a:ln w="127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Groupe132_Cliquer" textlink="">
        <xdr:nvSpPr>
          <xdr:cNvPr id="11" name="Triangle isocèle 10"/>
          <xdr:cNvSpPr/>
        </xdr:nvSpPr>
        <xdr:spPr>
          <a:xfrm>
            <a:off x="1381126" y="5086349"/>
            <a:ext cx="685800" cy="314325"/>
          </a:xfrm>
          <a:prstGeom prst="triangle">
            <a:avLst/>
          </a:prstGeom>
          <a:grpFill/>
          <a:ln w="127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Groupe132_Cliquer" textlink="">
        <xdr:nvSpPr>
          <xdr:cNvPr id="12" name="Rectangle 11"/>
          <xdr:cNvSpPr/>
        </xdr:nvSpPr>
        <xdr:spPr>
          <a:xfrm>
            <a:off x="1714499" y="5610224"/>
            <a:ext cx="133351" cy="200024"/>
          </a:xfrm>
          <a:prstGeom prst="rect">
            <a:avLst/>
          </a:prstGeom>
          <a:solidFill>
            <a:schemeClr val="bg1"/>
          </a:solidFill>
          <a:ln w="127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457200</xdr:colOff>
          <xdr:row>2</xdr:row>
          <xdr:rowOff>180975</xdr:rowOff>
        </xdr:from>
        <xdr:to>
          <xdr:col>32</xdr:col>
          <xdr:colOff>295275</xdr:colOff>
          <xdr:row>7</xdr:row>
          <xdr:rowOff>0</xdr:rowOff>
        </xdr:to>
        <xdr:sp macro="" textlink="">
          <xdr:nvSpPr>
            <xdr:cNvPr id="9233" name="CommandButton1" hidden="1">
              <a:extLst>
                <a:ext uri="{63B3BB69-23CF-44E3-9099-C40C66FF867C}">
                  <a14:compatExt spid="_x0000_s9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357187</xdr:colOff>
      <xdr:row>9</xdr:row>
      <xdr:rowOff>11907</xdr:rowOff>
    </xdr:from>
    <xdr:to>
      <xdr:col>29</xdr:col>
      <xdr:colOff>265907</xdr:colOff>
      <xdr:row>39</xdr:row>
      <xdr:rowOff>109539</xdr:rowOff>
    </xdr:to>
    <xdr:graphicFrame macro="">
      <xdr:nvGraphicFramePr>
        <xdr:cNvPr id="16" name="Graphique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0</xdr:colOff>
      <xdr:row>17</xdr:row>
      <xdr:rowOff>15362</xdr:rowOff>
    </xdr:from>
    <xdr:to>
      <xdr:col>17</xdr:col>
      <xdr:colOff>313196</xdr:colOff>
      <xdr:row>36</xdr:row>
      <xdr:rowOff>81114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579556"/>
          <a:ext cx="6289365" cy="3537768"/>
        </a:xfrm>
        <a:prstGeom prst="rect">
          <a:avLst/>
        </a:prstGeom>
      </xdr:spPr>
    </xdr:pic>
    <xdr:clientData/>
  </xdr:twoCellAnchor>
  <xdr:twoCellAnchor editAs="oneCell">
    <xdr:from>
      <xdr:col>13</xdr:col>
      <xdr:colOff>261171</xdr:colOff>
      <xdr:row>10</xdr:row>
      <xdr:rowOff>30727</xdr:rowOff>
    </xdr:from>
    <xdr:to>
      <xdr:col>32</xdr:col>
      <xdr:colOff>33800</xdr:colOff>
      <xdr:row>31</xdr:row>
      <xdr:rowOff>49469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08308" y="2212259"/>
          <a:ext cx="5810250" cy="4105275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2</xdr:row>
      <xdr:rowOff>85725</xdr:rowOff>
    </xdr:from>
    <xdr:to>
      <xdr:col>7</xdr:col>
      <xdr:colOff>438151</xdr:colOff>
      <xdr:row>4</xdr:row>
      <xdr:rowOff>63292</xdr:rowOff>
    </xdr:to>
    <xdr:sp macro="" textlink="">
      <xdr:nvSpPr>
        <xdr:cNvPr id="4" name="ZoneTexte 3"/>
        <xdr:cNvSpPr txBox="1"/>
      </xdr:nvSpPr>
      <xdr:spPr>
        <a:xfrm>
          <a:off x="19050" y="466725"/>
          <a:ext cx="6162676" cy="35856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400" b="1"/>
            <a:t>PLAN D'ACTION SCORECARD </a:t>
          </a:r>
        </a:p>
      </xdr:txBody>
    </xdr:sp>
    <xdr:clientData/>
  </xdr:twoCellAnchor>
  <xdr:twoCellAnchor>
    <xdr:from>
      <xdr:col>7</xdr:col>
      <xdr:colOff>66675</xdr:colOff>
      <xdr:row>9</xdr:row>
      <xdr:rowOff>38099</xdr:rowOff>
    </xdr:from>
    <xdr:to>
      <xdr:col>7</xdr:col>
      <xdr:colOff>400050</xdr:colOff>
      <xdr:row>11</xdr:row>
      <xdr:rowOff>9524</xdr:rowOff>
    </xdr:to>
    <xdr:sp macro="" textlink="">
      <xdr:nvSpPr>
        <xdr:cNvPr id="3" name="Organigramme : Ou 2"/>
        <xdr:cNvSpPr/>
      </xdr:nvSpPr>
      <xdr:spPr>
        <a:xfrm>
          <a:off x="5810250" y="1752599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16</xdr:row>
      <xdr:rowOff>95249</xdr:rowOff>
    </xdr:from>
    <xdr:to>
      <xdr:col>7</xdr:col>
      <xdr:colOff>400050</xdr:colOff>
      <xdr:row>18</xdr:row>
      <xdr:rowOff>66674</xdr:rowOff>
    </xdr:to>
    <xdr:sp macro="" textlink="">
      <xdr:nvSpPr>
        <xdr:cNvPr id="6" name="Organigramme : Ou 5"/>
        <xdr:cNvSpPr/>
      </xdr:nvSpPr>
      <xdr:spPr>
        <a:xfrm>
          <a:off x="5810250" y="3143249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23</xdr:row>
      <xdr:rowOff>76199</xdr:rowOff>
    </xdr:from>
    <xdr:to>
      <xdr:col>7</xdr:col>
      <xdr:colOff>400050</xdr:colOff>
      <xdr:row>25</xdr:row>
      <xdr:rowOff>47624</xdr:rowOff>
    </xdr:to>
    <xdr:sp macro="" textlink="">
      <xdr:nvSpPr>
        <xdr:cNvPr id="7" name="Organigramme : Ou 6"/>
        <xdr:cNvSpPr/>
      </xdr:nvSpPr>
      <xdr:spPr>
        <a:xfrm>
          <a:off x="5810250" y="4457699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30</xdr:row>
      <xdr:rowOff>66674</xdr:rowOff>
    </xdr:from>
    <xdr:to>
      <xdr:col>7</xdr:col>
      <xdr:colOff>400050</xdr:colOff>
      <xdr:row>32</xdr:row>
      <xdr:rowOff>38099</xdr:rowOff>
    </xdr:to>
    <xdr:sp macro="" textlink="">
      <xdr:nvSpPr>
        <xdr:cNvPr id="8" name="Organigramme : Ou 7"/>
        <xdr:cNvSpPr/>
      </xdr:nvSpPr>
      <xdr:spPr>
        <a:xfrm>
          <a:off x="5810250" y="5781674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37</xdr:row>
      <xdr:rowOff>85724</xdr:rowOff>
    </xdr:from>
    <xdr:to>
      <xdr:col>7</xdr:col>
      <xdr:colOff>400050</xdr:colOff>
      <xdr:row>39</xdr:row>
      <xdr:rowOff>57149</xdr:rowOff>
    </xdr:to>
    <xdr:sp macro="" textlink="">
      <xdr:nvSpPr>
        <xdr:cNvPr id="9" name="Organigramme : Ou 8"/>
        <xdr:cNvSpPr/>
      </xdr:nvSpPr>
      <xdr:spPr>
        <a:xfrm>
          <a:off x="5810250" y="7134224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66675</xdr:colOff>
      <xdr:row>44</xdr:row>
      <xdr:rowOff>66674</xdr:rowOff>
    </xdr:from>
    <xdr:to>
      <xdr:col>7</xdr:col>
      <xdr:colOff>400050</xdr:colOff>
      <xdr:row>46</xdr:row>
      <xdr:rowOff>38099</xdr:rowOff>
    </xdr:to>
    <xdr:sp macro="" textlink="">
      <xdr:nvSpPr>
        <xdr:cNvPr id="10" name="Organigramme : Ou 9"/>
        <xdr:cNvSpPr/>
      </xdr:nvSpPr>
      <xdr:spPr>
        <a:xfrm>
          <a:off x="5810250" y="8448674"/>
          <a:ext cx="333375" cy="352425"/>
        </a:xfrm>
        <a:prstGeom prst="flowChartOr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952500</xdr:colOff>
          <xdr:row>2</xdr:row>
          <xdr:rowOff>114300</xdr:rowOff>
        </xdr:from>
        <xdr:to>
          <xdr:col>7</xdr:col>
          <xdr:colOff>400050</xdr:colOff>
          <xdr:row>3</xdr:row>
          <xdr:rowOff>142875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714375</xdr:colOff>
      <xdr:row>2</xdr:row>
      <xdr:rowOff>171450</xdr:rowOff>
    </xdr:from>
    <xdr:to>
      <xdr:col>12</xdr:col>
      <xdr:colOff>609600</xdr:colOff>
      <xdr:row>19</xdr:row>
      <xdr:rowOff>152400</xdr:rowOff>
    </xdr:to>
    <xdr:sp macro="" textlink="">
      <xdr:nvSpPr>
        <xdr:cNvPr id="2" name="ZoneTexte 1"/>
        <xdr:cNvSpPr txBox="1"/>
      </xdr:nvSpPr>
      <xdr:spPr>
        <a:xfrm>
          <a:off x="1476375" y="552450"/>
          <a:ext cx="8277225" cy="3219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Informations relatives à la scorecard.</a:t>
          </a:r>
          <a:r>
            <a:rPr lang="en-US" sz="1100" baseline="0"/>
            <a:t> </a:t>
          </a:r>
        </a:p>
        <a:p>
          <a:r>
            <a:rPr lang="en-US" sz="1100"/>
            <a:t/>
          </a:r>
          <a:br>
            <a:rPr lang="en-US" sz="1100"/>
          </a:br>
          <a:r>
            <a:rPr lang="en-US" sz="1100"/>
            <a:t>Entrer les données dans onglet " Données à remplir "</a:t>
          </a:r>
          <a:br>
            <a:rPr lang="en-US" sz="1100"/>
          </a:br>
          <a:r>
            <a:rPr lang="en-US" sz="1100"/>
            <a:t>-Pour assy &amp; Pulls compléter avec les quantités de défaut par rapport à la date de production du moteur + volume moteurs expédiés par client</a:t>
          </a:r>
          <a:br>
            <a:rPr lang="en-US" sz="1100"/>
          </a:br>
          <a:r>
            <a:rPr lang="en-US" sz="1100"/>
            <a:t>- Pour FTQ compléter le tableau avec défaut par rapport à la date du défaut et volume moteurs passés au BRDM</a:t>
          </a:r>
          <a:br>
            <a:rPr lang="en-US" sz="1100"/>
          </a:br>
          <a:r>
            <a:rPr lang="en-US" sz="1100"/>
            <a:t>Les informations seront automatiquement insérées dans le  tableau de l'onglet "SC UTE 31".</a:t>
          </a:r>
          <a:br>
            <a:rPr lang="en-US" sz="1100"/>
          </a:br>
          <a:r>
            <a:rPr lang="en-US" sz="1100"/>
            <a:t>- Vérifier dans cet onglet la situation des résultats et préciser avec les symboles                    l'état d'avancement.</a:t>
          </a:r>
          <a:br>
            <a:rPr lang="en-US" sz="1100"/>
          </a:br>
          <a:r>
            <a:rPr lang="en-US" sz="1100"/>
            <a:t>-Compléter dans l'onglet "Plan d'action" les contres mesures mises en place lors d'un dépassement d'objectif.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1.xml"/><Relationship Id="rId4" Type="http://schemas.openxmlformats.org/officeDocument/2006/relationships/ctrlProp" Target="../ctrlProps/ctrlProp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showGridLines="0" tabSelected="1"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Option Button 1">
              <controlPr defaultSize="0" autoFill="0" autoLine="0" autoPict="0">
                <anchor moveWithCells="1">
                  <from>
                    <xdr:col>2</xdr:col>
                    <xdr:colOff>752475</xdr:colOff>
                    <xdr:row>7</xdr:row>
                    <xdr:rowOff>114300</xdr:rowOff>
                  </from>
                  <to>
                    <xdr:col>6</xdr:col>
                    <xdr:colOff>323850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Option Button 2">
              <controlPr defaultSize="0" autoFill="0" autoLine="0" autoPict="0">
                <anchor moveWithCells="1">
                  <from>
                    <xdr:col>2</xdr:col>
                    <xdr:colOff>752475</xdr:colOff>
                    <xdr:row>10</xdr:row>
                    <xdr:rowOff>28575</xdr:rowOff>
                  </from>
                  <to>
                    <xdr:col>4</xdr:col>
                    <xdr:colOff>590550</xdr:colOff>
                    <xdr:row>11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Option Button 3">
              <controlPr defaultSize="0" autoFill="0" autoLine="0" autoPict="0">
                <anchor moveWithCells="1">
                  <from>
                    <xdr:col>3</xdr:col>
                    <xdr:colOff>28575</xdr:colOff>
                    <xdr:row>12</xdr:row>
                    <xdr:rowOff>152400</xdr:rowOff>
                  </from>
                  <to>
                    <xdr:col>4</xdr:col>
                    <xdr:colOff>400050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7" name="Option Button 5">
              <controlPr defaultSize="0" autoFill="0" autoLine="0" autoPict="0">
                <anchor moveWithCells="1">
                  <from>
                    <xdr:col>2</xdr:col>
                    <xdr:colOff>666750</xdr:colOff>
                    <xdr:row>14</xdr:row>
                    <xdr:rowOff>171450</xdr:rowOff>
                  </from>
                  <to>
                    <xdr:col>4</xdr:col>
                    <xdr:colOff>619125</xdr:colOff>
                    <xdr:row>16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8" name="Option Button 6">
              <controlPr defaultSize="0" autoFill="0" autoLine="0" autoPict="0">
                <anchor moveWithCells="1">
                  <from>
                    <xdr:col>2</xdr:col>
                    <xdr:colOff>657225</xdr:colOff>
                    <xdr:row>17</xdr:row>
                    <xdr:rowOff>152400</xdr:rowOff>
                  </from>
                  <to>
                    <xdr:col>5</xdr:col>
                    <xdr:colOff>171450</xdr:colOff>
                    <xdr:row>20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Y49"/>
  <sheetViews>
    <sheetView showGridLines="0" zoomScale="66" zoomScaleNormal="66" workbookViewId="0">
      <pane xSplit="3" ySplit="3" topLeftCell="D22" activePane="bottomRight" state="frozen"/>
      <selection pane="topRight" activeCell="D1" sqref="D1"/>
      <selection pane="bottomLeft" activeCell="A4" sqref="A4"/>
      <selection pane="bottomRight" activeCell="B48" sqref="B48:C48"/>
    </sheetView>
  </sheetViews>
  <sheetFormatPr baseColWidth="10" defaultRowHeight="15" x14ac:dyDescent="0.25"/>
  <cols>
    <col min="1" max="1" width="18.28515625" customWidth="1"/>
    <col min="2" max="2" width="31.140625" customWidth="1"/>
    <col min="4" max="9" width="16.85546875" style="1" customWidth="1"/>
    <col min="10" max="129" width="16.85546875" customWidth="1"/>
  </cols>
  <sheetData>
    <row r="1" spans="1:129" s="3" customFormat="1" x14ac:dyDescent="0.25">
      <c r="C1" s="107"/>
      <c r="D1" s="291">
        <v>2011</v>
      </c>
      <c r="E1" s="291"/>
      <c r="F1" s="291"/>
      <c r="G1" s="291"/>
      <c r="H1" s="291"/>
      <c r="I1" s="292"/>
      <c r="J1" s="293">
        <v>2012</v>
      </c>
      <c r="K1" s="293"/>
      <c r="L1" s="293"/>
      <c r="M1" s="293"/>
      <c r="N1" s="293"/>
      <c r="O1" s="293"/>
      <c r="P1" s="293"/>
      <c r="Q1" s="293"/>
      <c r="R1" s="293"/>
      <c r="S1" s="293"/>
      <c r="T1" s="293"/>
      <c r="U1" s="294"/>
      <c r="V1" s="290">
        <v>2013</v>
      </c>
      <c r="W1" s="291"/>
      <c r="X1" s="291"/>
      <c r="Y1" s="291"/>
      <c r="Z1" s="291"/>
      <c r="AA1" s="291"/>
      <c r="AB1" s="291"/>
      <c r="AC1" s="291"/>
      <c r="AD1" s="291"/>
      <c r="AE1" s="291"/>
      <c r="AF1" s="291"/>
      <c r="AG1" s="292"/>
      <c r="AH1" s="284">
        <v>2014</v>
      </c>
      <c r="AI1" s="285"/>
      <c r="AJ1" s="285"/>
      <c r="AK1" s="285"/>
      <c r="AL1" s="285"/>
      <c r="AM1" s="285"/>
      <c r="AN1" s="285"/>
      <c r="AO1" s="285"/>
      <c r="AP1" s="285"/>
      <c r="AQ1" s="285"/>
      <c r="AR1" s="285"/>
      <c r="AS1" s="286"/>
      <c r="AT1" s="287">
        <v>2015</v>
      </c>
      <c r="AU1" s="288"/>
      <c r="AV1" s="288"/>
      <c r="AW1" s="288"/>
      <c r="AX1" s="288"/>
      <c r="AY1" s="288"/>
      <c r="AZ1" s="288"/>
      <c r="BA1" s="288"/>
      <c r="BB1" s="288"/>
      <c r="BC1" s="288"/>
      <c r="BD1" s="288"/>
      <c r="BE1" s="289"/>
      <c r="BF1" s="284">
        <v>2016</v>
      </c>
      <c r="BG1" s="285"/>
      <c r="BH1" s="285"/>
      <c r="BI1" s="285"/>
      <c r="BJ1" s="285"/>
      <c r="BK1" s="285"/>
      <c r="BL1" s="285"/>
      <c r="BM1" s="285"/>
      <c r="BN1" s="285"/>
      <c r="BO1" s="285"/>
      <c r="BP1" s="285"/>
      <c r="BQ1" s="286"/>
      <c r="BR1" s="287">
        <v>2017</v>
      </c>
      <c r="BS1" s="288"/>
      <c r="BT1" s="288"/>
      <c r="BU1" s="288"/>
      <c r="BV1" s="288"/>
      <c r="BW1" s="288"/>
      <c r="BX1" s="288"/>
      <c r="BY1" s="288"/>
      <c r="BZ1" s="288"/>
      <c r="CA1" s="288"/>
      <c r="CB1" s="288"/>
      <c r="CC1" s="289"/>
      <c r="CD1" s="284">
        <v>2018</v>
      </c>
      <c r="CE1" s="285"/>
      <c r="CF1" s="285"/>
      <c r="CG1" s="285"/>
      <c r="CH1" s="285"/>
      <c r="CI1" s="285"/>
      <c r="CJ1" s="285"/>
      <c r="CK1" s="285"/>
      <c r="CL1" s="285"/>
      <c r="CM1" s="285"/>
      <c r="CN1" s="285"/>
      <c r="CO1" s="286"/>
      <c r="CP1" s="287">
        <v>2019</v>
      </c>
      <c r="CQ1" s="288"/>
      <c r="CR1" s="288"/>
      <c r="CS1" s="288"/>
      <c r="CT1" s="288"/>
      <c r="CU1" s="288"/>
      <c r="CV1" s="288"/>
      <c r="CW1" s="288"/>
      <c r="CX1" s="288"/>
      <c r="CY1" s="288"/>
      <c r="CZ1" s="288"/>
      <c r="DA1" s="289"/>
      <c r="DB1" s="284">
        <v>2020</v>
      </c>
      <c r="DC1" s="285"/>
      <c r="DD1" s="285"/>
      <c r="DE1" s="285"/>
      <c r="DF1" s="285"/>
      <c r="DG1" s="285"/>
      <c r="DH1" s="285"/>
      <c r="DI1" s="285"/>
      <c r="DJ1" s="285"/>
      <c r="DK1" s="285"/>
      <c r="DL1" s="285"/>
      <c r="DM1" s="286"/>
      <c r="DN1" s="290">
        <v>2021</v>
      </c>
      <c r="DO1" s="291"/>
      <c r="DP1" s="291"/>
      <c r="DQ1" s="291"/>
      <c r="DR1" s="291"/>
      <c r="DS1" s="291"/>
      <c r="DT1" s="291"/>
      <c r="DU1" s="291"/>
      <c r="DV1" s="291"/>
      <c r="DW1" s="291"/>
      <c r="DX1" s="291"/>
      <c r="DY1" s="292"/>
    </row>
    <row r="2" spans="1:129" s="3" customFormat="1" x14ac:dyDescent="0.25">
      <c r="D2" s="119" t="s">
        <v>18</v>
      </c>
      <c r="E2" s="120" t="s">
        <v>19</v>
      </c>
      <c r="F2" s="120" t="s">
        <v>20</v>
      </c>
      <c r="G2" s="120" t="s">
        <v>21</v>
      </c>
      <c r="H2" s="120" t="s">
        <v>22</v>
      </c>
      <c r="I2" s="120" t="s">
        <v>23</v>
      </c>
      <c r="J2" s="120" t="s">
        <v>12</v>
      </c>
      <c r="K2" s="120" t="s">
        <v>13</v>
      </c>
      <c r="L2" s="120" t="s">
        <v>14</v>
      </c>
      <c r="M2" s="120" t="s">
        <v>15</v>
      </c>
      <c r="N2" s="120" t="s">
        <v>16</v>
      </c>
      <c r="O2" s="120" t="s">
        <v>17</v>
      </c>
      <c r="P2" s="120" t="s">
        <v>18</v>
      </c>
      <c r="Q2" s="120" t="s">
        <v>19</v>
      </c>
      <c r="R2" s="120" t="s">
        <v>20</v>
      </c>
      <c r="S2" s="120" t="s">
        <v>21</v>
      </c>
      <c r="T2" s="120" t="s">
        <v>22</v>
      </c>
      <c r="U2" s="120" t="s">
        <v>23</v>
      </c>
      <c r="V2" s="120" t="s">
        <v>12</v>
      </c>
      <c r="W2" s="120" t="s">
        <v>24</v>
      </c>
      <c r="X2" s="120" t="s">
        <v>14</v>
      </c>
      <c r="Y2" s="120" t="s">
        <v>15</v>
      </c>
      <c r="Z2" s="120" t="s">
        <v>16</v>
      </c>
      <c r="AA2" s="120" t="s">
        <v>17</v>
      </c>
      <c r="AB2" s="120" t="s">
        <v>18</v>
      </c>
      <c r="AC2" s="120" t="s">
        <v>19</v>
      </c>
      <c r="AD2" s="120" t="s">
        <v>20</v>
      </c>
      <c r="AE2" s="120" t="s">
        <v>21</v>
      </c>
      <c r="AF2" s="120" t="s">
        <v>22</v>
      </c>
      <c r="AG2" s="120" t="s">
        <v>23</v>
      </c>
      <c r="AH2" s="120" t="s">
        <v>12</v>
      </c>
      <c r="AI2" s="120" t="s">
        <v>24</v>
      </c>
      <c r="AJ2" s="120" t="s">
        <v>14</v>
      </c>
      <c r="AK2" s="120" t="s">
        <v>15</v>
      </c>
      <c r="AL2" s="120" t="s">
        <v>16</v>
      </c>
      <c r="AM2" s="120" t="s">
        <v>17</v>
      </c>
      <c r="AN2" s="120" t="s">
        <v>18</v>
      </c>
      <c r="AO2" s="120" t="s">
        <v>19</v>
      </c>
      <c r="AP2" s="120" t="s">
        <v>20</v>
      </c>
      <c r="AQ2" s="120" t="s">
        <v>21</v>
      </c>
      <c r="AR2" s="120" t="s">
        <v>22</v>
      </c>
      <c r="AS2" s="120" t="s">
        <v>23</v>
      </c>
      <c r="AT2" s="120" t="s">
        <v>12</v>
      </c>
      <c r="AU2" s="120" t="s">
        <v>24</v>
      </c>
      <c r="AV2" s="120" t="s">
        <v>14</v>
      </c>
      <c r="AW2" s="120" t="s">
        <v>15</v>
      </c>
      <c r="AX2" s="120" t="s">
        <v>16</v>
      </c>
      <c r="AY2" s="120" t="s">
        <v>17</v>
      </c>
      <c r="AZ2" s="120" t="s">
        <v>18</v>
      </c>
      <c r="BA2" s="120" t="s">
        <v>19</v>
      </c>
      <c r="BB2" s="120" t="s">
        <v>20</v>
      </c>
      <c r="BC2" s="120" t="s">
        <v>21</v>
      </c>
      <c r="BD2" s="120" t="s">
        <v>22</v>
      </c>
      <c r="BE2" s="120" t="s">
        <v>23</v>
      </c>
      <c r="BF2" s="120" t="s">
        <v>12</v>
      </c>
      <c r="BG2" s="120" t="s">
        <v>24</v>
      </c>
      <c r="BH2" s="120" t="s">
        <v>14</v>
      </c>
      <c r="BI2" s="120" t="s">
        <v>15</v>
      </c>
      <c r="BJ2" s="120" t="s">
        <v>16</v>
      </c>
      <c r="BK2" s="120" t="s">
        <v>17</v>
      </c>
      <c r="BL2" s="120" t="s">
        <v>18</v>
      </c>
      <c r="BM2" s="120" t="s">
        <v>19</v>
      </c>
      <c r="BN2" s="120" t="s">
        <v>20</v>
      </c>
      <c r="BO2" s="120" t="s">
        <v>21</v>
      </c>
      <c r="BP2" s="120" t="s">
        <v>22</v>
      </c>
      <c r="BQ2" s="120" t="s">
        <v>23</v>
      </c>
      <c r="BR2" s="120" t="s">
        <v>12</v>
      </c>
      <c r="BS2" s="120" t="s">
        <v>24</v>
      </c>
      <c r="BT2" s="120" t="s">
        <v>14</v>
      </c>
      <c r="BU2" s="120" t="s">
        <v>15</v>
      </c>
      <c r="BV2" s="120" t="s">
        <v>16</v>
      </c>
      <c r="BW2" s="120" t="s">
        <v>17</v>
      </c>
      <c r="BX2" s="120" t="s">
        <v>18</v>
      </c>
      <c r="BY2" s="120" t="s">
        <v>19</v>
      </c>
      <c r="BZ2" s="120" t="s">
        <v>20</v>
      </c>
      <c r="CA2" s="120" t="s">
        <v>21</v>
      </c>
      <c r="CB2" s="120" t="s">
        <v>22</v>
      </c>
      <c r="CC2" s="120" t="s">
        <v>23</v>
      </c>
      <c r="CD2" s="120" t="s">
        <v>12</v>
      </c>
      <c r="CE2" s="120" t="s">
        <v>24</v>
      </c>
      <c r="CF2" s="120" t="s">
        <v>14</v>
      </c>
      <c r="CG2" s="120" t="s">
        <v>15</v>
      </c>
      <c r="CH2" s="120" t="s">
        <v>16</v>
      </c>
      <c r="CI2" s="120" t="s">
        <v>17</v>
      </c>
      <c r="CJ2" s="120" t="s">
        <v>18</v>
      </c>
      <c r="CK2" s="120" t="s">
        <v>19</v>
      </c>
      <c r="CL2" s="120" t="s">
        <v>20</v>
      </c>
      <c r="CM2" s="120" t="s">
        <v>21</v>
      </c>
      <c r="CN2" s="120" t="s">
        <v>22</v>
      </c>
      <c r="CO2" s="120" t="s">
        <v>23</v>
      </c>
      <c r="CP2" s="120" t="s">
        <v>12</v>
      </c>
      <c r="CQ2" s="120" t="s">
        <v>24</v>
      </c>
      <c r="CR2" s="120" t="s">
        <v>14</v>
      </c>
      <c r="CS2" s="120" t="s">
        <v>15</v>
      </c>
      <c r="CT2" s="120" t="s">
        <v>16</v>
      </c>
      <c r="CU2" s="120" t="s">
        <v>17</v>
      </c>
      <c r="CV2" s="120" t="s">
        <v>18</v>
      </c>
      <c r="CW2" s="120" t="s">
        <v>19</v>
      </c>
      <c r="CX2" s="120" t="s">
        <v>20</v>
      </c>
      <c r="CY2" s="120" t="s">
        <v>21</v>
      </c>
      <c r="CZ2" s="120" t="s">
        <v>22</v>
      </c>
      <c r="DA2" s="120" t="s">
        <v>23</v>
      </c>
      <c r="DB2" s="120" t="s">
        <v>12</v>
      </c>
      <c r="DC2" s="120" t="s">
        <v>24</v>
      </c>
      <c r="DD2" s="120" t="s">
        <v>14</v>
      </c>
      <c r="DE2" s="120" t="s">
        <v>15</v>
      </c>
      <c r="DF2" s="120" t="s">
        <v>16</v>
      </c>
      <c r="DG2" s="120" t="s">
        <v>17</v>
      </c>
      <c r="DH2" s="120" t="s">
        <v>18</v>
      </c>
      <c r="DI2" s="120" t="s">
        <v>19</v>
      </c>
      <c r="DJ2" s="120" t="s">
        <v>20</v>
      </c>
      <c r="DK2" s="120" t="s">
        <v>21</v>
      </c>
      <c r="DL2" s="120" t="s">
        <v>22</v>
      </c>
      <c r="DM2" s="120" t="s">
        <v>23</v>
      </c>
      <c r="DN2" s="120" t="s">
        <v>12</v>
      </c>
      <c r="DO2" s="120" t="s">
        <v>24</v>
      </c>
      <c r="DP2" s="120" t="s">
        <v>14</v>
      </c>
      <c r="DQ2" s="120" t="s">
        <v>15</v>
      </c>
      <c r="DR2" s="120" t="s">
        <v>16</v>
      </c>
      <c r="DS2" s="120" t="s">
        <v>17</v>
      </c>
      <c r="DT2" s="120" t="s">
        <v>18</v>
      </c>
      <c r="DU2" s="120" t="s">
        <v>19</v>
      </c>
      <c r="DV2" s="120" t="s">
        <v>20</v>
      </c>
      <c r="DW2" s="120" t="s">
        <v>21</v>
      </c>
      <c r="DX2" s="120" t="s">
        <v>22</v>
      </c>
      <c r="DY2" s="120" t="s">
        <v>23</v>
      </c>
    </row>
    <row r="3" spans="1:129" x14ac:dyDescent="0.25">
      <c r="I3" s="116"/>
      <c r="U3" s="118"/>
      <c r="AG3" s="118"/>
      <c r="AS3" s="118"/>
      <c r="BE3" s="118"/>
      <c r="BQ3" s="118"/>
      <c r="CC3" s="118"/>
      <c r="CO3" s="118"/>
      <c r="DA3" s="118"/>
      <c r="DM3" s="118"/>
      <c r="DY3" s="118"/>
    </row>
    <row r="4" spans="1:129" s="3" customFormat="1" x14ac:dyDescent="0.25">
      <c r="A4" s="281" t="s">
        <v>0</v>
      </c>
      <c r="B4" s="282" t="s">
        <v>1</v>
      </c>
      <c r="C4" s="295"/>
      <c r="D4" s="123">
        <v>0</v>
      </c>
      <c r="E4" s="123">
        <v>0</v>
      </c>
      <c r="F4" s="123">
        <v>0</v>
      </c>
      <c r="G4" s="123">
        <v>0</v>
      </c>
      <c r="H4" s="123">
        <v>0.85</v>
      </c>
      <c r="I4" s="123">
        <v>0.79</v>
      </c>
      <c r="J4" s="123">
        <v>0</v>
      </c>
      <c r="K4" s="123">
        <v>0</v>
      </c>
      <c r="L4" s="123">
        <v>0</v>
      </c>
      <c r="M4" s="123">
        <v>0</v>
      </c>
      <c r="N4" s="123">
        <v>0</v>
      </c>
      <c r="O4" s="123">
        <v>0</v>
      </c>
      <c r="P4" s="123">
        <v>0</v>
      </c>
      <c r="Q4" s="123">
        <v>0</v>
      </c>
      <c r="R4" s="123">
        <v>0</v>
      </c>
      <c r="S4" s="123">
        <v>0</v>
      </c>
      <c r="T4" s="123">
        <v>0</v>
      </c>
      <c r="U4" s="123">
        <v>0</v>
      </c>
      <c r="V4" s="111">
        <v>0</v>
      </c>
      <c r="W4" s="123">
        <v>0</v>
      </c>
      <c r="X4" s="123">
        <v>0</v>
      </c>
      <c r="Y4" s="123">
        <v>0</v>
      </c>
      <c r="Z4" s="123">
        <v>0</v>
      </c>
      <c r="AA4" s="123">
        <v>0</v>
      </c>
      <c r="AB4" s="123">
        <v>0</v>
      </c>
      <c r="AC4" s="123">
        <v>0</v>
      </c>
      <c r="AD4" s="123">
        <v>0</v>
      </c>
      <c r="AE4" s="123">
        <v>0</v>
      </c>
      <c r="AF4" s="123">
        <v>0</v>
      </c>
      <c r="AG4" s="123">
        <v>0</v>
      </c>
      <c r="AH4" s="111">
        <v>0</v>
      </c>
      <c r="AI4" s="123">
        <v>0</v>
      </c>
      <c r="AJ4" s="123">
        <v>0</v>
      </c>
      <c r="AK4" s="123">
        <v>0</v>
      </c>
      <c r="AL4" s="123">
        <v>0</v>
      </c>
      <c r="AM4" s="123">
        <v>0</v>
      </c>
      <c r="AN4" s="123">
        <v>0</v>
      </c>
      <c r="AO4" s="123">
        <v>0</v>
      </c>
      <c r="AP4" s="123">
        <v>0</v>
      </c>
      <c r="AQ4" s="123">
        <v>0</v>
      </c>
      <c r="AR4" s="123">
        <v>0</v>
      </c>
      <c r="AS4" s="123">
        <v>0</v>
      </c>
      <c r="AT4" s="111">
        <v>0</v>
      </c>
      <c r="AU4" s="123">
        <v>0</v>
      </c>
      <c r="AV4" s="123">
        <v>0</v>
      </c>
      <c r="AW4" s="123">
        <v>0</v>
      </c>
      <c r="AX4" s="123">
        <v>0</v>
      </c>
      <c r="AY4" s="123">
        <v>0</v>
      </c>
      <c r="AZ4" s="123">
        <v>0</v>
      </c>
      <c r="BA4" s="123">
        <v>0</v>
      </c>
      <c r="BB4" s="123">
        <v>0</v>
      </c>
      <c r="BC4" s="123">
        <v>0</v>
      </c>
      <c r="BD4" s="123">
        <v>0</v>
      </c>
      <c r="BE4" s="123">
        <v>0</v>
      </c>
      <c r="BF4" s="111">
        <v>0</v>
      </c>
      <c r="BG4" s="123">
        <v>0</v>
      </c>
      <c r="BH4" s="123">
        <v>0</v>
      </c>
      <c r="BI4" s="123">
        <v>0</v>
      </c>
      <c r="BJ4" s="123">
        <v>0</v>
      </c>
      <c r="BK4" s="123">
        <v>0</v>
      </c>
      <c r="BL4" s="123"/>
      <c r="BM4" s="123"/>
      <c r="BN4" s="123"/>
      <c r="BO4" s="123"/>
      <c r="BP4" s="123"/>
      <c r="BQ4" s="123"/>
      <c r="BR4" s="111"/>
      <c r="BS4" s="123"/>
      <c r="BT4" s="123"/>
      <c r="BU4" s="123"/>
      <c r="BV4" s="123"/>
      <c r="BW4" s="123"/>
      <c r="BX4" s="123"/>
      <c r="BY4" s="123"/>
      <c r="BZ4" s="123"/>
      <c r="CA4" s="123"/>
      <c r="CB4" s="123"/>
      <c r="CC4" s="123"/>
      <c r="CD4" s="111"/>
      <c r="CE4" s="123"/>
      <c r="CF4" s="123"/>
      <c r="CG4" s="123"/>
      <c r="CH4" s="123"/>
      <c r="CI4" s="123"/>
      <c r="CJ4" s="123"/>
      <c r="CK4" s="123"/>
      <c r="CL4" s="123"/>
      <c r="CM4" s="123"/>
      <c r="CN4" s="123"/>
      <c r="CO4" s="123"/>
      <c r="CP4" s="111"/>
      <c r="CQ4" s="123"/>
      <c r="CR4" s="123"/>
      <c r="CS4" s="123"/>
      <c r="CT4" s="123"/>
      <c r="CU4" s="123"/>
      <c r="CV4" s="123"/>
      <c r="CW4" s="123"/>
      <c r="CX4" s="123"/>
      <c r="CY4" s="123"/>
      <c r="CZ4" s="123"/>
      <c r="DA4" s="123"/>
      <c r="DB4" s="111"/>
      <c r="DC4" s="123"/>
      <c r="DD4" s="123"/>
      <c r="DE4" s="123"/>
      <c r="DF4" s="123"/>
      <c r="DG4" s="123"/>
      <c r="DH4" s="123"/>
      <c r="DI4" s="123"/>
      <c r="DJ4" s="123"/>
      <c r="DK4" s="123"/>
      <c r="DL4" s="123"/>
      <c r="DM4" s="123"/>
      <c r="DN4" s="111"/>
      <c r="DO4" s="123"/>
      <c r="DP4" s="123"/>
      <c r="DQ4" s="123"/>
      <c r="DR4" s="123"/>
      <c r="DS4" s="123"/>
      <c r="DT4" s="123"/>
      <c r="DU4" s="123"/>
      <c r="DV4" s="123"/>
      <c r="DW4" s="123"/>
      <c r="DX4" s="123"/>
      <c r="DY4" s="123"/>
    </row>
    <row r="5" spans="1:129" s="3" customFormat="1" x14ac:dyDescent="0.25">
      <c r="A5" s="281"/>
      <c r="B5" s="282" t="s">
        <v>2</v>
      </c>
      <c r="C5" s="295"/>
      <c r="D5" s="123">
        <v>0</v>
      </c>
      <c r="E5" s="123">
        <v>0</v>
      </c>
      <c r="F5" s="123">
        <v>0</v>
      </c>
      <c r="G5" s="123">
        <v>0</v>
      </c>
      <c r="H5" s="123">
        <v>0</v>
      </c>
      <c r="I5" s="123">
        <v>0</v>
      </c>
      <c r="J5" s="123">
        <v>0</v>
      </c>
      <c r="K5" s="123">
        <v>0</v>
      </c>
      <c r="L5" s="123">
        <v>0</v>
      </c>
      <c r="M5" s="123">
        <v>0</v>
      </c>
      <c r="N5" s="123">
        <v>0</v>
      </c>
      <c r="O5" s="123">
        <v>0</v>
      </c>
      <c r="P5" s="123">
        <v>0</v>
      </c>
      <c r="Q5" s="123">
        <v>0</v>
      </c>
      <c r="R5" s="123">
        <v>0</v>
      </c>
      <c r="S5" s="123">
        <v>0</v>
      </c>
      <c r="T5" s="123">
        <v>0</v>
      </c>
      <c r="U5" s="123">
        <v>0</v>
      </c>
      <c r="V5" s="111">
        <v>0</v>
      </c>
      <c r="W5" s="123">
        <v>0</v>
      </c>
      <c r="X5" s="123">
        <v>0</v>
      </c>
      <c r="Y5" s="123">
        <v>0</v>
      </c>
      <c r="Z5" s="123">
        <v>1.32</v>
      </c>
      <c r="AA5" s="123">
        <v>1.04</v>
      </c>
      <c r="AB5" s="123">
        <v>0.87</v>
      </c>
      <c r="AC5" s="123">
        <v>0.84</v>
      </c>
      <c r="AD5" s="123">
        <v>0.73</v>
      </c>
      <c r="AE5" s="123">
        <v>0.62</v>
      </c>
      <c r="AF5" s="123">
        <v>0.55000000000000004</v>
      </c>
      <c r="AG5" s="123">
        <v>0.51</v>
      </c>
      <c r="AH5" s="111">
        <v>0</v>
      </c>
      <c r="AI5" s="123">
        <v>0</v>
      </c>
      <c r="AJ5" s="123">
        <v>0</v>
      </c>
      <c r="AK5" s="123">
        <v>0</v>
      </c>
      <c r="AL5" s="123">
        <v>0</v>
      </c>
      <c r="AM5" s="123">
        <v>0</v>
      </c>
      <c r="AN5" s="123">
        <v>0</v>
      </c>
      <c r="AO5" s="123">
        <v>0</v>
      </c>
      <c r="AP5" s="123">
        <v>0</v>
      </c>
      <c r="AQ5" s="123">
        <v>0</v>
      </c>
      <c r="AR5" s="123">
        <v>0</v>
      </c>
      <c r="AS5" s="123">
        <v>0</v>
      </c>
      <c r="AT5" s="111">
        <v>0</v>
      </c>
      <c r="AU5" s="123">
        <v>0</v>
      </c>
      <c r="AV5" s="123">
        <v>0</v>
      </c>
      <c r="AW5" s="123">
        <v>0</v>
      </c>
      <c r="AX5" s="123">
        <v>0</v>
      </c>
      <c r="AY5" s="123">
        <v>0</v>
      </c>
      <c r="AZ5" s="123">
        <v>0</v>
      </c>
      <c r="BA5" s="123">
        <v>2.57</v>
      </c>
      <c r="BB5" s="123">
        <v>2.33</v>
      </c>
      <c r="BC5" s="123">
        <v>2.1800000000000002</v>
      </c>
      <c r="BD5" s="123">
        <v>2.1</v>
      </c>
      <c r="BE5" s="123">
        <v>2.06</v>
      </c>
      <c r="BF5" s="111">
        <v>0</v>
      </c>
      <c r="BG5" s="123">
        <v>0</v>
      </c>
      <c r="BH5" s="123">
        <v>0</v>
      </c>
      <c r="BI5" s="123">
        <v>0</v>
      </c>
      <c r="BJ5" s="123">
        <v>0</v>
      </c>
      <c r="BK5" s="123">
        <v>0</v>
      </c>
      <c r="BL5" s="123"/>
      <c r="BM5" s="123"/>
      <c r="BN5" s="123"/>
      <c r="BO5" s="123"/>
      <c r="BP5" s="123"/>
      <c r="BQ5" s="123"/>
      <c r="BR5" s="111"/>
      <c r="BS5" s="123"/>
      <c r="BT5" s="123"/>
      <c r="BU5" s="123"/>
      <c r="BV5" s="123"/>
      <c r="BW5" s="123"/>
      <c r="BX5" s="123"/>
      <c r="BY5" s="123"/>
      <c r="BZ5" s="123"/>
      <c r="CA5" s="123"/>
      <c r="CB5" s="123"/>
      <c r="CC5" s="123"/>
      <c r="CD5" s="111"/>
      <c r="CE5" s="123"/>
      <c r="CF5" s="123"/>
      <c r="CG5" s="123"/>
      <c r="CH5" s="123"/>
      <c r="CI5" s="123"/>
      <c r="CJ5" s="123"/>
      <c r="CK5" s="123"/>
      <c r="CL5" s="123"/>
      <c r="CM5" s="123"/>
      <c r="CN5" s="123"/>
      <c r="CO5" s="123"/>
      <c r="CP5" s="111"/>
      <c r="CQ5" s="123"/>
      <c r="CR5" s="123"/>
      <c r="CS5" s="123"/>
      <c r="CT5" s="123"/>
      <c r="CU5" s="123"/>
      <c r="CV5" s="123"/>
      <c r="CW5" s="123"/>
      <c r="CX5" s="123"/>
      <c r="CY5" s="123"/>
      <c r="CZ5" s="123"/>
      <c r="DA5" s="123"/>
      <c r="DB5" s="111"/>
      <c r="DC5" s="123"/>
      <c r="DD5" s="123"/>
      <c r="DE5" s="123"/>
      <c r="DF5" s="123"/>
      <c r="DG5" s="123"/>
      <c r="DH5" s="123"/>
      <c r="DI5" s="123"/>
      <c r="DJ5" s="123"/>
      <c r="DK5" s="123"/>
      <c r="DL5" s="123"/>
      <c r="DM5" s="123"/>
      <c r="DN5" s="111"/>
      <c r="DO5" s="123"/>
      <c r="DP5" s="123"/>
      <c r="DQ5" s="123"/>
      <c r="DR5" s="123"/>
      <c r="DS5" s="123"/>
      <c r="DT5" s="123"/>
      <c r="DU5" s="123"/>
      <c r="DV5" s="123"/>
      <c r="DW5" s="123"/>
      <c r="DX5" s="123"/>
      <c r="DY5" s="123"/>
    </row>
    <row r="6" spans="1:129" s="3" customFormat="1" x14ac:dyDescent="0.25">
      <c r="A6" s="109"/>
      <c r="B6" s="109"/>
      <c r="C6" s="108"/>
      <c r="D6" s="108"/>
      <c r="E6" s="108"/>
      <c r="F6" s="108"/>
      <c r="G6" s="108"/>
      <c r="H6" s="108"/>
      <c r="I6" s="117"/>
      <c r="J6" s="108"/>
      <c r="K6" s="108"/>
      <c r="L6" s="108"/>
      <c r="M6" s="108"/>
      <c r="N6" s="108"/>
      <c r="O6" s="108"/>
      <c r="P6" s="108"/>
      <c r="Q6" s="108"/>
      <c r="R6" s="108"/>
      <c r="S6" s="108"/>
      <c r="T6" s="108"/>
      <c r="U6" s="117"/>
      <c r="V6" s="108"/>
      <c r="W6" s="108"/>
      <c r="X6" s="108"/>
      <c r="Y6" s="108"/>
      <c r="Z6" s="108"/>
      <c r="AA6" s="108"/>
      <c r="AB6" s="108"/>
      <c r="AC6" s="108"/>
      <c r="AD6" s="108"/>
      <c r="AE6" s="108"/>
      <c r="AF6" s="108"/>
      <c r="AG6" s="117"/>
      <c r="AH6" s="108"/>
      <c r="AI6" s="108"/>
      <c r="AJ6" s="108"/>
      <c r="AK6" s="108"/>
      <c r="AL6" s="108"/>
      <c r="AM6" s="108"/>
      <c r="AN6" s="108"/>
      <c r="AO6" s="108"/>
      <c r="AP6" s="108"/>
      <c r="AQ6" s="108"/>
      <c r="AR6" s="108"/>
      <c r="AS6" s="117"/>
      <c r="AT6" s="108"/>
      <c r="AU6" s="108"/>
      <c r="AV6" s="108"/>
      <c r="AW6" s="108"/>
      <c r="AX6" s="108"/>
      <c r="AY6" s="108"/>
      <c r="AZ6" s="108"/>
      <c r="BA6" s="108"/>
      <c r="BB6" s="108"/>
      <c r="BC6" s="108"/>
      <c r="BD6" s="108"/>
      <c r="BE6" s="117"/>
      <c r="BF6" s="108"/>
      <c r="BG6" s="108"/>
      <c r="BH6" s="108"/>
      <c r="BI6" s="108"/>
      <c r="BJ6" s="108"/>
      <c r="BK6" s="108"/>
      <c r="BL6" s="108"/>
      <c r="BM6" s="108"/>
      <c r="BN6" s="108"/>
      <c r="BO6" s="108"/>
      <c r="BP6" s="108"/>
      <c r="BQ6" s="117"/>
      <c r="BR6" s="108"/>
      <c r="BS6" s="108"/>
      <c r="BT6" s="108"/>
      <c r="BU6" s="108"/>
      <c r="BV6" s="108"/>
      <c r="BW6" s="108"/>
      <c r="BX6" s="108"/>
      <c r="BY6" s="108"/>
      <c r="BZ6" s="108"/>
      <c r="CA6" s="108"/>
      <c r="CB6" s="108"/>
      <c r="CC6" s="117"/>
      <c r="CD6" s="108"/>
      <c r="CE6" s="108"/>
      <c r="CF6" s="108"/>
      <c r="CG6" s="108"/>
      <c r="CH6" s="108"/>
      <c r="CI6" s="108"/>
      <c r="CJ6" s="108"/>
      <c r="CK6" s="108"/>
      <c r="CL6" s="108"/>
      <c r="CM6" s="108"/>
      <c r="CN6" s="108"/>
      <c r="CO6" s="117"/>
      <c r="CP6" s="108"/>
      <c r="CQ6" s="108"/>
      <c r="CR6" s="108"/>
      <c r="CS6" s="108"/>
      <c r="CT6" s="108"/>
      <c r="CU6" s="108"/>
      <c r="CV6" s="108"/>
      <c r="CW6" s="108"/>
      <c r="CX6" s="108"/>
      <c r="CY6" s="108"/>
      <c r="CZ6" s="108"/>
      <c r="DA6" s="117"/>
      <c r="DB6" s="108"/>
      <c r="DC6" s="108"/>
      <c r="DD6" s="108"/>
      <c r="DE6" s="108"/>
      <c r="DF6" s="108"/>
      <c r="DG6" s="108"/>
      <c r="DH6" s="108"/>
      <c r="DI6" s="108"/>
      <c r="DJ6" s="108"/>
      <c r="DK6" s="108"/>
      <c r="DL6" s="108"/>
      <c r="DM6" s="117"/>
      <c r="DN6" s="108"/>
      <c r="DO6" s="108"/>
      <c r="DP6" s="108"/>
      <c r="DQ6" s="108"/>
      <c r="DR6" s="108"/>
      <c r="DS6" s="108"/>
      <c r="DT6" s="108"/>
      <c r="DU6" s="108"/>
      <c r="DV6" s="108"/>
      <c r="DW6" s="108"/>
      <c r="DX6" s="108"/>
      <c r="DY6" s="117"/>
    </row>
    <row r="7" spans="1:129" s="3" customFormat="1" x14ac:dyDescent="0.25">
      <c r="A7" s="296" t="s">
        <v>3</v>
      </c>
      <c r="B7" s="136" t="s">
        <v>4</v>
      </c>
      <c r="C7" s="124"/>
      <c r="D7" s="108"/>
      <c r="E7" s="108"/>
      <c r="F7" s="108"/>
      <c r="G7" s="108"/>
      <c r="H7" s="108"/>
      <c r="I7" s="125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17"/>
      <c r="V7" s="108"/>
      <c r="W7" s="108"/>
      <c r="X7" s="108"/>
      <c r="Y7" s="108"/>
      <c r="Z7" s="108"/>
      <c r="AA7" s="108"/>
      <c r="AB7" s="108"/>
      <c r="AC7" s="108"/>
      <c r="AD7" s="108"/>
      <c r="AE7" s="108"/>
      <c r="AF7" s="108"/>
      <c r="AG7" s="117"/>
      <c r="AH7" s="108"/>
      <c r="AI7" s="108"/>
      <c r="AJ7" s="108"/>
      <c r="AK7" s="108"/>
      <c r="AL7" s="108"/>
      <c r="AM7" s="108"/>
      <c r="AN7" s="108"/>
      <c r="AO7" s="108"/>
      <c r="AP7" s="108"/>
      <c r="AQ7" s="108"/>
      <c r="AR7" s="108"/>
      <c r="AS7" s="117"/>
      <c r="AT7" s="108"/>
      <c r="AU7" s="108"/>
      <c r="AV7" s="108"/>
      <c r="AW7" s="108"/>
      <c r="AX7" s="108"/>
      <c r="AY7" s="108"/>
      <c r="AZ7" s="108"/>
      <c r="BA7" s="108"/>
      <c r="BB7" s="108"/>
      <c r="BC7" s="108"/>
      <c r="BD7" s="108"/>
      <c r="BE7" s="117"/>
      <c r="BF7" s="108"/>
      <c r="BG7" s="108"/>
      <c r="BH7" s="108"/>
      <c r="BI7" s="108"/>
      <c r="BJ7" s="108"/>
      <c r="BK7" s="108"/>
      <c r="BL7" s="108"/>
      <c r="BM7" s="108"/>
      <c r="BN7" s="108"/>
      <c r="BO7" s="108"/>
      <c r="BP7" s="108"/>
      <c r="BQ7" s="117"/>
      <c r="BR7" s="108"/>
      <c r="BS7" s="108"/>
      <c r="BT7" s="108"/>
      <c r="BU7" s="108"/>
      <c r="BV7" s="108"/>
      <c r="BW7" s="108"/>
      <c r="BX7" s="108"/>
      <c r="BY7" s="108"/>
      <c r="BZ7" s="108"/>
      <c r="CA7" s="108"/>
      <c r="CB7" s="108"/>
      <c r="CC7" s="117"/>
      <c r="CD7" s="108"/>
      <c r="CE7" s="108"/>
      <c r="CF7" s="108"/>
      <c r="CG7" s="108"/>
      <c r="CH7" s="108"/>
      <c r="CI7" s="108"/>
      <c r="CJ7" s="108"/>
      <c r="CK7" s="108"/>
      <c r="CL7" s="108"/>
      <c r="CM7" s="108"/>
      <c r="CN7" s="108"/>
      <c r="CO7" s="117"/>
      <c r="CP7" s="108"/>
      <c r="CQ7" s="108"/>
      <c r="CR7" s="108"/>
      <c r="CS7" s="108"/>
      <c r="CT7" s="108"/>
      <c r="CU7" s="108"/>
      <c r="CV7" s="108"/>
      <c r="CW7" s="108"/>
      <c r="CX7" s="108"/>
      <c r="CY7" s="108"/>
      <c r="CZ7" s="108"/>
      <c r="DA7" s="117"/>
      <c r="DB7" s="108"/>
      <c r="DC7" s="108"/>
      <c r="DD7" s="108"/>
      <c r="DE7" s="108"/>
      <c r="DF7" s="108"/>
      <c r="DG7" s="108"/>
      <c r="DH7" s="108"/>
      <c r="DI7" s="108"/>
      <c r="DJ7" s="108"/>
      <c r="DK7" s="108"/>
      <c r="DL7" s="108"/>
      <c r="DM7" s="117"/>
      <c r="DN7" s="108"/>
      <c r="DO7" s="108"/>
      <c r="DP7" s="108"/>
      <c r="DQ7" s="108"/>
      <c r="DR7" s="108"/>
      <c r="DS7" s="108"/>
      <c r="DT7" s="108"/>
      <c r="DU7" s="108"/>
      <c r="DV7" s="108"/>
      <c r="DW7" s="108"/>
      <c r="DX7" s="108"/>
      <c r="DY7" s="117"/>
    </row>
    <row r="8" spans="1:129" s="109" customFormat="1" x14ac:dyDescent="0.25">
      <c r="A8" s="296"/>
      <c r="B8" s="272" t="s">
        <v>95</v>
      </c>
      <c r="C8" s="272"/>
      <c r="D8" s="122">
        <v>291</v>
      </c>
      <c r="E8" s="122">
        <v>98</v>
      </c>
      <c r="F8" s="122">
        <v>472</v>
      </c>
      <c r="G8" s="122">
        <v>296</v>
      </c>
      <c r="H8" s="122">
        <v>196</v>
      </c>
      <c r="I8" s="122">
        <v>347</v>
      </c>
      <c r="J8" s="122">
        <v>483</v>
      </c>
      <c r="K8" s="122">
        <v>379</v>
      </c>
      <c r="L8" s="122">
        <v>351</v>
      </c>
      <c r="M8" s="122">
        <v>374</v>
      </c>
      <c r="N8" s="122">
        <v>485</v>
      </c>
      <c r="O8" s="122">
        <v>578</v>
      </c>
      <c r="P8" s="122">
        <v>432</v>
      </c>
      <c r="Q8" s="122">
        <v>122</v>
      </c>
      <c r="R8" s="122">
        <v>364</v>
      </c>
      <c r="S8" s="122">
        <v>249</v>
      </c>
      <c r="T8" s="122">
        <v>204</v>
      </c>
      <c r="U8" s="122">
        <v>247</v>
      </c>
      <c r="V8" s="126">
        <v>350</v>
      </c>
      <c r="W8" s="122">
        <v>430</v>
      </c>
      <c r="X8" s="122">
        <v>633</v>
      </c>
      <c r="Y8" s="122">
        <v>376</v>
      </c>
      <c r="Z8" s="122">
        <v>664</v>
      </c>
      <c r="AA8" s="122">
        <v>394</v>
      </c>
      <c r="AB8" s="122">
        <v>478</v>
      </c>
      <c r="AC8" s="122">
        <v>34</v>
      </c>
      <c r="AD8" s="122">
        <v>420</v>
      </c>
      <c r="AE8" s="122">
        <v>223</v>
      </c>
      <c r="AF8" s="122">
        <v>259</v>
      </c>
      <c r="AG8" s="122">
        <v>139</v>
      </c>
      <c r="AH8" s="126">
        <v>250</v>
      </c>
      <c r="AI8" s="122">
        <v>208</v>
      </c>
      <c r="AJ8" s="122">
        <v>98</v>
      </c>
      <c r="AK8" s="122">
        <v>180</v>
      </c>
      <c r="AL8" s="122">
        <v>168</v>
      </c>
      <c r="AM8" s="122">
        <v>84</v>
      </c>
      <c r="AN8" s="122">
        <v>75</v>
      </c>
      <c r="AO8" s="122">
        <v>2</v>
      </c>
      <c r="AP8" s="122">
        <v>13</v>
      </c>
      <c r="AQ8" s="122">
        <v>19</v>
      </c>
      <c r="AR8" s="122">
        <v>19</v>
      </c>
      <c r="AS8" s="122">
        <v>16</v>
      </c>
      <c r="AT8" s="126">
        <v>36</v>
      </c>
      <c r="AU8" s="122">
        <v>15</v>
      </c>
      <c r="AV8" s="122">
        <v>16</v>
      </c>
      <c r="AW8" s="122">
        <v>31</v>
      </c>
      <c r="AX8" s="122">
        <v>19</v>
      </c>
      <c r="AY8" s="122">
        <v>6</v>
      </c>
      <c r="AZ8" s="122">
        <v>14</v>
      </c>
      <c r="BA8" s="122">
        <v>1</v>
      </c>
      <c r="BB8" s="122">
        <v>12</v>
      </c>
      <c r="BC8" s="122">
        <v>27</v>
      </c>
      <c r="BD8" s="122">
        <v>6</v>
      </c>
      <c r="BE8" s="122">
        <v>5</v>
      </c>
      <c r="BF8" s="126">
        <v>11</v>
      </c>
      <c r="BG8" s="122">
        <v>24</v>
      </c>
      <c r="BH8" s="122">
        <v>40</v>
      </c>
      <c r="BI8" s="122">
        <v>53</v>
      </c>
      <c r="BJ8" s="122">
        <v>67</v>
      </c>
      <c r="BK8" s="122">
        <v>55</v>
      </c>
      <c r="BL8" s="122"/>
      <c r="BM8" s="122"/>
      <c r="BN8" s="122"/>
      <c r="BO8" s="122"/>
      <c r="BP8" s="122"/>
      <c r="BQ8" s="122"/>
      <c r="BR8" s="126"/>
      <c r="BS8" s="122"/>
      <c r="BT8" s="122"/>
      <c r="BU8" s="122"/>
      <c r="BV8" s="122"/>
      <c r="BW8" s="122"/>
      <c r="BX8" s="122"/>
      <c r="BY8" s="122"/>
      <c r="BZ8" s="122"/>
      <c r="CA8" s="122"/>
      <c r="CB8" s="122"/>
      <c r="CC8" s="122"/>
      <c r="CD8" s="126"/>
      <c r="CE8" s="122"/>
      <c r="CF8" s="122"/>
      <c r="CG8" s="122"/>
      <c r="CH8" s="122"/>
      <c r="CI8" s="122"/>
      <c r="CJ8" s="122"/>
      <c r="CK8" s="122"/>
      <c r="CL8" s="122"/>
      <c r="CM8" s="122"/>
      <c r="CN8" s="122"/>
      <c r="CO8" s="122"/>
      <c r="CP8" s="126"/>
      <c r="CQ8" s="122"/>
      <c r="CR8" s="122"/>
      <c r="CS8" s="122"/>
      <c r="CT8" s="122"/>
      <c r="CU8" s="122"/>
      <c r="CV8" s="122"/>
      <c r="CW8" s="122"/>
      <c r="CX8" s="122"/>
      <c r="CY8" s="122"/>
      <c r="CZ8" s="122"/>
      <c r="DA8" s="122"/>
      <c r="DB8" s="126"/>
      <c r="DC8" s="122"/>
      <c r="DD8" s="122"/>
      <c r="DE8" s="122"/>
      <c r="DF8" s="122"/>
      <c r="DG8" s="122"/>
      <c r="DH8" s="122"/>
      <c r="DI8" s="122"/>
      <c r="DJ8" s="122"/>
      <c r="DK8" s="122"/>
      <c r="DL8" s="122"/>
      <c r="DM8" s="122"/>
      <c r="DN8" s="126"/>
      <c r="DO8" s="122"/>
      <c r="DP8" s="122"/>
      <c r="DQ8" s="122"/>
      <c r="DR8" s="122"/>
      <c r="DS8" s="122"/>
      <c r="DT8" s="122"/>
      <c r="DU8" s="122"/>
      <c r="DV8" s="122"/>
      <c r="DW8" s="122"/>
      <c r="DX8" s="122"/>
      <c r="DY8" s="122"/>
    </row>
    <row r="9" spans="1:129" s="109" customFormat="1" x14ac:dyDescent="0.25">
      <c r="A9" s="296"/>
      <c r="B9" s="272" t="s">
        <v>6</v>
      </c>
      <c r="C9" s="272"/>
      <c r="D9" s="122">
        <v>0</v>
      </c>
      <c r="E9" s="122">
        <v>0</v>
      </c>
      <c r="F9" s="122">
        <v>0</v>
      </c>
      <c r="G9" s="122">
        <v>0</v>
      </c>
      <c r="H9" s="122">
        <v>0</v>
      </c>
      <c r="I9" s="122">
        <v>0</v>
      </c>
      <c r="J9" s="122">
        <v>0</v>
      </c>
      <c r="K9" s="122">
        <v>0</v>
      </c>
      <c r="L9" s="122">
        <v>0</v>
      </c>
      <c r="M9" s="122">
        <v>0</v>
      </c>
      <c r="N9" s="122">
        <v>0</v>
      </c>
      <c r="O9" s="122">
        <v>0</v>
      </c>
      <c r="P9" s="122">
        <v>0</v>
      </c>
      <c r="Q9" s="122">
        <v>0</v>
      </c>
      <c r="R9" s="122">
        <v>0</v>
      </c>
      <c r="S9" s="122">
        <v>0</v>
      </c>
      <c r="T9" s="122">
        <v>0</v>
      </c>
      <c r="U9" s="122">
        <v>0</v>
      </c>
      <c r="V9" s="126">
        <v>0</v>
      </c>
      <c r="W9" s="122">
        <v>0</v>
      </c>
      <c r="X9" s="122">
        <v>0</v>
      </c>
      <c r="Y9" s="122">
        <v>0</v>
      </c>
      <c r="Z9" s="122">
        <v>0</v>
      </c>
      <c r="AA9" s="122">
        <v>0</v>
      </c>
      <c r="AB9" s="122">
        <v>0</v>
      </c>
      <c r="AC9" s="122">
        <v>0</v>
      </c>
      <c r="AD9" s="122">
        <v>0</v>
      </c>
      <c r="AE9" s="122">
        <v>0</v>
      </c>
      <c r="AF9" s="122">
        <v>0</v>
      </c>
      <c r="AG9" s="122">
        <v>0</v>
      </c>
      <c r="AH9" s="126">
        <v>0</v>
      </c>
      <c r="AI9" s="122">
        <v>0</v>
      </c>
      <c r="AJ9" s="122">
        <v>0</v>
      </c>
      <c r="AK9" s="122">
        <v>0</v>
      </c>
      <c r="AL9" s="122">
        <v>0</v>
      </c>
      <c r="AM9" s="122">
        <v>0</v>
      </c>
      <c r="AN9" s="122">
        <v>0</v>
      </c>
      <c r="AO9" s="122">
        <v>0</v>
      </c>
      <c r="AP9" s="122">
        <v>0</v>
      </c>
      <c r="AQ9" s="122">
        <v>0</v>
      </c>
      <c r="AR9" s="122">
        <v>0</v>
      </c>
      <c r="AS9" s="122">
        <v>0</v>
      </c>
      <c r="AT9" s="126">
        <v>0</v>
      </c>
      <c r="AU9" s="122">
        <v>0</v>
      </c>
      <c r="AV9" s="122">
        <v>0</v>
      </c>
      <c r="AW9" s="122">
        <v>0</v>
      </c>
      <c r="AX9" s="122">
        <v>0</v>
      </c>
      <c r="AY9" s="122">
        <v>0</v>
      </c>
      <c r="AZ9" s="122">
        <v>0</v>
      </c>
      <c r="BA9" s="122">
        <v>0</v>
      </c>
      <c r="BB9" s="122">
        <v>0</v>
      </c>
      <c r="BC9" s="122">
        <v>0</v>
      </c>
      <c r="BD9" s="122">
        <v>0</v>
      </c>
      <c r="BE9" s="122">
        <v>0</v>
      </c>
      <c r="BF9" s="126">
        <v>0</v>
      </c>
      <c r="BG9" s="122">
        <v>0</v>
      </c>
      <c r="BH9" s="122">
        <v>0</v>
      </c>
      <c r="BI9" s="122">
        <v>0</v>
      </c>
      <c r="BJ9" s="122">
        <v>0</v>
      </c>
      <c r="BK9" s="122">
        <v>0</v>
      </c>
      <c r="BL9" s="122"/>
      <c r="BM9" s="122"/>
      <c r="BN9" s="122"/>
      <c r="BO9" s="122"/>
      <c r="BP9" s="122"/>
      <c r="BQ9" s="122"/>
      <c r="BR9" s="126"/>
      <c r="BS9" s="122"/>
      <c r="BT9" s="122"/>
      <c r="BU9" s="122"/>
      <c r="BV9" s="122"/>
      <c r="BW9" s="122"/>
      <c r="BX9" s="122"/>
      <c r="BY9" s="122"/>
      <c r="BZ9" s="122"/>
      <c r="CA9" s="122"/>
      <c r="CB9" s="122"/>
      <c r="CC9" s="122"/>
      <c r="CD9" s="126"/>
      <c r="CE9" s="122"/>
      <c r="CF9" s="122"/>
      <c r="CG9" s="122"/>
      <c r="CH9" s="122"/>
      <c r="CI9" s="122"/>
      <c r="CJ9" s="122"/>
      <c r="CK9" s="122"/>
      <c r="CL9" s="122"/>
      <c r="CM9" s="122"/>
      <c r="CN9" s="122"/>
      <c r="CO9" s="122"/>
      <c r="CP9" s="126"/>
      <c r="CQ9" s="122"/>
      <c r="CR9" s="122"/>
      <c r="CS9" s="122"/>
      <c r="CT9" s="122"/>
      <c r="CU9" s="122"/>
      <c r="CV9" s="122"/>
      <c r="CW9" s="122"/>
      <c r="CX9" s="122"/>
      <c r="CY9" s="122"/>
      <c r="CZ9" s="122"/>
      <c r="DA9" s="122"/>
      <c r="DB9" s="126"/>
      <c r="DC9" s="122"/>
      <c r="DD9" s="122"/>
      <c r="DE9" s="122"/>
      <c r="DF9" s="122"/>
      <c r="DG9" s="122"/>
      <c r="DH9" s="122"/>
      <c r="DI9" s="122"/>
      <c r="DJ9" s="122"/>
      <c r="DK9" s="122"/>
      <c r="DL9" s="122"/>
      <c r="DM9" s="122"/>
      <c r="DN9" s="126"/>
      <c r="DO9" s="122"/>
      <c r="DP9" s="122"/>
      <c r="DQ9" s="122"/>
      <c r="DR9" s="122"/>
      <c r="DS9" s="122"/>
      <c r="DT9" s="122"/>
      <c r="DU9" s="122"/>
      <c r="DV9" s="122"/>
      <c r="DW9" s="122"/>
      <c r="DX9" s="122"/>
      <c r="DY9" s="122"/>
    </row>
    <row r="10" spans="1:129" s="109" customFormat="1" x14ac:dyDescent="0.25">
      <c r="A10" s="296"/>
      <c r="B10" s="272" t="s">
        <v>7</v>
      </c>
      <c r="C10" s="272"/>
      <c r="D10" s="122">
        <v>2</v>
      </c>
      <c r="E10" s="122">
        <v>0</v>
      </c>
      <c r="F10" s="122">
        <v>2</v>
      </c>
      <c r="G10" s="122">
        <v>0</v>
      </c>
      <c r="H10" s="122">
        <v>0</v>
      </c>
      <c r="I10" s="122">
        <v>0</v>
      </c>
      <c r="J10" s="122">
        <v>1</v>
      </c>
      <c r="K10" s="122">
        <v>0</v>
      </c>
      <c r="L10" s="122">
        <v>0</v>
      </c>
      <c r="M10" s="122">
        <v>0</v>
      </c>
      <c r="N10" s="122">
        <v>0</v>
      </c>
      <c r="O10" s="122">
        <v>0</v>
      </c>
      <c r="P10" s="122">
        <v>0</v>
      </c>
      <c r="Q10" s="122">
        <v>0</v>
      </c>
      <c r="R10" s="122">
        <v>0</v>
      </c>
      <c r="S10" s="122">
        <v>0</v>
      </c>
      <c r="T10" s="122">
        <v>0</v>
      </c>
      <c r="U10" s="122">
        <v>0</v>
      </c>
      <c r="V10" s="126">
        <v>0</v>
      </c>
      <c r="W10" s="122">
        <v>1</v>
      </c>
      <c r="X10" s="122">
        <v>0</v>
      </c>
      <c r="Y10" s="122">
        <v>0</v>
      </c>
      <c r="Z10" s="122">
        <v>0</v>
      </c>
      <c r="AA10" s="122">
        <v>0</v>
      </c>
      <c r="AB10" s="122">
        <v>1</v>
      </c>
      <c r="AC10" s="122">
        <v>0</v>
      </c>
      <c r="AD10" s="122">
        <v>0</v>
      </c>
      <c r="AE10" s="122">
        <v>1</v>
      </c>
      <c r="AF10" s="122">
        <v>0</v>
      </c>
      <c r="AG10" s="122">
        <v>0</v>
      </c>
      <c r="AH10" s="126">
        <v>0</v>
      </c>
      <c r="AI10" s="122">
        <v>0</v>
      </c>
      <c r="AJ10" s="122">
        <v>0</v>
      </c>
      <c r="AK10" s="122">
        <v>0</v>
      </c>
      <c r="AL10" s="122">
        <v>0</v>
      </c>
      <c r="AM10" s="122">
        <v>0</v>
      </c>
      <c r="AN10" s="122">
        <v>0</v>
      </c>
      <c r="AO10" s="122">
        <v>0</v>
      </c>
      <c r="AP10" s="122">
        <v>0</v>
      </c>
      <c r="AQ10" s="122">
        <v>0</v>
      </c>
      <c r="AR10" s="122">
        <v>0</v>
      </c>
      <c r="AS10" s="122">
        <v>0</v>
      </c>
      <c r="AT10" s="126">
        <v>0</v>
      </c>
      <c r="AU10" s="122">
        <v>0</v>
      </c>
      <c r="AV10" s="122">
        <v>0</v>
      </c>
      <c r="AW10" s="122">
        <v>0</v>
      </c>
      <c r="AX10" s="122">
        <v>0</v>
      </c>
      <c r="AY10" s="122">
        <v>0</v>
      </c>
      <c r="AZ10" s="122">
        <v>0</v>
      </c>
      <c r="BA10" s="122">
        <v>0</v>
      </c>
      <c r="BB10" s="122">
        <v>0</v>
      </c>
      <c r="BC10" s="122">
        <v>0</v>
      </c>
      <c r="BD10" s="122">
        <v>0</v>
      </c>
      <c r="BE10" s="122">
        <v>0</v>
      </c>
      <c r="BF10" s="126">
        <v>0</v>
      </c>
      <c r="BG10" s="122">
        <v>0</v>
      </c>
      <c r="BH10" s="122">
        <v>0</v>
      </c>
      <c r="BI10" s="122">
        <v>0</v>
      </c>
      <c r="BJ10" s="122">
        <v>0</v>
      </c>
      <c r="BK10" s="122">
        <v>0</v>
      </c>
      <c r="BL10" s="122"/>
      <c r="BM10" s="122"/>
      <c r="BN10" s="122"/>
      <c r="BO10" s="122"/>
      <c r="BP10" s="122"/>
      <c r="BQ10" s="122"/>
      <c r="BR10" s="126"/>
      <c r="BS10" s="122"/>
      <c r="BT10" s="122"/>
      <c r="BU10" s="122"/>
      <c r="BV10" s="122"/>
      <c r="BW10" s="122"/>
      <c r="BX10" s="122"/>
      <c r="BY10" s="122"/>
      <c r="BZ10" s="122"/>
      <c r="CA10" s="122"/>
      <c r="CB10" s="122"/>
      <c r="CC10" s="122"/>
      <c r="CD10" s="126"/>
      <c r="CE10" s="122"/>
      <c r="CF10" s="122"/>
      <c r="CG10" s="122"/>
      <c r="CH10" s="122"/>
      <c r="CI10" s="122"/>
      <c r="CJ10" s="122"/>
      <c r="CK10" s="122"/>
      <c r="CL10" s="122"/>
      <c r="CM10" s="122"/>
      <c r="CN10" s="122"/>
      <c r="CO10" s="122"/>
      <c r="CP10" s="126"/>
      <c r="CQ10" s="122"/>
      <c r="CR10" s="122"/>
      <c r="CS10" s="122"/>
      <c r="CT10" s="122"/>
      <c r="CU10" s="122"/>
      <c r="CV10" s="122"/>
      <c r="CW10" s="122"/>
      <c r="CX10" s="122"/>
      <c r="CY10" s="122"/>
      <c r="CZ10" s="122"/>
      <c r="DA10" s="122"/>
      <c r="DB10" s="126"/>
      <c r="DC10" s="122"/>
      <c r="DD10" s="122"/>
      <c r="DE10" s="122"/>
      <c r="DF10" s="122"/>
      <c r="DG10" s="122"/>
      <c r="DH10" s="122"/>
      <c r="DI10" s="122"/>
      <c r="DJ10" s="122"/>
      <c r="DK10" s="122"/>
      <c r="DL10" s="122"/>
      <c r="DM10" s="122"/>
      <c r="DN10" s="126"/>
      <c r="DO10" s="122"/>
      <c r="DP10" s="122"/>
      <c r="DQ10" s="122"/>
      <c r="DR10" s="122"/>
      <c r="DS10" s="122"/>
      <c r="DT10" s="122"/>
      <c r="DU10" s="122"/>
      <c r="DV10" s="122"/>
      <c r="DW10" s="122"/>
      <c r="DX10" s="122"/>
      <c r="DY10" s="122"/>
    </row>
    <row r="11" spans="1:129" s="3" customFormat="1" x14ac:dyDescent="0.25">
      <c r="A11" s="296"/>
      <c r="B11" s="109"/>
      <c r="C11" s="108"/>
      <c r="D11" s="108"/>
      <c r="E11" s="108"/>
      <c r="F11" s="108"/>
      <c r="G11" s="108"/>
      <c r="H11" s="108"/>
      <c r="I11" s="117"/>
      <c r="J11" s="108"/>
      <c r="K11" s="108"/>
      <c r="L11" s="108"/>
      <c r="M11" s="108"/>
      <c r="N11" s="108"/>
      <c r="O11" s="108"/>
      <c r="P11" s="108"/>
      <c r="Q11" s="108"/>
      <c r="R11" s="108"/>
      <c r="S11" s="108"/>
      <c r="T11" s="108"/>
      <c r="U11" s="117"/>
      <c r="V11" s="108"/>
      <c r="W11" s="108"/>
      <c r="X11" s="108"/>
      <c r="Y11" s="108"/>
      <c r="Z11" s="108"/>
      <c r="AA11" s="108"/>
      <c r="AB11" s="108"/>
      <c r="AC11" s="108"/>
      <c r="AD11" s="108"/>
      <c r="AE11" s="108"/>
      <c r="AF11" s="108"/>
      <c r="AG11" s="117"/>
      <c r="AH11" s="108"/>
      <c r="AI11" s="108"/>
      <c r="AJ11" s="108"/>
      <c r="AK11" s="108"/>
      <c r="AL11" s="108"/>
      <c r="AM11" s="108"/>
      <c r="AN11" s="108"/>
      <c r="AO11" s="108"/>
      <c r="AP11" s="108"/>
      <c r="AQ11" s="108"/>
      <c r="AR11" s="108"/>
      <c r="AS11" s="117"/>
      <c r="AT11" s="108"/>
      <c r="AU11" s="108"/>
      <c r="AV11" s="108"/>
      <c r="AW11" s="108"/>
      <c r="AX11" s="108"/>
      <c r="AY11" s="108"/>
      <c r="AZ11" s="108"/>
      <c r="BA11" s="108"/>
      <c r="BB11" s="108"/>
      <c r="BC11" s="108"/>
      <c r="BD11" s="108"/>
      <c r="BE11" s="117"/>
      <c r="BF11" s="108"/>
      <c r="BG11" s="108"/>
      <c r="BH11" s="108"/>
      <c r="BI11" s="108"/>
      <c r="BJ11" s="108"/>
      <c r="BK11" s="108"/>
      <c r="BL11" s="108"/>
      <c r="BM11" s="108"/>
      <c r="BN11" s="108"/>
      <c r="BO11" s="108"/>
      <c r="BP11" s="108"/>
      <c r="BQ11" s="117"/>
      <c r="BR11" s="108"/>
      <c r="BS11" s="108"/>
      <c r="BT11" s="108"/>
      <c r="BU11" s="108"/>
      <c r="BV11" s="108"/>
      <c r="BW11" s="108"/>
      <c r="BX11" s="108"/>
      <c r="BY11" s="108"/>
      <c r="BZ11" s="108"/>
      <c r="CA11" s="108"/>
      <c r="CB11" s="108"/>
      <c r="CC11" s="117"/>
      <c r="CD11" s="108"/>
      <c r="CE11" s="108"/>
      <c r="CF11" s="108"/>
      <c r="CG11" s="108"/>
      <c r="CH11" s="108"/>
      <c r="CI11" s="108"/>
      <c r="CJ11" s="108"/>
      <c r="CK11" s="108"/>
      <c r="CL11" s="108"/>
      <c r="CM11" s="108"/>
      <c r="CN11" s="108"/>
      <c r="CO11" s="117"/>
      <c r="CP11" s="108"/>
      <c r="CQ11" s="108"/>
      <c r="CR11" s="108"/>
      <c r="CS11" s="108"/>
      <c r="CT11" s="108"/>
      <c r="CU11" s="108"/>
      <c r="CV11" s="108"/>
      <c r="CW11" s="108"/>
      <c r="CX11" s="108"/>
      <c r="CY11" s="108"/>
      <c r="CZ11" s="108"/>
      <c r="DA11" s="117"/>
      <c r="DB11" s="108"/>
      <c r="DC11" s="108"/>
      <c r="DD11" s="108"/>
      <c r="DE11" s="108"/>
      <c r="DF11" s="108"/>
      <c r="DG11" s="108"/>
      <c r="DH11" s="108"/>
      <c r="DI11" s="108"/>
      <c r="DJ11" s="108"/>
      <c r="DK11" s="108"/>
      <c r="DL11" s="108"/>
      <c r="DM11" s="117"/>
      <c r="DN11" s="108"/>
      <c r="DO11" s="108"/>
      <c r="DP11" s="108"/>
      <c r="DQ11" s="108"/>
      <c r="DR11" s="108"/>
      <c r="DS11" s="108"/>
      <c r="DT11" s="108"/>
      <c r="DU11" s="108"/>
      <c r="DV11" s="108"/>
      <c r="DW11" s="108"/>
      <c r="DX11" s="108"/>
      <c r="DY11" s="117"/>
    </row>
    <row r="12" spans="1:129" s="3" customFormat="1" x14ac:dyDescent="0.25">
      <c r="A12" s="296"/>
      <c r="B12" s="136" t="s">
        <v>8</v>
      </c>
      <c r="C12" s="124"/>
      <c r="D12" s="108"/>
      <c r="E12" s="108"/>
      <c r="F12" s="108"/>
      <c r="G12" s="108"/>
      <c r="H12" s="108"/>
      <c r="I12" s="125"/>
      <c r="J12" s="108"/>
      <c r="K12" s="108"/>
      <c r="L12" s="108"/>
      <c r="M12" s="108"/>
      <c r="N12" s="108"/>
      <c r="O12" s="108"/>
      <c r="P12" s="108"/>
      <c r="Q12" s="108"/>
      <c r="R12" s="108"/>
      <c r="S12" s="108"/>
      <c r="T12" s="108"/>
      <c r="U12" s="117"/>
      <c r="V12" s="108"/>
      <c r="W12" s="108"/>
      <c r="X12" s="108"/>
      <c r="Y12" s="108"/>
      <c r="Z12" s="108"/>
      <c r="AA12" s="108"/>
      <c r="AB12" s="108"/>
      <c r="AC12" s="108"/>
      <c r="AD12" s="108"/>
      <c r="AE12" s="108"/>
      <c r="AF12" s="108"/>
      <c r="AG12" s="117"/>
      <c r="AH12" s="108"/>
      <c r="AI12" s="108"/>
      <c r="AJ12" s="108"/>
      <c r="AK12" s="108"/>
      <c r="AL12" s="108"/>
      <c r="AM12" s="108"/>
      <c r="AN12" s="108"/>
      <c r="AO12" s="108"/>
      <c r="AP12" s="108"/>
      <c r="AQ12" s="108"/>
      <c r="AR12" s="108"/>
      <c r="AS12" s="117"/>
      <c r="AT12" s="108"/>
      <c r="AU12" s="108"/>
      <c r="AV12" s="108"/>
      <c r="AW12" s="108"/>
      <c r="AX12" s="108"/>
      <c r="AY12" s="108"/>
      <c r="AZ12" s="108"/>
      <c r="BA12" s="108"/>
      <c r="BB12" s="108"/>
      <c r="BC12" s="108"/>
      <c r="BD12" s="108"/>
      <c r="BE12" s="117"/>
      <c r="BF12" s="108"/>
      <c r="BG12" s="108"/>
      <c r="BH12" s="108"/>
      <c r="BI12" s="108"/>
      <c r="BJ12" s="108"/>
      <c r="BK12" s="108"/>
      <c r="BL12" s="108"/>
      <c r="BM12" s="108"/>
      <c r="BN12" s="108"/>
      <c r="BO12" s="108"/>
      <c r="BP12" s="108"/>
      <c r="BQ12" s="117"/>
      <c r="BR12" s="108"/>
      <c r="BS12" s="108"/>
      <c r="BT12" s="108"/>
      <c r="BU12" s="108"/>
      <c r="BV12" s="108"/>
      <c r="BW12" s="108"/>
      <c r="BX12" s="108"/>
      <c r="BY12" s="108"/>
      <c r="BZ12" s="108"/>
      <c r="CA12" s="108"/>
      <c r="CB12" s="108"/>
      <c r="CC12" s="117"/>
      <c r="CD12" s="108"/>
      <c r="CE12" s="108"/>
      <c r="CF12" s="108"/>
      <c r="CG12" s="108"/>
      <c r="CH12" s="108"/>
      <c r="CI12" s="108"/>
      <c r="CJ12" s="108"/>
      <c r="CK12" s="108"/>
      <c r="CL12" s="108"/>
      <c r="CM12" s="108"/>
      <c r="CN12" s="108"/>
      <c r="CO12" s="117"/>
      <c r="CP12" s="108"/>
      <c r="CQ12" s="108"/>
      <c r="CR12" s="108"/>
      <c r="CS12" s="108"/>
      <c r="CT12" s="108"/>
      <c r="CU12" s="108"/>
      <c r="CV12" s="108"/>
      <c r="CW12" s="108"/>
      <c r="CX12" s="108"/>
      <c r="CY12" s="108"/>
      <c r="CZ12" s="108"/>
      <c r="DA12" s="117"/>
      <c r="DB12" s="108"/>
      <c r="DC12" s="108"/>
      <c r="DD12" s="108"/>
      <c r="DE12" s="108"/>
      <c r="DF12" s="108"/>
      <c r="DG12" s="108"/>
      <c r="DH12" s="108"/>
      <c r="DI12" s="108"/>
      <c r="DJ12" s="108"/>
      <c r="DK12" s="108"/>
      <c r="DL12" s="108"/>
      <c r="DM12" s="117"/>
      <c r="DN12" s="108"/>
      <c r="DO12" s="108"/>
      <c r="DP12" s="108"/>
      <c r="DQ12" s="108"/>
      <c r="DR12" s="108"/>
      <c r="DS12" s="108"/>
      <c r="DT12" s="108"/>
      <c r="DU12" s="108"/>
      <c r="DV12" s="108"/>
      <c r="DW12" s="108"/>
      <c r="DX12" s="108"/>
      <c r="DY12" s="117"/>
    </row>
    <row r="13" spans="1:129" s="3" customFormat="1" x14ac:dyDescent="0.25">
      <c r="A13" s="296"/>
      <c r="B13" s="273" t="s">
        <v>93</v>
      </c>
      <c r="C13" s="280"/>
      <c r="D13" s="122">
        <v>444</v>
      </c>
      <c r="E13" s="122">
        <v>32</v>
      </c>
      <c r="F13" s="122">
        <v>250</v>
      </c>
      <c r="G13" s="122">
        <v>318</v>
      </c>
      <c r="H13" s="122">
        <v>385</v>
      </c>
      <c r="I13" s="122">
        <v>229</v>
      </c>
      <c r="J13" s="122">
        <v>129</v>
      </c>
      <c r="K13" s="122">
        <v>238</v>
      </c>
      <c r="L13" s="122">
        <v>203</v>
      </c>
      <c r="M13" s="122">
        <v>191</v>
      </c>
      <c r="N13" s="122">
        <v>256</v>
      </c>
      <c r="O13" s="122">
        <v>231</v>
      </c>
      <c r="P13" s="122">
        <v>296</v>
      </c>
      <c r="Q13" s="122">
        <v>67</v>
      </c>
      <c r="R13" s="122">
        <v>363</v>
      </c>
      <c r="S13" s="122">
        <v>378</v>
      </c>
      <c r="T13" s="122">
        <v>250</v>
      </c>
      <c r="U13" s="122">
        <v>77</v>
      </c>
      <c r="V13" s="126">
        <v>210</v>
      </c>
      <c r="W13" s="122">
        <v>227</v>
      </c>
      <c r="X13" s="122">
        <v>247</v>
      </c>
      <c r="Y13" s="122">
        <v>199</v>
      </c>
      <c r="Z13" s="122">
        <v>282</v>
      </c>
      <c r="AA13" s="122">
        <v>258</v>
      </c>
      <c r="AB13" s="122">
        <v>396</v>
      </c>
      <c r="AC13" s="122">
        <v>71</v>
      </c>
      <c r="AD13" s="122">
        <v>376</v>
      </c>
      <c r="AE13" s="122">
        <v>479</v>
      </c>
      <c r="AF13" s="122">
        <v>454</v>
      </c>
      <c r="AG13" s="122">
        <v>305</v>
      </c>
      <c r="AH13" s="126">
        <v>70</v>
      </c>
      <c r="AI13" s="122">
        <v>23</v>
      </c>
      <c r="AJ13" s="122">
        <v>11</v>
      </c>
      <c r="AK13" s="122">
        <v>72</v>
      </c>
      <c r="AL13" s="122">
        <v>16</v>
      </c>
      <c r="AM13" s="122">
        <v>43</v>
      </c>
      <c r="AN13" s="122">
        <v>33</v>
      </c>
      <c r="AO13" s="122">
        <v>30</v>
      </c>
      <c r="AP13" s="122">
        <v>74</v>
      </c>
      <c r="AQ13" s="122">
        <v>76</v>
      </c>
      <c r="AR13" s="122">
        <v>60</v>
      </c>
      <c r="AS13" s="122">
        <v>62</v>
      </c>
      <c r="AT13" s="126">
        <v>98</v>
      </c>
      <c r="AU13" s="122">
        <v>78</v>
      </c>
      <c r="AV13" s="122">
        <v>49</v>
      </c>
      <c r="AW13" s="122">
        <v>112</v>
      </c>
      <c r="AX13" s="122">
        <v>86</v>
      </c>
      <c r="AY13" s="122">
        <v>121</v>
      </c>
      <c r="AZ13" s="122">
        <v>65</v>
      </c>
      <c r="BA13" s="122">
        <v>1</v>
      </c>
      <c r="BB13" s="122">
        <v>10</v>
      </c>
      <c r="BC13" s="122">
        <v>26</v>
      </c>
      <c r="BD13" s="122">
        <v>23</v>
      </c>
      <c r="BE13" s="122">
        <v>17</v>
      </c>
      <c r="BF13" s="126">
        <v>42</v>
      </c>
      <c r="BG13" s="122">
        <v>21</v>
      </c>
      <c r="BH13" s="122">
        <v>9</v>
      </c>
      <c r="BI13" s="122">
        <v>15</v>
      </c>
      <c r="BJ13" s="122">
        <v>36</v>
      </c>
      <c r="BK13" s="122">
        <v>3</v>
      </c>
      <c r="BL13" s="122"/>
      <c r="BM13" s="122"/>
      <c r="BN13" s="122"/>
      <c r="BO13" s="122"/>
      <c r="BP13" s="122"/>
      <c r="BQ13" s="122"/>
      <c r="BR13" s="126"/>
      <c r="BS13" s="122"/>
      <c r="BT13" s="122"/>
      <c r="BU13" s="122"/>
      <c r="BV13" s="122"/>
      <c r="BW13" s="122"/>
      <c r="BX13" s="122"/>
      <c r="BY13" s="122"/>
      <c r="BZ13" s="122"/>
      <c r="CA13" s="122"/>
      <c r="CB13" s="122"/>
      <c r="CC13" s="122"/>
      <c r="CD13" s="126"/>
      <c r="CE13" s="122"/>
      <c r="CF13" s="122"/>
      <c r="CG13" s="122"/>
      <c r="CH13" s="122"/>
      <c r="CI13" s="122"/>
      <c r="CJ13" s="122"/>
      <c r="CK13" s="122"/>
      <c r="CL13" s="122"/>
      <c r="CM13" s="122"/>
      <c r="CN13" s="122"/>
      <c r="CO13" s="122"/>
      <c r="CP13" s="126"/>
      <c r="CQ13" s="122"/>
      <c r="CR13" s="122"/>
      <c r="CS13" s="122"/>
      <c r="CT13" s="122"/>
      <c r="CU13" s="122"/>
      <c r="CV13" s="122"/>
      <c r="CW13" s="122"/>
      <c r="CX13" s="122"/>
      <c r="CY13" s="122"/>
      <c r="CZ13" s="122"/>
      <c r="DA13" s="122"/>
      <c r="DB13" s="126"/>
      <c r="DC13" s="122"/>
      <c r="DD13" s="122"/>
      <c r="DE13" s="122"/>
      <c r="DF13" s="122"/>
      <c r="DG13" s="122"/>
      <c r="DH13" s="122"/>
      <c r="DI13" s="122"/>
      <c r="DJ13" s="122"/>
      <c r="DK13" s="122"/>
      <c r="DL13" s="122"/>
      <c r="DM13" s="122"/>
      <c r="DN13" s="126"/>
      <c r="DO13" s="122"/>
      <c r="DP13" s="122"/>
      <c r="DQ13" s="122"/>
      <c r="DR13" s="122"/>
      <c r="DS13" s="122"/>
      <c r="DT13" s="122"/>
      <c r="DU13" s="122"/>
      <c r="DV13" s="122"/>
      <c r="DW13" s="122"/>
      <c r="DX13" s="122"/>
      <c r="DY13" s="122"/>
    </row>
    <row r="14" spans="1:129" s="3" customFormat="1" x14ac:dyDescent="0.25">
      <c r="A14" s="296"/>
      <c r="B14" s="273" t="s">
        <v>6</v>
      </c>
      <c r="C14" s="280"/>
      <c r="D14" s="122">
        <v>0</v>
      </c>
      <c r="E14" s="122">
        <v>0</v>
      </c>
      <c r="F14" s="122">
        <v>0</v>
      </c>
      <c r="G14" s="122">
        <v>0</v>
      </c>
      <c r="H14" s="122">
        <v>0</v>
      </c>
      <c r="I14" s="122">
        <v>0</v>
      </c>
      <c r="J14" s="122">
        <v>0</v>
      </c>
      <c r="K14" s="122">
        <v>0</v>
      </c>
      <c r="L14" s="122">
        <v>0</v>
      </c>
      <c r="M14" s="122">
        <v>0</v>
      </c>
      <c r="N14" s="122">
        <v>0</v>
      </c>
      <c r="O14" s="122">
        <v>0</v>
      </c>
      <c r="P14" s="122">
        <v>0</v>
      </c>
      <c r="Q14" s="122">
        <v>0</v>
      </c>
      <c r="R14" s="122">
        <v>0</v>
      </c>
      <c r="S14" s="122">
        <v>0</v>
      </c>
      <c r="T14" s="122">
        <v>0</v>
      </c>
      <c r="U14" s="122">
        <v>0</v>
      </c>
      <c r="V14" s="126">
        <v>0</v>
      </c>
      <c r="W14" s="122">
        <v>0</v>
      </c>
      <c r="X14" s="122">
        <v>0</v>
      </c>
      <c r="Y14" s="122">
        <v>0</v>
      </c>
      <c r="Z14" s="122">
        <v>0</v>
      </c>
      <c r="AA14" s="122">
        <v>0</v>
      </c>
      <c r="AB14" s="122">
        <v>0</v>
      </c>
      <c r="AC14" s="122">
        <v>0</v>
      </c>
      <c r="AD14" s="122">
        <v>0</v>
      </c>
      <c r="AE14" s="122">
        <v>0</v>
      </c>
      <c r="AF14" s="122">
        <v>1</v>
      </c>
      <c r="AG14" s="122">
        <v>0</v>
      </c>
      <c r="AH14" s="126">
        <v>0</v>
      </c>
      <c r="AI14" s="122">
        <v>0</v>
      </c>
      <c r="AJ14" s="122">
        <v>0</v>
      </c>
      <c r="AK14" s="122">
        <v>0</v>
      </c>
      <c r="AL14" s="122">
        <v>0</v>
      </c>
      <c r="AM14" s="122">
        <v>0</v>
      </c>
      <c r="AN14" s="122">
        <v>0</v>
      </c>
      <c r="AO14" s="122">
        <v>0</v>
      </c>
      <c r="AP14" s="122">
        <v>0</v>
      </c>
      <c r="AQ14" s="122">
        <v>0</v>
      </c>
      <c r="AR14" s="122">
        <v>0</v>
      </c>
      <c r="AS14" s="122">
        <v>0</v>
      </c>
      <c r="AT14" s="126">
        <v>0</v>
      </c>
      <c r="AU14" s="122">
        <v>0</v>
      </c>
      <c r="AV14" s="122">
        <v>0</v>
      </c>
      <c r="AW14" s="122">
        <v>0</v>
      </c>
      <c r="AX14" s="122">
        <v>0</v>
      </c>
      <c r="AY14" s="122">
        <v>0</v>
      </c>
      <c r="AZ14" s="122">
        <v>0</v>
      </c>
      <c r="BA14" s="122">
        <v>0</v>
      </c>
      <c r="BB14" s="122">
        <v>0</v>
      </c>
      <c r="BC14" s="122">
        <v>0</v>
      </c>
      <c r="BD14" s="122">
        <v>0</v>
      </c>
      <c r="BE14" s="122">
        <v>0</v>
      </c>
      <c r="BF14" s="126">
        <v>0</v>
      </c>
      <c r="BG14" s="122">
        <v>0</v>
      </c>
      <c r="BH14" s="122">
        <v>0</v>
      </c>
      <c r="BI14" s="122">
        <v>0</v>
      </c>
      <c r="BJ14" s="122">
        <v>0</v>
      </c>
      <c r="BK14" s="122">
        <v>0</v>
      </c>
      <c r="BL14" s="122"/>
      <c r="BM14" s="122"/>
      <c r="BN14" s="122"/>
      <c r="BO14" s="122"/>
      <c r="BP14" s="122"/>
      <c r="BQ14" s="122"/>
      <c r="BR14" s="126"/>
      <c r="BS14" s="122"/>
      <c r="BT14" s="122"/>
      <c r="BU14" s="122"/>
      <c r="BV14" s="122"/>
      <c r="BW14" s="122"/>
      <c r="BX14" s="122"/>
      <c r="BY14" s="122"/>
      <c r="BZ14" s="122"/>
      <c r="CA14" s="122"/>
      <c r="CB14" s="122"/>
      <c r="CC14" s="122"/>
      <c r="CD14" s="126"/>
      <c r="CE14" s="122"/>
      <c r="CF14" s="122"/>
      <c r="CG14" s="122"/>
      <c r="CH14" s="122"/>
      <c r="CI14" s="122"/>
      <c r="CJ14" s="122"/>
      <c r="CK14" s="122"/>
      <c r="CL14" s="122"/>
      <c r="CM14" s="122"/>
      <c r="CN14" s="122"/>
      <c r="CO14" s="122"/>
      <c r="CP14" s="126"/>
      <c r="CQ14" s="122"/>
      <c r="CR14" s="122"/>
      <c r="CS14" s="122"/>
      <c r="CT14" s="122"/>
      <c r="CU14" s="122"/>
      <c r="CV14" s="122"/>
      <c r="CW14" s="122"/>
      <c r="CX14" s="122"/>
      <c r="CY14" s="122"/>
      <c r="CZ14" s="122"/>
      <c r="DA14" s="122"/>
      <c r="DB14" s="126"/>
      <c r="DC14" s="122"/>
      <c r="DD14" s="122"/>
      <c r="DE14" s="122"/>
      <c r="DF14" s="122"/>
      <c r="DG14" s="122"/>
      <c r="DH14" s="122"/>
      <c r="DI14" s="122"/>
      <c r="DJ14" s="122"/>
      <c r="DK14" s="122"/>
      <c r="DL14" s="122"/>
      <c r="DM14" s="122"/>
      <c r="DN14" s="126"/>
      <c r="DO14" s="122"/>
      <c r="DP14" s="122"/>
      <c r="DQ14" s="122"/>
      <c r="DR14" s="122"/>
      <c r="DS14" s="122"/>
      <c r="DT14" s="122"/>
      <c r="DU14" s="122"/>
      <c r="DV14" s="122"/>
      <c r="DW14" s="122"/>
      <c r="DX14" s="122"/>
      <c r="DY14" s="122"/>
    </row>
    <row r="15" spans="1:129" s="3" customFormat="1" x14ac:dyDescent="0.25">
      <c r="A15" s="296"/>
      <c r="B15" s="273" t="s">
        <v>7</v>
      </c>
      <c r="C15" s="280"/>
      <c r="D15" s="122">
        <v>0</v>
      </c>
      <c r="E15" s="122">
        <v>0</v>
      </c>
      <c r="F15" s="122">
        <v>1</v>
      </c>
      <c r="G15" s="122">
        <v>0</v>
      </c>
      <c r="H15" s="122">
        <v>0</v>
      </c>
      <c r="I15" s="122">
        <v>0</v>
      </c>
      <c r="J15" s="122">
        <v>0</v>
      </c>
      <c r="K15" s="122">
        <v>0</v>
      </c>
      <c r="L15" s="122">
        <v>1</v>
      </c>
      <c r="M15" s="122">
        <v>0</v>
      </c>
      <c r="N15" s="122">
        <v>0</v>
      </c>
      <c r="O15" s="122">
        <v>0</v>
      </c>
      <c r="P15" s="122">
        <v>0</v>
      </c>
      <c r="Q15" s="122">
        <v>0</v>
      </c>
      <c r="R15" s="122">
        <v>0</v>
      </c>
      <c r="S15" s="122">
        <v>0</v>
      </c>
      <c r="T15" s="122">
        <v>0</v>
      </c>
      <c r="U15" s="122">
        <v>0</v>
      </c>
      <c r="V15" s="126">
        <v>0</v>
      </c>
      <c r="W15" s="122">
        <v>0</v>
      </c>
      <c r="X15" s="122">
        <v>0</v>
      </c>
      <c r="Y15" s="122">
        <v>0</v>
      </c>
      <c r="Z15" s="122">
        <v>1</v>
      </c>
      <c r="AA15" s="122">
        <v>0</v>
      </c>
      <c r="AB15" s="122">
        <v>0</v>
      </c>
      <c r="AC15" s="122">
        <v>0</v>
      </c>
      <c r="AD15" s="122">
        <v>0</v>
      </c>
      <c r="AE15" s="122">
        <v>0</v>
      </c>
      <c r="AF15" s="122">
        <v>0</v>
      </c>
      <c r="AG15" s="122">
        <v>1</v>
      </c>
      <c r="AH15" s="126">
        <v>0</v>
      </c>
      <c r="AI15" s="122">
        <v>0</v>
      </c>
      <c r="AJ15" s="122">
        <v>0</v>
      </c>
      <c r="AK15" s="122">
        <v>0</v>
      </c>
      <c r="AL15" s="122">
        <v>0</v>
      </c>
      <c r="AM15" s="122">
        <v>0</v>
      </c>
      <c r="AN15" s="122">
        <v>0</v>
      </c>
      <c r="AO15" s="122">
        <v>0</v>
      </c>
      <c r="AP15" s="122">
        <v>0</v>
      </c>
      <c r="AQ15" s="122">
        <v>0</v>
      </c>
      <c r="AR15" s="122">
        <v>0</v>
      </c>
      <c r="AS15" s="122">
        <v>0</v>
      </c>
      <c r="AT15" s="126">
        <v>0</v>
      </c>
      <c r="AU15" s="122">
        <v>0</v>
      </c>
      <c r="AV15" s="122">
        <v>0</v>
      </c>
      <c r="AW15" s="122">
        <v>0</v>
      </c>
      <c r="AX15" s="122">
        <v>0</v>
      </c>
      <c r="AY15" s="122">
        <v>0</v>
      </c>
      <c r="AZ15" s="122">
        <v>0</v>
      </c>
      <c r="BA15" s="122">
        <v>0</v>
      </c>
      <c r="BB15" s="122">
        <v>0</v>
      </c>
      <c r="BC15" s="122">
        <v>0</v>
      </c>
      <c r="BD15" s="122">
        <v>0</v>
      </c>
      <c r="BE15" s="122">
        <v>0</v>
      </c>
      <c r="BF15" s="126">
        <v>0</v>
      </c>
      <c r="BG15" s="122">
        <v>0</v>
      </c>
      <c r="BH15" s="122">
        <v>0</v>
      </c>
      <c r="BI15" s="122">
        <v>0</v>
      </c>
      <c r="BJ15" s="122">
        <v>0</v>
      </c>
      <c r="BK15" s="122">
        <v>0</v>
      </c>
      <c r="BL15" s="122"/>
      <c r="BM15" s="122"/>
      <c r="BN15" s="122"/>
      <c r="BO15" s="122"/>
      <c r="BP15" s="122"/>
      <c r="BQ15" s="122"/>
      <c r="BR15" s="126"/>
      <c r="BS15" s="122"/>
      <c r="BT15" s="122"/>
      <c r="BU15" s="122"/>
      <c r="BV15" s="122"/>
      <c r="BW15" s="122"/>
      <c r="BX15" s="122"/>
      <c r="BY15" s="122"/>
      <c r="BZ15" s="122"/>
      <c r="CA15" s="122"/>
      <c r="CB15" s="122"/>
      <c r="CC15" s="122"/>
      <c r="CD15" s="126"/>
      <c r="CE15" s="122"/>
      <c r="CF15" s="122"/>
      <c r="CG15" s="122"/>
      <c r="CH15" s="122"/>
      <c r="CI15" s="122"/>
      <c r="CJ15" s="122"/>
      <c r="CK15" s="122"/>
      <c r="CL15" s="122"/>
      <c r="CM15" s="122"/>
      <c r="CN15" s="122"/>
      <c r="CO15" s="122"/>
      <c r="CP15" s="126"/>
      <c r="CQ15" s="122"/>
      <c r="CR15" s="122"/>
      <c r="CS15" s="122"/>
      <c r="CT15" s="122"/>
      <c r="CU15" s="122"/>
      <c r="CV15" s="122"/>
      <c r="CW15" s="122"/>
      <c r="CX15" s="122"/>
      <c r="CY15" s="122"/>
      <c r="CZ15" s="122"/>
      <c r="DA15" s="122"/>
      <c r="DB15" s="126"/>
      <c r="DC15" s="122"/>
      <c r="DD15" s="122"/>
      <c r="DE15" s="122"/>
      <c r="DF15" s="122"/>
      <c r="DG15" s="122"/>
      <c r="DH15" s="122"/>
      <c r="DI15" s="122"/>
      <c r="DJ15" s="122"/>
      <c r="DK15" s="122"/>
      <c r="DL15" s="122"/>
      <c r="DM15" s="122"/>
      <c r="DN15" s="126"/>
      <c r="DO15" s="122"/>
      <c r="DP15" s="122"/>
      <c r="DQ15" s="122"/>
      <c r="DR15" s="122"/>
      <c r="DS15" s="122"/>
      <c r="DT15" s="122"/>
      <c r="DU15" s="122"/>
      <c r="DV15" s="122"/>
      <c r="DW15" s="122"/>
      <c r="DX15" s="122"/>
      <c r="DY15" s="122"/>
    </row>
    <row r="16" spans="1:129" s="3" customFormat="1" x14ac:dyDescent="0.25">
      <c r="A16" s="296"/>
      <c r="B16" s="109"/>
      <c r="C16" s="108"/>
      <c r="D16" s="108"/>
      <c r="E16" s="108"/>
      <c r="F16" s="108"/>
      <c r="G16" s="108"/>
      <c r="H16" s="108"/>
      <c r="I16" s="117"/>
      <c r="J16" s="108"/>
      <c r="K16" s="108"/>
      <c r="L16" s="108"/>
      <c r="M16" s="108"/>
      <c r="N16" s="108"/>
      <c r="O16" s="108"/>
      <c r="P16" s="108"/>
      <c r="Q16" s="108"/>
      <c r="R16" s="108"/>
      <c r="S16" s="108"/>
      <c r="T16" s="108"/>
      <c r="U16" s="117"/>
      <c r="V16" s="108"/>
      <c r="W16" s="108"/>
      <c r="X16" s="108"/>
      <c r="Y16" s="108"/>
      <c r="Z16" s="108"/>
      <c r="AA16" s="108"/>
      <c r="AB16" s="108"/>
      <c r="AC16" s="108"/>
      <c r="AD16" s="108"/>
      <c r="AE16" s="108"/>
      <c r="AF16" s="108"/>
      <c r="AG16" s="117"/>
      <c r="AH16" s="108"/>
      <c r="AI16" s="108"/>
      <c r="AJ16" s="108"/>
      <c r="AK16" s="108"/>
      <c r="AL16" s="108"/>
      <c r="AM16" s="108"/>
      <c r="AN16" s="108"/>
      <c r="AO16" s="108"/>
      <c r="AP16" s="108"/>
      <c r="AQ16" s="108"/>
      <c r="AR16" s="108"/>
      <c r="AS16" s="117"/>
      <c r="AT16" s="108"/>
      <c r="AU16" s="108"/>
      <c r="AV16" s="108"/>
      <c r="AW16" s="108"/>
      <c r="AX16" s="108"/>
      <c r="AY16" s="108"/>
      <c r="AZ16" s="108"/>
      <c r="BA16" s="108"/>
      <c r="BB16" s="108"/>
      <c r="BC16" s="108"/>
      <c r="BD16" s="108"/>
      <c r="BE16" s="117"/>
      <c r="BF16" s="108"/>
      <c r="BG16" s="108"/>
      <c r="BH16" s="108"/>
      <c r="BI16" s="108"/>
      <c r="BJ16" s="108"/>
      <c r="BK16" s="108"/>
      <c r="BL16" s="108"/>
      <c r="BM16" s="108"/>
      <c r="BN16" s="108"/>
      <c r="BO16" s="108"/>
      <c r="BP16" s="108"/>
      <c r="BQ16" s="117"/>
      <c r="BR16" s="108"/>
      <c r="BS16" s="108"/>
      <c r="BT16" s="108"/>
      <c r="BU16" s="108"/>
      <c r="BV16" s="108"/>
      <c r="BW16" s="108"/>
      <c r="BX16" s="108"/>
      <c r="BY16" s="108"/>
      <c r="BZ16" s="108"/>
      <c r="CA16" s="108"/>
      <c r="CB16" s="108"/>
      <c r="CC16" s="117"/>
      <c r="CD16" s="108"/>
      <c r="CE16" s="108"/>
      <c r="CF16" s="108"/>
      <c r="CG16" s="108"/>
      <c r="CH16" s="108"/>
      <c r="CI16" s="108"/>
      <c r="CJ16" s="108"/>
      <c r="CK16" s="108"/>
      <c r="CL16" s="108"/>
      <c r="CM16" s="108"/>
      <c r="CN16" s="108"/>
      <c r="CO16" s="117"/>
      <c r="CP16" s="108"/>
      <c r="CQ16" s="108"/>
      <c r="CR16" s="108"/>
      <c r="CS16" s="108"/>
      <c r="CT16" s="108"/>
      <c r="CU16" s="108"/>
      <c r="CV16" s="108"/>
      <c r="CW16" s="108"/>
      <c r="CX16" s="108"/>
      <c r="CY16" s="108"/>
      <c r="CZ16" s="108"/>
      <c r="DA16" s="117"/>
      <c r="DB16" s="108"/>
      <c r="DC16" s="108"/>
      <c r="DD16" s="108"/>
      <c r="DE16" s="108"/>
      <c r="DF16" s="108"/>
      <c r="DG16" s="108"/>
      <c r="DH16" s="108"/>
      <c r="DI16" s="108"/>
      <c r="DJ16" s="108"/>
      <c r="DK16" s="108"/>
      <c r="DL16" s="108"/>
      <c r="DM16" s="117"/>
      <c r="DN16" s="108"/>
      <c r="DO16" s="108"/>
      <c r="DP16" s="108"/>
      <c r="DQ16" s="108"/>
      <c r="DR16" s="108"/>
      <c r="DS16" s="108"/>
      <c r="DT16" s="108"/>
      <c r="DU16" s="108"/>
      <c r="DV16" s="108"/>
      <c r="DW16" s="108"/>
      <c r="DX16" s="108"/>
      <c r="DY16" s="117"/>
    </row>
    <row r="17" spans="1:129" s="3" customFormat="1" x14ac:dyDescent="0.25">
      <c r="A17" s="296"/>
      <c r="B17" s="136" t="s">
        <v>9</v>
      </c>
      <c r="C17" s="124"/>
      <c r="D17" s="108"/>
      <c r="E17" s="108"/>
      <c r="F17" s="108"/>
      <c r="G17" s="108"/>
      <c r="H17" s="108"/>
      <c r="I17" s="125"/>
      <c r="J17" s="108"/>
      <c r="K17" s="108"/>
      <c r="L17" s="108"/>
      <c r="M17" s="108"/>
      <c r="N17" s="108"/>
      <c r="O17" s="108"/>
      <c r="P17" s="108"/>
      <c r="Q17" s="108"/>
      <c r="R17" s="108"/>
      <c r="S17" s="108"/>
      <c r="T17" s="108"/>
      <c r="U17" s="117"/>
      <c r="V17" s="108"/>
      <c r="W17" s="108"/>
      <c r="X17" s="108"/>
      <c r="Y17" s="108"/>
      <c r="Z17" s="108"/>
      <c r="AA17" s="108"/>
      <c r="AB17" s="108"/>
      <c r="AC17" s="108"/>
      <c r="AD17" s="108"/>
      <c r="AE17" s="108"/>
      <c r="AF17" s="108"/>
      <c r="AG17" s="117"/>
      <c r="AH17" s="108"/>
      <c r="AI17" s="108"/>
      <c r="AJ17" s="108"/>
      <c r="AK17" s="108"/>
      <c r="AL17" s="108"/>
      <c r="AM17" s="108"/>
      <c r="AN17" s="108"/>
      <c r="AO17" s="108"/>
      <c r="AP17" s="108"/>
      <c r="AQ17" s="108"/>
      <c r="AR17" s="108"/>
      <c r="AS17" s="117"/>
      <c r="AT17" s="108"/>
      <c r="AU17" s="108"/>
      <c r="AV17" s="108"/>
      <c r="AW17" s="108"/>
      <c r="AX17" s="108"/>
      <c r="AY17" s="108"/>
      <c r="AZ17" s="108"/>
      <c r="BA17" s="108"/>
      <c r="BB17" s="108"/>
      <c r="BC17" s="108"/>
      <c r="BD17" s="108"/>
      <c r="BE17" s="117"/>
      <c r="BF17" s="108"/>
      <c r="BG17" s="108"/>
      <c r="BH17" s="108"/>
      <c r="BI17" s="108"/>
      <c r="BJ17" s="108"/>
      <c r="BK17" s="108"/>
      <c r="BL17" s="108"/>
      <c r="BM17" s="108"/>
      <c r="BN17" s="108"/>
      <c r="BO17" s="108"/>
      <c r="BP17" s="108"/>
      <c r="BQ17" s="117"/>
      <c r="BR17" s="108"/>
      <c r="BS17" s="108"/>
      <c r="BT17" s="108"/>
      <c r="BU17" s="108"/>
      <c r="BV17" s="108"/>
      <c r="BW17" s="108"/>
      <c r="BX17" s="108"/>
      <c r="BY17" s="108"/>
      <c r="BZ17" s="108"/>
      <c r="CA17" s="108"/>
      <c r="CB17" s="108"/>
      <c r="CC17" s="117"/>
      <c r="CD17" s="108"/>
      <c r="CE17" s="108"/>
      <c r="CF17" s="108"/>
      <c r="CG17" s="108"/>
      <c r="CH17" s="108"/>
      <c r="CI17" s="108"/>
      <c r="CJ17" s="108"/>
      <c r="CK17" s="108"/>
      <c r="CL17" s="108"/>
      <c r="CM17" s="108"/>
      <c r="CN17" s="108"/>
      <c r="CO17" s="117"/>
      <c r="CP17" s="108"/>
      <c r="CQ17" s="108"/>
      <c r="CR17" s="108"/>
      <c r="CS17" s="108"/>
      <c r="CT17" s="108"/>
      <c r="CU17" s="108"/>
      <c r="CV17" s="108"/>
      <c r="CW17" s="108"/>
      <c r="CX17" s="108"/>
      <c r="CY17" s="108"/>
      <c r="CZ17" s="108"/>
      <c r="DA17" s="117"/>
      <c r="DB17" s="108"/>
      <c r="DC17" s="108"/>
      <c r="DD17" s="108"/>
      <c r="DE17" s="108"/>
      <c r="DF17" s="108"/>
      <c r="DG17" s="108"/>
      <c r="DH17" s="108"/>
      <c r="DI17" s="108"/>
      <c r="DJ17" s="108"/>
      <c r="DK17" s="108"/>
      <c r="DL17" s="108"/>
      <c r="DM17" s="117"/>
      <c r="DN17" s="108"/>
      <c r="DO17" s="108"/>
      <c r="DP17" s="108"/>
      <c r="DQ17" s="108"/>
      <c r="DR17" s="108"/>
      <c r="DS17" s="108"/>
      <c r="DT17" s="108"/>
      <c r="DU17" s="108"/>
      <c r="DV17" s="108"/>
      <c r="DW17" s="108"/>
      <c r="DX17" s="108"/>
      <c r="DY17" s="117"/>
    </row>
    <row r="18" spans="1:129" s="3" customFormat="1" x14ac:dyDescent="0.25">
      <c r="A18" s="296"/>
      <c r="B18" s="273" t="s">
        <v>93</v>
      </c>
      <c r="C18" s="280"/>
      <c r="D18" s="122">
        <v>262</v>
      </c>
      <c r="E18" s="122">
        <v>33</v>
      </c>
      <c r="F18" s="122">
        <v>289</v>
      </c>
      <c r="G18" s="122">
        <v>295</v>
      </c>
      <c r="H18" s="122">
        <v>177</v>
      </c>
      <c r="I18" s="122">
        <v>102</v>
      </c>
      <c r="J18" s="122">
        <v>219</v>
      </c>
      <c r="K18" s="122">
        <v>139</v>
      </c>
      <c r="L18" s="122">
        <v>129</v>
      </c>
      <c r="M18" s="122">
        <v>235</v>
      </c>
      <c r="N18" s="122">
        <v>118</v>
      </c>
      <c r="O18" s="122">
        <v>139</v>
      </c>
      <c r="P18" s="122">
        <v>198</v>
      </c>
      <c r="Q18" s="122">
        <v>57</v>
      </c>
      <c r="R18" s="122">
        <v>143</v>
      </c>
      <c r="S18" s="122">
        <v>134</v>
      </c>
      <c r="T18" s="122">
        <v>134</v>
      </c>
      <c r="U18" s="122">
        <v>41</v>
      </c>
      <c r="V18" s="126">
        <v>213</v>
      </c>
      <c r="W18" s="122">
        <v>196</v>
      </c>
      <c r="X18" s="122">
        <v>123</v>
      </c>
      <c r="Y18" s="122">
        <v>207</v>
      </c>
      <c r="Z18" s="122">
        <v>446</v>
      </c>
      <c r="AA18" s="122">
        <v>151</v>
      </c>
      <c r="AB18" s="122">
        <v>153</v>
      </c>
      <c r="AC18" s="122">
        <v>59</v>
      </c>
      <c r="AD18" s="122">
        <v>258</v>
      </c>
      <c r="AE18" s="122">
        <v>234</v>
      </c>
      <c r="AF18" s="122">
        <v>236</v>
      </c>
      <c r="AG18" s="122">
        <v>167</v>
      </c>
      <c r="AH18" s="126">
        <v>12</v>
      </c>
      <c r="AI18" s="122">
        <v>47</v>
      </c>
      <c r="AJ18" s="122">
        <v>73</v>
      </c>
      <c r="AK18" s="122">
        <v>46</v>
      </c>
      <c r="AL18" s="122">
        <v>46</v>
      </c>
      <c r="AM18" s="122">
        <v>45</v>
      </c>
      <c r="AN18" s="122">
        <v>41</v>
      </c>
      <c r="AO18" s="122">
        <v>11</v>
      </c>
      <c r="AP18" s="122">
        <v>37</v>
      </c>
      <c r="AQ18" s="122">
        <v>42</v>
      </c>
      <c r="AR18" s="122">
        <v>27</v>
      </c>
      <c r="AS18" s="122">
        <v>36</v>
      </c>
      <c r="AT18" s="126">
        <v>48</v>
      </c>
      <c r="AU18" s="122">
        <v>79</v>
      </c>
      <c r="AV18" s="122">
        <v>17</v>
      </c>
      <c r="AW18" s="122">
        <v>52</v>
      </c>
      <c r="AX18" s="122">
        <v>34</v>
      </c>
      <c r="AY18" s="122">
        <v>18</v>
      </c>
      <c r="AZ18" s="122">
        <v>32</v>
      </c>
      <c r="BA18" s="122">
        <v>11</v>
      </c>
      <c r="BB18" s="122">
        <v>48</v>
      </c>
      <c r="BC18" s="122">
        <v>49</v>
      </c>
      <c r="BD18" s="122">
        <v>41</v>
      </c>
      <c r="BE18" s="122">
        <v>21</v>
      </c>
      <c r="BF18" s="126">
        <v>74</v>
      </c>
      <c r="BG18" s="122">
        <v>48</v>
      </c>
      <c r="BH18" s="122">
        <v>38</v>
      </c>
      <c r="BI18" s="122">
        <v>63</v>
      </c>
      <c r="BJ18" s="122">
        <v>90</v>
      </c>
      <c r="BK18" s="122">
        <v>91</v>
      </c>
      <c r="BL18" s="122"/>
      <c r="BM18" s="122"/>
      <c r="BN18" s="122"/>
      <c r="BO18" s="122"/>
      <c r="BP18" s="122"/>
      <c r="BQ18" s="122"/>
      <c r="BR18" s="126"/>
      <c r="BS18" s="122"/>
      <c r="BT18" s="122"/>
      <c r="BU18" s="122"/>
      <c r="BV18" s="122"/>
      <c r="BW18" s="122"/>
      <c r="BX18" s="122"/>
      <c r="BY18" s="122"/>
      <c r="BZ18" s="122"/>
      <c r="CA18" s="122"/>
      <c r="CB18" s="122"/>
      <c r="CC18" s="122"/>
      <c r="CD18" s="126"/>
      <c r="CE18" s="122"/>
      <c r="CF18" s="122"/>
      <c r="CG18" s="122"/>
      <c r="CH18" s="122"/>
      <c r="CI18" s="122"/>
      <c r="CJ18" s="122"/>
      <c r="CK18" s="122"/>
      <c r="CL18" s="122"/>
      <c r="CM18" s="122"/>
      <c r="CN18" s="122"/>
      <c r="CO18" s="122"/>
      <c r="CP18" s="126"/>
      <c r="CQ18" s="122"/>
      <c r="CR18" s="122"/>
      <c r="CS18" s="122"/>
      <c r="CT18" s="122"/>
      <c r="CU18" s="122"/>
      <c r="CV18" s="122"/>
      <c r="CW18" s="122"/>
      <c r="CX18" s="122"/>
      <c r="CY18" s="122"/>
      <c r="CZ18" s="122"/>
      <c r="DA18" s="122"/>
      <c r="DB18" s="126"/>
      <c r="DC18" s="122"/>
      <c r="DD18" s="122"/>
      <c r="DE18" s="122"/>
      <c r="DF18" s="122"/>
      <c r="DG18" s="122"/>
      <c r="DH18" s="122"/>
      <c r="DI18" s="122"/>
      <c r="DJ18" s="122"/>
      <c r="DK18" s="122"/>
      <c r="DL18" s="122"/>
      <c r="DM18" s="122"/>
      <c r="DN18" s="126"/>
      <c r="DO18" s="122"/>
      <c r="DP18" s="122"/>
      <c r="DQ18" s="122"/>
      <c r="DR18" s="122"/>
      <c r="DS18" s="122"/>
      <c r="DT18" s="122"/>
      <c r="DU18" s="122"/>
      <c r="DV18" s="122"/>
      <c r="DW18" s="122"/>
      <c r="DX18" s="122"/>
      <c r="DY18" s="122"/>
    </row>
    <row r="19" spans="1:129" s="3" customFormat="1" x14ac:dyDescent="0.25">
      <c r="A19" s="296"/>
      <c r="B19" s="273" t="s">
        <v>6</v>
      </c>
      <c r="C19" s="280"/>
      <c r="D19" s="122">
        <v>0</v>
      </c>
      <c r="E19" s="122">
        <v>0</v>
      </c>
      <c r="F19" s="122">
        <v>0</v>
      </c>
      <c r="G19" s="122">
        <v>0</v>
      </c>
      <c r="H19" s="122">
        <v>0</v>
      </c>
      <c r="I19" s="122">
        <v>0</v>
      </c>
      <c r="J19" s="122">
        <v>0</v>
      </c>
      <c r="K19" s="122">
        <v>0</v>
      </c>
      <c r="L19" s="122">
        <v>0</v>
      </c>
      <c r="M19" s="122">
        <v>0</v>
      </c>
      <c r="N19" s="122">
        <v>0</v>
      </c>
      <c r="O19" s="122">
        <v>0</v>
      </c>
      <c r="P19" s="122">
        <v>0</v>
      </c>
      <c r="Q19" s="122">
        <v>0</v>
      </c>
      <c r="R19" s="122">
        <v>0</v>
      </c>
      <c r="S19" s="122">
        <v>0</v>
      </c>
      <c r="T19" s="122">
        <v>0</v>
      </c>
      <c r="U19" s="122">
        <v>0</v>
      </c>
      <c r="V19" s="126">
        <v>0</v>
      </c>
      <c r="W19" s="122">
        <v>1</v>
      </c>
      <c r="X19" s="122">
        <v>0</v>
      </c>
      <c r="Y19" s="122">
        <v>0</v>
      </c>
      <c r="Z19" s="122">
        <v>0</v>
      </c>
      <c r="AA19" s="122">
        <v>0</v>
      </c>
      <c r="AB19" s="122">
        <v>1</v>
      </c>
      <c r="AC19" s="122">
        <v>0</v>
      </c>
      <c r="AD19" s="122">
        <v>0</v>
      </c>
      <c r="AE19" s="122">
        <v>0</v>
      </c>
      <c r="AF19" s="122">
        <v>0</v>
      </c>
      <c r="AG19" s="122">
        <v>0</v>
      </c>
      <c r="AH19" s="126">
        <v>0</v>
      </c>
      <c r="AI19" s="122">
        <v>0</v>
      </c>
      <c r="AJ19" s="122">
        <v>0</v>
      </c>
      <c r="AK19" s="122">
        <v>0</v>
      </c>
      <c r="AL19" s="122">
        <v>0</v>
      </c>
      <c r="AM19" s="122">
        <v>0</v>
      </c>
      <c r="AN19" s="122">
        <v>0</v>
      </c>
      <c r="AO19" s="122">
        <v>0</v>
      </c>
      <c r="AP19" s="122">
        <v>0</v>
      </c>
      <c r="AQ19" s="122">
        <v>0</v>
      </c>
      <c r="AR19" s="122">
        <v>0</v>
      </c>
      <c r="AS19" s="122">
        <v>0</v>
      </c>
      <c r="AT19" s="126">
        <v>0</v>
      </c>
      <c r="AU19" s="122">
        <v>0</v>
      </c>
      <c r="AV19" s="122">
        <v>0</v>
      </c>
      <c r="AW19" s="122">
        <v>0</v>
      </c>
      <c r="AX19" s="122">
        <v>0</v>
      </c>
      <c r="AY19" s="122">
        <v>0</v>
      </c>
      <c r="AZ19" s="122">
        <v>0</v>
      </c>
      <c r="BA19" s="122">
        <v>0</v>
      </c>
      <c r="BB19" s="122">
        <v>0</v>
      </c>
      <c r="BC19" s="122">
        <v>0</v>
      </c>
      <c r="BD19" s="122">
        <v>0</v>
      </c>
      <c r="BE19" s="122">
        <v>0</v>
      </c>
      <c r="BF19" s="126">
        <v>0</v>
      </c>
      <c r="BG19" s="122">
        <v>0</v>
      </c>
      <c r="BH19" s="122">
        <v>0</v>
      </c>
      <c r="BI19" s="122">
        <v>0</v>
      </c>
      <c r="BJ19" s="122">
        <v>0</v>
      </c>
      <c r="BK19" s="122">
        <v>0</v>
      </c>
      <c r="BL19" s="122"/>
      <c r="BM19" s="122"/>
      <c r="BN19" s="122"/>
      <c r="BO19" s="122"/>
      <c r="BP19" s="122"/>
      <c r="BQ19" s="122"/>
      <c r="BR19" s="126"/>
      <c r="BS19" s="122"/>
      <c r="BT19" s="122"/>
      <c r="BU19" s="122"/>
      <c r="BV19" s="122"/>
      <c r="BW19" s="122"/>
      <c r="BX19" s="122"/>
      <c r="BY19" s="122"/>
      <c r="BZ19" s="122"/>
      <c r="CA19" s="122"/>
      <c r="CB19" s="122"/>
      <c r="CC19" s="122"/>
      <c r="CD19" s="126"/>
      <c r="CE19" s="122"/>
      <c r="CF19" s="122"/>
      <c r="CG19" s="122"/>
      <c r="CH19" s="122"/>
      <c r="CI19" s="122"/>
      <c r="CJ19" s="122"/>
      <c r="CK19" s="122"/>
      <c r="CL19" s="122"/>
      <c r="CM19" s="122"/>
      <c r="CN19" s="122"/>
      <c r="CO19" s="122"/>
      <c r="CP19" s="126"/>
      <c r="CQ19" s="122"/>
      <c r="CR19" s="122"/>
      <c r="CS19" s="122"/>
      <c r="CT19" s="122"/>
      <c r="CU19" s="122"/>
      <c r="CV19" s="122"/>
      <c r="CW19" s="122"/>
      <c r="CX19" s="122"/>
      <c r="CY19" s="122"/>
      <c r="CZ19" s="122"/>
      <c r="DA19" s="122"/>
      <c r="DB19" s="126"/>
      <c r="DC19" s="122"/>
      <c r="DD19" s="122"/>
      <c r="DE19" s="122"/>
      <c r="DF19" s="122"/>
      <c r="DG19" s="122"/>
      <c r="DH19" s="122"/>
      <c r="DI19" s="122"/>
      <c r="DJ19" s="122"/>
      <c r="DK19" s="122"/>
      <c r="DL19" s="122"/>
      <c r="DM19" s="122"/>
      <c r="DN19" s="126"/>
      <c r="DO19" s="122"/>
      <c r="DP19" s="122"/>
      <c r="DQ19" s="122"/>
      <c r="DR19" s="122"/>
      <c r="DS19" s="122"/>
      <c r="DT19" s="122"/>
      <c r="DU19" s="122"/>
      <c r="DV19" s="122"/>
      <c r="DW19" s="122"/>
      <c r="DX19" s="122"/>
      <c r="DY19" s="122"/>
    </row>
    <row r="20" spans="1:129" s="3" customFormat="1" x14ac:dyDescent="0.25">
      <c r="A20" s="296"/>
      <c r="B20" s="273" t="s">
        <v>7</v>
      </c>
      <c r="C20" s="280"/>
      <c r="D20" s="122">
        <v>0</v>
      </c>
      <c r="E20" s="122">
        <v>0</v>
      </c>
      <c r="F20" s="122">
        <v>1</v>
      </c>
      <c r="G20" s="122">
        <v>0</v>
      </c>
      <c r="H20" s="122">
        <v>0</v>
      </c>
      <c r="I20" s="122">
        <v>1</v>
      </c>
      <c r="J20" s="122">
        <v>0</v>
      </c>
      <c r="K20" s="122">
        <v>0</v>
      </c>
      <c r="L20" s="122">
        <v>0</v>
      </c>
      <c r="M20" s="122">
        <v>0</v>
      </c>
      <c r="N20" s="122">
        <v>0</v>
      </c>
      <c r="O20" s="122">
        <v>0</v>
      </c>
      <c r="P20" s="122">
        <v>0</v>
      </c>
      <c r="Q20" s="122">
        <v>0</v>
      </c>
      <c r="R20" s="122">
        <v>0</v>
      </c>
      <c r="S20" s="122">
        <v>0</v>
      </c>
      <c r="T20" s="122">
        <v>0</v>
      </c>
      <c r="U20" s="122">
        <v>0</v>
      </c>
      <c r="V20" s="126">
        <v>0</v>
      </c>
      <c r="W20" s="122">
        <v>0</v>
      </c>
      <c r="X20" s="122">
        <v>0</v>
      </c>
      <c r="Y20" s="122">
        <v>0</v>
      </c>
      <c r="Z20" s="122">
        <v>1</v>
      </c>
      <c r="AA20" s="122">
        <v>0</v>
      </c>
      <c r="AB20" s="122">
        <v>0</v>
      </c>
      <c r="AC20" s="122">
        <v>0</v>
      </c>
      <c r="AD20" s="122">
        <v>0</v>
      </c>
      <c r="AE20" s="122">
        <v>0</v>
      </c>
      <c r="AF20" s="122">
        <v>1</v>
      </c>
      <c r="AG20" s="122">
        <v>0</v>
      </c>
      <c r="AH20" s="126">
        <v>0</v>
      </c>
      <c r="AI20" s="122">
        <v>0</v>
      </c>
      <c r="AJ20" s="122">
        <v>0</v>
      </c>
      <c r="AK20" s="122">
        <v>0</v>
      </c>
      <c r="AL20" s="122">
        <v>0</v>
      </c>
      <c r="AM20" s="122">
        <v>0</v>
      </c>
      <c r="AN20" s="122">
        <v>0</v>
      </c>
      <c r="AO20" s="122">
        <v>0</v>
      </c>
      <c r="AP20" s="122">
        <v>0</v>
      </c>
      <c r="AQ20" s="122">
        <v>0</v>
      </c>
      <c r="AR20" s="122">
        <v>1</v>
      </c>
      <c r="AS20" s="122">
        <v>0</v>
      </c>
      <c r="AT20" s="126">
        <v>0</v>
      </c>
      <c r="AU20" s="122">
        <v>0</v>
      </c>
      <c r="AV20" s="122">
        <v>0</v>
      </c>
      <c r="AW20" s="122">
        <v>0</v>
      </c>
      <c r="AX20" s="122">
        <v>0</v>
      </c>
      <c r="AY20" s="122">
        <v>0</v>
      </c>
      <c r="AZ20" s="122">
        <v>0</v>
      </c>
      <c r="BA20" s="122">
        <v>0</v>
      </c>
      <c r="BB20" s="122">
        <v>0</v>
      </c>
      <c r="BC20" s="122">
        <v>0</v>
      </c>
      <c r="BD20" s="122">
        <v>0</v>
      </c>
      <c r="BE20" s="122">
        <v>0</v>
      </c>
      <c r="BF20" s="126">
        <v>0</v>
      </c>
      <c r="BG20" s="122">
        <v>1</v>
      </c>
      <c r="BH20" s="122">
        <v>0</v>
      </c>
      <c r="BI20" s="122">
        <v>0</v>
      </c>
      <c r="BJ20" s="122">
        <v>0</v>
      </c>
      <c r="BK20" s="122">
        <v>0</v>
      </c>
      <c r="BL20" s="122"/>
      <c r="BM20" s="122"/>
      <c r="BN20" s="122"/>
      <c r="BO20" s="122"/>
      <c r="BP20" s="122"/>
      <c r="BQ20" s="122"/>
      <c r="BR20" s="126"/>
      <c r="BS20" s="122"/>
      <c r="BT20" s="122"/>
      <c r="BU20" s="122"/>
      <c r="BV20" s="122"/>
      <c r="BW20" s="122"/>
      <c r="BX20" s="122"/>
      <c r="BY20" s="122"/>
      <c r="BZ20" s="122"/>
      <c r="CA20" s="122"/>
      <c r="CB20" s="122"/>
      <c r="CC20" s="122"/>
      <c r="CD20" s="126"/>
      <c r="CE20" s="122"/>
      <c r="CF20" s="122"/>
      <c r="CG20" s="122"/>
      <c r="CH20" s="122"/>
      <c r="CI20" s="122"/>
      <c r="CJ20" s="122"/>
      <c r="CK20" s="122"/>
      <c r="CL20" s="122"/>
      <c r="CM20" s="122"/>
      <c r="CN20" s="122"/>
      <c r="CO20" s="122"/>
      <c r="CP20" s="126"/>
      <c r="CQ20" s="122"/>
      <c r="CR20" s="122"/>
      <c r="CS20" s="122"/>
      <c r="CT20" s="122"/>
      <c r="CU20" s="122"/>
      <c r="CV20" s="122"/>
      <c r="CW20" s="122"/>
      <c r="CX20" s="122"/>
      <c r="CY20" s="122"/>
      <c r="CZ20" s="122"/>
      <c r="DA20" s="122"/>
      <c r="DB20" s="126"/>
      <c r="DC20" s="122"/>
      <c r="DD20" s="122"/>
      <c r="DE20" s="122"/>
      <c r="DF20" s="122"/>
      <c r="DG20" s="122"/>
      <c r="DH20" s="122"/>
      <c r="DI20" s="122"/>
      <c r="DJ20" s="122"/>
      <c r="DK20" s="122"/>
      <c r="DL20" s="122"/>
      <c r="DM20" s="122"/>
      <c r="DN20" s="126"/>
      <c r="DO20" s="122"/>
      <c r="DP20" s="122"/>
      <c r="DQ20" s="122"/>
      <c r="DR20" s="122"/>
      <c r="DS20" s="122"/>
      <c r="DT20" s="122"/>
      <c r="DU20" s="122"/>
      <c r="DV20" s="122"/>
      <c r="DW20" s="122"/>
      <c r="DX20" s="122"/>
      <c r="DY20" s="122"/>
    </row>
    <row r="21" spans="1:129" s="3" customFormat="1" x14ac:dyDescent="0.25">
      <c r="A21" s="296"/>
      <c r="B21" s="109"/>
      <c r="C21" s="108"/>
      <c r="D21" s="108"/>
      <c r="E21" s="108"/>
      <c r="F21" s="108"/>
      <c r="G21" s="108"/>
      <c r="H21" s="108"/>
      <c r="I21" s="117"/>
      <c r="J21" s="108"/>
      <c r="K21" s="108"/>
      <c r="L21" s="108"/>
      <c r="M21" s="108"/>
      <c r="N21" s="108"/>
      <c r="O21" s="108"/>
      <c r="P21" s="108"/>
      <c r="Q21" s="108"/>
      <c r="R21" s="108"/>
      <c r="S21" s="108"/>
      <c r="T21" s="108"/>
      <c r="U21" s="117"/>
      <c r="V21" s="108"/>
      <c r="W21" s="108"/>
      <c r="X21" s="108"/>
      <c r="Y21" s="108"/>
      <c r="Z21" s="108"/>
      <c r="AA21" s="108"/>
      <c r="AB21" s="108"/>
      <c r="AC21" s="108"/>
      <c r="AD21" s="108"/>
      <c r="AE21" s="108"/>
      <c r="AF21" s="108"/>
      <c r="AG21" s="117"/>
      <c r="AH21" s="108"/>
      <c r="AI21" s="108"/>
      <c r="AJ21" s="108"/>
      <c r="AK21" s="108"/>
      <c r="AL21" s="108"/>
      <c r="AM21" s="108"/>
      <c r="AN21" s="108"/>
      <c r="AO21" s="108"/>
      <c r="AP21" s="108"/>
      <c r="AQ21" s="108"/>
      <c r="AR21" s="108"/>
      <c r="AS21" s="117"/>
      <c r="AT21" s="108"/>
      <c r="AU21" s="108"/>
      <c r="AV21" s="108"/>
      <c r="AW21" s="108"/>
      <c r="AX21" s="108"/>
      <c r="AY21" s="108"/>
      <c r="AZ21" s="108"/>
      <c r="BA21" s="108"/>
      <c r="BB21" s="108"/>
      <c r="BC21" s="108"/>
      <c r="BD21" s="108"/>
      <c r="BE21" s="117"/>
      <c r="BF21" s="108"/>
      <c r="BG21" s="108"/>
      <c r="BH21" s="108"/>
      <c r="BI21" s="108"/>
      <c r="BJ21" s="108"/>
      <c r="BK21" s="108"/>
      <c r="BL21" s="108"/>
      <c r="BM21" s="108"/>
      <c r="BN21" s="108"/>
      <c r="BO21" s="108"/>
      <c r="BP21" s="108"/>
      <c r="BQ21" s="117"/>
      <c r="BR21" s="108"/>
      <c r="BS21" s="108"/>
      <c r="BT21" s="108"/>
      <c r="BU21" s="108"/>
      <c r="BV21" s="108"/>
      <c r="BW21" s="108"/>
      <c r="BX21" s="108"/>
      <c r="BY21" s="108"/>
      <c r="BZ21" s="108"/>
      <c r="CA21" s="108"/>
      <c r="CB21" s="108"/>
      <c r="CC21" s="117"/>
      <c r="CD21" s="108"/>
      <c r="CE21" s="108"/>
      <c r="CF21" s="108"/>
      <c r="CG21" s="108"/>
      <c r="CH21" s="108"/>
      <c r="CI21" s="108"/>
      <c r="CJ21" s="108"/>
      <c r="CK21" s="108"/>
      <c r="CL21" s="108"/>
      <c r="CM21" s="108"/>
      <c r="CN21" s="108"/>
      <c r="CO21" s="117"/>
      <c r="CP21" s="108"/>
      <c r="CQ21" s="108"/>
      <c r="CR21" s="108"/>
      <c r="CS21" s="108"/>
      <c r="CT21" s="108"/>
      <c r="CU21" s="108"/>
      <c r="CV21" s="108"/>
      <c r="CW21" s="108"/>
      <c r="CX21" s="108"/>
      <c r="CY21" s="108"/>
      <c r="CZ21" s="108"/>
      <c r="DA21" s="117"/>
      <c r="DB21" s="108"/>
      <c r="DC21" s="108"/>
      <c r="DD21" s="108"/>
      <c r="DE21" s="108"/>
      <c r="DF21" s="108"/>
      <c r="DG21" s="108"/>
      <c r="DH21" s="108"/>
      <c r="DI21" s="108"/>
      <c r="DJ21" s="108"/>
      <c r="DK21" s="108"/>
      <c r="DL21" s="108"/>
      <c r="DM21" s="117"/>
      <c r="DN21" s="108"/>
      <c r="DO21" s="108"/>
      <c r="DP21" s="108"/>
      <c r="DQ21" s="108"/>
      <c r="DR21" s="108"/>
      <c r="DS21" s="108"/>
      <c r="DT21" s="108"/>
      <c r="DU21" s="108"/>
      <c r="DV21" s="108"/>
      <c r="DW21" s="108"/>
      <c r="DX21" s="108"/>
      <c r="DY21" s="117"/>
    </row>
    <row r="22" spans="1:129" s="3" customFormat="1" x14ac:dyDescent="0.25">
      <c r="A22" s="296"/>
      <c r="B22" s="136" t="s">
        <v>10</v>
      </c>
      <c r="C22" s="124"/>
      <c r="D22" s="108"/>
      <c r="E22" s="108"/>
      <c r="F22" s="108"/>
      <c r="G22" s="108"/>
      <c r="H22" s="108"/>
      <c r="I22" s="125"/>
      <c r="J22" s="108"/>
      <c r="K22" s="108"/>
      <c r="L22" s="108"/>
      <c r="M22" s="108"/>
      <c r="N22" s="108"/>
      <c r="O22" s="108"/>
      <c r="P22" s="108"/>
      <c r="Q22" s="108"/>
      <c r="R22" s="108"/>
      <c r="S22" s="108"/>
      <c r="T22" s="108"/>
      <c r="U22" s="117"/>
      <c r="V22" s="108"/>
      <c r="W22" s="108"/>
      <c r="X22" s="108"/>
      <c r="Y22" s="108"/>
      <c r="Z22" s="108"/>
      <c r="AA22" s="108"/>
      <c r="AB22" s="108"/>
      <c r="AC22" s="108"/>
      <c r="AD22" s="108"/>
      <c r="AE22" s="108"/>
      <c r="AF22" s="108"/>
      <c r="AG22" s="117"/>
      <c r="AH22" s="108"/>
      <c r="AI22" s="108"/>
      <c r="AJ22" s="108"/>
      <c r="AK22" s="108"/>
      <c r="AL22" s="108"/>
      <c r="AM22" s="108"/>
      <c r="AN22" s="108"/>
      <c r="AO22" s="108"/>
      <c r="AP22" s="108"/>
      <c r="AQ22" s="108"/>
      <c r="AR22" s="108"/>
      <c r="AS22" s="117"/>
      <c r="AT22" s="108"/>
      <c r="AU22" s="108"/>
      <c r="AV22" s="108"/>
      <c r="AW22" s="108"/>
      <c r="AX22" s="108"/>
      <c r="AY22" s="108"/>
      <c r="AZ22" s="108"/>
      <c r="BA22" s="108"/>
      <c r="BB22" s="108"/>
      <c r="BC22" s="108"/>
      <c r="BD22" s="108"/>
      <c r="BE22" s="117"/>
      <c r="BF22" s="108"/>
      <c r="BG22" s="108"/>
      <c r="BH22" s="108"/>
      <c r="BI22" s="108"/>
      <c r="BJ22" s="108"/>
      <c r="BK22" s="108"/>
      <c r="BL22" s="108"/>
      <c r="BM22" s="108"/>
      <c r="BN22" s="108"/>
      <c r="BO22" s="108"/>
      <c r="BP22" s="108"/>
      <c r="BQ22" s="117"/>
      <c r="BR22" s="108"/>
      <c r="BS22" s="108"/>
      <c r="BT22" s="108"/>
      <c r="BU22" s="108"/>
      <c r="BV22" s="108"/>
      <c r="BW22" s="108"/>
      <c r="BX22" s="108"/>
      <c r="BY22" s="108"/>
      <c r="BZ22" s="108"/>
      <c r="CA22" s="108"/>
      <c r="CB22" s="108"/>
      <c r="CC22" s="117"/>
      <c r="CD22" s="108"/>
      <c r="CE22" s="108"/>
      <c r="CF22" s="108"/>
      <c r="CG22" s="108"/>
      <c r="CH22" s="108"/>
      <c r="CI22" s="108"/>
      <c r="CJ22" s="108"/>
      <c r="CK22" s="108"/>
      <c r="CL22" s="108"/>
      <c r="CM22" s="108"/>
      <c r="CN22" s="108"/>
      <c r="CO22" s="117"/>
      <c r="CP22" s="108"/>
      <c r="CQ22" s="108"/>
      <c r="CR22" s="108"/>
      <c r="CS22" s="108"/>
      <c r="CT22" s="108"/>
      <c r="CU22" s="108"/>
      <c r="CV22" s="108"/>
      <c r="CW22" s="108"/>
      <c r="CX22" s="108"/>
      <c r="CY22" s="108"/>
      <c r="CZ22" s="108"/>
      <c r="DA22" s="117"/>
      <c r="DB22" s="108"/>
      <c r="DC22" s="108"/>
      <c r="DD22" s="108"/>
      <c r="DE22" s="108"/>
      <c r="DF22" s="108"/>
      <c r="DG22" s="108"/>
      <c r="DH22" s="108"/>
      <c r="DI22" s="108"/>
      <c r="DJ22" s="108"/>
      <c r="DK22" s="108"/>
      <c r="DL22" s="108"/>
      <c r="DM22" s="117"/>
      <c r="DN22" s="108"/>
      <c r="DO22" s="108"/>
      <c r="DP22" s="108"/>
      <c r="DQ22" s="108"/>
      <c r="DR22" s="108"/>
      <c r="DS22" s="108"/>
      <c r="DT22" s="108"/>
      <c r="DU22" s="108"/>
      <c r="DV22" s="108"/>
      <c r="DW22" s="108"/>
      <c r="DX22" s="108"/>
      <c r="DY22" s="117"/>
    </row>
    <row r="23" spans="1:129" s="3" customFormat="1" x14ac:dyDescent="0.25">
      <c r="A23" s="296"/>
      <c r="B23" s="273" t="s">
        <v>94</v>
      </c>
      <c r="C23" s="280"/>
      <c r="D23" s="122">
        <v>1524</v>
      </c>
      <c r="E23" s="122">
        <v>294</v>
      </c>
      <c r="F23" s="122">
        <v>1674</v>
      </c>
      <c r="G23" s="122">
        <v>1471</v>
      </c>
      <c r="H23" s="122">
        <v>937</v>
      </c>
      <c r="I23" s="122">
        <v>987</v>
      </c>
      <c r="J23" s="122">
        <v>1255</v>
      </c>
      <c r="K23" s="122">
        <v>1192</v>
      </c>
      <c r="L23" s="122">
        <v>1023</v>
      </c>
      <c r="M23" s="122">
        <v>1356</v>
      </c>
      <c r="N23" s="122">
        <v>1363</v>
      </c>
      <c r="O23" s="122">
        <v>1297</v>
      </c>
      <c r="P23" s="122">
        <v>1382</v>
      </c>
      <c r="Q23" s="122">
        <v>359</v>
      </c>
      <c r="R23" s="122">
        <v>1564</v>
      </c>
      <c r="S23" s="122">
        <v>1045</v>
      </c>
      <c r="T23" s="122">
        <v>757</v>
      </c>
      <c r="U23" s="122">
        <v>693</v>
      </c>
      <c r="V23" s="126">
        <v>1145</v>
      </c>
      <c r="W23" s="122">
        <v>1274</v>
      </c>
      <c r="X23" s="122">
        <v>1921</v>
      </c>
      <c r="Y23" s="122">
        <v>1693</v>
      </c>
      <c r="Z23" s="122">
        <v>1523</v>
      </c>
      <c r="AA23" s="122">
        <v>1828</v>
      </c>
      <c r="AB23" s="122">
        <v>1936</v>
      </c>
      <c r="AC23" s="122">
        <v>346</v>
      </c>
      <c r="AD23" s="122">
        <v>1549</v>
      </c>
      <c r="AE23" s="122">
        <v>2201</v>
      </c>
      <c r="AF23" s="122">
        <v>2112</v>
      </c>
      <c r="AG23" s="122">
        <v>1816</v>
      </c>
      <c r="AH23" s="126">
        <v>900</v>
      </c>
      <c r="AI23" s="122">
        <v>808</v>
      </c>
      <c r="AJ23" s="122">
        <v>576</v>
      </c>
      <c r="AK23" s="122">
        <v>569</v>
      </c>
      <c r="AL23" s="122">
        <v>603</v>
      </c>
      <c r="AM23" s="122">
        <v>466</v>
      </c>
      <c r="AN23" s="122">
        <v>321</v>
      </c>
      <c r="AO23" s="122">
        <v>52</v>
      </c>
      <c r="AP23" s="122">
        <v>367</v>
      </c>
      <c r="AQ23" s="122">
        <v>355</v>
      </c>
      <c r="AR23" s="122">
        <v>177</v>
      </c>
      <c r="AS23" s="122">
        <v>189</v>
      </c>
      <c r="AT23" s="126">
        <v>456</v>
      </c>
      <c r="AU23" s="122">
        <v>457</v>
      </c>
      <c r="AV23" s="122">
        <v>491</v>
      </c>
      <c r="AW23" s="122">
        <v>582</v>
      </c>
      <c r="AX23" s="122">
        <v>323</v>
      </c>
      <c r="AY23" s="122">
        <v>824</v>
      </c>
      <c r="AZ23" s="122">
        <v>373</v>
      </c>
      <c r="BA23" s="122">
        <v>64</v>
      </c>
      <c r="BB23" s="122">
        <v>394</v>
      </c>
      <c r="BC23" s="122">
        <v>291</v>
      </c>
      <c r="BD23" s="122">
        <v>237</v>
      </c>
      <c r="BE23" s="122">
        <v>92</v>
      </c>
      <c r="BF23" s="126">
        <v>192</v>
      </c>
      <c r="BG23" s="122">
        <v>456</v>
      </c>
      <c r="BH23" s="122">
        <v>353</v>
      </c>
      <c r="BI23" s="122">
        <v>397</v>
      </c>
      <c r="BJ23" s="122">
        <v>355</v>
      </c>
      <c r="BK23" s="122">
        <v>497</v>
      </c>
      <c r="BL23" s="122"/>
      <c r="BM23" s="122"/>
      <c r="BN23" s="122"/>
      <c r="BO23" s="122"/>
      <c r="BP23" s="122"/>
      <c r="BQ23" s="122"/>
      <c r="BR23" s="126"/>
      <c r="BS23" s="122"/>
      <c r="BT23" s="122"/>
      <c r="BU23" s="122"/>
      <c r="BV23" s="122"/>
      <c r="BW23" s="122"/>
      <c r="BX23" s="122"/>
      <c r="BY23" s="122"/>
      <c r="BZ23" s="122"/>
      <c r="CA23" s="122"/>
      <c r="CB23" s="122"/>
      <c r="CC23" s="122"/>
      <c r="CD23" s="126"/>
      <c r="CE23" s="122"/>
      <c r="CF23" s="122"/>
      <c r="CG23" s="122"/>
      <c r="CH23" s="122"/>
      <c r="CI23" s="122"/>
      <c r="CJ23" s="122"/>
      <c r="CK23" s="122"/>
      <c r="CL23" s="122"/>
      <c r="CM23" s="122"/>
      <c r="CN23" s="122"/>
      <c r="CO23" s="122"/>
      <c r="CP23" s="126"/>
      <c r="CQ23" s="122"/>
      <c r="CR23" s="122"/>
      <c r="CS23" s="122"/>
      <c r="CT23" s="122"/>
      <c r="CU23" s="122"/>
      <c r="CV23" s="122"/>
      <c r="CW23" s="122"/>
      <c r="CX23" s="122"/>
      <c r="CY23" s="122"/>
      <c r="CZ23" s="122"/>
      <c r="DA23" s="122"/>
      <c r="DB23" s="126"/>
      <c r="DC23" s="122"/>
      <c r="DD23" s="122"/>
      <c r="DE23" s="122"/>
      <c r="DF23" s="122"/>
      <c r="DG23" s="122"/>
      <c r="DH23" s="122"/>
      <c r="DI23" s="122"/>
      <c r="DJ23" s="122"/>
      <c r="DK23" s="122"/>
      <c r="DL23" s="122"/>
      <c r="DM23" s="122"/>
      <c r="DN23" s="126"/>
      <c r="DO23" s="122"/>
      <c r="DP23" s="122"/>
      <c r="DQ23" s="122"/>
      <c r="DR23" s="122"/>
      <c r="DS23" s="122"/>
      <c r="DT23" s="122"/>
      <c r="DU23" s="122"/>
      <c r="DV23" s="122"/>
      <c r="DW23" s="122"/>
      <c r="DX23" s="122"/>
      <c r="DY23" s="122"/>
    </row>
    <row r="24" spans="1:129" s="3" customFormat="1" x14ac:dyDescent="0.25">
      <c r="A24" s="296"/>
      <c r="B24" s="273" t="s">
        <v>11</v>
      </c>
      <c r="C24" s="280"/>
      <c r="D24" s="122">
        <v>14</v>
      </c>
      <c r="E24" s="122">
        <v>0</v>
      </c>
      <c r="F24" s="122">
        <v>12</v>
      </c>
      <c r="G24" s="122">
        <v>11</v>
      </c>
      <c r="H24" s="122">
        <v>8</v>
      </c>
      <c r="I24" s="122">
        <v>6</v>
      </c>
      <c r="J24" s="122">
        <v>9</v>
      </c>
      <c r="K24" s="122">
        <v>8</v>
      </c>
      <c r="L24" s="122">
        <v>7</v>
      </c>
      <c r="M24" s="122">
        <v>9</v>
      </c>
      <c r="N24" s="122">
        <v>5</v>
      </c>
      <c r="O24" s="122">
        <v>8</v>
      </c>
      <c r="P24" s="122">
        <v>5</v>
      </c>
      <c r="Q24" s="122">
        <v>0</v>
      </c>
      <c r="R24" s="122">
        <v>7</v>
      </c>
      <c r="S24" s="122">
        <v>7</v>
      </c>
      <c r="T24" s="122">
        <v>7</v>
      </c>
      <c r="U24" s="122">
        <v>4</v>
      </c>
      <c r="V24" s="126">
        <v>6</v>
      </c>
      <c r="W24" s="122">
        <v>6</v>
      </c>
      <c r="X24" s="122">
        <v>7</v>
      </c>
      <c r="Y24" s="122">
        <v>6</v>
      </c>
      <c r="Z24" s="122">
        <v>6</v>
      </c>
      <c r="AA24" s="122">
        <v>6</v>
      </c>
      <c r="AB24" s="122">
        <v>5</v>
      </c>
      <c r="AC24" s="122">
        <v>2</v>
      </c>
      <c r="AD24" s="122">
        <v>6</v>
      </c>
      <c r="AE24" s="122">
        <v>5</v>
      </c>
      <c r="AF24" s="122">
        <v>6</v>
      </c>
      <c r="AG24" s="122">
        <v>7</v>
      </c>
      <c r="AH24" s="126">
        <v>4</v>
      </c>
      <c r="AI24" s="122">
        <v>5</v>
      </c>
      <c r="AJ24" s="122">
        <v>4</v>
      </c>
      <c r="AK24" s="122">
        <v>4</v>
      </c>
      <c r="AL24" s="122">
        <v>4</v>
      </c>
      <c r="AM24" s="122">
        <v>2</v>
      </c>
      <c r="AN24" s="122">
        <v>2</v>
      </c>
      <c r="AO24" s="122">
        <v>1</v>
      </c>
      <c r="AP24" s="122">
        <v>1</v>
      </c>
      <c r="AQ24" s="122">
        <v>2</v>
      </c>
      <c r="AR24" s="122">
        <v>1</v>
      </c>
      <c r="AS24" s="122">
        <v>1</v>
      </c>
      <c r="AT24" s="126">
        <v>1</v>
      </c>
      <c r="AU24" s="122">
        <v>1</v>
      </c>
      <c r="AV24" s="122">
        <v>1</v>
      </c>
      <c r="AW24" s="122">
        <v>0</v>
      </c>
      <c r="AX24" s="122">
        <v>2</v>
      </c>
      <c r="AY24" s="122">
        <v>2</v>
      </c>
      <c r="AZ24" s="122">
        <v>1</v>
      </c>
      <c r="BA24" s="122">
        <v>0</v>
      </c>
      <c r="BB24" s="122">
        <v>0</v>
      </c>
      <c r="BC24" s="122">
        <v>1</v>
      </c>
      <c r="BD24" s="122">
        <v>1</v>
      </c>
      <c r="BE24" s="122">
        <v>0</v>
      </c>
      <c r="BF24" s="126">
        <v>0</v>
      </c>
      <c r="BG24" s="122">
        <v>1</v>
      </c>
      <c r="BH24" s="122">
        <v>1</v>
      </c>
      <c r="BI24" s="122">
        <v>0</v>
      </c>
      <c r="BJ24" s="122">
        <v>0</v>
      </c>
      <c r="BK24" s="122">
        <v>2</v>
      </c>
      <c r="BL24" s="122"/>
      <c r="BM24" s="122"/>
      <c r="BN24" s="122"/>
      <c r="BO24" s="122"/>
      <c r="BP24" s="122"/>
      <c r="BQ24" s="122"/>
      <c r="BR24" s="126"/>
      <c r="BS24" s="122"/>
      <c r="BT24" s="122"/>
      <c r="BU24" s="122"/>
      <c r="BV24" s="122"/>
      <c r="BW24" s="122"/>
      <c r="BX24" s="122"/>
      <c r="BY24" s="122"/>
      <c r="BZ24" s="122"/>
      <c r="CA24" s="122"/>
      <c r="CB24" s="122"/>
      <c r="CC24" s="122"/>
      <c r="CD24" s="126"/>
      <c r="CE24" s="122"/>
      <c r="CF24" s="122"/>
      <c r="CG24" s="122"/>
      <c r="CH24" s="122"/>
      <c r="CI24" s="122"/>
      <c r="CJ24" s="122"/>
      <c r="CK24" s="122"/>
      <c r="CL24" s="122"/>
      <c r="CM24" s="122"/>
      <c r="CN24" s="122"/>
      <c r="CO24" s="122"/>
      <c r="CP24" s="126"/>
      <c r="CQ24" s="122"/>
      <c r="CR24" s="122"/>
      <c r="CS24" s="122"/>
      <c r="CT24" s="122"/>
      <c r="CU24" s="122"/>
      <c r="CV24" s="122"/>
      <c r="CW24" s="122"/>
      <c r="CX24" s="122"/>
      <c r="CY24" s="122"/>
      <c r="CZ24" s="122"/>
      <c r="DA24" s="122"/>
      <c r="DB24" s="126"/>
      <c r="DC24" s="122"/>
      <c r="DD24" s="122"/>
      <c r="DE24" s="122"/>
      <c r="DF24" s="122"/>
      <c r="DG24" s="122"/>
      <c r="DH24" s="122"/>
      <c r="DI24" s="122"/>
      <c r="DJ24" s="122"/>
      <c r="DK24" s="122"/>
      <c r="DL24" s="122"/>
      <c r="DM24" s="122"/>
      <c r="DN24" s="126"/>
      <c r="DO24" s="122"/>
      <c r="DP24" s="122"/>
      <c r="DQ24" s="122"/>
      <c r="DR24" s="122"/>
      <c r="DS24" s="122"/>
      <c r="DT24" s="122"/>
      <c r="DU24" s="122"/>
      <c r="DV24" s="122"/>
      <c r="DW24" s="122"/>
      <c r="DX24" s="122"/>
      <c r="DY24" s="122"/>
    </row>
    <row r="25" spans="1:129" s="3" customFormat="1" x14ac:dyDescent="0.25">
      <c r="A25" s="109"/>
      <c r="B25" s="109"/>
      <c r="C25" s="108"/>
      <c r="D25" s="108"/>
      <c r="E25" s="108"/>
      <c r="F25" s="108"/>
      <c r="G25" s="108"/>
      <c r="H25" s="108"/>
      <c r="I25" s="125"/>
      <c r="J25" s="108"/>
      <c r="K25" s="108"/>
      <c r="L25" s="108"/>
      <c r="M25" s="108"/>
      <c r="N25" s="108"/>
      <c r="O25" s="108"/>
      <c r="P25" s="108"/>
      <c r="Q25" s="108"/>
      <c r="R25" s="108"/>
      <c r="S25" s="108"/>
      <c r="T25" s="108"/>
      <c r="U25" s="117"/>
      <c r="V25" s="108"/>
      <c r="W25" s="108"/>
      <c r="X25" s="108"/>
      <c r="Y25" s="108"/>
      <c r="Z25" s="108"/>
      <c r="AA25" s="108"/>
      <c r="AB25" s="108"/>
      <c r="AC25" s="108"/>
      <c r="AD25" s="108"/>
      <c r="AE25" s="108"/>
      <c r="AF25" s="108"/>
      <c r="AG25" s="117"/>
      <c r="AH25" s="108"/>
      <c r="AI25" s="108"/>
      <c r="AJ25" s="108"/>
      <c r="AK25" s="108"/>
      <c r="AL25" s="108"/>
      <c r="AM25" s="108"/>
      <c r="AN25" s="108"/>
      <c r="AO25" s="108"/>
      <c r="AP25" s="108"/>
      <c r="AQ25" s="108"/>
      <c r="AR25" s="108"/>
      <c r="AS25" s="117"/>
      <c r="AT25" s="108"/>
      <c r="AU25" s="108"/>
      <c r="AV25" s="108"/>
      <c r="AW25" s="108"/>
      <c r="AX25" s="108"/>
      <c r="AY25" s="108"/>
      <c r="AZ25" s="108"/>
      <c r="BA25" s="108"/>
      <c r="BB25" s="108"/>
      <c r="BC25" s="108"/>
      <c r="BD25" s="108"/>
      <c r="BE25" s="117"/>
      <c r="BF25" s="108"/>
      <c r="BG25" s="108"/>
      <c r="BH25" s="108"/>
      <c r="BI25" s="108"/>
      <c r="BJ25" s="108"/>
      <c r="BK25" s="108"/>
      <c r="BL25" s="108"/>
      <c r="BM25" s="108"/>
      <c r="BN25" s="108"/>
      <c r="BO25" s="108"/>
      <c r="BP25" s="108"/>
      <c r="BQ25" s="117"/>
      <c r="BR25" s="108"/>
      <c r="BS25" s="108"/>
      <c r="BT25" s="108"/>
      <c r="BU25" s="108"/>
      <c r="BV25" s="108"/>
      <c r="BW25" s="108"/>
      <c r="BX25" s="108"/>
      <c r="BY25" s="108"/>
      <c r="BZ25" s="108"/>
      <c r="CA25" s="108"/>
      <c r="CB25" s="108"/>
      <c r="CC25" s="117"/>
      <c r="CD25" s="108"/>
      <c r="CE25" s="108"/>
      <c r="CF25" s="108"/>
      <c r="CG25" s="108"/>
      <c r="CH25" s="108"/>
      <c r="CI25" s="108"/>
      <c r="CJ25" s="108"/>
      <c r="CK25" s="108"/>
      <c r="CL25" s="108"/>
      <c r="CM25" s="108"/>
      <c r="CN25" s="108"/>
      <c r="CO25" s="117"/>
      <c r="CP25" s="108"/>
      <c r="CQ25" s="108"/>
      <c r="CR25" s="108"/>
      <c r="CS25" s="108"/>
      <c r="CT25" s="108"/>
      <c r="CU25" s="108"/>
      <c r="CV25" s="108"/>
      <c r="CW25" s="108"/>
      <c r="CX25" s="108"/>
      <c r="CY25" s="108"/>
      <c r="CZ25" s="108"/>
      <c r="DA25" s="117"/>
      <c r="DB25" s="108"/>
      <c r="DC25" s="108"/>
      <c r="DD25" s="108"/>
      <c r="DE25" s="108"/>
      <c r="DF25" s="108"/>
      <c r="DG25" s="108"/>
      <c r="DH25" s="108"/>
      <c r="DI25" s="108"/>
      <c r="DJ25" s="108"/>
      <c r="DK25" s="108"/>
      <c r="DL25" s="108"/>
      <c r="DM25" s="117"/>
      <c r="DN25" s="108"/>
      <c r="DO25" s="108"/>
      <c r="DP25" s="108"/>
      <c r="DQ25" s="108"/>
      <c r="DR25" s="108"/>
      <c r="DS25" s="108"/>
      <c r="DT25" s="108"/>
      <c r="DU25" s="108"/>
      <c r="DV25" s="108"/>
      <c r="DW25" s="108"/>
      <c r="DX25" s="108"/>
      <c r="DY25" s="117"/>
    </row>
    <row r="26" spans="1:129" s="3" customFormat="1" x14ac:dyDescent="0.25">
      <c r="A26" s="114" t="s">
        <v>76</v>
      </c>
      <c r="B26" s="276" t="s">
        <v>26</v>
      </c>
      <c r="C26" s="277"/>
      <c r="D26" s="113">
        <v>67.849999999999994</v>
      </c>
      <c r="E26" s="113"/>
      <c r="F26" s="113">
        <v>72.239999999999995</v>
      </c>
      <c r="G26" s="113">
        <v>28.84</v>
      </c>
      <c r="H26" s="113">
        <v>38.26</v>
      </c>
      <c r="I26" s="113">
        <v>4.17</v>
      </c>
      <c r="J26" s="113">
        <v>0</v>
      </c>
      <c r="K26" s="113">
        <v>0</v>
      </c>
      <c r="L26" s="113">
        <v>0</v>
      </c>
      <c r="M26" s="113">
        <v>61.77</v>
      </c>
      <c r="N26" s="113">
        <v>0</v>
      </c>
      <c r="O26" s="113">
        <v>12.36</v>
      </c>
      <c r="P26" s="113">
        <v>3.51</v>
      </c>
      <c r="Q26" s="113">
        <v>14.17</v>
      </c>
      <c r="R26" s="113">
        <v>10.119999999999999</v>
      </c>
      <c r="S26" s="113">
        <v>7.85</v>
      </c>
      <c r="T26" s="113">
        <v>8.17</v>
      </c>
      <c r="U26" s="113">
        <v>0</v>
      </c>
      <c r="V26" s="127">
        <v>42.37</v>
      </c>
      <c r="W26" s="113">
        <v>7.44</v>
      </c>
      <c r="X26" s="113">
        <v>0</v>
      </c>
      <c r="Y26" s="113">
        <v>40.85</v>
      </c>
      <c r="Z26" s="113">
        <v>52</v>
      </c>
      <c r="AA26" s="113">
        <v>3</v>
      </c>
      <c r="AB26" s="113">
        <v>53</v>
      </c>
      <c r="AC26" s="113">
        <v>0</v>
      </c>
      <c r="AD26" s="113">
        <v>0</v>
      </c>
      <c r="AE26" s="113">
        <v>70.38</v>
      </c>
      <c r="AF26" s="113">
        <v>48.1</v>
      </c>
      <c r="AG26" s="113">
        <v>2.67</v>
      </c>
      <c r="AH26" s="127">
        <v>8.5</v>
      </c>
      <c r="AI26" s="113">
        <v>8</v>
      </c>
      <c r="AJ26" s="113">
        <v>17.77</v>
      </c>
      <c r="AK26" s="113">
        <v>0</v>
      </c>
      <c r="AL26" s="113">
        <v>1.5</v>
      </c>
      <c r="AM26" s="113">
        <v>3</v>
      </c>
      <c r="AN26" s="113">
        <v>1.55</v>
      </c>
      <c r="AO26" s="113">
        <v>7.7</v>
      </c>
      <c r="AP26" s="113">
        <v>5.5</v>
      </c>
      <c r="AQ26" s="113">
        <v>0</v>
      </c>
      <c r="AR26" s="113">
        <v>0</v>
      </c>
      <c r="AS26" s="113">
        <v>25.75</v>
      </c>
      <c r="AT26" s="127">
        <v>8</v>
      </c>
      <c r="AU26" s="113">
        <v>0</v>
      </c>
      <c r="AV26" s="113">
        <v>0</v>
      </c>
      <c r="AW26" s="113">
        <v>0</v>
      </c>
      <c r="AX26" s="113">
        <v>2</v>
      </c>
      <c r="AY26" s="113">
        <v>0</v>
      </c>
      <c r="AZ26" s="113">
        <v>0</v>
      </c>
      <c r="BA26" s="113">
        <v>3</v>
      </c>
      <c r="BB26" s="113">
        <v>0</v>
      </c>
      <c r="BC26" s="113">
        <v>0</v>
      </c>
      <c r="BD26" s="113">
        <v>0</v>
      </c>
      <c r="BE26" s="113">
        <v>0</v>
      </c>
      <c r="BF26" s="127">
        <v>0</v>
      </c>
      <c r="BG26" s="113">
        <v>0</v>
      </c>
      <c r="BH26" s="113">
        <v>1</v>
      </c>
      <c r="BI26" s="113">
        <v>40</v>
      </c>
      <c r="BJ26" s="113">
        <v>11</v>
      </c>
      <c r="BK26" s="113">
        <v>0</v>
      </c>
      <c r="BL26" s="113"/>
      <c r="BM26" s="113"/>
      <c r="BN26" s="113"/>
      <c r="BO26" s="113"/>
      <c r="BP26" s="113"/>
      <c r="BQ26" s="113"/>
      <c r="BR26" s="127"/>
      <c r="BS26" s="113"/>
      <c r="BT26" s="113"/>
      <c r="BU26" s="113"/>
      <c r="BV26" s="113"/>
      <c r="BW26" s="113"/>
      <c r="BX26" s="113"/>
      <c r="BY26" s="113"/>
      <c r="BZ26" s="113"/>
      <c r="CA26" s="113"/>
      <c r="CB26" s="113"/>
      <c r="CC26" s="113"/>
      <c r="CD26" s="127"/>
      <c r="CE26" s="113"/>
      <c r="CF26" s="113"/>
      <c r="CG26" s="113"/>
      <c r="CH26" s="113"/>
      <c r="CI26" s="113"/>
      <c r="CJ26" s="113"/>
      <c r="CK26" s="113"/>
      <c r="CL26" s="113"/>
      <c r="CM26" s="113"/>
      <c r="CN26" s="113"/>
      <c r="CO26" s="113"/>
      <c r="CP26" s="127"/>
      <c r="CQ26" s="113"/>
      <c r="CR26" s="113"/>
      <c r="CS26" s="113"/>
      <c r="CT26" s="113"/>
      <c r="CU26" s="113"/>
      <c r="CV26" s="113"/>
      <c r="CW26" s="113"/>
      <c r="CX26" s="113"/>
      <c r="CY26" s="113"/>
      <c r="CZ26" s="113"/>
      <c r="DA26" s="113"/>
      <c r="DB26" s="127"/>
      <c r="DC26" s="113"/>
      <c r="DD26" s="113"/>
      <c r="DE26" s="113"/>
      <c r="DF26" s="113"/>
      <c r="DG26" s="113"/>
      <c r="DH26" s="113"/>
      <c r="DI26" s="113"/>
      <c r="DJ26" s="113"/>
      <c r="DK26" s="113"/>
      <c r="DL26" s="113"/>
      <c r="DM26" s="113"/>
      <c r="DN26" s="127"/>
      <c r="DO26" s="113"/>
      <c r="DP26" s="113"/>
      <c r="DQ26" s="113"/>
      <c r="DR26" s="113"/>
      <c r="DS26" s="113"/>
      <c r="DT26" s="113"/>
      <c r="DU26" s="113"/>
      <c r="DV26" s="113"/>
      <c r="DW26" s="113"/>
      <c r="DX26" s="113"/>
      <c r="DY26" s="113"/>
    </row>
    <row r="27" spans="1:129" s="3" customFormat="1" x14ac:dyDescent="0.25">
      <c r="A27" s="109"/>
      <c r="B27" s="109"/>
      <c r="C27" s="108"/>
      <c r="D27" s="108"/>
      <c r="E27" s="108"/>
      <c r="F27" s="108"/>
      <c r="G27" s="108"/>
      <c r="H27" s="108"/>
      <c r="I27" s="125"/>
      <c r="J27" s="108"/>
      <c r="K27" s="108"/>
      <c r="L27" s="108"/>
      <c r="M27" s="108"/>
      <c r="N27" s="108"/>
      <c r="O27" s="108"/>
      <c r="P27" s="108"/>
      <c r="Q27" s="108"/>
      <c r="R27" s="108"/>
      <c r="S27" s="108"/>
      <c r="T27" s="108"/>
      <c r="U27" s="117"/>
      <c r="V27" s="108"/>
      <c r="W27" s="108"/>
      <c r="X27" s="108"/>
      <c r="Y27" s="108"/>
      <c r="Z27" s="108"/>
      <c r="AA27" s="108"/>
      <c r="AB27" s="108"/>
      <c r="AC27" s="108"/>
      <c r="AD27" s="108"/>
      <c r="AE27" s="108"/>
      <c r="AF27" s="108"/>
      <c r="AG27" s="117"/>
      <c r="AH27" s="108"/>
      <c r="AI27" s="108"/>
      <c r="AJ27" s="108"/>
      <c r="AK27" s="108"/>
      <c r="AL27" s="108"/>
      <c r="AM27" s="108"/>
      <c r="AN27" s="108"/>
      <c r="AO27" s="108"/>
      <c r="AP27" s="108"/>
      <c r="AQ27" s="108"/>
      <c r="AR27" s="108"/>
      <c r="AS27" s="117"/>
      <c r="AT27" s="108"/>
      <c r="AU27" s="108"/>
      <c r="AV27" s="108"/>
      <c r="AW27" s="108"/>
      <c r="AX27" s="108"/>
      <c r="AY27" s="108"/>
      <c r="AZ27" s="108"/>
      <c r="BA27" s="108"/>
      <c r="BB27" s="108"/>
      <c r="BC27" s="108"/>
      <c r="BD27" s="108"/>
      <c r="BE27" s="117"/>
      <c r="BF27" s="108"/>
      <c r="BG27" s="108"/>
      <c r="BH27" s="108"/>
      <c r="BI27" s="108"/>
      <c r="BJ27" s="108"/>
      <c r="BK27" s="108"/>
      <c r="BL27" s="108"/>
      <c r="BM27" s="108"/>
      <c r="BN27" s="108"/>
      <c r="BO27" s="108"/>
      <c r="BP27" s="108"/>
      <c r="BQ27" s="117"/>
      <c r="BR27" s="108"/>
      <c r="BS27" s="108"/>
      <c r="BT27" s="108"/>
      <c r="BU27" s="108"/>
      <c r="BV27" s="108"/>
      <c r="BW27" s="108"/>
      <c r="BX27" s="108"/>
      <c r="BY27" s="108"/>
      <c r="BZ27" s="108"/>
      <c r="CA27" s="108"/>
      <c r="CB27" s="108"/>
      <c r="CC27" s="117"/>
      <c r="CD27" s="108"/>
      <c r="CE27" s="108"/>
      <c r="CF27" s="108"/>
      <c r="CG27" s="108"/>
      <c r="CH27" s="108"/>
      <c r="CI27" s="108"/>
      <c r="CJ27" s="108"/>
      <c r="CK27" s="108"/>
      <c r="CL27" s="108"/>
      <c r="CM27" s="108"/>
      <c r="CN27" s="108"/>
      <c r="CO27" s="117"/>
      <c r="CP27" s="108"/>
      <c r="CQ27" s="108"/>
      <c r="CR27" s="108"/>
      <c r="CS27" s="108"/>
      <c r="CT27" s="108"/>
      <c r="CU27" s="108"/>
      <c r="CV27" s="108"/>
      <c r="CW27" s="108"/>
      <c r="CX27" s="108"/>
      <c r="CY27" s="108"/>
      <c r="CZ27" s="108"/>
      <c r="DA27" s="117"/>
      <c r="DB27" s="108"/>
      <c r="DC27" s="108"/>
      <c r="DD27" s="108"/>
      <c r="DE27" s="108"/>
      <c r="DF27" s="108"/>
      <c r="DG27" s="108"/>
      <c r="DH27" s="108"/>
      <c r="DI27" s="108"/>
      <c r="DJ27" s="108"/>
      <c r="DK27" s="108"/>
      <c r="DL27" s="108"/>
      <c r="DM27" s="117"/>
      <c r="DN27" s="108"/>
      <c r="DO27" s="108"/>
      <c r="DP27" s="108"/>
      <c r="DQ27" s="108"/>
      <c r="DR27" s="108"/>
      <c r="DS27" s="108"/>
      <c r="DT27" s="108"/>
      <c r="DU27" s="108"/>
      <c r="DV27" s="108"/>
      <c r="DW27" s="108"/>
      <c r="DX27" s="108"/>
      <c r="DY27" s="117"/>
    </row>
    <row r="28" spans="1:129" s="134" customFormat="1" x14ac:dyDescent="0.25">
      <c r="A28" s="184" t="s">
        <v>27</v>
      </c>
      <c r="B28" s="278" t="s">
        <v>195</v>
      </c>
      <c r="C28" s="279"/>
      <c r="D28" s="128"/>
      <c r="E28" s="128"/>
      <c r="F28" s="128"/>
      <c r="G28" s="128"/>
      <c r="H28" s="128"/>
      <c r="I28" s="128"/>
      <c r="J28" s="128"/>
      <c r="K28" s="128"/>
      <c r="L28" s="128"/>
      <c r="M28" s="128"/>
      <c r="N28" s="128"/>
      <c r="O28" s="128"/>
      <c r="P28" s="128"/>
      <c r="Q28" s="128"/>
      <c r="R28" s="128"/>
      <c r="S28" s="128"/>
      <c r="T28" s="128"/>
      <c r="U28" s="128"/>
      <c r="V28" s="129"/>
      <c r="W28" s="128"/>
      <c r="X28" s="128"/>
      <c r="Y28" s="128"/>
      <c r="Z28" s="128"/>
      <c r="AA28" s="128"/>
      <c r="AB28" s="128"/>
      <c r="AC28" s="128"/>
      <c r="AD28" s="128"/>
      <c r="AE28" s="128"/>
      <c r="AF28" s="128"/>
      <c r="AG28" s="128"/>
      <c r="AH28" s="129"/>
      <c r="AI28" s="128"/>
      <c r="AJ28" s="128"/>
      <c r="AK28" s="128"/>
      <c r="AL28" s="128"/>
      <c r="AM28" s="128"/>
      <c r="AN28" s="128"/>
      <c r="AO28" s="128"/>
      <c r="AP28" s="128"/>
      <c r="AQ28" s="128"/>
      <c r="AR28" s="128"/>
      <c r="AS28" s="128"/>
      <c r="AT28" s="129"/>
      <c r="AU28" s="128"/>
      <c r="AV28" s="128"/>
      <c r="AW28" s="128"/>
      <c r="AX28" s="128"/>
      <c r="AY28" s="128"/>
      <c r="AZ28" s="128"/>
      <c r="BA28" s="128"/>
      <c r="BB28" s="128"/>
      <c r="BC28" s="128"/>
      <c r="BD28" s="128"/>
      <c r="BE28" s="128"/>
      <c r="BF28" s="129"/>
      <c r="BG28" s="128"/>
      <c r="BH28" s="128"/>
      <c r="BI28" s="128"/>
      <c r="BJ28" s="128"/>
      <c r="BK28" s="128"/>
      <c r="BL28" s="128"/>
      <c r="BM28" s="128"/>
      <c r="BN28" s="128"/>
      <c r="BO28" s="128"/>
      <c r="BP28" s="128"/>
      <c r="BQ28" s="128"/>
      <c r="BR28" s="129"/>
      <c r="BS28" s="128"/>
      <c r="BT28" s="128"/>
      <c r="BU28" s="128"/>
      <c r="BV28" s="128"/>
      <c r="BW28" s="128"/>
      <c r="BX28" s="128"/>
      <c r="BY28" s="128"/>
      <c r="BZ28" s="128"/>
      <c r="CA28" s="128"/>
      <c r="CB28" s="128"/>
      <c r="CC28" s="128"/>
      <c r="CD28" s="129"/>
      <c r="CE28" s="128"/>
      <c r="CF28" s="128"/>
      <c r="CG28" s="128"/>
      <c r="CH28" s="128"/>
      <c r="CI28" s="128"/>
      <c r="CJ28" s="128"/>
      <c r="CK28" s="128"/>
      <c r="CL28" s="128"/>
      <c r="CM28" s="128"/>
      <c r="CN28" s="128"/>
      <c r="CO28" s="128"/>
      <c r="CP28" s="129"/>
      <c r="CQ28" s="128"/>
      <c r="CR28" s="128"/>
      <c r="CS28" s="128"/>
      <c r="CT28" s="128"/>
      <c r="CU28" s="128"/>
      <c r="CV28" s="128"/>
      <c r="CW28" s="128"/>
      <c r="CX28" s="128"/>
      <c r="CY28" s="128"/>
      <c r="CZ28" s="128"/>
      <c r="DA28" s="128"/>
      <c r="DB28" s="129"/>
      <c r="DC28" s="128"/>
      <c r="DD28" s="128"/>
      <c r="DE28" s="128"/>
      <c r="DF28" s="128"/>
      <c r="DG28" s="128"/>
      <c r="DH28" s="128"/>
      <c r="DI28" s="128"/>
      <c r="DJ28" s="128"/>
      <c r="DK28" s="128"/>
      <c r="DL28" s="128"/>
      <c r="DM28" s="128"/>
      <c r="DN28" s="129"/>
      <c r="DO28" s="128"/>
      <c r="DP28" s="128"/>
      <c r="DQ28" s="128"/>
      <c r="DR28" s="128"/>
      <c r="DS28" s="128"/>
      <c r="DT28" s="128"/>
      <c r="DU28" s="128"/>
      <c r="DV28" s="128"/>
      <c r="DW28" s="128"/>
      <c r="DX28" s="128"/>
      <c r="DY28" s="128"/>
    </row>
    <row r="29" spans="1:129" s="3" customFormat="1" x14ac:dyDescent="0.25"/>
    <row r="30" spans="1:129" s="3" customFormat="1" x14ac:dyDescent="0.25"/>
    <row r="31" spans="1:129" s="3" customFormat="1" x14ac:dyDescent="0.25">
      <c r="D31" s="115">
        <v>2011</v>
      </c>
      <c r="E31" s="121">
        <v>2012</v>
      </c>
      <c r="F31" s="115">
        <v>2013</v>
      </c>
      <c r="G31" s="121">
        <v>2014</v>
      </c>
      <c r="H31" s="115">
        <v>2015</v>
      </c>
      <c r="I31" s="121">
        <v>2016</v>
      </c>
      <c r="J31" s="115">
        <v>2017</v>
      </c>
      <c r="K31" s="121">
        <v>2018</v>
      </c>
      <c r="L31" s="115">
        <v>2019</v>
      </c>
      <c r="M31" s="121">
        <v>2020</v>
      </c>
      <c r="N31" s="115">
        <v>2021</v>
      </c>
    </row>
    <row r="32" spans="1:129" s="3" customFormat="1" x14ac:dyDescent="0.25"/>
    <row r="33" spans="1:14" s="3" customFormat="1" x14ac:dyDescent="0.25">
      <c r="A33" s="281" t="s">
        <v>0</v>
      </c>
      <c r="B33" s="282" t="s">
        <v>78</v>
      </c>
      <c r="C33" s="283"/>
      <c r="D33" s="130"/>
      <c r="E33" s="130">
        <v>0.06</v>
      </c>
      <c r="F33" s="130">
        <v>0.06</v>
      </c>
      <c r="G33" s="130">
        <v>0</v>
      </c>
      <c r="H33" s="130">
        <v>0</v>
      </c>
      <c r="I33" s="130">
        <v>0</v>
      </c>
      <c r="J33" s="130"/>
      <c r="K33" s="130"/>
      <c r="L33" s="130"/>
      <c r="M33" s="130"/>
      <c r="N33" s="130"/>
    </row>
    <row r="34" spans="1:14" s="3" customFormat="1" x14ac:dyDescent="0.25">
      <c r="A34" s="281"/>
      <c r="B34" s="282" t="s">
        <v>77</v>
      </c>
      <c r="C34" s="283"/>
      <c r="D34" s="130"/>
      <c r="E34" s="130">
        <v>0.24</v>
      </c>
      <c r="F34" s="130">
        <v>0.22</v>
      </c>
      <c r="G34" s="130">
        <v>0.15</v>
      </c>
      <c r="H34" s="130">
        <v>0.1</v>
      </c>
      <c r="I34" s="130">
        <v>0.1</v>
      </c>
      <c r="J34" s="130"/>
      <c r="K34" s="130"/>
      <c r="L34" s="130"/>
      <c r="M34" s="130"/>
      <c r="N34" s="130"/>
    </row>
    <row r="35" spans="1:14" s="3" customFormat="1" x14ac:dyDescent="0.25">
      <c r="A35" s="109"/>
      <c r="B35" s="109"/>
      <c r="C35" s="108"/>
    </row>
    <row r="36" spans="1:14" s="3" customFormat="1" x14ac:dyDescent="0.25">
      <c r="A36" s="274" t="s">
        <v>3</v>
      </c>
      <c r="B36" s="272" t="s">
        <v>87</v>
      </c>
      <c r="C36" s="273"/>
      <c r="D36" s="131"/>
      <c r="E36" s="131">
        <v>15</v>
      </c>
      <c r="F36" s="131">
        <v>15</v>
      </c>
      <c r="G36" s="131">
        <v>8</v>
      </c>
      <c r="H36" s="131">
        <v>0</v>
      </c>
      <c r="I36" s="131">
        <v>0</v>
      </c>
      <c r="J36" s="131"/>
      <c r="K36" s="131"/>
      <c r="L36" s="131"/>
      <c r="M36" s="131"/>
      <c r="N36" s="131"/>
    </row>
    <row r="37" spans="1:14" s="3" customFormat="1" x14ac:dyDescent="0.25">
      <c r="A37" s="275"/>
      <c r="B37" s="272" t="s">
        <v>88</v>
      </c>
      <c r="C37" s="273"/>
      <c r="D37" s="131"/>
      <c r="E37" s="131">
        <v>15</v>
      </c>
      <c r="F37" s="131">
        <v>15</v>
      </c>
      <c r="G37" s="131">
        <v>8</v>
      </c>
      <c r="H37" s="131">
        <v>0</v>
      </c>
      <c r="I37" s="131">
        <v>0</v>
      </c>
      <c r="J37" s="131"/>
      <c r="K37" s="131"/>
      <c r="L37" s="131"/>
      <c r="M37" s="131"/>
      <c r="N37" s="131"/>
    </row>
    <row r="38" spans="1:14" s="3" customFormat="1" x14ac:dyDescent="0.25">
      <c r="A38" s="275"/>
      <c r="B38" s="272" t="s">
        <v>89</v>
      </c>
      <c r="C38" s="273"/>
      <c r="D38" s="131"/>
      <c r="E38" s="131">
        <v>15</v>
      </c>
      <c r="F38" s="131">
        <v>15</v>
      </c>
      <c r="G38" s="131">
        <v>8</v>
      </c>
      <c r="H38" s="131">
        <v>0</v>
      </c>
      <c r="I38" s="131">
        <v>0</v>
      </c>
      <c r="J38" s="131"/>
      <c r="K38" s="131"/>
      <c r="L38" s="131"/>
      <c r="M38" s="131"/>
      <c r="N38" s="131"/>
    </row>
    <row r="39" spans="1:14" s="3" customFormat="1" x14ac:dyDescent="0.25">
      <c r="A39" s="275"/>
    </row>
    <row r="40" spans="1:14" s="3" customFormat="1" x14ac:dyDescent="0.25">
      <c r="A40" s="275"/>
      <c r="B40" s="272" t="s">
        <v>90</v>
      </c>
      <c r="C40" s="273"/>
      <c r="D40" s="131"/>
      <c r="E40" s="131">
        <v>750</v>
      </c>
      <c r="F40" s="131">
        <v>520</v>
      </c>
      <c r="G40" s="131">
        <v>400</v>
      </c>
      <c r="H40" s="131">
        <v>1572</v>
      </c>
      <c r="I40" s="131">
        <v>1572</v>
      </c>
      <c r="J40" s="131"/>
      <c r="K40" s="131"/>
      <c r="L40" s="131"/>
      <c r="M40" s="131"/>
      <c r="N40" s="131"/>
    </row>
    <row r="41" spans="1:14" s="3" customFormat="1" x14ac:dyDescent="0.25">
      <c r="A41" s="275"/>
      <c r="B41" s="273" t="s">
        <v>91</v>
      </c>
      <c r="C41" s="280"/>
      <c r="D41" s="131"/>
      <c r="E41" s="131">
        <v>750</v>
      </c>
      <c r="F41" s="131">
        <v>520</v>
      </c>
      <c r="G41" s="131">
        <v>400</v>
      </c>
      <c r="H41" s="131">
        <v>1572</v>
      </c>
      <c r="I41" s="131">
        <v>1572</v>
      </c>
      <c r="J41" s="131"/>
      <c r="K41" s="131"/>
      <c r="L41" s="131"/>
      <c r="M41" s="131"/>
      <c r="N41" s="131"/>
    </row>
    <row r="42" spans="1:14" s="3" customFormat="1" x14ac:dyDescent="0.25">
      <c r="A42" s="275"/>
      <c r="B42" s="273" t="s">
        <v>92</v>
      </c>
      <c r="C42" s="280"/>
      <c r="D42" s="131"/>
      <c r="E42" s="131">
        <v>750</v>
      </c>
      <c r="F42" s="131">
        <v>520</v>
      </c>
      <c r="G42" s="131">
        <v>400</v>
      </c>
      <c r="H42" s="131">
        <v>1572</v>
      </c>
      <c r="I42" s="131">
        <v>1572</v>
      </c>
      <c r="J42" s="131"/>
      <c r="K42" s="131"/>
      <c r="L42" s="131"/>
      <c r="M42" s="131"/>
      <c r="N42" s="131"/>
    </row>
    <row r="43" spans="1:14" s="3" customFormat="1" x14ac:dyDescent="0.25">
      <c r="A43" s="275"/>
    </row>
    <row r="44" spans="1:14" s="3" customFormat="1" x14ac:dyDescent="0.25">
      <c r="A44" s="275"/>
      <c r="B44" s="273" t="s">
        <v>79</v>
      </c>
      <c r="C44" s="280"/>
      <c r="D44" s="131"/>
      <c r="E44" s="131">
        <v>99.22</v>
      </c>
      <c r="F44" s="131">
        <v>99.49</v>
      </c>
      <c r="G44" s="131">
        <v>99.36</v>
      </c>
      <c r="H44" s="131">
        <v>99.43</v>
      </c>
      <c r="I44" s="131">
        <v>99.43</v>
      </c>
      <c r="J44" s="131"/>
      <c r="K44" s="131"/>
      <c r="L44" s="131"/>
      <c r="M44" s="131"/>
      <c r="N44" s="131"/>
    </row>
    <row r="45" spans="1:14" s="3" customFormat="1" x14ac:dyDescent="0.25">
      <c r="A45" s="109"/>
      <c r="B45" s="109"/>
      <c r="C45" s="108"/>
    </row>
    <row r="46" spans="1:14" s="3" customFormat="1" x14ac:dyDescent="0.25">
      <c r="A46" s="114" t="s">
        <v>76</v>
      </c>
      <c r="B46" s="276" t="s">
        <v>80</v>
      </c>
      <c r="C46" s="277"/>
      <c r="D46" s="132"/>
      <c r="E46" s="132">
        <v>67.430000000000007</v>
      </c>
      <c r="F46" s="132">
        <v>72.02</v>
      </c>
      <c r="G46" s="132">
        <v>22.83</v>
      </c>
      <c r="H46" s="132">
        <v>22.83</v>
      </c>
      <c r="I46" s="132">
        <v>10.16</v>
      </c>
      <c r="J46" s="132"/>
      <c r="K46" s="132"/>
      <c r="L46" s="132"/>
      <c r="M46" s="132"/>
      <c r="N46" s="132"/>
    </row>
    <row r="47" spans="1:14" s="3" customFormat="1" x14ac:dyDescent="0.25">
      <c r="A47" s="109"/>
      <c r="B47" s="109"/>
      <c r="C47" s="108"/>
    </row>
    <row r="48" spans="1:14" s="3" customFormat="1" x14ac:dyDescent="0.25">
      <c r="A48" s="185" t="s">
        <v>27</v>
      </c>
      <c r="B48" s="278" t="s">
        <v>335</v>
      </c>
      <c r="C48" s="279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</row>
    <row r="49" s="3" customFormat="1" x14ac:dyDescent="0.25"/>
  </sheetData>
  <mergeCells count="41">
    <mergeCell ref="B8:C8"/>
    <mergeCell ref="A7:A24"/>
    <mergeCell ref="A4:A5"/>
    <mergeCell ref="D1:I1"/>
    <mergeCell ref="J1:U1"/>
    <mergeCell ref="B28:C28"/>
    <mergeCell ref="B26:C26"/>
    <mergeCell ref="B24:C24"/>
    <mergeCell ref="B23:C23"/>
    <mergeCell ref="B20:C20"/>
    <mergeCell ref="B19:C19"/>
    <mergeCell ref="B18:C18"/>
    <mergeCell ref="B15:C15"/>
    <mergeCell ref="B5:C5"/>
    <mergeCell ref="B4:C4"/>
    <mergeCell ref="B14:C14"/>
    <mergeCell ref="B13:C13"/>
    <mergeCell ref="B10:C10"/>
    <mergeCell ref="B9:C9"/>
    <mergeCell ref="CD1:CO1"/>
    <mergeCell ref="CP1:DA1"/>
    <mergeCell ref="DB1:DM1"/>
    <mergeCell ref="DN1:DY1"/>
    <mergeCell ref="V1:AG1"/>
    <mergeCell ref="AH1:AS1"/>
    <mergeCell ref="AT1:BE1"/>
    <mergeCell ref="BF1:BQ1"/>
    <mergeCell ref="BR1:CC1"/>
    <mergeCell ref="A33:A34"/>
    <mergeCell ref="B33:C33"/>
    <mergeCell ref="B34:C34"/>
    <mergeCell ref="B37:C37"/>
    <mergeCell ref="B38:C38"/>
    <mergeCell ref="B40:C40"/>
    <mergeCell ref="B36:C36"/>
    <mergeCell ref="A36:A44"/>
    <mergeCell ref="B46:C46"/>
    <mergeCell ref="B48:C48"/>
    <mergeCell ref="B41:C41"/>
    <mergeCell ref="B42:C42"/>
    <mergeCell ref="B44:C4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Y48"/>
  <sheetViews>
    <sheetView showGridLines="0" zoomScale="62" zoomScaleNormal="62" workbookViewId="0">
      <pane xSplit="3" ySplit="3" topLeftCell="D16" activePane="bottomRight" state="frozen"/>
      <selection pane="topRight" activeCell="D1" sqref="D1"/>
      <selection pane="bottomLeft" activeCell="A4" sqref="A4"/>
      <selection pane="bottomRight" activeCell="B48" sqref="B48:C48"/>
    </sheetView>
  </sheetViews>
  <sheetFormatPr baseColWidth="10" defaultRowHeight="15" x14ac:dyDescent="0.25"/>
  <cols>
    <col min="1" max="1" width="18.28515625" style="1" customWidth="1"/>
    <col min="2" max="2" width="31.140625" style="1" customWidth="1"/>
    <col min="3" max="3" width="11.42578125" style="1"/>
    <col min="4" max="129" width="16.85546875" style="1" customWidth="1"/>
  </cols>
  <sheetData>
    <row r="1" spans="1:129" x14ac:dyDescent="0.25">
      <c r="A1" s="3"/>
      <c r="B1" s="3"/>
      <c r="C1" s="107"/>
      <c r="D1" s="291">
        <v>2011</v>
      </c>
      <c r="E1" s="291"/>
      <c r="F1" s="291"/>
      <c r="G1" s="291"/>
      <c r="H1" s="291"/>
      <c r="I1" s="292"/>
      <c r="J1" s="293">
        <v>2012</v>
      </c>
      <c r="K1" s="293"/>
      <c r="L1" s="293"/>
      <c r="M1" s="293"/>
      <c r="N1" s="293"/>
      <c r="O1" s="293"/>
      <c r="P1" s="293"/>
      <c r="Q1" s="293"/>
      <c r="R1" s="293"/>
      <c r="S1" s="293"/>
      <c r="T1" s="293"/>
      <c r="U1" s="294"/>
      <c r="V1" s="290">
        <v>2013</v>
      </c>
      <c r="W1" s="291"/>
      <c r="X1" s="291"/>
      <c r="Y1" s="291"/>
      <c r="Z1" s="291"/>
      <c r="AA1" s="291"/>
      <c r="AB1" s="291"/>
      <c r="AC1" s="291"/>
      <c r="AD1" s="291"/>
      <c r="AE1" s="291"/>
      <c r="AF1" s="291"/>
      <c r="AG1" s="292"/>
      <c r="AH1" s="284">
        <v>2014</v>
      </c>
      <c r="AI1" s="285"/>
      <c r="AJ1" s="285"/>
      <c r="AK1" s="285"/>
      <c r="AL1" s="285"/>
      <c r="AM1" s="285"/>
      <c r="AN1" s="285"/>
      <c r="AO1" s="285"/>
      <c r="AP1" s="285"/>
      <c r="AQ1" s="285"/>
      <c r="AR1" s="285"/>
      <c r="AS1" s="286"/>
      <c r="AT1" s="287">
        <v>2015</v>
      </c>
      <c r="AU1" s="288"/>
      <c r="AV1" s="288"/>
      <c r="AW1" s="288"/>
      <c r="AX1" s="288"/>
      <c r="AY1" s="288"/>
      <c r="AZ1" s="288"/>
      <c r="BA1" s="288"/>
      <c r="BB1" s="288"/>
      <c r="BC1" s="288"/>
      <c r="BD1" s="288"/>
      <c r="BE1" s="289"/>
      <c r="BF1" s="284">
        <v>2016</v>
      </c>
      <c r="BG1" s="285"/>
      <c r="BH1" s="285"/>
      <c r="BI1" s="285"/>
      <c r="BJ1" s="285"/>
      <c r="BK1" s="285"/>
      <c r="BL1" s="285"/>
      <c r="BM1" s="285"/>
      <c r="BN1" s="285"/>
      <c r="BO1" s="285"/>
      <c r="BP1" s="285"/>
      <c r="BQ1" s="286"/>
      <c r="BR1" s="287">
        <v>2017</v>
      </c>
      <c r="BS1" s="288"/>
      <c r="BT1" s="288"/>
      <c r="BU1" s="288"/>
      <c r="BV1" s="288"/>
      <c r="BW1" s="288"/>
      <c r="BX1" s="288"/>
      <c r="BY1" s="288"/>
      <c r="BZ1" s="288"/>
      <c r="CA1" s="288"/>
      <c r="CB1" s="288"/>
      <c r="CC1" s="289"/>
      <c r="CD1" s="284">
        <v>2018</v>
      </c>
      <c r="CE1" s="285"/>
      <c r="CF1" s="285"/>
      <c r="CG1" s="285"/>
      <c r="CH1" s="285"/>
      <c r="CI1" s="285"/>
      <c r="CJ1" s="285"/>
      <c r="CK1" s="285"/>
      <c r="CL1" s="285"/>
      <c r="CM1" s="285"/>
      <c r="CN1" s="285"/>
      <c r="CO1" s="286"/>
      <c r="CP1" s="287">
        <v>2019</v>
      </c>
      <c r="CQ1" s="288"/>
      <c r="CR1" s="288"/>
      <c r="CS1" s="288"/>
      <c r="CT1" s="288"/>
      <c r="CU1" s="288"/>
      <c r="CV1" s="288"/>
      <c r="CW1" s="288"/>
      <c r="CX1" s="288"/>
      <c r="CY1" s="288"/>
      <c r="CZ1" s="288"/>
      <c r="DA1" s="289"/>
      <c r="DB1" s="284">
        <v>2020</v>
      </c>
      <c r="DC1" s="285"/>
      <c r="DD1" s="285"/>
      <c r="DE1" s="285"/>
      <c r="DF1" s="285"/>
      <c r="DG1" s="285"/>
      <c r="DH1" s="285"/>
      <c r="DI1" s="285"/>
      <c r="DJ1" s="285"/>
      <c r="DK1" s="285"/>
      <c r="DL1" s="285"/>
      <c r="DM1" s="286"/>
      <c r="DN1" s="290">
        <v>2021</v>
      </c>
      <c r="DO1" s="291"/>
      <c r="DP1" s="291"/>
      <c r="DQ1" s="291"/>
      <c r="DR1" s="291"/>
      <c r="DS1" s="291"/>
      <c r="DT1" s="291"/>
      <c r="DU1" s="291"/>
      <c r="DV1" s="291"/>
      <c r="DW1" s="291"/>
      <c r="DX1" s="291"/>
      <c r="DY1" s="292"/>
    </row>
    <row r="2" spans="1:129" x14ac:dyDescent="0.25">
      <c r="A2" s="3"/>
      <c r="B2" s="3"/>
      <c r="C2" s="3"/>
      <c r="D2" s="119" t="s">
        <v>18</v>
      </c>
      <c r="E2" s="120" t="s">
        <v>19</v>
      </c>
      <c r="F2" s="120" t="s">
        <v>20</v>
      </c>
      <c r="G2" s="120" t="s">
        <v>21</v>
      </c>
      <c r="H2" s="120" t="s">
        <v>22</v>
      </c>
      <c r="I2" s="120" t="s">
        <v>23</v>
      </c>
      <c r="J2" s="120" t="s">
        <v>12</v>
      </c>
      <c r="K2" s="120" t="s">
        <v>13</v>
      </c>
      <c r="L2" s="120" t="s">
        <v>14</v>
      </c>
      <c r="M2" s="120" t="s">
        <v>15</v>
      </c>
      <c r="N2" s="120" t="s">
        <v>16</v>
      </c>
      <c r="O2" s="120" t="s">
        <v>17</v>
      </c>
      <c r="P2" s="120" t="s">
        <v>18</v>
      </c>
      <c r="Q2" s="120" t="s">
        <v>19</v>
      </c>
      <c r="R2" s="120" t="s">
        <v>20</v>
      </c>
      <c r="S2" s="120" t="s">
        <v>21</v>
      </c>
      <c r="T2" s="120" t="s">
        <v>22</v>
      </c>
      <c r="U2" s="120" t="s">
        <v>23</v>
      </c>
      <c r="V2" s="120" t="s">
        <v>12</v>
      </c>
      <c r="W2" s="120" t="s">
        <v>24</v>
      </c>
      <c r="X2" s="120" t="s">
        <v>14</v>
      </c>
      <c r="Y2" s="120" t="s">
        <v>15</v>
      </c>
      <c r="Z2" s="120" t="s">
        <v>16</v>
      </c>
      <c r="AA2" s="120" t="s">
        <v>17</v>
      </c>
      <c r="AB2" s="120" t="s">
        <v>18</v>
      </c>
      <c r="AC2" s="120" t="s">
        <v>19</v>
      </c>
      <c r="AD2" s="120" t="s">
        <v>20</v>
      </c>
      <c r="AE2" s="120" t="s">
        <v>21</v>
      </c>
      <c r="AF2" s="120" t="s">
        <v>22</v>
      </c>
      <c r="AG2" s="120" t="s">
        <v>23</v>
      </c>
      <c r="AH2" s="120" t="s">
        <v>12</v>
      </c>
      <c r="AI2" s="120" t="s">
        <v>24</v>
      </c>
      <c r="AJ2" s="120" t="s">
        <v>14</v>
      </c>
      <c r="AK2" s="120" t="s">
        <v>15</v>
      </c>
      <c r="AL2" s="120" t="s">
        <v>16</v>
      </c>
      <c r="AM2" s="120" t="s">
        <v>17</v>
      </c>
      <c r="AN2" s="120" t="s">
        <v>18</v>
      </c>
      <c r="AO2" s="120" t="s">
        <v>19</v>
      </c>
      <c r="AP2" s="120" t="s">
        <v>20</v>
      </c>
      <c r="AQ2" s="120" t="s">
        <v>21</v>
      </c>
      <c r="AR2" s="120" t="s">
        <v>22</v>
      </c>
      <c r="AS2" s="120" t="s">
        <v>23</v>
      </c>
      <c r="AT2" s="120" t="s">
        <v>12</v>
      </c>
      <c r="AU2" s="120" t="s">
        <v>24</v>
      </c>
      <c r="AV2" s="120" t="s">
        <v>14</v>
      </c>
      <c r="AW2" s="120" t="s">
        <v>15</v>
      </c>
      <c r="AX2" s="120" t="s">
        <v>16</v>
      </c>
      <c r="AY2" s="120" t="s">
        <v>17</v>
      </c>
      <c r="AZ2" s="120" t="s">
        <v>18</v>
      </c>
      <c r="BA2" s="120" t="s">
        <v>19</v>
      </c>
      <c r="BB2" s="120" t="s">
        <v>20</v>
      </c>
      <c r="BC2" s="120" t="s">
        <v>21</v>
      </c>
      <c r="BD2" s="120" t="s">
        <v>22</v>
      </c>
      <c r="BE2" s="120" t="s">
        <v>23</v>
      </c>
      <c r="BF2" s="120" t="s">
        <v>12</v>
      </c>
      <c r="BG2" s="120" t="s">
        <v>24</v>
      </c>
      <c r="BH2" s="120" t="s">
        <v>14</v>
      </c>
      <c r="BI2" s="120" t="s">
        <v>15</v>
      </c>
      <c r="BJ2" s="120" t="s">
        <v>16</v>
      </c>
      <c r="BK2" s="120" t="s">
        <v>17</v>
      </c>
      <c r="BL2" s="120" t="s">
        <v>18</v>
      </c>
      <c r="BM2" s="120" t="s">
        <v>19</v>
      </c>
      <c r="BN2" s="120" t="s">
        <v>20</v>
      </c>
      <c r="BO2" s="120" t="s">
        <v>21</v>
      </c>
      <c r="BP2" s="120" t="s">
        <v>22</v>
      </c>
      <c r="BQ2" s="120" t="s">
        <v>23</v>
      </c>
      <c r="BR2" s="120" t="s">
        <v>12</v>
      </c>
      <c r="BS2" s="120" t="s">
        <v>24</v>
      </c>
      <c r="BT2" s="120" t="s">
        <v>14</v>
      </c>
      <c r="BU2" s="120" t="s">
        <v>15</v>
      </c>
      <c r="BV2" s="120" t="s">
        <v>16</v>
      </c>
      <c r="BW2" s="120" t="s">
        <v>17</v>
      </c>
      <c r="BX2" s="120" t="s">
        <v>18</v>
      </c>
      <c r="BY2" s="120" t="s">
        <v>19</v>
      </c>
      <c r="BZ2" s="120" t="s">
        <v>20</v>
      </c>
      <c r="CA2" s="120" t="s">
        <v>21</v>
      </c>
      <c r="CB2" s="120" t="s">
        <v>22</v>
      </c>
      <c r="CC2" s="120" t="s">
        <v>23</v>
      </c>
      <c r="CD2" s="120" t="s">
        <v>12</v>
      </c>
      <c r="CE2" s="120" t="s">
        <v>24</v>
      </c>
      <c r="CF2" s="120" t="s">
        <v>14</v>
      </c>
      <c r="CG2" s="120" t="s">
        <v>15</v>
      </c>
      <c r="CH2" s="120" t="s">
        <v>16</v>
      </c>
      <c r="CI2" s="120" t="s">
        <v>17</v>
      </c>
      <c r="CJ2" s="120" t="s">
        <v>18</v>
      </c>
      <c r="CK2" s="120" t="s">
        <v>19</v>
      </c>
      <c r="CL2" s="120" t="s">
        <v>20</v>
      </c>
      <c r="CM2" s="120" t="s">
        <v>21</v>
      </c>
      <c r="CN2" s="120" t="s">
        <v>22</v>
      </c>
      <c r="CO2" s="120" t="s">
        <v>23</v>
      </c>
      <c r="CP2" s="120" t="s">
        <v>12</v>
      </c>
      <c r="CQ2" s="120" t="s">
        <v>24</v>
      </c>
      <c r="CR2" s="120" t="s">
        <v>14</v>
      </c>
      <c r="CS2" s="120" t="s">
        <v>15</v>
      </c>
      <c r="CT2" s="120" t="s">
        <v>16</v>
      </c>
      <c r="CU2" s="120" t="s">
        <v>17</v>
      </c>
      <c r="CV2" s="120" t="s">
        <v>18</v>
      </c>
      <c r="CW2" s="120" t="s">
        <v>19</v>
      </c>
      <c r="CX2" s="120" t="s">
        <v>20</v>
      </c>
      <c r="CY2" s="120" t="s">
        <v>21</v>
      </c>
      <c r="CZ2" s="120" t="s">
        <v>22</v>
      </c>
      <c r="DA2" s="120" t="s">
        <v>23</v>
      </c>
      <c r="DB2" s="120" t="s">
        <v>12</v>
      </c>
      <c r="DC2" s="120" t="s">
        <v>24</v>
      </c>
      <c r="DD2" s="120" t="s">
        <v>14</v>
      </c>
      <c r="DE2" s="120" t="s">
        <v>15</v>
      </c>
      <c r="DF2" s="120" t="s">
        <v>16</v>
      </c>
      <c r="DG2" s="120" t="s">
        <v>17</v>
      </c>
      <c r="DH2" s="120" t="s">
        <v>18</v>
      </c>
      <c r="DI2" s="120" t="s">
        <v>19</v>
      </c>
      <c r="DJ2" s="120" t="s">
        <v>20</v>
      </c>
      <c r="DK2" s="120" t="s">
        <v>21</v>
      </c>
      <c r="DL2" s="120" t="s">
        <v>22</v>
      </c>
      <c r="DM2" s="120" t="s">
        <v>23</v>
      </c>
      <c r="DN2" s="120" t="s">
        <v>12</v>
      </c>
      <c r="DO2" s="120" t="s">
        <v>24</v>
      </c>
      <c r="DP2" s="120" t="s">
        <v>14</v>
      </c>
      <c r="DQ2" s="120" t="s">
        <v>15</v>
      </c>
      <c r="DR2" s="120" t="s">
        <v>16</v>
      </c>
      <c r="DS2" s="120" t="s">
        <v>17</v>
      </c>
      <c r="DT2" s="120" t="s">
        <v>18</v>
      </c>
      <c r="DU2" s="120" t="s">
        <v>19</v>
      </c>
      <c r="DV2" s="120" t="s">
        <v>20</v>
      </c>
      <c r="DW2" s="120" t="s">
        <v>21</v>
      </c>
      <c r="DX2" s="120" t="s">
        <v>22</v>
      </c>
      <c r="DY2" s="120" t="s">
        <v>23</v>
      </c>
    </row>
    <row r="3" spans="1:129" x14ac:dyDescent="0.25">
      <c r="I3" s="116"/>
      <c r="U3" s="118"/>
      <c r="AG3" s="118"/>
      <c r="AS3" s="118"/>
      <c r="BE3" s="118"/>
      <c r="BQ3" s="118"/>
      <c r="CC3" s="118"/>
      <c r="CO3" s="118"/>
      <c r="DA3" s="118"/>
      <c r="DM3" s="118"/>
      <c r="DY3" s="118"/>
    </row>
    <row r="4" spans="1:129" s="3" customFormat="1" x14ac:dyDescent="0.25">
      <c r="A4" s="281" t="s">
        <v>0</v>
      </c>
      <c r="B4" s="282" t="s">
        <v>1</v>
      </c>
      <c r="C4" s="295"/>
      <c r="D4" s="123">
        <v>0</v>
      </c>
      <c r="E4" s="123">
        <v>0</v>
      </c>
      <c r="F4" s="123">
        <v>0</v>
      </c>
      <c r="G4" s="123">
        <v>0</v>
      </c>
      <c r="H4" s="123">
        <v>0</v>
      </c>
      <c r="I4" s="123">
        <v>0</v>
      </c>
      <c r="J4" s="123">
        <v>0</v>
      </c>
      <c r="K4" s="123">
        <v>0</v>
      </c>
      <c r="L4" s="123">
        <v>0</v>
      </c>
      <c r="M4" s="123">
        <v>0</v>
      </c>
      <c r="N4" s="123">
        <v>0</v>
      </c>
      <c r="O4" s="123">
        <v>0</v>
      </c>
      <c r="P4" s="123">
        <v>0</v>
      </c>
      <c r="Q4" s="123">
        <v>0</v>
      </c>
      <c r="R4" s="123">
        <v>0</v>
      </c>
      <c r="S4" s="123">
        <v>0</v>
      </c>
      <c r="T4" s="123">
        <v>0</v>
      </c>
      <c r="U4" s="123">
        <v>0</v>
      </c>
      <c r="V4" s="111">
        <v>0</v>
      </c>
      <c r="W4" s="123">
        <v>0</v>
      </c>
      <c r="X4" s="123">
        <v>0</v>
      </c>
      <c r="Y4" s="123">
        <v>0</v>
      </c>
      <c r="Z4" s="123">
        <v>0</v>
      </c>
      <c r="AA4" s="123">
        <v>0</v>
      </c>
      <c r="AB4" s="123">
        <v>0</v>
      </c>
      <c r="AC4" s="123">
        <v>0</v>
      </c>
      <c r="AD4" s="123">
        <v>0</v>
      </c>
      <c r="AE4" s="123">
        <v>0</v>
      </c>
      <c r="AF4" s="123">
        <v>0</v>
      </c>
      <c r="AG4" s="123">
        <v>0</v>
      </c>
      <c r="AH4" s="111">
        <v>0</v>
      </c>
      <c r="AI4" s="123">
        <v>0</v>
      </c>
      <c r="AJ4" s="123">
        <v>0</v>
      </c>
      <c r="AK4" s="123">
        <v>0</v>
      </c>
      <c r="AL4" s="123">
        <v>0</v>
      </c>
      <c r="AM4" s="123">
        <v>0</v>
      </c>
      <c r="AN4" s="123">
        <v>0</v>
      </c>
      <c r="AO4" s="123">
        <v>0</v>
      </c>
      <c r="AP4" s="123">
        <v>0</v>
      </c>
      <c r="AQ4" s="123">
        <v>0</v>
      </c>
      <c r="AR4" s="123">
        <v>0</v>
      </c>
      <c r="AS4" s="123">
        <v>0</v>
      </c>
      <c r="AT4" s="111">
        <v>0</v>
      </c>
      <c r="AU4" s="123">
        <v>0</v>
      </c>
      <c r="AV4" s="123">
        <v>0</v>
      </c>
      <c r="AW4" s="123">
        <v>0</v>
      </c>
      <c r="AX4" s="123">
        <v>0</v>
      </c>
      <c r="AY4" s="123">
        <v>0</v>
      </c>
      <c r="AZ4" s="123">
        <v>0</v>
      </c>
      <c r="BA4" s="123">
        <v>0</v>
      </c>
      <c r="BB4" s="123">
        <v>0</v>
      </c>
      <c r="BC4" s="123">
        <v>0</v>
      </c>
      <c r="BD4" s="123">
        <v>0</v>
      </c>
      <c r="BE4" s="123">
        <v>0</v>
      </c>
      <c r="BF4" s="111">
        <v>0</v>
      </c>
      <c r="BG4" s="123">
        <v>0</v>
      </c>
      <c r="BH4" s="123">
        <v>0</v>
      </c>
      <c r="BI4" s="123">
        <v>0</v>
      </c>
      <c r="BJ4" s="123">
        <v>0</v>
      </c>
      <c r="BK4" s="123">
        <v>0</v>
      </c>
      <c r="BL4" s="123"/>
      <c r="BM4" s="123"/>
      <c r="BN4" s="123"/>
      <c r="BO4" s="123"/>
      <c r="BP4" s="123"/>
      <c r="BQ4" s="123"/>
      <c r="BR4" s="111"/>
      <c r="BS4" s="123"/>
      <c r="BT4" s="123"/>
      <c r="BU4" s="123"/>
      <c r="BV4" s="123"/>
      <c r="BW4" s="123"/>
      <c r="BX4" s="123"/>
      <c r="BY4" s="123"/>
      <c r="BZ4" s="123"/>
      <c r="CA4" s="123"/>
      <c r="CB4" s="123"/>
      <c r="CC4" s="123"/>
      <c r="CD4" s="111"/>
      <c r="CE4" s="123"/>
      <c r="CF4" s="123"/>
      <c r="CG4" s="123"/>
      <c r="CH4" s="123"/>
      <c r="CI4" s="123"/>
      <c r="CJ4" s="123"/>
      <c r="CK4" s="123"/>
      <c r="CL4" s="123"/>
      <c r="CM4" s="123"/>
      <c r="CN4" s="123"/>
      <c r="CO4" s="123"/>
      <c r="CP4" s="111"/>
      <c r="CQ4" s="123"/>
      <c r="CR4" s="123"/>
      <c r="CS4" s="123"/>
      <c r="CT4" s="123"/>
      <c r="CU4" s="123"/>
      <c r="CV4" s="123"/>
      <c r="CW4" s="123"/>
      <c r="CX4" s="123"/>
      <c r="CY4" s="123"/>
      <c r="CZ4" s="123"/>
      <c r="DA4" s="123"/>
      <c r="DB4" s="111"/>
      <c r="DC4" s="123"/>
      <c r="DD4" s="123"/>
      <c r="DE4" s="123"/>
      <c r="DF4" s="123"/>
      <c r="DG4" s="123"/>
      <c r="DH4" s="123"/>
      <c r="DI4" s="123"/>
      <c r="DJ4" s="123"/>
      <c r="DK4" s="123"/>
      <c r="DL4" s="123"/>
      <c r="DM4" s="123"/>
      <c r="DN4" s="111"/>
      <c r="DO4" s="123"/>
      <c r="DP4" s="123"/>
      <c r="DQ4" s="123"/>
      <c r="DR4" s="123"/>
      <c r="DS4" s="123"/>
      <c r="DT4" s="123"/>
      <c r="DU4" s="123"/>
      <c r="DV4" s="123"/>
      <c r="DW4" s="123"/>
      <c r="DX4" s="123"/>
      <c r="DY4" s="123"/>
    </row>
    <row r="5" spans="1:129" s="3" customFormat="1" x14ac:dyDescent="0.25">
      <c r="A5" s="281"/>
      <c r="B5" s="282" t="s">
        <v>2</v>
      </c>
      <c r="C5" s="295"/>
      <c r="D5" s="123">
        <v>1.42</v>
      </c>
      <c r="E5" s="123"/>
      <c r="F5" s="123">
        <v>1.22</v>
      </c>
      <c r="G5" s="123">
        <v>1.0900000000000001</v>
      </c>
      <c r="H5" s="123">
        <v>0.97</v>
      </c>
      <c r="I5" s="123">
        <v>0.91</v>
      </c>
      <c r="J5" s="123">
        <v>0</v>
      </c>
      <c r="K5" s="123">
        <v>0</v>
      </c>
      <c r="L5" s="123">
        <v>0</v>
      </c>
      <c r="M5" s="123">
        <v>0</v>
      </c>
      <c r="N5" s="123">
        <v>0</v>
      </c>
      <c r="O5" s="123">
        <v>0</v>
      </c>
      <c r="P5" s="123">
        <v>0</v>
      </c>
      <c r="Q5" s="123">
        <v>0</v>
      </c>
      <c r="R5" s="123">
        <v>11.7</v>
      </c>
      <c r="S5" s="123">
        <v>10.029999999999999</v>
      </c>
      <c r="T5" s="123">
        <v>6.32</v>
      </c>
      <c r="U5" s="123">
        <v>4.72</v>
      </c>
      <c r="V5" s="111">
        <v>0</v>
      </c>
      <c r="W5" s="123">
        <v>0</v>
      </c>
      <c r="X5" s="123">
        <v>0</v>
      </c>
      <c r="Y5" s="123">
        <v>0</v>
      </c>
      <c r="Z5" s="123">
        <v>0</v>
      </c>
      <c r="AA5" s="123">
        <v>0</v>
      </c>
      <c r="AB5" s="123">
        <v>0</v>
      </c>
      <c r="AC5" s="123">
        <v>0</v>
      </c>
      <c r="AD5" s="123">
        <v>0</v>
      </c>
      <c r="AE5" s="123">
        <v>0</v>
      </c>
      <c r="AF5" s="123">
        <v>0</v>
      </c>
      <c r="AG5" s="123">
        <v>0</v>
      </c>
      <c r="AH5" s="111">
        <v>0</v>
      </c>
      <c r="AI5" s="123">
        <v>0</v>
      </c>
      <c r="AJ5" s="123">
        <v>0</v>
      </c>
      <c r="AK5" s="123">
        <v>0</v>
      </c>
      <c r="AL5" s="123">
        <v>0</v>
      </c>
      <c r="AM5" s="123">
        <v>0</v>
      </c>
      <c r="AN5" s="123">
        <v>0</v>
      </c>
      <c r="AO5" s="123">
        <v>0</v>
      </c>
      <c r="AP5" s="123">
        <v>0.92</v>
      </c>
      <c r="AQ5" s="123">
        <v>0.8</v>
      </c>
      <c r="AR5" s="123">
        <v>0.76</v>
      </c>
      <c r="AS5" s="123">
        <v>0.71</v>
      </c>
      <c r="AT5" s="111">
        <v>0</v>
      </c>
      <c r="AU5" s="123">
        <v>0</v>
      </c>
      <c r="AV5" s="123">
        <v>0</v>
      </c>
      <c r="AW5" s="123">
        <v>0</v>
      </c>
      <c r="AX5" s="123">
        <v>0</v>
      </c>
      <c r="AY5" s="123">
        <v>0</v>
      </c>
      <c r="AZ5" s="123">
        <v>0</v>
      </c>
      <c r="BA5" s="123">
        <v>0</v>
      </c>
      <c r="BB5" s="123">
        <v>0</v>
      </c>
      <c r="BC5" s="123">
        <v>0</v>
      </c>
      <c r="BD5" s="123">
        <v>0</v>
      </c>
      <c r="BE5" s="123">
        <v>0</v>
      </c>
      <c r="BF5" s="111">
        <v>0</v>
      </c>
      <c r="BG5" s="123">
        <v>0</v>
      </c>
      <c r="BH5" s="123">
        <v>0</v>
      </c>
      <c r="BI5" s="123">
        <v>0</v>
      </c>
      <c r="BJ5" s="123">
        <v>0</v>
      </c>
      <c r="BK5" s="123">
        <v>0</v>
      </c>
      <c r="BL5" s="123"/>
      <c r="BM5" s="123"/>
      <c r="BN5" s="123"/>
      <c r="BO5" s="123"/>
      <c r="BP5" s="123"/>
      <c r="BQ5" s="123"/>
      <c r="BR5" s="111"/>
      <c r="BS5" s="123"/>
      <c r="BT5" s="123"/>
      <c r="BU5" s="123"/>
      <c r="BV5" s="123"/>
      <c r="BW5" s="123"/>
      <c r="BX5" s="123"/>
      <c r="BY5" s="123"/>
      <c r="BZ5" s="123"/>
      <c r="CA5" s="123"/>
      <c r="CB5" s="123"/>
      <c r="CC5" s="123"/>
      <c r="CD5" s="111"/>
      <c r="CE5" s="123"/>
      <c r="CF5" s="123"/>
      <c r="CG5" s="123"/>
      <c r="CH5" s="123"/>
      <c r="CI5" s="123"/>
      <c r="CJ5" s="123"/>
      <c r="CK5" s="123"/>
      <c r="CL5" s="123"/>
      <c r="CM5" s="123"/>
      <c r="CN5" s="123"/>
      <c r="CO5" s="123"/>
      <c r="CP5" s="111"/>
      <c r="CQ5" s="123"/>
      <c r="CR5" s="123"/>
      <c r="CS5" s="123"/>
      <c r="CT5" s="123"/>
      <c r="CU5" s="123"/>
      <c r="CV5" s="123"/>
      <c r="CW5" s="123"/>
      <c r="CX5" s="123"/>
      <c r="CY5" s="123"/>
      <c r="CZ5" s="123"/>
      <c r="DA5" s="123"/>
      <c r="DB5" s="111"/>
      <c r="DC5" s="123"/>
      <c r="DD5" s="123"/>
      <c r="DE5" s="123"/>
      <c r="DF5" s="123"/>
      <c r="DG5" s="123"/>
      <c r="DH5" s="123"/>
      <c r="DI5" s="123"/>
      <c r="DJ5" s="123"/>
      <c r="DK5" s="123"/>
      <c r="DL5" s="123"/>
      <c r="DM5" s="123"/>
      <c r="DN5" s="111"/>
      <c r="DO5" s="123"/>
      <c r="DP5" s="123"/>
      <c r="DQ5" s="123"/>
      <c r="DR5" s="123"/>
      <c r="DS5" s="123"/>
      <c r="DT5" s="123"/>
      <c r="DU5" s="123"/>
      <c r="DV5" s="123"/>
      <c r="DW5" s="123"/>
      <c r="DX5" s="123"/>
      <c r="DY5" s="123"/>
    </row>
    <row r="6" spans="1:129" s="3" customFormat="1" x14ac:dyDescent="0.25">
      <c r="A6" s="109"/>
      <c r="B6" s="109"/>
      <c r="C6" s="108"/>
      <c r="D6" s="108"/>
      <c r="E6" s="108"/>
      <c r="F6" s="108"/>
      <c r="G6" s="108"/>
      <c r="H6" s="108"/>
      <c r="I6" s="117"/>
      <c r="J6" s="108"/>
      <c r="K6" s="108"/>
      <c r="L6" s="108"/>
      <c r="M6" s="108"/>
      <c r="N6" s="108"/>
      <c r="O6" s="108"/>
      <c r="P6" s="108"/>
      <c r="Q6" s="108"/>
      <c r="R6" s="108"/>
      <c r="S6" s="108"/>
      <c r="T6" s="108"/>
      <c r="U6" s="117"/>
      <c r="V6" s="108"/>
      <c r="W6" s="108"/>
      <c r="X6" s="108"/>
      <c r="Y6" s="108"/>
      <c r="Z6" s="108"/>
      <c r="AA6" s="108"/>
      <c r="AB6" s="108"/>
      <c r="AC6" s="108"/>
      <c r="AD6" s="108"/>
      <c r="AE6" s="108"/>
      <c r="AF6" s="108"/>
      <c r="AG6" s="117"/>
      <c r="AH6" s="108"/>
      <c r="AI6" s="108"/>
      <c r="AJ6" s="108"/>
      <c r="AK6" s="108"/>
      <c r="AL6" s="108"/>
      <c r="AM6" s="108"/>
      <c r="AN6" s="108"/>
      <c r="AO6" s="108"/>
      <c r="AP6" s="108"/>
      <c r="AQ6" s="108"/>
      <c r="AR6" s="108"/>
      <c r="AS6" s="117"/>
      <c r="AT6" s="108"/>
      <c r="AU6" s="108"/>
      <c r="AV6" s="108"/>
      <c r="AW6" s="108"/>
      <c r="AX6" s="108"/>
      <c r="AY6" s="108"/>
      <c r="AZ6" s="108"/>
      <c r="BA6" s="108"/>
      <c r="BB6" s="108"/>
      <c r="BC6" s="108"/>
      <c r="BD6" s="108"/>
      <c r="BE6" s="117"/>
      <c r="BF6" s="108"/>
      <c r="BG6" s="108"/>
      <c r="BH6" s="108"/>
      <c r="BI6" s="108"/>
      <c r="BJ6" s="108"/>
      <c r="BK6" s="108"/>
      <c r="BL6" s="108"/>
      <c r="BM6" s="108"/>
      <c r="BN6" s="108"/>
      <c r="BO6" s="108"/>
      <c r="BP6" s="108"/>
      <c r="BQ6" s="117"/>
      <c r="BR6" s="108"/>
      <c r="BS6" s="108"/>
      <c r="BT6" s="108"/>
      <c r="BU6" s="108"/>
      <c r="BV6" s="108"/>
      <c r="BW6" s="108"/>
      <c r="BX6" s="108"/>
      <c r="BY6" s="108"/>
      <c r="BZ6" s="108"/>
      <c r="CA6" s="108"/>
      <c r="CB6" s="108"/>
      <c r="CC6" s="117"/>
      <c r="CD6" s="108"/>
      <c r="CE6" s="108"/>
      <c r="CF6" s="108"/>
      <c r="CG6" s="108"/>
      <c r="CH6" s="108"/>
      <c r="CI6" s="108"/>
      <c r="CJ6" s="108"/>
      <c r="CK6" s="108"/>
      <c r="CL6" s="108"/>
      <c r="CM6" s="108"/>
      <c r="CN6" s="108"/>
      <c r="CO6" s="117"/>
      <c r="CP6" s="108"/>
      <c r="CQ6" s="108"/>
      <c r="CR6" s="108"/>
      <c r="CS6" s="108"/>
      <c r="CT6" s="108"/>
      <c r="CU6" s="108"/>
      <c r="CV6" s="108"/>
      <c r="CW6" s="108"/>
      <c r="CX6" s="108"/>
      <c r="CY6" s="108"/>
      <c r="CZ6" s="108"/>
      <c r="DA6" s="117"/>
      <c r="DB6" s="108"/>
      <c r="DC6" s="108"/>
      <c r="DD6" s="108"/>
      <c r="DE6" s="108"/>
      <c r="DF6" s="108"/>
      <c r="DG6" s="108"/>
      <c r="DH6" s="108"/>
      <c r="DI6" s="108"/>
      <c r="DJ6" s="108"/>
      <c r="DK6" s="108"/>
      <c r="DL6" s="108"/>
      <c r="DM6" s="117"/>
      <c r="DN6" s="108"/>
      <c r="DO6" s="108"/>
      <c r="DP6" s="108"/>
      <c r="DQ6" s="108"/>
      <c r="DR6" s="108"/>
      <c r="DS6" s="108"/>
      <c r="DT6" s="108"/>
      <c r="DU6" s="108"/>
      <c r="DV6" s="108"/>
      <c r="DW6" s="108"/>
      <c r="DX6" s="108"/>
      <c r="DY6" s="117"/>
    </row>
    <row r="7" spans="1:129" s="3" customFormat="1" x14ac:dyDescent="0.25">
      <c r="A7" s="296" t="s">
        <v>3</v>
      </c>
      <c r="B7" s="137" t="s">
        <v>4</v>
      </c>
      <c r="C7" s="124"/>
      <c r="D7" s="108"/>
      <c r="E7" s="108"/>
      <c r="F7" s="108"/>
      <c r="G7" s="108"/>
      <c r="H7" s="108"/>
      <c r="I7" s="125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17"/>
      <c r="V7" s="108"/>
      <c r="W7" s="108"/>
      <c r="X7" s="108"/>
      <c r="Y7" s="108"/>
      <c r="Z7" s="108"/>
      <c r="AA7" s="108"/>
      <c r="AB7" s="108"/>
      <c r="AC7" s="108"/>
      <c r="AD7" s="108"/>
      <c r="AE7" s="108"/>
      <c r="AF7" s="108"/>
      <c r="AG7" s="117"/>
      <c r="AH7" s="108"/>
      <c r="AI7" s="108"/>
      <c r="AJ7" s="108"/>
      <c r="AK7" s="108"/>
      <c r="AL7" s="108"/>
      <c r="AM7" s="108"/>
      <c r="AN7" s="108"/>
      <c r="AO7" s="108"/>
      <c r="AP7" s="108"/>
      <c r="AQ7" s="108"/>
      <c r="AR7" s="108"/>
      <c r="AS7" s="117"/>
      <c r="AT7" s="108"/>
      <c r="AU7" s="108"/>
      <c r="AV7" s="108"/>
      <c r="AW7" s="108"/>
      <c r="AX7" s="108"/>
      <c r="AY7" s="108"/>
      <c r="AZ7" s="108"/>
      <c r="BA7" s="108"/>
      <c r="BB7" s="108"/>
      <c r="BC7" s="108"/>
      <c r="BD7" s="108"/>
      <c r="BE7" s="117"/>
      <c r="BF7" s="108"/>
      <c r="BG7" s="108"/>
      <c r="BH7" s="108"/>
      <c r="BI7" s="108"/>
      <c r="BJ7" s="108"/>
      <c r="BK7" s="108"/>
      <c r="BL7" s="108"/>
      <c r="BM7" s="108"/>
      <c r="BN7" s="108"/>
      <c r="BO7" s="108"/>
      <c r="BP7" s="108"/>
      <c r="BQ7" s="117"/>
      <c r="BR7" s="108"/>
      <c r="BS7" s="108"/>
      <c r="BT7" s="108"/>
      <c r="BU7" s="108"/>
      <c r="BV7" s="108"/>
      <c r="BW7" s="108"/>
      <c r="BX7" s="108"/>
      <c r="BY7" s="108"/>
      <c r="BZ7" s="108"/>
      <c r="CA7" s="108"/>
      <c r="CB7" s="108"/>
      <c r="CC7" s="117"/>
      <c r="CD7" s="108"/>
      <c r="CE7" s="108"/>
      <c r="CF7" s="108"/>
      <c r="CG7" s="108"/>
      <c r="CH7" s="108"/>
      <c r="CI7" s="108"/>
      <c r="CJ7" s="108"/>
      <c r="CK7" s="108"/>
      <c r="CL7" s="108"/>
      <c r="CM7" s="108"/>
      <c r="CN7" s="108"/>
      <c r="CO7" s="117"/>
      <c r="CP7" s="108"/>
      <c r="CQ7" s="108"/>
      <c r="CR7" s="108"/>
      <c r="CS7" s="108"/>
      <c r="CT7" s="108"/>
      <c r="CU7" s="108"/>
      <c r="CV7" s="108"/>
      <c r="CW7" s="108"/>
      <c r="CX7" s="108"/>
      <c r="CY7" s="108"/>
      <c r="CZ7" s="108"/>
      <c r="DA7" s="117"/>
      <c r="DB7" s="108"/>
      <c r="DC7" s="108"/>
      <c r="DD7" s="108"/>
      <c r="DE7" s="108"/>
      <c r="DF7" s="108"/>
      <c r="DG7" s="108"/>
      <c r="DH7" s="108"/>
      <c r="DI7" s="108"/>
      <c r="DJ7" s="108"/>
      <c r="DK7" s="108"/>
      <c r="DL7" s="108"/>
      <c r="DM7" s="117"/>
      <c r="DN7" s="108"/>
      <c r="DO7" s="108"/>
      <c r="DP7" s="108"/>
      <c r="DQ7" s="108"/>
      <c r="DR7" s="108"/>
      <c r="DS7" s="108"/>
      <c r="DT7" s="108"/>
      <c r="DU7" s="108"/>
      <c r="DV7" s="108"/>
      <c r="DW7" s="108"/>
      <c r="DX7" s="108"/>
      <c r="DY7" s="117"/>
    </row>
    <row r="8" spans="1:129" s="3" customFormat="1" x14ac:dyDescent="0.25">
      <c r="A8" s="296"/>
      <c r="B8" s="299" t="s">
        <v>5</v>
      </c>
      <c r="C8" s="299"/>
      <c r="D8" s="122">
        <v>797</v>
      </c>
      <c r="E8" s="122">
        <v>184</v>
      </c>
      <c r="F8" s="122">
        <v>632</v>
      </c>
      <c r="G8" s="122">
        <v>666</v>
      </c>
      <c r="H8" s="122">
        <v>487</v>
      </c>
      <c r="I8" s="122">
        <v>777</v>
      </c>
      <c r="J8" s="122">
        <v>665</v>
      </c>
      <c r="K8" s="122">
        <v>667</v>
      </c>
      <c r="L8" s="122">
        <v>628</v>
      </c>
      <c r="M8" s="122">
        <v>752</v>
      </c>
      <c r="N8" s="122">
        <v>522</v>
      </c>
      <c r="O8" s="122">
        <v>907</v>
      </c>
      <c r="P8" s="122">
        <v>1062</v>
      </c>
      <c r="Q8" s="122">
        <v>119</v>
      </c>
      <c r="R8" s="122">
        <v>377</v>
      </c>
      <c r="S8" s="122">
        <v>646</v>
      </c>
      <c r="T8" s="122">
        <v>325</v>
      </c>
      <c r="U8" s="122">
        <v>563</v>
      </c>
      <c r="V8" s="126">
        <v>606</v>
      </c>
      <c r="W8" s="122">
        <v>684</v>
      </c>
      <c r="X8" s="122">
        <v>872</v>
      </c>
      <c r="Y8" s="122">
        <v>495</v>
      </c>
      <c r="Z8" s="122">
        <v>446</v>
      </c>
      <c r="AA8" s="122">
        <v>422</v>
      </c>
      <c r="AB8" s="122">
        <v>765</v>
      </c>
      <c r="AC8" s="122">
        <v>239</v>
      </c>
      <c r="AD8" s="122">
        <v>508</v>
      </c>
      <c r="AE8" s="122">
        <v>588</v>
      </c>
      <c r="AF8" s="122">
        <v>405</v>
      </c>
      <c r="AG8" s="122">
        <v>472</v>
      </c>
      <c r="AH8" s="126">
        <v>420</v>
      </c>
      <c r="AI8" s="122">
        <v>714</v>
      </c>
      <c r="AJ8" s="122">
        <v>451</v>
      </c>
      <c r="AK8" s="122">
        <v>422</v>
      </c>
      <c r="AL8" s="122">
        <v>247</v>
      </c>
      <c r="AM8" s="122">
        <v>347</v>
      </c>
      <c r="AN8" s="122">
        <v>632</v>
      </c>
      <c r="AO8" s="122">
        <v>103</v>
      </c>
      <c r="AP8" s="122">
        <v>301</v>
      </c>
      <c r="AQ8" s="122">
        <v>39</v>
      </c>
      <c r="AR8" s="122">
        <v>12</v>
      </c>
      <c r="AS8" s="122">
        <v>343</v>
      </c>
      <c r="AT8" s="126">
        <v>217</v>
      </c>
      <c r="AU8" s="122">
        <v>229</v>
      </c>
      <c r="AV8" s="122">
        <v>418</v>
      </c>
      <c r="AW8" s="122">
        <v>269</v>
      </c>
      <c r="AX8" s="122">
        <v>174</v>
      </c>
      <c r="AY8" s="122">
        <v>182</v>
      </c>
      <c r="AZ8" s="122">
        <v>318</v>
      </c>
      <c r="BA8" s="122">
        <v>39</v>
      </c>
      <c r="BB8" s="122">
        <v>168</v>
      </c>
      <c r="BC8" s="122">
        <v>276</v>
      </c>
      <c r="BD8" s="122">
        <v>98</v>
      </c>
      <c r="BE8" s="122">
        <v>208</v>
      </c>
      <c r="BF8" s="126">
        <v>177</v>
      </c>
      <c r="BG8" s="122">
        <v>284</v>
      </c>
      <c r="BH8" s="122">
        <v>309</v>
      </c>
      <c r="BI8" s="122">
        <v>310</v>
      </c>
      <c r="BJ8" s="122">
        <v>311</v>
      </c>
      <c r="BK8" s="122">
        <v>287</v>
      </c>
      <c r="BL8" s="122"/>
      <c r="BM8" s="122"/>
      <c r="BN8" s="122"/>
      <c r="BO8" s="122"/>
      <c r="BP8" s="122"/>
      <c r="BQ8" s="122"/>
      <c r="BR8" s="126"/>
      <c r="BS8" s="122"/>
      <c r="BT8" s="122"/>
      <c r="BU8" s="122"/>
      <c r="BV8" s="122"/>
      <c r="BW8" s="122"/>
      <c r="BX8" s="122"/>
      <c r="BY8" s="122"/>
      <c r="BZ8" s="122"/>
      <c r="CA8" s="122"/>
      <c r="CB8" s="122"/>
      <c r="CC8" s="122"/>
      <c r="CD8" s="126"/>
      <c r="CE8" s="122"/>
      <c r="CF8" s="122"/>
      <c r="CG8" s="122"/>
      <c r="CH8" s="122"/>
      <c r="CI8" s="122"/>
      <c r="CJ8" s="122"/>
      <c r="CK8" s="122"/>
      <c r="CL8" s="122"/>
      <c r="CM8" s="122"/>
      <c r="CN8" s="122"/>
      <c r="CO8" s="122"/>
      <c r="CP8" s="126"/>
      <c r="CQ8" s="122"/>
      <c r="CR8" s="122"/>
      <c r="CS8" s="122"/>
      <c r="CT8" s="122"/>
      <c r="CU8" s="122"/>
      <c r="CV8" s="122"/>
      <c r="CW8" s="122"/>
      <c r="CX8" s="122"/>
      <c r="CY8" s="122"/>
      <c r="CZ8" s="122"/>
      <c r="DA8" s="122"/>
      <c r="DB8" s="126"/>
      <c r="DC8" s="122"/>
      <c r="DD8" s="122"/>
      <c r="DE8" s="122"/>
      <c r="DF8" s="122"/>
      <c r="DG8" s="122"/>
      <c r="DH8" s="122"/>
      <c r="DI8" s="122"/>
      <c r="DJ8" s="122"/>
      <c r="DK8" s="122"/>
      <c r="DL8" s="122"/>
      <c r="DM8" s="122"/>
      <c r="DN8" s="126"/>
      <c r="DO8" s="122"/>
      <c r="DP8" s="122"/>
      <c r="DQ8" s="122"/>
      <c r="DR8" s="122"/>
      <c r="DS8" s="122"/>
      <c r="DT8" s="122"/>
      <c r="DU8" s="122"/>
      <c r="DV8" s="122"/>
      <c r="DW8" s="122"/>
      <c r="DX8" s="122"/>
      <c r="DY8" s="122"/>
    </row>
    <row r="9" spans="1:129" s="3" customFormat="1" x14ac:dyDescent="0.25">
      <c r="A9" s="296"/>
      <c r="B9" s="299" t="s">
        <v>6</v>
      </c>
      <c r="C9" s="299"/>
      <c r="D9" s="122">
        <v>0</v>
      </c>
      <c r="E9" s="122">
        <v>0</v>
      </c>
      <c r="F9" s="122">
        <v>0</v>
      </c>
      <c r="G9" s="122">
        <v>0</v>
      </c>
      <c r="H9" s="122">
        <v>0</v>
      </c>
      <c r="I9" s="122">
        <v>0</v>
      </c>
      <c r="J9" s="122">
        <v>0</v>
      </c>
      <c r="K9" s="122">
        <v>0</v>
      </c>
      <c r="L9" s="122">
        <v>0</v>
      </c>
      <c r="M9" s="122">
        <v>0</v>
      </c>
      <c r="N9" s="122">
        <v>0</v>
      </c>
      <c r="O9" s="122">
        <v>0</v>
      </c>
      <c r="P9" s="122">
        <v>0</v>
      </c>
      <c r="Q9" s="122">
        <v>0</v>
      </c>
      <c r="R9" s="122">
        <v>0</v>
      </c>
      <c r="S9" s="122">
        <v>0</v>
      </c>
      <c r="T9" s="122">
        <v>0</v>
      </c>
      <c r="U9" s="122">
        <v>0</v>
      </c>
      <c r="V9" s="126">
        <v>0</v>
      </c>
      <c r="W9" s="122">
        <v>0</v>
      </c>
      <c r="X9" s="122">
        <v>0</v>
      </c>
      <c r="Y9" s="122">
        <v>0</v>
      </c>
      <c r="Z9" s="122">
        <v>0</v>
      </c>
      <c r="AA9" s="122">
        <v>0</v>
      </c>
      <c r="AB9" s="122">
        <v>0</v>
      </c>
      <c r="AC9" s="122">
        <v>0</v>
      </c>
      <c r="AD9" s="122">
        <v>0</v>
      </c>
      <c r="AE9" s="122">
        <v>0</v>
      </c>
      <c r="AF9" s="122">
        <v>0</v>
      </c>
      <c r="AG9" s="122">
        <v>0</v>
      </c>
      <c r="AH9" s="126">
        <v>0</v>
      </c>
      <c r="AI9" s="122">
        <v>0</v>
      </c>
      <c r="AJ9" s="122">
        <v>0</v>
      </c>
      <c r="AK9" s="122">
        <v>0</v>
      </c>
      <c r="AL9" s="122">
        <v>0</v>
      </c>
      <c r="AM9" s="122">
        <v>0</v>
      </c>
      <c r="AN9" s="122">
        <v>0</v>
      </c>
      <c r="AO9" s="122">
        <v>0</v>
      </c>
      <c r="AP9" s="122">
        <v>0</v>
      </c>
      <c r="AQ9" s="122">
        <v>0</v>
      </c>
      <c r="AR9" s="122">
        <v>0</v>
      </c>
      <c r="AS9" s="122">
        <v>0</v>
      </c>
      <c r="AT9" s="126">
        <v>0</v>
      </c>
      <c r="AU9" s="122">
        <v>0</v>
      </c>
      <c r="AV9" s="122">
        <v>0</v>
      </c>
      <c r="AW9" s="122">
        <v>0</v>
      </c>
      <c r="AX9" s="122">
        <v>0</v>
      </c>
      <c r="AY9" s="122">
        <v>0</v>
      </c>
      <c r="AZ9" s="122">
        <v>0</v>
      </c>
      <c r="BA9" s="122">
        <v>0</v>
      </c>
      <c r="BB9" s="122">
        <v>0</v>
      </c>
      <c r="BC9" s="122">
        <v>0</v>
      </c>
      <c r="BD9" s="122">
        <v>0</v>
      </c>
      <c r="BE9" s="122">
        <v>0</v>
      </c>
      <c r="BF9" s="126">
        <v>0</v>
      </c>
      <c r="BG9" s="122">
        <v>0</v>
      </c>
      <c r="BH9" s="122">
        <v>0</v>
      </c>
      <c r="BI9" s="122">
        <v>0</v>
      </c>
      <c r="BJ9" s="122">
        <v>0</v>
      </c>
      <c r="BK9" s="122">
        <v>0</v>
      </c>
      <c r="BL9" s="122"/>
      <c r="BM9" s="122"/>
      <c r="BN9" s="122"/>
      <c r="BO9" s="122"/>
      <c r="BP9" s="122"/>
      <c r="BQ9" s="122"/>
      <c r="BR9" s="126"/>
      <c r="BS9" s="122"/>
      <c r="BT9" s="122"/>
      <c r="BU9" s="122"/>
      <c r="BV9" s="122"/>
      <c r="BW9" s="122"/>
      <c r="BX9" s="122"/>
      <c r="BY9" s="122"/>
      <c r="BZ9" s="122"/>
      <c r="CA9" s="122"/>
      <c r="CB9" s="122"/>
      <c r="CC9" s="122"/>
      <c r="CD9" s="126"/>
      <c r="CE9" s="122"/>
      <c r="CF9" s="122"/>
      <c r="CG9" s="122"/>
      <c r="CH9" s="122"/>
      <c r="CI9" s="122"/>
      <c r="CJ9" s="122"/>
      <c r="CK9" s="122"/>
      <c r="CL9" s="122"/>
      <c r="CM9" s="122"/>
      <c r="CN9" s="122"/>
      <c r="CO9" s="122"/>
      <c r="CP9" s="126"/>
      <c r="CQ9" s="122"/>
      <c r="CR9" s="122"/>
      <c r="CS9" s="122"/>
      <c r="CT9" s="122"/>
      <c r="CU9" s="122"/>
      <c r="CV9" s="122"/>
      <c r="CW9" s="122"/>
      <c r="CX9" s="122"/>
      <c r="CY9" s="122"/>
      <c r="CZ9" s="122"/>
      <c r="DA9" s="122"/>
      <c r="DB9" s="126"/>
      <c r="DC9" s="122"/>
      <c r="DD9" s="122"/>
      <c r="DE9" s="122"/>
      <c r="DF9" s="122"/>
      <c r="DG9" s="122"/>
      <c r="DH9" s="122"/>
      <c r="DI9" s="122"/>
      <c r="DJ9" s="122"/>
      <c r="DK9" s="122"/>
      <c r="DL9" s="122"/>
      <c r="DM9" s="122"/>
      <c r="DN9" s="126"/>
      <c r="DO9" s="122"/>
      <c r="DP9" s="122"/>
      <c r="DQ9" s="122"/>
      <c r="DR9" s="122"/>
      <c r="DS9" s="122"/>
      <c r="DT9" s="122"/>
      <c r="DU9" s="122"/>
      <c r="DV9" s="122"/>
      <c r="DW9" s="122"/>
      <c r="DX9" s="122"/>
      <c r="DY9" s="122"/>
    </row>
    <row r="10" spans="1:129" s="3" customFormat="1" x14ac:dyDescent="0.25">
      <c r="A10" s="296"/>
      <c r="B10" s="299" t="s">
        <v>7</v>
      </c>
      <c r="C10" s="299"/>
      <c r="D10" s="122">
        <v>0</v>
      </c>
      <c r="E10" s="122">
        <v>0</v>
      </c>
      <c r="F10" s="122">
        <v>0</v>
      </c>
      <c r="G10" s="122">
        <v>0</v>
      </c>
      <c r="H10" s="122">
        <v>0</v>
      </c>
      <c r="I10" s="122">
        <v>0</v>
      </c>
      <c r="J10" s="122">
        <v>0</v>
      </c>
      <c r="K10" s="122">
        <v>0</v>
      </c>
      <c r="L10" s="122">
        <v>0</v>
      </c>
      <c r="M10" s="122">
        <v>0</v>
      </c>
      <c r="N10" s="122">
        <v>0</v>
      </c>
      <c r="O10" s="122">
        <v>2</v>
      </c>
      <c r="P10" s="122">
        <v>1</v>
      </c>
      <c r="Q10" s="122">
        <v>0</v>
      </c>
      <c r="R10" s="122">
        <v>0</v>
      </c>
      <c r="S10" s="122">
        <v>0</v>
      </c>
      <c r="T10" s="122">
        <v>0</v>
      </c>
      <c r="U10" s="122">
        <v>0</v>
      </c>
      <c r="V10" s="126">
        <v>0</v>
      </c>
      <c r="W10" s="122">
        <v>1</v>
      </c>
      <c r="X10" s="122">
        <v>0</v>
      </c>
      <c r="Y10" s="122">
        <v>0</v>
      </c>
      <c r="Z10" s="122">
        <v>0</v>
      </c>
      <c r="AA10" s="122">
        <v>0</v>
      </c>
      <c r="AB10" s="122">
        <v>0</v>
      </c>
      <c r="AC10" s="122">
        <v>0</v>
      </c>
      <c r="AD10" s="122">
        <v>0</v>
      </c>
      <c r="AE10" s="122">
        <v>0</v>
      </c>
      <c r="AF10" s="122">
        <v>0</v>
      </c>
      <c r="AG10" s="122">
        <v>0</v>
      </c>
      <c r="AH10" s="126">
        <v>0</v>
      </c>
      <c r="AI10" s="122">
        <v>0</v>
      </c>
      <c r="AJ10" s="122">
        <v>0</v>
      </c>
      <c r="AK10" s="122">
        <v>0</v>
      </c>
      <c r="AL10" s="122">
        <v>1</v>
      </c>
      <c r="AM10" s="122">
        <v>0</v>
      </c>
      <c r="AN10" s="122">
        <v>0</v>
      </c>
      <c r="AO10" s="122">
        <v>0</v>
      </c>
      <c r="AP10" s="122">
        <v>0</v>
      </c>
      <c r="AQ10" s="122">
        <v>0</v>
      </c>
      <c r="AR10" s="122">
        <v>0</v>
      </c>
      <c r="AS10" s="122">
        <v>0</v>
      </c>
      <c r="AT10" s="126">
        <v>0</v>
      </c>
      <c r="AU10" s="122">
        <v>0</v>
      </c>
      <c r="AV10" s="122">
        <v>0</v>
      </c>
      <c r="AW10" s="122">
        <v>0</v>
      </c>
      <c r="AX10" s="122">
        <v>0</v>
      </c>
      <c r="AY10" s="122">
        <v>0</v>
      </c>
      <c r="AZ10" s="122">
        <v>0</v>
      </c>
      <c r="BA10" s="122">
        <v>0</v>
      </c>
      <c r="BB10" s="122">
        <v>0</v>
      </c>
      <c r="BC10" s="122">
        <v>0</v>
      </c>
      <c r="BD10" s="122">
        <v>0</v>
      </c>
      <c r="BE10" s="122">
        <v>0</v>
      </c>
      <c r="BF10" s="126">
        <v>0</v>
      </c>
      <c r="BG10" s="122">
        <v>0</v>
      </c>
      <c r="BH10" s="122">
        <v>0</v>
      </c>
      <c r="BI10" s="122">
        <v>0</v>
      </c>
      <c r="BJ10" s="122">
        <v>0</v>
      </c>
      <c r="BK10" s="122">
        <v>0</v>
      </c>
      <c r="BL10" s="122"/>
      <c r="BM10" s="122"/>
      <c r="BN10" s="122"/>
      <c r="BO10" s="122"/>
      <c r="BP10" s="122"/>
      <c r="BQ10" s="122"/>
      <c r="BR10" s="126"/>
      <c r="BS10" s="122"/>
      <c r="BT10" s="122"/>
      <c r="BU10" s="122"/>
      <c r="BV10" s="122"/>
      <c r="BW10" s="122"/>
      <c r="BX10" s="122"/>
      <c r="BY10" s="122"/>
      <c r="BZ10" s="122"/>
      <c r="CA10" s="122"/>
      <c r="CB10" s="122"/>
      <c r="CC10" s="122"/>
      <c r="CD10" s="126"/>
      <c r="CE10" s="122"/>
      <c r="CF10" s="122"/>
      <c r="CG10" s="122"/>
      <c r="CH10" s="122"/>
      <c r="CI10" s="122"/>
      <c r="CJ10" s="122"/>
      <c r="CK10" s="122"/>
      <c r="CL10" s="122"/>
      <c r="CM10" s="122"/>
      <c r="CN10" s="122"/>
      <c r="CO10" s="122"/>
      <c r="CP10" s="126"/>
      <c r="CQ10" s="122"/>
      <c r="CR10" s="122"/>
      <c r="CS10" s="122"/>
      <c r="CT10" s="122"/>
      <c r="CU10" s="122"/>
      <c r="CV10" s="122"/>
      <c r="CW10" s="122"/>
      <c r="CX10" s="122"/>
      <c r="CY10" s="122"/>
      <c r="CZ10" s="122"/>
      <c r="DA10" s="122"/>
      <c r="DB10" s="126"/>
      <c r="DC10" s="122"/>
      <c r="DD10" s="122"/>
      <c r="DE10" s="122"/>
      <c r="DF10" s="122"/>
      <c r="DG10" s="122"/>
      <c r="DH10" s="122"/>
      <c r="DI10" s="122"/>
      <c r="DJ10" s="122"/>
      <c r="DK10" s="122"/>
      <c r="DL10" s="122"/>
      <c r="DM10" s="122"/>
      <c r="DN10" s="126"/>
      <c r="DO10" s="122"/>
      <c r="DP10" s="122"/>
      <c r="DQ10" s="122"/>
      <c r="DR10" s="122"/>
      <c r="DS10" s="122"/>
      <c r="DT10" s="122"/>
      <c r="DU10" s="122"/>
      <c r="DV10" s="122"/>
      <c r="DW10" s="122"/>
      <c r="DX10" s="122"/>
      <c r="DY10" s="122"/>
    </row>
    <row r="11" spans="1:129" s="3" customFormat="1" x14ac:dyDescent="0.25">
      <c r="A11" s="296"/>
      <c r="B11" s="109"/>
      <c r="C11" s="108"/>
      <c r="D11" s="108"/>
      <c r="E11" s="108"/>
      <c r="F11" s="108"/>
      <c r="G11" s="108"/>
      <c r="H11" s="108"/>
      <c r="I11" s="117"/>
      <c r="J11" s="108"/>
      <c r="K11" s="108"/>
      <c r="L11" s="108"/>
      <c r="M11" s="108"/>
      <c r="N11" s="108"/>
      <c r="O11" s="108"/>
      <c r="P11" s="108"/>
      <c r="Q11" s="108"/>
      <c r="R11" s="108"/>
      <c r="S11" s="108"/>
      <c r="T11" s="108"/>
      <c r="U11" s="117"/>
      <c r="V11" s="108"/>
      <c r="W11" s="108"/>
      <c r="X11" s="108"/>
      <c r="Y11" s="108"/>
      <c r="Z11" s="108"/>
      <c r="AA11" s="108"/>
      <c r="AB11" s="108"/>
      <c r="AC11" s="108"/>
      <c r="AD11" s="108"/>
      <c r="AE11" s="108"/>
      <c r="AF11" s="108"/>
      <c r="AG11" s="117"/>
      <c r="AH11" s="108"/>
      <c r="AI11" s="108"/>
      <c r="AJ11" s="108"/>
      <c r="AK11" s="108"/>
      <c r="AL11" s="108"/>
      <c r="AM11" s="108"/>
      <c r="AN11" s="108"/>
      <c r="AO11" s="108"/>
      <c r="AP11" s="108"/>
      <c r="AQ11" s="108"/>
      <c r="AR11" s="108"/>
      <c r="AS11" s="117"/>
      <c r="AT11" s="108"/>
      <c r="AU11" s="108"/>
      <c r="AV11" s="108"/>
      <c r="AW11" s="108"/>
      <c r="AX11" s="108"/>
      <c r="AY11" s="108"/>
      <c r="AZ11" s="108"/>
      <c r="BA11" s="108"/>
      <c r="BB11" s="108"/>
      <c r="BC11" s="108"/>
      <c r="BD11" s="108"/>
      <c r="BE11" s="117"/>
      <c r="BF11" s="108"/>
      <c r="BG11" s="108"/>
      <c r="BH11" s="108"/>
      <c r="BI11" s="108"/>
      <c r="BJ11" s="108"/>
      <c r="BK11" s="108"/>
      <c r="BL11" s="108"/>
      <c r="BM11" s="108"/>
      <c r="BN11" s="108"/>
      <c r="BO11" s="108"/>
      <c r="BP11" s="108"/>
      <c r="BQ11" s="117"/>
      <c r="BR11" s="108"/>
      <c r="BS11" s="108"/>
      <c r="BT11" s="108"/>
      <c r="BU11" s="108"/>
      <c r="BV11" s="108"/>
      <c r="BW11" s="108"/>
      <c r="BX11" s="108"/>
      <c r="BY11" s="108"/>
      <c r="BZ11" s="108"/>
      <c r="CA11" s="108"/>
      <c r="CB11" s="108"/>
      <c r="CC11" s="117"/>
      <c r="CD11" s="108"/>
      <c r="CE11" s="108"/>
      <c r="CF11" s="108"/>
      <c r="CG11" s="108"/>
      <c r="CH11" s="108"/>
      <c r="CI11" s="108"/>
      <c r="CJ11" s="108"/>
      <c r="CK11" s="108"/>
      <c r="CL11" s="108"/>
      <c r="CM11" s="108"/>
      <c r="CN11" s="108"/>
      <c r="CO11" s="117"/>
      <c r="CP11" s="108"/>
      <c r="CQ11" s="108"/>
      <c r="CR11" s="108"/>
      <c r="CS11" s="108"/>
      <c r="CT11" s="108"/>
      <c r="CU11" s="108"/>
      <c r="CV11" s="108"/>
      <c r="CW11" s="108"/>
      <c r="CX11" s="108"/>
      <c r="CY11" s="108"/>
      <c r="CZ11" s="108"/>
      <c r="DA11" s="117"/>
      <c r="DB11" s="108"/>
      <c r="DC11" s="108"/>
      <c r="DD11" s="108"/>
      <c r="DE11" s="108"/>
      <c r="DF11" s="108"/>
      <c r="DG11" s="108"/>
      <c r="DH11" s="108"/>
      <c r="DI11" s="108"/>
      <c r="DJ11" s="108"/>
      <c r="DK11" s="108"/>
      <c r="DL11" s="108"/>
      <c r="DM11" s="117"/>
      <c r="DN11" s="108"/>
      <c r="DO11" s="108"/>
      <c r="DP11" s="108"/>
      <c r="DQ11" s="108"/>
      <c r="DR11" s="108"/>
      <c r="DS11" s="108"/>
      <c r="DT11" s="108"/>
      <c r="DU11" s="108"/>
      <c r="DV11" s="108"/>
      <c r="DW11" s="108"/>
      <c r="DX11" s="108"/>
      <c r="DY11" s="117"/>
    </row>
    <row r="12" spans="1:129" s="3" customFormat="1" x14ac:dyDescent="0.25">
      <c r="A12" s="296"/>
      <c r="B12" s="137" t="s">
        <v>8</v>
      </c>
      <c r="C12" s="124"/>
      <c r="D12" s="108"/>
      <c r="E12" s="108"/>
      <c r="F12" s="108"/>
      <c r="G12" s="108"/>
      <c r="H12" s="108"/>
      <c r="I12" s="125"/>
      <c r="J12" s="108"/>
      <c r="K12" s="108"/>
      <c r="L12" s="108"/>
      <c r="M12" s="108"/>
      <c r="N12" s="108"/>
      <c r="O12" s="108"/>
      <c r="P12" s="108"/>
      <c r="Q12" s="108"/>
      <c r="R12" s="108"/>
      <c r="S12" s="108"/>
      <c r="T12" s="108"/>
      <c r="U12" s="117"/>
      <c r="V12" s="108"/>
      <c r="W12" s="108"/>
      <c r="X12" s="108"/>
      <c r="Y12" s="108"/>
      <c r="Z12" s="108"/>
      <c r="AA12" s="108"/>
      <c r="AB12" s="108"/>
      <c r="AC12" s="108"/>
      <c r="AD12" s="108"/>
      <c r="AE12" s="108"/>
      <c r="AF12" s="108"/>
      <c r="AG12" s="117"/>
      <c r="AH12" s="108"/>
      <c r="AI12" s="108"/>
      <c r="AJ12" s="108"/>
      <c r="AK12" s="108"/>
      <c r="AL12" s="108"/>
      <c r="AM12" s="108"/>
      <c r="AN12" s="108"/>
      <c r="AO12" s="108"/>
      <c r="AP12" s="108"/>
      <c r="AQ12" s="108"/>
      <c r="AR12" s="108"/>
      <c r="AS12" s="117"/>
      <c r="AT12" s="108"/>
      <c r="AU12" s="108"/>
      <c r="AV12" s="108"/>
      <c r="AW12" s="108"/>
      <c r="AX12" s="108"/>
      <c r="AY12" s="108"/>
      <c r="AZ12" s="108"/>
      <c r="BA12" s="108"/>
      <c r="BB12" s="108"/>
      <c r="BC12" s="108"/>
      <c r="BD12" s="108"/>
      <c r="BE12" s="117"/>
      <c r="BF12" s="108"/>
      <c r="BG12" s="108"/>
      <c r="BH12" s="108"/>
      <c r="BI12" s="108"/>
      <c r="BJ12" s="108"/>
      <c r="BK12" s="108"/>
      <c r="BL12" s="108"/>
      <c r="BM12" s="108"/>
      <c r="BN12" s="108"/>
      <c r="BO12" s="108"/>
      <c r="BP12" s="108"/>
      <c r="BQ12" s="117"/>
      <c r="BR12" s="108"/>
      <c r="BS12" s="108"/>
      <c r="BT12" s="108"/>
      <c r="BU12" s="108"/>
      <c r="BV12" s="108"/>
      <c r="BW12" s="108"/>
      <c r="BX12" s="108"/>
      <c r="BY12" s="108"/>
      <c r="BZ12" s="108"/>
      <c r="CA12" s="108"/>
      <c r="CB12" s="108"/>
      <c r="CC12" s="117"/>
      <c r="CD12" s="108"/>
      <c r="CE12" s="108"/>
      <c r="CF12" s="108"/>
      <c r="CG12" s="108"/>
      <c r="CH12" s="108"/>
      <c r="CI12" s="108"/>
      <c r="CJ12" s="108"/>
      <c r="CK12" s="108"/>
      <c r="CL12" s="108"/>
      <c r="CM12" s="108"/>
      <c r="CN12" s="108"/>
      <c r="CO12" s="117"/>
      <c r="CP12" s="108"/>
      <c r="CQ12" s="108"/>
      <c r="CR12" s="108"/>
      <c r="CS12" s="108"/>
      <c r="CT12" s="108"/>
      <c r="CU12" s="108"/>
      <c r="CV12" s="108"/>
      <c r="CW12" s="108"/>
      <c r="CX12" s="108"/>
      <c r="CY12" s="108"/>
      <c r="CZ12" s="108"/>
      <c r="DA12" s="117"/>
      <c r="DB12" s="108"/>
      <c r="DC12" s="108"/>
      <c r="DD12" s="108"/>
      <c r="DE12" s="108"/>
      <c r="DF12" s="108"/>
      <c r="DG12" s="108"/>
      <c r="DH12" s="108"/>
      <c r="DI12" s="108"/>
      <c r="DJ12" s="108"/>
      <c r="DK12" s="108"/>
      <c r="DL12" s="108"/>
      <c r="DM12" s="117"/>
      <c r="DN12" s="108"/>
      <c r="DO12" s="108"/>
      <c r="DP12" s="108"/>
      <c r="DQ12" s="108"/>
      <c r="DR12" s="108"/>
      <c r="DS12" s="108"/>
      <c r="DT12" s="108"/>
      <c r="DU12" s="108"/>
      <c r="DV12" s="108"/>
      <c r="DW12" s="108"/>
      <c r="DX12" s="108"/>
      <c r="DY12" s="117"/>
    </row>
    <row r="13" spans="1:129" s="3" customFormat="1" x14ac:dyDescent="0.25">
      <c r="A13" s="296"/>
      <c r="B13" s="297" t="s">
        <v>5</v>
      </c>
      <c r="C13" s="298"/>
      <c r="D13" s="122">
        <v>36</v>
      </c>
      <c r="E13" s="122">
        <v>1</v>
      </c>
      <c r="F13" s="122">
        <v>38</v>
      </c>
      <c r="G13" s="122">
        <v>45</v>
      </c>
      <c r="H13" s="122">
        <v>37</v>
      </c>
      <c r="I13" s="122">
        <v>18</v>
      </c>
      <c r="J13" s="122">
        <v>42</v>
      </c>
      <c r="K13" s="122">
        <v>54</v>
      </c>
      <c r="L13" s="122">
        <v>44</v>
      </c>
      <c r="M13" s="122">
        <v>43</v>
      </c>
      <c r="N13" s="122">
        <v>32</v>
      </c>
      <c r="O13" s="122">
        <v>47</v>
      </c>
      <c r="P13" s="122">
        <v>53</v>
      </c>
      <c r="Q13" s="122">
        <v>6</v>
      </c>
      <c r="R13" s="122">
        <v>31</v>
      </c>
      <c r="S13" s="122">
        <v>67</v>
      </c>
      <c r="T13" s="122">
        <v>41</v>
      </c>
      <c r="U13" s="122">
        <v>24</v>
      </c>
      <c r="V13" s="126">
        <v>35</v>
      </c>
      <c r="W13" s="122">
        <v>29</v>
      </c>
      <c r="X13" s="122">
        <v>49</v>
      </c>
      <c r="Y13" s="122">
        <v>53</v>
      </c>
      <c r="Z13" s="122">
        <v>31</v>
      </c>
      <c r="AA13" s="122">
        <v>46</v>
      </c>
      <c r="AB13" s="122">
        <v>30</v>
      </c>
      <c r="AC13" s="122">
        <v>7</v>
      </c>
      <c r="AD13" s="122">
        <v>39</v>
      </c>
      <c r="AE13" s="122">
        <v>75</v>
      </c>
      <c r="AF13" s="122">
        <v>72</v>
      </c>
      <c r="AG13" s="122">
        <v>20</v>
      </c>
      <c r="AH13" s="126">
        <v>13</v>
      </c>
      <c r="AI13" s="122">
        <v>6</v>
      </c>
      <c r="AJ13" s="122">
        <v>1</v>
      </c>
      <c r="AK13" s="122">
        <v>1</v>
      </c>
      <c r="AL13" s="122">
        <v>1</v>
      </c>
      <c r="AM13" s="122">
        <v>1</v>
      </c>
      <c r="AN13" s="122">
        <v>1</v>
      </c>
      <c r="AO13" s="122">
        <v>1</v>
      </c>
      <c r="AP13" s="122">
        <v>1</v>
      </c>
      <c r="AQ13" s="122">
        <v>1</v>
      </c>
      <c r="AR13" s="122">
        <v>1</v>
      </c>
      <c r="AS13" s="122">
        <v>1</v>
      </c>
      <c r="AT13" s="126">
        <v>5</v>
      </c>
      <c r="AU13" s="122">
        <v>5</v>
      </c>
      <c r="AV13" s="122">
        <v>20</v>
      </c>
      <c r="AW13" s="122">
        <v>1</v>
      </c>
      <c r="AX13" s="122">
        <v>1</v>
      </c>
      <c r="AY13" s="122">
        <v>1</v>
      </c>
      <c r="AZ13" s="122">
        <v>1</v>
      </c>
      <c r="BA13" s="122">
        <v>1</v>
      </c>
      <c r="BB13" s="122">
        <v>1</v>
      </c>
      <c r="BC13" s="122">
        <v>1</v>
      </c>
      <c r="BD13" s="122">
        <v>1</v>
      </c>
      <c r="BE13" s="122">
        <v>1</v>
      </c>
      <c r="BF13" s="126">
        <v>1</v>
      </c>
      <c r="BG13" s="122">
        <v>1</v>
      </c>
      <c r="BH13" s="122">
        <v>1</v>
      </c>
      <c r="BI13" s="122">
        <v>1</v>
      </c>
      <c r="BJ13" s="122">
        <v>1</v>
      </c>
      <c r="BK13" s="122">
        <v>1</v>
      </c>
      <c r="BL13" s="122"/>
      <c r="BM13" s="122"/>
      <c r="BN13" s="122"/>
      <c r="BO13" s="122"/>
      <c r="BP13" s="122"/>
      <c r="BQ13" s="122"/>
      <c r="BR13" s="126"/>
      <c r="BS13" s="122"/>
      <c r="BT13" s="122"/>
      <c r="BU13" s="122"/>
      <c r="BV13" s="122"/>
      <c r="BW13" s="122"/>
      <c r="BX13" s="122"/>
      <c r="BY13" s="122"/>
      <c r="BZ13" s="122"/>
      <c r="CA13" s="122"/>
      <c r="CB13" s="122"/>
      <c r="CC13" s="122"/>
      <c r="CD13" s="126"/>
      <c r="CE13" s="122"/>
      <c r="CF13" s="122"/>
      <c r="CG13" s="122"/>
      <c r="CH13" s="122"/>
      <c r="CI13" s="122"/>
      <c r="CJ13" s="122"/>
      <c r="CK13" s="122"/>
      <c r="CL13" s="122"/>
      <c r="CM13" s="122"/>
      <c r="CN13" s="122"/>
      <c r="CO13" s="122"/>
      <c r="CP13" s="126"/>
      <c r="CQ13" s="122"/>
      <c r="CR13" s="122"/>
      <c r="CS13" s="122"/>
      <c r="CT13" s="122"/>
      <c r="CU13" s="122"/>
      <c r="CV13" s="122"/>
      <c r="CW13" s="122"/>
      <c r="CX13" s="122"/>
      <c r="CY13" s="122"/>
      <c r="CZ13" s="122"/>
      <c r="DA13" s="122"/>
      <c r="DB13" s="126"/>
      <c r="DC13" s="122"/>
      <c r="DD13" s="122"/>
      <c r="DE13" s="122"/>
      <c r="DF13" s="122"/>
      <c r="DG13" s="122"/>
      <c r="DH13" s="122"/>
      <c r="DI13" s="122"/>
      <c r="DJ13" s="122"/>
      <c r="DK13" s="122"/>
      <c r="DL13" s="122"/>
      <c r="DM13" s="122"/>
      <c r="DN13" s="126"/>
      <c r="DO13" s="122"/>
      <c r="DP13" s="122"/>
      <c r="DQ13" s="122"/>
      <c r="DR13" s="122"/>
      <c r="DS13" s="122"/>
      <c r="DT13" s="122"/>
      <c r="DU13" s="122"/>
      <c r="DV13" s="122"/>
      <c r="DW13" s="122"/>
      <c r="DX13" s="122"/>
      <c r="DY13" s="122"/>
    </row>
    <row r="14" spans="1:129" s="3" customFormat="1" x14ac:dyDescent="0.25">
      <c r="A14" s="296"/>
      <c r="B14" s="297" t="s">
        <v>6</v>
      </c>
      <c r="C14" s="298"/>
      <c r="D14" s="122">
        <v>0</v>
      </c>
      <c r="E14" s="122">
        <v>0</v>
      </c>
      <c r="F14" s="122">
        <v>0</v>
      </c>
      <c r="G14" s="122">
        <v>0</v>
      </c>
      <c r="H14" s="122">
        <v>0</v>
      </c>
      <c r="I14" s="122">
        <v>0</v>
      </c>
      <c r="J14" s="122">
        <v>0</v>
      </c>
      <c r="K14" s="122">
        <v>0</v>
      </c>
      <c r="L14" s="122">
        <v>0</v>
      </c>
      <c r="M14" s="122">
        <v>0</v>
      </c>
      <c r="N14" s="122">
        <v>0</v>
      </c>
      <c r="O14" s="122">
        <v>0</v>
      </c>
      <c r="P14" s="122">
        <v>0</v>
      </c>
      <c r="Q14" s="122">
        <v>0</v>
      </c>
      <c r="R14" s="122">
        <v>0</v>
      </c>
      <c r="S14" s="122">
        <v>0</v>
      </c>
      <c r="T14" s="122">
        <v>0</v>
      </c>
      <c r="U14" s="122">
        <v>0</v>
      </c>
      <c r="V14" s="126">
        <v>0</v>
      </c>
      <c r="W14" s="122">
        <v>0</v>
      </c>
      <c r="X14" s="122">
        <v>0</v>
      </c>
      <c r="Y14" s="122">
        <v>0</v>
      </c>
      <c r="Z14" s="122">
        <v>0</v>
      </c>
      <c r="AA14" s="122">
        <v>0</v>
      </c>
      <c r="AB14" s="122">
        <v>0</v>
      </c>
      <c r="AC14" s="122">
        <v>0</v>
      </c>
      <c r="AD14" s="122">
        <v>0</v>
      </c>
      <c r="AE14" s="122">
        <v>0</v>
      </c>
      <c r="AF14" s="122">
        <v>0</v>
      </c>
      <c r="AG14" s="122">
        <v>0</v>
      </c>
      <c r="AH14" s="126">
        <v>0</v>
      </c>
      <c r="AI14" s="122">
        <v>0</v>
      </c>
      <c r="AJ14" s="122">
        <v>0</v>
      </c>
      <c r="AK14" s="122">
        <v>0</v>
      </c>
      <c r="AL14" s="122">
        <v>0</v>
      </c>
      <c r="AM14" s="122">
        <v>0</v>
      </c>
      <c r="AN14" s="122">
        <v>0</v>
      </c>
      <c r="AO14" s="122">
        <v>0</v>
      </c>
      <c r="AP14" s="122">
        <v>0</v>
      </c>
      <c r="AQ14" s="122">
        <v>0</v>
      </c>
      <c r="AR14" s="122">
        <v>0</v>
      </c>
      <c r="AS14" s="122">
        <v>0</v>
      </c>
      <c r="AT14" s="126">
        <v>0</v>
      </c>
      <c r="AU14" s="122">
        <v>0</v>
      </c>
      <c r="AV14" s="122">
        <v>0</v>
      </c>
      <c r="AW14" s="122">
        <v>0</v>
      </c>
      <c r="AX14" s="122">
        <v>0</v>
      </c>
      <c r="AY14" s="122">
        <v>0</v>
      </c>
      <c r="AZ14" s="122">
        <v>0</v>
      </c>
      <c r="BA14" s="122">
        <v>0</v>
      </c>
      <c r="BB14" s="122">
        <v>0</v>
      </c>
      <c r="BC14" s="122">
        <v>0</v>
      </c>
      <c r="BD14" s="122">
        <v>0</v>
      </c>
      <c r="BE14" s="122">
        <v>0</v>
      </c>
      <c r="BF14" s="126">
        <v>0</v>
      </c>
      <c r="BG14" s="122">
        <v>0</v>
      </c>
      <c r="BH14" s="122">
        <v>0</v>
      </c>
      <c r="BI14" s="122">
        <v>0</v>
      </c>
      <c r="BJ14" s="122">
        <v>0</v>
      </c>
      <c r="BK14" s="122">
        <v>0</v>
      </c>
      <c r="BL14" s="122"/>
      <c r="BM14" s="122"/>
      <c r="BN14" s="122"/>
      <c r="BO14" s="122"/>
      <c r="BP14" s="122"/>
      <c r="BQ14" s="122"/>
      <c r="BR14" s="126"/>
      <c r="BS14" s="122"/>
      <c r="BT14" s="122"/>
      <c r="BU14" s="122"/>
      <c r="BV14" s="122"/>
      <c r="BW14" s="122"/>
      <c r="BX14" s="122"/>
      <c r="BY14" s="122"/>
      <c r="BZ14" s="122"/>
      <c r="CA14" s="122"/>
      <c r="CB14" s="122"/>
      <c r="CC14" s="122"/>
      <c r="CD14" s="126"/>
      <c r="CE14" s="122"/>
      <c r="CF14" s="122"/>
      <c r="CG14" s="122"/>
      <c r="CH14" s="122"/>
      <c r="CI14" s="122"/>
      <c r="CJ14" s="122"/>
      <c r="CK14" s="122"/>
      <c r="CL14" s="122"/>
      <c r="CM14" s="122"/>
      <c r="CN14" s="122"/>
      <c r="CO14" s="122"/>
      <c r="CP14" s="126"/>
      <c r="CQ14" s="122"/>
      <c r="CR14" s="122"/>
      <c r="CS14" s="122"/>
      <c r="CT14" s="122"/>
      <c r="CU14" s="122"/>
      <c r="CV14" s="122"/>
      <c r="CW14" s="122"/>
      <c r="CX14" s="122"/>
      <c r="CY14" s="122"/>
      <c r="CZ14" s="122"/>
      <c r="DA14" s="122"/>
      <c r="DB14" s="126"/>
      <c r="DC14" s="122"/>
      <c r="DD14" s="122"/>
      <c r="DE14" s="122"/>
      <c r="DF14" s="122"/>
      <c r="DG14" s="122"/>
      <c r="DH14" s="122"/>
      <c r="DI14" s="122"/>
      <c r="DJ14" s="122"/>
      <c r="DK14" s="122"/>
      <c r="DL14" s="122"/>
      <c r="DM14" s="122"/>
      <c r="DN14" s="126"/>
      <c r="DO14" s="122"/>
      <c r="DP14" s="122"/>
      <c r="DQ14" s="122"/>
      <c r="DR14" s="122"/>
      <c r="DS14" s="122"/>
      <c r="DT14" s="122"/>
      <c r="DU14" s="122"/>
      <c r="DV14" s="122"/>
      <c r="DW14" s="122"/>
      <c r="DX14" s="122"/>
      <c r="DY14" s="122"/>
    </row>
    <row r="15" spans="1:129" s="3" customFormat="1" x14ac:dyDescent="0.25">
      <c r="A15" s="296"/>
      <c r="B15" s="297" t="s">
        <v>7</v>
      </c>
      <c r="C15" s="298"/>
      <c r="D15" s="122">
        <v>0</v>
      </c>
      <c r="E15" s="122">
        <v>0</v>
      </c>
      <c r="F15" s="122">
        <v>0</v>
      </c>
      <c r="G15" s="122">
        <v>0</v>
      </c>
      <c r="H15" s="122">
        <v>0</v>
      </c>
      <c r="I15" s="122">
        <v>0</v>
      </c>
      <c r="J15" s="122">
        <v>0</v>
      </c>
      <c r="K15" s="122">
        <v>0</v>
      </c>
      <c r="L15" s="122">
        <v>0</v>
      </c>
      <c r="M15" s="122">
        <v>0</v>
      </c>
      <c r="N15" s="122">
        <v>0</v>
      </c>
      <c r="O15" s="122">
        <v>0</v>
      </c>
      <c r="P15" s="122">
        <v>0</v>
      </c>
      <c r="Q15" s="122">
        <v>0</v>
      </c>
      <c r="R15" s="122">
        <v>0</v>
      </c>
      <c r="S15" s="122">
        <v>0</v>
      </c>
      <c r="T15" s="122">
        <v>0</v>
      </c>
      <c r="U15" s="122">
        <v>0</v>
      </c>
      <c r="V15" s="126">
        <v>0</v>
      </c>
      <c r="W15" s="122">
        <v>0</v>
      </c>
      <c r="X15" s="122">
        <v>0</v>
      </c>
      <c r="Y15" s="122">
        <v>0</v>
      </c>
      <c r="Z15" s="122">
        <v>0</v>
      </c>
      <c r="AA15" s="122">
        <v>0</v>
      </c>
      <c r="AB15" s="122">
        <v>0</v>
      </c>
      <c r="AC15" s="122">
        <v>0</v>
      </c>
      <c r="AD15" s="122">
        <v>0</v>
      </c>
      <c r="AE15" s="122">
        <v>0</v>
      </c>
      <c r="AF15" s="122">
        <v>0</v>
      </c>
      <c r="AG15" s="122">
        <v>0</v>
      </c>
      <c r="AH15" s="126">
        <v>0</v>
      </c>
      <c r="AI15" s="122">
        <v>0</v>
      </c>
      <c r="AJ15" s="122">
        <v>0</v>
      </c>
      <c r="AK15" s="122">
        <v>0</v>
      </c>
      <c r="AL15" s="122">
        <v>0</v>
      </c>
      <c r="AM15" s="122">
        <v>0</v>
      </c>
      <c r="AN15" s="122">
        <v>0</v>
      </c>
      <c r="AO15" s="122">
        <v>0</v>
      </c>
      <c r="AP15" s="122">
        <v>0</v>
      </c>
      <c r="AQ15" s="122">
        <v>0</v>
      </c>
      <c r="AR15" s="122">
        <v>0</v>
      </c>
      <c r="AS15" s="122">
        <v>0</v>
      </c>
      <c r="AT15" s="126">
        <v>0</v>
      </c>
      <c r="AU15" s="122">
        <v>0</v>
      </c>
      <c r="AV15" s="122">
        <v>0</v>
      </c>
      <c r="AW15" s="122">
        <v>0</v>
      </c>
      <c r="AX15" s="122">
        <v>0</v>
      </c>
      <c r="AY15" s="122">
        <v>0</v>
      </c>
      <c r="AZ15" s="122">
        <v>0</v>
      </c>
      <c r="BA15" s="122">
        <v>0</v>
      </c>
      <c r="BB15" s="122">
        <v>0</v>
      </c>
      <c r="BC15" s="122">
        <v>0</v>
      </c>
      <c r="BD15" s="122">
        <v>0</v>
      </c>
      <c r="BE15" s="122">
        <v>0</v>
      </c>
      <c r="BF15" s="126">
        <v>0</v>
      </c>
      <c r="BG15" s="122">
        <v>0</v>
      </c>
      <c r="BH15" s="122">
        <v>0</v>
      </c>
      <c r="BI15" s="122">
        <v>0</v>
      </c>
      <c r="BJ15" s="122">
        <v>0</v>
      </c>
      <c r="BK15" s="122">
        <v>0</v>
      </c>
      <c r="BL15" s="122"/>
      <c r="BM15" s="122"/>
      <c r="BN15" s="122"/>
      <c r="BO15" s="122"/>
      <c r="BP15" s="122"/>
      <c r="BQ15" s="122"/>
      <c r="BR15" s="126"/>
      <c r="BS15" s="122"/>
      <c r="BT15" s="122"/>
      <c r="BU15" s="122"/>
      <c r="BV15" s="122"/>
      <c r="BW15" s="122"/>
      <c r="BX15" s="122"/>
      <c r="BY15" s="122"/>
      <c r="BZ15" s="122"/>
      <c r="CA15" s="122"/>
      <c r="CB15" s="122"/>
      <c r="CC15" s="122"/>
      <c r="CD15" s="126"/>
      <c r="CE15" s="122"/>
      <c r="CF15" s="122"/>
      <c r="CG15" s="122"/>
      <c r="CH15" s="122"/>
      <c r="CI15" s="122"/>
      <c r="CJ15" s="122"/>
      <c r="CK15" s="122"/>
      <c r="CL15" s="122"/>
      <c r="CM15" s="122"/>
      <c r="CN15" s="122"/>
      <c r="CO15" s="122"/>
      <c r="CP15" s="126"/>
      <c r="CQ15" s="122"/>
      <c r="CR15" s="122"/>
      <c r="CS15" s="122"/>
      <c r="CT15" s="122"/>
      <c r="CU15" s="122"/>
      <c r="CV15" s="122"/>
      <c r="CW15" s="122"/>
      <c r="CX15" s="122"/>
      <c r="CY15" s="122"/>
      <c r="CZ15" s="122"/>
      <c r="DA15" s="122"/>
      <c r="DB15" s="126"/>
      <c r="DC15" s="122"/>
      <c r="DD15" s="122"/>
      <c r="DE15" s="122"/>
      <c r="DF15" s="122"/>
      <c r="DG15" s="122"/>
      <c r="DH15" s="122"/>
      <c r="DI15" s="122"/>
      <c r="DJ15" s="122"/>
      <c r="DK15" s="122"/>
      <c r="DL15" s="122"/>
      <c r="DM15" s="122"/>
      <c r="DN15" s="126"/>
      <c r="DO15" s="122"/>
      <c r="DP15" s="122"/>
      <c r="DQ15" s="122"/>
      <c r="DR15" s="122"/>
      <c r="DS15" s="122"/>
      <c r="DT15" s="122"/>
      <c r="DU15" s="122"/>
      <c r="DV15" s="122"/>
      <c r="DW15" s="122"/>
      <c r="DX15" s="122"/>
      <c r="DY15" s="122"/>
    </row>
    <row r="16" spans="1:129" s="3" customFormat="1" x14ac:dyDescent="0.25">
      <c r="A16" s="296"/>
      <c r="B16" s="109"/>
      <c r="C16" s="108"/>
      <c r="D16" s="108"/>
      <c r="E16" s="108"/>
      <c r="F16" s="108"/>
      <c r="G16" s="108"/>
      <c r="H16" s="108"/>
      <c r="I16" s="117"/>
      <c r="J16" s="108"/>
      <c r="K16" s="108"/>
      <c r="L16" s="108"/>
      <c r="M16" s="108"/>
      <c r="N16" s="108"/>
      <c r="O16" s="108"/>
      <c r="P16" s="108"/>
      <c r="Q16" s="108"/>
      <c r="R16" s="108"/>
      <c r="S16" s="108"/>
      <c r="T16" s="108"/>
      <c r="U16" s="117"/>
      <c r="V16" s="108"/>
      <c r="W16" s="108"/>
      <c r="X16" s="108"/>
      <c r="Y16" s="108"/>
      <c r="Z16" s="108"/>
      <c r="AA16" s="108"/>
      <c r="AB16" s="108"/>
      <c r="AC16" s="108"/>
      <c r="AD16" s="108"/>
      <c r="AE16" s="108"/>
      <c r="AF16" s="108"/>
      <c r="AG16" s="117"/>
      <c r="AH16" s="108"/>
      <c r="AI16" s="108"/>
      <c r="AJ16" s="108"/>
      <c r="AK16" s="108"/>
      <c r="AL16" s="108"/>
      <c r="AM16" s="108"/>
      <c r="AN16" s="108"/>
      <c r="AO16" s="108"/>
      <c r="AP16" s="108"/>
      <c r="AQ16" s="108"/>
      <c r="AR16" s="108"/>
      <c r="AS16" s="117"/>
      <c r="AT16" s="108"/>
      <c r="AU16" s="108"/>
      <c r="AV16" s="108"/>
      <c r="AW16" s="108"/>
      <c r="AX16" s="108"/>
      <c r="AY16" s="108"/>
      <c r="AZ16" s="108"/>
      <c r="BA16" s="108"/>
      <c r="BB16" s="108"/>
      <c r="BC16" s="108"/>
      <c r="BD16" s="108"/>
      <c r="BE16" s="117"/>
      <c r="BF16" s="108"/>
      <c r="BG16" s="108"/>
      <c r="BH16" s="108"/>
      <c r="BI16" s="108"/>
      <c r="BJ16" s="108"/>
      <c r="BK16" s="108"/>
      <c r="BL16" s="108"/>
      <c r="BM16" s="108"/>
      <c r="BN16" s="108"/>
      <c r="BO16" s="108"/>
      <c r="BP16" s="108"/>
      <c r="BQ16" s="117"/>
      <c r="BR16" s="108"/>
      <c r="BS16" s="108"/>
      <c r="BT16" s="108"/>
      <c r="BU16" s="108"/>
      <c r="BV16" s="108"/>
      <c r="BW16" s="108"/>
      <c r="BX16" s="108"/>
      <c r="BY16" s="108"/>
      <c r="BZ16" s="108"/>
      <c r="CA16" s="108"/>
      <c r="CB16" s="108"/>
      <c r="CC16" s="117"/>
      <c r="CD16" s="108"/>
      <c r="CE16" s="108"/>
      <c r="CF16" s="108"/>
      <c r="CG16" s="108"/>
      <c r="CH16" s="108"/>
      <c r="CI16" s="108"/>
      <c r="CJ16" s="108"/>
      <c r="CK16" s="108"/>
      <c r="CL16" s="108"/>
      <c r="CM16" s="108"/>
      <c r="CN16" s="108"/>
      <c r="CO16" s="117"/>
      <c r="CP16" s="108"/>
      <c r="CQ16" s="108"/>
      <c r="CR16" s="108"/>
      <c r="CS16" s="108"/>
      <c r="CT16" s="108"/>
      <c r="CU16" s="108"/>
      <c r="CV16" s="108"/>
      <c r="CW16" s="108"/>
      <c r="CX16" s="108"/>
      <c r="CY16" s="108"/>
      <c r="CZ16" s="108"/>
      <c r="DA16" s="117"/>
      <c r="DB16" s="108"/>
      <c r="DC16" s="108"/>
      <c r="DD16" s="108"/>
      <c r="DE16" s="108"/>
      <c r="DF16" s="108"/>
      <c r="DG16" s="108"/>
      <c r="DH16" s="108"/>
      <c r="DI16" s="108"/>
      <c r="DJ16" s="108"/>
      <c r="DK16" s="108"/>
      <c r="DL16" s="108"/>
      <c r="DM16" s="117"/>
      <c r="DN16" s="108"/>
      <c r="DO16" s="108"/>
      <c r="DP16" s="108"/>
      <c r="DQ16" s="108"/>
      <c r="DR16" s="108"/>
      <c r="DS16" s="108"/>
      <c r="DT16" s="108"/>
      <c r="DU16" s="108"/>
      <c r="DV16" s="108"/>
      <c r="DW16" s="108"/>
      <c r="DX16" s="108"/>
      <c r="DY16" s="117"/>
    </row>
    <row r="17" spans="1:129" s="3" customFormat="1" x14ac:dyDescent="0.25">
      <c r="A17" s="296"/>
      <c r="B17" s="137" t="s">
        <v>9</v>
      </c>
      <c r="C17" s="124"/>
      <c r="D17" s="108"/>
      <c r="E17" s="108"/>
      <c r="F17" s="108"/>
      <c r="G17" s="108"/>
      <c r="H17" s="108"/>
      <c r="I17" s="125"/>
      <c r="J17" s="108"/>
      <c r="K17" s="108"/>
      <c r="L17" s="108"/>
      <c r="M17" s="108"/>
      <c r="N17" s="108"/>
      <c r="O17" s="108"/>
      <c r="P17" s="108"/>
      <c r="Q17" s="108"/>
      <c r="R17" s="108"/>
      <c r="S17" s="108"/>
      <c r="T17" s="108"/>
      <c r="U17" s="117"/>
      <c r="V17" s="108"/>
      <c r="W17" s="108"/>
      <c r="X17" s="108"/>
      <c r="Y17" s="108"/>
      <c r="Z17" s="108"/>
      <c r="AA17" s="108"/>
      <c r="AB17" s="108"/>
      <c r="AC17" s="108"/>
      <c r="AD17" s="108"/>
      <c r="AE17" s="108"/>
      <c r="AF17" s="108"/>
      <c r="AG17" s="117"/>
      <c r="AH17" s="108"/>
      <c r="AI17" s="108"/>
      <c r="AJ17" s="108"/>
      <c r="AK17" s="108"/>
      <c r="AL17" s="108"/>
      <c r="AM17" s="108"/>
      <c r="AN17" s="108"/>
      <c r="AO17" s="108"/>
      <c r="AP17" s="108"/>
      <c r="AQ17" s="108"/>
      <c r="AR17" s="108"/>
      <c r="AS17" s="117"/>
      <c r="AT17" s="108"/>
      <c r="AU17" s="108"/>
      <c r="AV17" s="108"/>
      <c r="AW17" s="108"/>
      <c r="AX17" s="108"/>
      <c r="AY17" s="108"/>
      <c r="AZ17" s="108"/>
      <c r="BA17" s="108"/>
      <c r="BB17" s="108"/>
      <c r="BC17" s="108"/>
      <c r="BD17" s="108"/>
      <c r="BE17" s="117"/>
      <c r="BF17" s="108"/>
      <c r="BG17" s="108"/>
      <c r="BH17" s="108"/>
      <c r="BI17" s="108"/>
      <c r="BJ17" s="108"/>
      <c r="BK17" s="108"/>
      <c r="BL17" s="108"/>
      <c r="BM17" s="108"/>
      <c r="BN17" s="108"/>
      <c r="BO17" s="108"/>
      <c r="BP17" s="108"/>
      <c r="BQ17" s="117"/>
      <c r="BR17" s="108"/>
      <c r="BS17" s="108"/>
      <c r="BT17" s="108"/>
      <c r="BU17" s="108"/>
      <c r="BV17" s="108"/>
      <c r="BW17" s="108"/>
      <c r="BX17" s="108"/>
      <c r="BY17" s="108"/>
      <c r="BZ17" s="108"/>
      <c r="CA17" s="108"/>
      <c r="CB17" s="108"/>
      <c r="CC17" s="117"/>
      <c r="CD17" s="108"/>
      <c r="CE17" s="108"/>
      <c r="CF17" s="108"/>
      <c r="CG17" s="108"/>
      <c r="CH17" s="108"/>
      <c r="CI17" s="108"/>
      <c r="CJ17" s="108"/>
      <c r="CK17" s="108"/>
      <c r="CL17" s="108"/>
      <c r="CM17" s="108"/>
      <c r="CN17" s="108"/>
      <c r="CO17" s="117"/>
      <c r="CP17" s="108"/>
      <c r="CQ17" s="108"/>
      <c r="CR17" s="108"/>
      <c r="CS17" s="108"/>
      <c r="CT17" s="108"/>
      <c r="CU17" s="108"/>
      <c r="CV17" s="108"/>
      <c r="CW17" s="108"/>
      <c r="CX17" s="108"/>
      <c r="CY17" s="108"/>
      <c r="CZ17" s="108"/>
      <c r="DA17" s="117"/>
      <c r="DB17" s="108"/>
      <c r="DC17" s="108"/>
      <c r="DD17" s="108"/>
      <c r="DE17" s="108"/>
      <c r="DF17" s="108"/>
      <c r="DG17" s="108"/>
      <c r="DH17" s="108"/>
      <c r="DI17" s="108"/>
      <c r="DJ17" s="108"/>
      <c r="DK17" s="108"/>
      <c r="DL17" s="108"/>
      <c r="DM17" s="117"/>
      <c r="DN17" s="108"/>
      <c r="DO17" s="108"/>
      <c r="DP17" s="108"/>
      <c r="DQ17" s="108"/>
      <c r="DR17" s="108"/>
      <c r="DS17" s="108"/>
      <c r="DT17" s="108"/>
      <c r="DU17" s="108"/>
      <c r="DV17" s="108"/>
      <c r="DW17" s="108"/>
      <c r="DX17" s="108"/>
      <c r="DY17" s="117"/>
    </row>
    <row r="18" spans="1:129" s="3" customFormat="1" x14ac:dyDescent="0.25">
      <c r="A18" s="296"/>
      <c r="B18" s="297" t="s">
        <v>93</v>
      </c>
      <c r="C18" s="298"/>
      <c r="D18" s="122">
        <v>1538</v>
      </c>
      <c r="E18" s="122">
        <v>285</v>
      </c>
      <c r="F18" s="122">
        <v>2169</v>
      </c>
      <c r="G18" s="122">
        <v>1885</v>
      </c>
      <c r="H18" s="122">
        <v>2214</v>
      </c>
      <c r="I18" s="122">
        <v>1040</v>
      </c>
      <c r="J18" s="122">
        <v>1645</v>
      </c>
      <c r="K18" s="122">
        <v>1195</v>
      </c>
      <c r="L18" s="122">
        <v>773</v>
      </c>
      <c r="M18" s="122">
        <v>1684</v>
      </c>
      <c r="N18" s="122">
        <v>1556</v>
      </c>
      <c r="O18" s="122">
        <v>1700</v>
      </c>
      <c r="P18" s="122">
        <v>1986</v>
      </c>
      <c r="Q18" s="122">
        <v>560</v>
      </c>
      <c r="R18" s="122">
        <v>1470</v>
      </c>
      <c r="S18" s="122">
        <v>1884</v>
      </c>
      <c r="T18" s="122">
        <v>2209</v>
      </c>
      <c r="U18" s="122">
        <v>1145</v>
      </c>
      <c r="V18" s="126">
        <v>1779</v>
      </c>
      <c r="W18" s="122">
        <v>1757</v>
      </c>
      <c r="X18" s="122">
        <v>1152</v>
      </c>
      <c r="Y18" s="122">
        <v>1643</v>
      </c>
      <c r="Z18" s="122">
        <v>1531</v>
      </c>
      <c r="AA18" s="122">
        <v>1941</v>
      </c>
      <c r="AB18" s="122">
        <v>1617</v>
      </c>
      <c r="AC18" s="122">
        <v>269</v>
      </c>
      <c r="AD18" s="122">
        <v>2133</v>
      </c>
      <c r="AE18" s="122">
        <v>2481</v>
      </c>
      <c r="AF18" s="122">
        <v>2301</v>
      </c>
      <c r="AG18" s="122">
        <v>1440</v>
      </c>
      <c r="AH18" s="126">
        <v>1482</v>
      </c>
      <c r="AI18" s="122">
        <v>1503</v>
      </c>
      <c r="AJ18" s="122">
        <v>2057</v>
      </c>
      <c r="AK18" s="122">
        <v>1221</v>
      </c>
      <c r="AL18" s="122">
        <v>2184</v>
      </c>
      <c r="AM18" s="122">
        <v>1821</v>
      </c>
      <c r="AN18" s="122">
        <v>2062</v>
      </c>
      <c r="AO18" s="122">
        <v>534</v>
      </c>
      <c r="AP18" s="122">
        <v>2213</v>
      </c>
      <c r="AQ18" s="122">
        <v>1753</v>
      </c>
      <c r="AR18" s="122">
        <v>1272</v>
      </c>
      <c r="AS18" s="122">
        <v>1080</v>
      </c>
      <c r="AT18" s="126">
        <v>1389</v>
      </c>
      <c r="AU18" s="122">
        <v>1965</v>
      </c>
      <c r="AV18" s="122">
        <v>1604</v>
      </c>
      <c r="AW18" s="122">
        <v>2144</v>
      </c>
      <c r="AX18" s="122">
        <v>2068</v>
      </c>
      <c r="AY18" s="122">
        <v>2624</v>
      </c>
      <c r="AZ18" s="122">
        <v>2768</v>
      </c>
      <c r="BA18" s="122">
        <v>624</v>
      </c>
      <c r="BB18" s="122">
        <v>2970</v>
      </c>
      <c r="BC18" s="122">
        <v>2846</v>
      </c>
      <c r="BD18" s="122">
        <v>2385</v>
      </c>
      <c r="BE18" s="122">
        <v>1746</v>
      </c>
      <c r="BF18" s="126">
        <v>1738</v>
      </c>
      <c r="BG18" s="122">
        <v>2369</v>
      </c>
      <c r="BH18" s="122">
        <v>1985</v>
      </c>
      <c r="BI18" s="122">
        <v>2306</v>
      </c>
      <c r="BJ18" s="122">
        <v>2129</v>
      </c>
      <c r="BK18" s="122">
        <v>2335</v>
      </c>
      <c r="BL18" s="122"/>
      <c r="BM18" s="122"/>
      <c r="BN18" s="122"/>
      <c r="BO18" s="122"/>
      <c r="BP18" s="122"/>
      <c r="BQ18" s="122"/>
      <c r="BR18" s="126"/>
      <c r="BS18" s="122"/>
      <c r="BT18" s="122"/>
      <c r="BU18" s="122"/>
      <c r="BV18" s="122"/>
      <c r="BW18" s="122"/>
      <c r="BX18" s="122"/>
      <c r="BY18" s="122"/>
      <c r="BZ18" s="122"/>
      <c r="CA18" s="122"/>
      <c r="CB18" s="122"/>
      <c r="CC18" s="122"/>
      <c r="CD18" s="126"/>
      <c r="CE18" s="122"/>
      <c r="CF18" s="122"/>
      <c r="CG18" s="122"/>
      <c r="CH18" s="122"/>
      <c r="CI18" s="122"/>
      <c r="CJ18" s="122"/>
      <c r="CK18" s="122"/>
      <c r="CL18" s="122"/>
      <c r="CM18" s="122"/>
      <c r="CN18" s="122"/>
      <c r="CO18" s="122"/>
      <c r="CP18" s="126"/>
      <c r="CQ18" s="122"/>
      <c r="CR18" s="122"/>
      <c r="CS18" s="122"/>
      <c r="CT18" s="122"/>
      <c r="CU18" s="122"/>
      <c r="CV18" s="122"/>
      <c r="CW18" s="122"/>
      <c r="CX18" s="122"/>
      <c r="CY18" s="122"/>
      <c r="CZ18" s="122"/>
      <c r="DA18" s="122"/>
      <c r="DB18" s="126"/>
      <c r="DC18" s="122"/>
      <c r="DD18" s="122"/>
      <c r="DE18" s="122"/>
      <c r="DF18" s="122"/>
      <c r="DG18" s="122"/>
      <c r="DH18" s="122"/>
      <c r="DI18" s="122"/>
      <c r="DJ18" s="122"/>
      <c r="DK18" s="122"/>
      <c r="DL18" s="122"/>
      <c r="DM18" s="122"/>
      <c r="DN18" s="126"/>
      <c r="DO18" s="122"/>
      <c r="DP18" s="122"/>
      <c r="DQ18" s="122"/>
      <c r="DR18" s="122"/>
      <c r="DS18" s="122"/>
      <c r="DT18" s="122"/>
      <c r="DU18" s="122"/>
      <c r="DV18" s="122"/>
      <c r="DW18" s="122"/>
      <c r="DX18" s="122"/>
      <c r="DY18" s="122"/>
    </row>
    <row r="19" spans="1:129" s="3" customFormat="1" x14ac:dyDescent="0.25">
      <c r="A19" s="296"/>
      <c r="B19" s="297" t="s">
        <v>6</v>
      </c>
      <c r="C19" s="298"/>
      <c r="D19" s="122">
        <v>0</v>
      </c>
      <c r="E19" s="122">
        <v>0</v>
      </c>
      <c r="F19" s="122">
        <v>0</v>
      </c>
      <c r="G19" s="122">
        <v>0</v>
      </c>
      <c r="H19" s="122">
        <v>0</v>
      </c>
      <c r="I19" s="122">
        <v>0</v>
      </c>
      <c r="J19" s="122">
        <v>0</v>
      </c>
      <c r="K19" s="122">
        <v>0</v>
      </c>
      <c r="L19" s="122">
        <v>0</v>
      </c>
      <c r="M19" s="122">
        <v>0</v>
      </c>
      <c r="N19" s="122">
        <v>0</v>
      </c>
      <c r="O19" s="122">
        <v>0</v>
      </c>
      <c r="P19" s="122">
        <v>0</v>
      </c>
      <c r="Q19" s="122">
        <v>0</v>
      </c>
      <c r="R19" s="122">
        <v>0</v>
      </c>
      <c r="S19" s="122">
        <v>0</v>
      </c>
      <c r="T19" s="122">
        <v>0</v>
      </c>
      <c r="U19" s="122">
        <v>0</v>
      </c>
      <c r="V19" s="126">
        <v>0</v>
      </c>
      <c r="W19" s="122">
        <v>0</v>
      </c>
      <c r="X19" s="122">
        <v>0</v>
      </c>
      <c r="Y19" s="122">
        <v>0</v>
      </c>
      <c r="Z19" s="122">
        <v>0</v>
      </c>
      <c r="AA19" s="122">
        <v>0</v>
      </c>
      <c r="AB19" s="122">
        <v>0</v>
      </c>
      <c r="AC19" s="122">
        <v>0</v>
      </c>
      <c r="AD19" s="122">
        <v>0</v>
      </c>
      <c r="AE19" s="122">
        <v>0</v>
      </c>
      <c r="AF19" s="122">
        <v>0</v>
      </c>
      <c r="AG19" s="122">
        <v>0</v>
      </c>
      <c r="AH19" s="126">
        <v>0</v>
      </c>
      <c r="AI19" s="122">
        <v>0</v>
      </c>
      <c r="AJ19" s="122">
        <v>0</v>
      </c>
      <c r="AK19" s="122">
        <v>0</v>
      </c>
      <c r="AL19" s="122">
        <v>0</v>
      </c>
      <c r="AM19" s="122">
        <v>0</v>
      </c>
      <c r="AN19" s="122">
        <v>0</v>
      </c>
      <c r="AO19" s="122">
        <v>0</v>
      </c>
      <c r="AP19" s="122">
        <v>0</v>
      </c>
      <c r="AQ19" s="122">
        <v>0</v>
      </c>
      <c r="AR19" s="122">
        <v>0</v>
      </c>
      <c r="AS19" s="122">
        <v>0</v>
      </c>
      <c r="AT19" s="126">
        <v>0</v>
      </c>
      <c r="AU19" s="122">
        <v>0</v>
      </c>
      <c r="AV19" s="122">
        <v>0</v>
      </c>
      <c r="AW19" s="122">
        <v>0</v>
      </c>
      <c r="AX19" s="122">
        <v>0</v>
      </c>
      <c r="AY19" s="122">
        <v>0</v>
      </c>
      <c r="AZ19" s="122">
        <v>0</v>
      </c>
      <c r="BA19" s="122">
        <v>0</v>
      </c>
      <c r="BB19" s="122">
        <v>0</v>
      </c>
      <c r="BC19" s="122">
        <v>0</v>
      </c>
      <c r="BD19" s="122">
        <v>0</v>
      </c>
      <c r="BE19" s="122">
        <v>0</v>
      </c>
      <c r="BF19" s="126">
        <v>0</v>
      </c>
      <c r="BG19" s="122">
        <v>0</v>
      </c>
      <c r="BH19" s="122">
        <v>0</v>
      </c>
      <c r="BI19" s="122">
        <v>0</v>
      </c>
      <c r="BJ19" s="122">
        <v>0</v>
      </c>
      <c r="BK19" s="122">
        <v>0</v>
      </c>
      <c r="BL19" s="122"/>
      <c r="BM19" s="122"/>
      <c r="BN19" s="122"/>
      <c r="BO19" s="122"/>
      <c r="BP19" s="122"/>
      <c r="BQ19" s="122"/>
      <c r="BR19" s="126"/>
      <c r="BS19" s="122"/>
      <c r="BT19" s="122"/>
      <c r="BU19" s="122"/>
      <c r="BV19" s="122"/>
      <c r="BW19" s="122"/>
      <c r="BX19" s="122"/>
      <c r="BY19" s="122"/>
      <c r="BZ19" s="122"/>
      <c r="CA19" s="122"/>
      <c r="CB19" s="122"/>
      <c r="CC19" s="122"/>
      <c r="CD19" s="126"/>
      <c r="CE19" s="122"/>
      <c r="CF19" s="122"/>
      <c r="CG19" s="122"/>
      <c r="CH19" s="122"/>
      <c r="CI19" s="122"/>
      <c r="CJ19" s="122"/>
      <c r="CK19" s="122"/>
      <c r="CL19" s="122"/>
      <c r="CM19" s="122"/>
      <c r="CN19" s="122"/>
      <c r="CO19" s="122"/>
      <c r="CP19" s="126"/>
      <c r="CQ19" s="122"/>
      <c r="CR19" s="122"/>
      <c r="CS19" s="122"/>
      <c r="CT19" s="122"/>
      <c r="CU19" s="122"/>
      <c r="CV19" s="122"/>
      <c r="CW19" s="122"/>
      <c r="CX19" s="122"/>
      <c r="CY19" s="122"/>
      <c r="CZ19" s="122"/>
      <c r="DA19" s="122"/>
      <c r="DB19" s="126"/>
      <c r="DC19" s="122"/>
      <c r="DD19" s="122"/>
      <c r="DE19" s="122"/>
      <c r="DF19" s="122"/>
      <c r="DG19" s="122"/>
      <c r="DH19" s="122"/>
      <c r="DI19" s="122"/>
      <c r="DJ19" s="122"/>
      <c r="DK19" s="122"/>
      <c r="DL19" s="122"/>
      <c r="DM19" s="122"/>
      <c r="DN19" s="126"/>
      <c r="DO19" s="122"/>
      <c r="DP19" s="122"/>
      <c r="DQ19" s="122"/>
      <c r="DR19" s="122"/>
      <c r="DS19" s="122"/>
      <c r="DT19" s="122"/>
      <c r="DU19" s="122"/>
      <c r="DV19" s="122"/>
      <c r="DW19" s="122"/>
      <c r="DX19" s="122"/>
      <c r="DY19" s="122"/>
    </row>
    <row r="20" spans="1:129" s="3" customFormat="1" x14ac:dyDescent="0.25">
      <c r="A20" s="296"/>
      <c r="B20" s="297" t="s">
        <v>7</v>
      </c>
      <c r="C20" s="298"/>
      <c r="D20" s="122">
        <v>0</v>
      </c>
      <c r="E20" s="122">
        <v>0</v>
      </c>
      <c r="F20" s="122">
        <v>0</v>
      </c>
      <c r="G20" s="122">
        <v>0</v>
      </c>
      <c r="H20" s="122">
        <v>0</v>
      </c>
      <c r="I20" s="122">
        <v>0</v>
      </c>
      <c r="J20" s="122">
        <v>0</v>
      </c>
      <c r="K20" s="122">
        <v>0</v>
      </c>
      <c r="L20" s="122">
        <v>0</v>
      </c>
      <c r="M20" s="122">
        <v>0</v>
      </c>
      <c r="N20" s="122">
        <v>0</v>
      </c>
      <c r="O20" s="122">
        <v>0</v>
      </c>
      <c r="P20" s="122">
        <v>0</v>
      </c>
      <c r="Q20" s="122">
        <v>0</v>
      </c>
      <c r="R20" s="122">
        <v>0</v>
      </c>
      <c r="S20" s="122">
        <v>0</v>
      </c>
      <c r="T20" s="122">
        <v>0</v>
      </c>
      <c r="U20" s="122">
        <v>0</v>
      </c>
      <c r="V20" s="126">
        <v>0</v>
      </c>
      <c r="W20" s="122">
        <v>0</v>
      </c>
      <c r="X20" s="122">
        <v>0</v>
      </c>
      <c r="Y20" s="122">
        <v>0</v>
      </c>
      <c r="Z20" s="122">
        <v>0</v>
      </c>
      <c r="AA20" s="122">
        <v>0</v>
      </c>
      <c r="AB20" s="122">
        <v>0</v>
      </c>
      <c r="AC20" s="122">
        <v>0</v>
      </c>
      <c r="AD20" s="122">
        <v>0</v>
      </c>
      <c r="AE20" s="122">
        <v>0</v>
      </c>
      <c r="AF20" s="122">
        <v>0</v>
      </c>
      <c r="AG20" s="122">
        <v>0</v>
      </c>
      <c r="AH20" s="126">
        <v>0</v>
      </c>
      <c r="AI20" s="122">
        <v>0</v>
      </c>
      <c r="AJ20" s="122">
        <v>0</v>
      </c>
      <c r="AK20" s="122">
        <v>0</v>
      </c>
      <c r="AL20" s="122">
        <v>0</v>
      </c>
      <c r="AM20" s="122">
        <v>1</v>
      </c>
      <c r="AN20" s="122">
        <v>0</v>
      </c>
      <c r="AO20" s="122">
        <v>0</v>
      </c>
      <c r="AP20" s="122">
        <v>0</v>
      </c>
      <c r="AQ20" s="122">
        <v>0</v>
      </c>
      <c r="AR20" s="122">
        <v>0</v>
      </c>
      <c r="AS20" s="122">
        <v>0</v>
      </c>
      <c r="AT20" s="126">
        <v>0</v>
      </c>
      <c r="AU20" s="122">
        <v>0</v>
      </c>
      <c r="AV20" s="122">
        <v>0</v>
      </c>
      <c r="AW20" s="122">
        <v>0</v>
      </c>
      <c r="AX20" s="122">
        <v>1</v>
      </c>
      <c r="AY20" s="122">
        <v>0</v>
      </c>
      <c r="AZ20" s="122">
        <v>0</v>
      </c>
      <c r="BA20" s="122">
        <v>0</v>
      </c>
      <c r="BB20" s="122">
        <v>0</v>
      </c>
      <c r="BC20" s="122">
        <v>0</v>
      </c>
      <c r="BD20" s="122">
        <v>0</v>
      </c>
      <c r="BE20" s="122">
        <v>0</v>
      </c>
      <c r="BF20" s="126">
        <v>0</v>
      </c>
      <c r="BG20" s="122">
        <v>0</v>
      </c>
      <c r="BH20" s="122">
        <v>0</v>
      </c>
      <c r="BI20" s="122">
        <v>0</v>
      </c>
      <c r="BJ20" s="122">
        <v>0</v>
      </c>
      <c r="BK20" s="122">
        <v>0</v>
      </c>
      <c r="BL20" s="122"/>
      <c r="BM20" s="122"/>
      <c r="BN20" s="122"/>
      <c r="BO20" s="122"/>
      <c r="BP20" s="122"/>
      <c r="BQ20" s="122"/>
      <c r="BR20" s="126"/>
      <c r="BS20" s="122"/>
      <c r="BT20" s="122"/>
      <c r="BU20" s="122"/>
      <c r="BV20" s="122"/>
      <c r="BW20" s="122"/>
      <c r="BX20" s="122"/>
      <c r="BY20" s="122"/>
      <c r="BZ20" s="122"/>
      <c r="CA20" s="122"/>
      <c r="CB20" s="122"/>
      <c r="CC20" s="122"/>
      <c r="CD20" s="126"/>
      <c r="CE20" s="122"/>
      <c r="CF20" s="122"/>
      <c r="CG20" s="122"/>
      <c r="CH20" s="122"/>
      <c r="CI20" s="122"/>
      <c r="CJ20" s="122"/>
      <c r="CK20" s="122"/>
      <c r="CL20" s="122"/>
      <c r="CM20" s="122"/>
      <c r="CN20" s="122"/>
      <c r="CO20" s="122"/>
      <c r="CP20" s="126"/>
      <c r="CQ20" s="122"/>
      <c r="CR20" s="122"/>
      <c r="CS20" s="122"/>
      <c r="CT20" s="122"/>
      <c r="CU20" s="122"/>
      <c r="CV20" s="122"/>
      <c r="CW20" s="122"/>
      <c r="CX20" s="122"/>
      <c r="CY20" s="122"/>
      <c r="CZ20" s="122"/>
      <c r="DA20" s="122"/>
      <c r="DB20" s="126"/>
      <c r="DC20" s="122"/>
      <c r="DD20" s="122"/>
      <c r="DE20" s="122"/>
      <c r="DF20" s="122"/>
      <c r="DG20" s="122"/>
      <c r="DH20" s="122"/>
      <c r="DI20" s="122"/>
      <c r="DJ20" s="122"/>
      <c r="DK20" s="122"/>
      <c r="DL20" s="122"/>
      <c r="DM20" s="122"/>
      <c r="DN20" s="126"/>
      <c r="DO20" s="122"/>
      <c r="DP20" s="122"/>
      <c r="DQ20" s="122"/>
      <c r="DR20" s="122"/>
      <c r="DS20" s="122"/>
      <c r="DT20" s="122"/>
      <c r="DU20" s="122"/>
      <c r="DV20" s="122"/>
      <c r="DW20" s="122"/>
      <c r="DX20" s="122"/>
      <c r="DY20" s="122"/>
    </row>
    <row r="21" spans="1:129" s="3" customFormat="1" x14ac:dyDescent="0.25">
      <c r="A21" s="296"/>
      <c r="B21" s="109"/>
      <c r="C21" s="108"/>
      <c r="D21" s="108"/>
      <c r="E21" s="108"/>
      <c r="F21" s="108"/>
      <c r="G21" s="108"/>
      <c r="H21" s="108"/>
      <c r="I21" s="117"/>
      <c r="J21" s="108"/>
      <c r="K21" s="108"/>
      <c r="L21" s="108"/>
      <c r="M21" s="108"/>
      <c r="N21" s="108"/>
      <c r="O21" s="108"/>
      <c r="P21" s="108"/>
      <c r="Q21" s="108"/>
      <c r="R21" s="108"/>
      <c r="S21" s="108"/>
      <c r="T21" s="108"/>
      <c r="U21" s="117"/>
      <c r="V21" s="108"/>
      <c r="W21" s="108"/>
      <c r="X21" s="108"/>
      <c r="Y21" s="108"/>
      <c r="Z21" s="108"/>
      <c r="AA21" s="108"/>
      <c r="AB21" s="108"/>
      <c r="AC21" s="108"/>
      <c r="AD21" s="108"/>
      <c r="AE21" s="108"/>
      <c r="AF21" s="108"/>
      <c r="AG21" s="117"/>
      <c r="AH21" s="108"/>
      <c r="AI21" s="108"/>
      <c r="AJ21" s="108"/>
      <c r="AK21" s="108"/>
      <c r="AL21" s="108"/>
      <c r="AM21" s="108"/>
      <c r="AN21" s="108"/>
      <c r="AO21" s="108"/>
      <c r="AP21" s="108"/>
      <c r="AQ21" s="108"/>
      <c r="AR21" s="108"/>
      <c r="AS21" s="117"/>
      <c r="AT21" s="108"/>
      <c r="AU21" s="108"/>
      <c r="AV21" s="108"/>
      <c r="AW21" s="108"/>
      <c r="AX21" s="108"/>
      <c r="AY21" s="108"/>
      <c r="AZ21" s="108"/>
      <c r="BA21" s="108"/>
      <c r="BB21" s="108"/>
      <c r="BC21" s="108"/>
      <c r="BD21" s="108"/>
      <c r="BE21" s="117"/>
      <c r="BF21" s="108"/>
      <c r="BG21" s="108"/>
      <c r="BH21" s="108"/>
      <c r="BI21" s="108"/>
      <c r="BJ21" s="108"/>
      <c r="BK21" s="108"/>
      <c r="BL21" s="108"/>
      <c r="BM21" s="108"/>
      <c r="BN21" s="108"/>
      <c r="BO21" s="108"/>
      <c r="BP21" s="108"/>
      <c r="BQ21" s="117"/>
      <c r="BR21" s="108"/>
      <c r="BS21" s="108"/>
      <c r="BT21" s="108"/>
      <c r="BU21" s="108"/>
      <c r="BV21" s="108"/>
      <c r="BW21" s="108"/>
      <c r="BX21" s="108"/>
      <c r="BY21" s="108"/>
      <c r="BZ21" s="108"/>
      <c r="CA21" s="108"/>
      <c r="CB21" s="108"/>
      <c r="CC21" s="117"/>
      <c r="CD21" s="108"/>
      <c r="CE21" s="108"/>
      <c r="CF21" s="108"/>
      <c r="CG21" s="108"/>
      <c r="CH21" s="108"/>
      <c r="CI21" s="108"/>
      <c r="CJ21" s="108"/>
      <c r="CK21" s="108"/>
      <c r="CL21" s="108"/>
      <c r="CM21" s="108"/>
      <c r="CN21" s="108"/>
      <c r="CO21" s="117"/>
      <c r="CP21" s="108"/>
      <c r="CQ21" s="108"/>
      <c r="CR21" s="108"/>
      <c r="CS21" s="108"/>
      <c r="CT21" s="108"/>
      <c r="CU21" s="108"/>
      <c r="CV21" s="108"/>
      <c r="CW21" s="108"/>
      <c r="CX21" s="108"/>
      <c r="CY21" s="108"/>
      <c r="CZ21" s="108"/>
      <c r="DA21" s="117"/>
      <c r="DB21" s="108"/>
      <c r="DC21" s="108"/>
      <c r="DD21" s="108"/>
      <c r="DE21" s="108"/>
      <c r="DF21" s="108"/>
      <c r="DG21" s="108"/>
      <c r="DH21" s="108"/>
      <c r="DI21" s="108"/>
      <c r="DJ21" s="108"/>
      <c r="DK21" s="108"/>
      <c r="DL21" s="108"/>
      <c r="DM21" s="117"/>
      <c r="DN21" s="108"/>
      <c r="DO21" s="108"/>
      <c r="DP21" s="108"/>
      <c r="DQ21" s="108"/>
      <c r="DR21" s="108"/>
      <c r="DS21" s="108"/>
      <c r="DT21" s="108"/>
      <c r="DU21" s="108"/>
      <c r="DV21" s="108"/>
      <c r="DW21" s="108"/>
      <c r="DX21" s="108"/>
      <c r="DY21" s="117"/>
    </row>
    <row r="22" spans="1:129" s="3" customFormat="1" x14ac:dyDescent="0.25">
      <c r="A22" s="296"/>
      <c r="B22" s="137" t="s">
        <v>10</v>
      </c>
      <c r="C22" s="124"/>
      <c r="D22" s="108"/>
      <c r="E22" s="108"/>
      <c r="F22" s="108"/>
      <c r="G22" s="108"/>
      <c r="H22" s="108"/>
      <c r="I22" s="125"/>
      <c r="J22" s="108"/>
      <c r="K22" s="108"/>
      <c r="L22" s="108"/>
      <c r="M22" s="108"/>
      <c r="N22" s="108"/>
      <c r="O22" s="108"/>
      <c r="P22" s="108"/>
      <c r="Q22" s="108"/>
      <c r="R22" s="108"/>
      <c r="S22" s="108"/>
      <c r="T22" s="108"/>
      <c r="U22" s="117"/>
      <c r="V22" s="108"/>
      <c r="W22" s="108"/>
      <c r="X22" s="108"/>
      <c r="Y22" s="108"/>
      <c r="Z22" s="108"/>
      <c r="AA22" s="108"/>
      <c r="AB22" s="108"/>
      <c r="AC22" s="108"/>
      <c r="AD22" s="108"/>
      <c r="AE22" s="108"/>
      <c r="AF22" s="108"/>
      <c r="AG22" s="117"/>
      <c r="AH22" s="108"/>
      <c r="AI22" s="108"/>
      <c r="AJ22" s="108"/>
      <c r="AK22" s="108"/>
      <c r="AL22" s="108"/>
      <c r="AM22" s="108"/>
      <c r="AN22" s="108"/>
      <c r="AO22" s="108"/>
      <c r="AP22" s="108"/>
      <c r="AQ22" s="108"/>
      <c r="AR22" s="108"/>
      <c r="AS22" s="117"/>
      <c r="AT22" s="108"/>
      <c r="AU22" s="108"/>
      <c r="AV22" s="108"/>
      <c r="AW22" s="108"/>
      <c r="AX22" s="108"/>
      <c r="AY22" s="108"/>
      <c r="AZ22" s="108"/>
      <c r="BA22" s="108"/>
      <c r="BB22" s="108"/>
      <c r="BC22" s="108"/>
      <c r="BD22" s="108"/>
      <c r="BE22" s="117"/>
      <c r="BF22" s="108"/>
      <c r="BG22" s="108"/>
      <c r="BH22" s="108"/>
      <c r="BI22" s="108"/>
      <c r="BJ22" s="108"/>
      <c r="BK22" s="108"/>
      <c r="BL22" s="108"/>
      <c r="BM22" s="108"/>
      <c r="BN22" s="108"/>
      <c r="BO22" s="108"/>
      <c r="BP22" s="108"/>
      <c r="BQ22" s="117"/>
      <c r="BR22" s="108"/>
      <c r="BS22" s="108"/>
      <c r="BT22" s="108"/>
      <c r="BU22" s="108"/>
      <c r="BV22" s="108"/>
      <c r="BW22" s="108"/>
      <c r="BX22" s="108"/>
      <c r="BY22" s="108"/>
      <c r="BZ22" s="108"/>
      <c r="CA22" s="108"/>
      <c r="CB22" s="108"/>
      <c r="CC22" s="117"/>
      <c r="CD22" s="108"/>
      <c r="CE22" s="108"/>
      <c r="CF22" s="108"/>
      <c r="CG22" s="108"/>
      <c r="CH22" s="108"/>
      <c r="CI22" s="108"/>
      <c r="CJ22" s="108"/>
      <c r="CK22" s="108"/>
      <c r="CL22" s="108"/>
      <c r="CM22" s="108"/>
      <c r="CN22" s="108"/>
      <c r="CO22" s="117"/>
      <c r="CP22" s="108"/>
      <c r="CQ22" s="108"/>
      <c r="CR22" s="108"/>
      <c r="CS22" s="108"/>
      <c r="CT22" s="108"/>
      <c r="CU22" s="108"/>
      <c r="CV22" s="108"/>
      <c r="CW22" s="108"/>
      <c r="CX22" s="108"/>
      <c r="CY22" s="108"/>
      <c r="CZ22" s="108"/>
      <c r="DA22" s="117"/>
      <c r="DB22" s="108"/>
      <c r="DC22" s="108"/>
      <c r="DD22" s="108"/>
      <c r="DE22" s="108"/>
      <c r="DF22" s="108"/>
      <c r="DG22" s="108"/>
      <c r="DH22" s="108"/>
      <c r="DI22" s="108"/>
      <c r="DJ22" s="108"/>
      <c r="DK22" s="108"/>
      <c r="DL22" s="108"/>
      <c r="DM22" s="117"/>
      <c r="DN22" s="108"/>
      <c r="DO22" s="108"/>
      <c r="DP22" s="108"/>
      <c r="DQ22" s="108"/>
      <c r="DR22" s="108"/>
      <c r="DS22" s="108"/>
      <c r="DT22" s="108"/>
      <c r="DU22" s="108"/>
      <c r="DV22" s="108"/>
      <c r="DW22" s="108"/>
      <c r="DX22" s="108"/>
      <c r="DY22" s="117"/>
    </row>
    <row r="23" spans="1:129" s="3" customFormat="1" x14ac:dyDescent="0.25">
      <c r="A23" s="296"/>
      <c r="B23" s="297" t="s">
        <v>96</v>
      </c>
      <c r="C23" s="298"/>
      <c r="D23" s="122">
        <v>2801</v>
      </c>
      <c r="E23" s="122">
        <v>597</v>
      </c>
      <c r="F23" s="122">
        <v>3224</v>
      </c>
      <c r="G23" s="122">
        <v>3532</v>
      </c>
      <c r="H23" s="122">
        <v>3484</v>
      </c>
      <c r="I23" s="122">
        <v>2381</v>
      </c>
      <c r="J23" s="122">
        <v>2941</v>
      </c>
      <c r="K23" s="122">
        <v>2438</v>
      </c>
      <c r="L23" s="122">
        <v>2097</v>
      </c>
      <c r="M23" s="122">
        <v>3053</v>
      </c>
      <c r="N23" s="122">
        <v>2973</v>
      </c>
      <c r="O23" s="122">
        <v>3921</v>
      </c>
      <c r="P23" s="122">
        <v>3606</v>
      </c>
      <c r="Q23" s="122">
        <v>270</v>
      </c>
      <c r="R23" s="122">
        <v>2056</v>
      </c>
      <c r="S23" s="122">
        <v>3212</v>
      </c>
      <c r="T23" s="122">
        <v>3484</v>
      </c>
      <c r="U23" s="122">
        <v>2697</v>
      </c>
      <c r="V23" s="126">
        <v>2977</v>
      </c>
      <c r="W23" s="122">
        <v>3003</v>
      </c>
      <c r="X23" s="122">
        <v>2966</v>
      </c>
      <c r="Y23" s="122">
        <v>2863</v>
      </c>
      <c r="Z23" s="122">
        <v>2064</v>
      </c>
      <c r="AA23" s="122">
        <v>3235</v>
      </c>
      <c r="AB23" s="122">
        <v>3250</v>
      </c>
      <c r="AC23" s="122">
        <v>527</v>
      </c>
      <c r="AD23" s="122">
        <v>3401</v>
      </c>
      <c r="AE23" s="122">
        <v>4315</v>
      </c>
      <c r="AF23" s="122">
        <v>3923</v>
      </c>
      <c r="AG23" s="122">
        <v>2376</v>
      </c>
      <c r="AH23" s="126">
        <v>2639</v>
      </c>
      <c r="AI23" s="122">
        <v>3538</v>
      </c>
      <c r="AJ23" s="122">
        <v>2884</v>
      </c>
      <c r="AK23" s="122">
        <v>2590</v>
      </c>
      <c r="AL23" s="122">
        <v>2729</v>
      </c>
      <c r="AM23" s="122">
        <v>3770</v>
      </c>
      <c r="AN23" s="122">
        <v>3179</v>
      </c>
      <c r="AO23" s="122">
        <v>495</v>
      </c>
      <c r="AP23" s="122">
        <v>3218</v>
      </c>
      <c r="AQ23" s="122">
        <v>2845</v>
      </c>
      <c r="AR23" s="122">
        <v>1295</v>
      </c>
      <c r="AS23" s="122">
        <v>1804</v>
      </c>
      <c r="AT23" s="126">
        <v>2748</v>
      </c>
      <c r="AU23" s="122">
        <v>3224</v>
      </c>
      <c r="AV23" s="122">
        <v>3689</v>
      </c>
      <c r="AW23" s="122">
        <v>3324</v>
      </c>
      <c r="AX23" s="122">
        <v>3025</v>
      </c>
      <c r="AY23" s="122">
        <v>4116</v>
      </c>
      <c r="AZ23" s="122">
        <v>3367</v>
      </c>
      <c r="BA23" s="122">
        <v>765</v>
      </c>
      <c r="BB23" s="122">
        <v>3941</v>
      </c>
      <c r="BC23" s="122">
        <v>4935</v>
      </c>
      <c r="BD23" s="122">
        <v>3435</v>
      </c>
      <c r="BE23" s="122">
        <v>2867</v>
      </c>
      <c r="BF23" s="126">
        <v>2549</v>
      </c>
      <c r="BG23" s="122">
        <v>3635</v>
      </c>
      <c r="BH23" s="122">
        <v>3165</v>
      </c>
      <c r="BI23" s="122">
        <v>3630</v>
      </c>
      <c r="BJ23" s="122">
        <v>3662</v>
      </c>
      <c r="BK23" s="122">
        <v>3801</v>
      </c>
      <c r="BL23" s="122"/>
      <c r="BM23" s="122"/>
      <c r="BN23" s="122"/>
      <c r="BO23" s="122"/>
      <c r="BP23" s="122"/>
      <c r="BQ23" s="122"/>
      <c r="BR23" s="126"/>
      <c r="BS23" s="122"/>
      <c r="BT23" s="122"/>
      <c r="BU23" s="122"/>
      <c r="BV23" s="122"/>
      <c r="BW23" s="122"/>
      <c r="BX23" s="122"/>
      <c r="BY23" s="122"/>
      <c r="BZ23" s="122"/>
      <c r="CA23" s="122"/>
      <c r="CB23" s="122"/>
      <c r="CC23" s="122"/>
      <c r="CD23" s="126"/>
      <c r="CE23" s="122"/>
      <c r="CF23" s="122"/>
      <c r="CG23" s="122"/>
      <c r="CH23" s="122"/>
      <c r="CI23" s="122"/>
      <c r="CJ23" s="122"/>
      <c r="CK23" s="122"/>
      <c r="CL23" s="122"/>
      <c r="CM23" s="122"/>
      <c r="CN23" s="122"/>
      <c r="CO23" s="122"/>
      <c r="CP23" s="126"/>
      <c r="CQ23" s="122"/>
      <c r="CR23" s="122"/>
      <c r="CS23" s="122"/>
      <c r="CT23" s="122"/>
      <c r="CU23" s="122"/>
      <c r="CV23" s="122"/>
      <c r="CW23" s="122"/>
      <c r="CX23" s="122"/>
      <c r="CY23" s="122"/>
      <c r="CZ23" s="122"/>
      <c r="DA23" s="122"/>
      <c r="DB23" s="126"/>
      <c r="DC23" s="122"/>
      <c r="DD23" s="122"/>
      <c r="DE23" s="122"/>
      <c r="DF23" s="122"/>
      <c r="DG23" s="122"/>
      <c r="DH23" s="122"/>
      <c r="DI23" s="122"/>
      <c r="DJ23" s="122"/>
      <c r="DK23" s="122"/>
      <c r="DL23" s="122"/>
      <c r="DM23" s="122"/>
      <c r="DN23" s="126"/>
      <c r="DO23" s="122"/>
      <c r="DP23" s="122"/>
      <c r="DQ23" s="122"/>
      <c r="DR23" s="122"/>
      <c r="DS23" s="122"/>
      <c r="DT23" s="122"/>
      <c r="DU23" s="122"/>
      <c r="DV23" s="122"/>
      <c r="DW23" s="122"/>
      <c r="DX23" s="122"/>
      <c r="DY23" s="122"/>
    </row>
    <row r="24" spans="1:129" s="3" customFormat="1" x14ac:dyDescent="0.25">
      <c r="A24" s="296"/>
      <c r="B24" s="297" t="s">
        <v>11</v>
      </c>
      <c r="C24" s="298"/>
      <c r="D24" s="122"/>
      <c r="E24" s="122"/>
      <c r="F24" s="122">
        <v>10</v>
      </c>
      <c r="G24" s="122">
        <v>11</v>
      </c>
      <c r="H24" s="122">
        <v>10</v>
      </c>
      <c r="I24" s="122">
        <v>5</v>
      </c>
      <c r="J24" s="122">
        <v>8</v>
      </c>
      <c r="K24" s="122">
        <v>8</v>
      </c>
      <c r="L24" s="122">
        <v>2</v>
      </c>
      <c r="M24" s="122">
        <v>7</v>
      </c>
      <c r="N24" s="122">
        <v>5</v>
      </c>
      <c r="O24" s="122">
        <v>10</v>
      </c>
      <c r="P24" s="122">
        <v>3</v>
      </c>
      <c r="Q24" s="122">
        <v>0</v>
      </c>
      <c r="R24" s="122">
        <v>2</v>
      </c>
      <c r="S24" s="122">
        <v>7</v>
      </c>
      <c r="T24" s="122">
        <v>8</v>
      </c>
      <c r="U24" s="122">
        <v>9</v>
      </c>
      <c r="V24" s="126">
        <v>6</v>
      </c>
      <c r="W24" s="122">
        <v>2</v>
      </c>
      <c r="X24" s="122">
        <v>3</v>
      </c>
      <c r="Y24" s="122">
        <v>4</v>
      </c>
      <c r="Z24" s="122">
        <v>0</v>
      </c>
      <c r="AA24" s="122">
        <v>4</v>
      </c>
      <c r="AB24" s="122">
        <v>3</v>
      </c>
      <c r="AC24" s="122">
        <v>1</v>
      </c>
      <c r="AD24" s="122">
        <v>1</v>
      </c>
      <c r="AE24" s="122">
        <v>4</v>
      </c>
      <c r="AF24" s="122">
        <v>4</v>
      </c>
      <c r="AG24" s="122">
        <v>5</v>
      </c>
      <c r="AH24" s="126">
        <v>6</v>
      </c>
      <c r="AI24" s="122">
        <v>4</v>
      </c>
      <c r="AJ24" s="122">
        <v>4</v>
      </c>
      <c r="AK24" s="122">
        <v>4</v>
      </c>
      <c r="AL24" s="122">
        <v>4</v>
      </c>
      <c r="AM24" s="122">
        <v>6</v>
      </c>
      <c r="AN24" s="122">
        <v>2</v>
      </c>
      <c r="AO24" s="122">
        <v>2</v>
      </c>
      <c r="AP24" s="122">
        <v>4</v>
      </c>
      <c r="AQ24" s="122">
        <v>4</v>
      </c>
      <c r="AR24" s="122">
        <v>2</v>
      </c>
      <c r="AS24" s="122">
        <v>3</v>
      </c>
      <c r="AT24" s="126">
        <v>5</v>
      </c>
      <c r="AU24" s="122">
        <v>5</v>
      </c>
      <c r="AV24" s="122">
        <v>6</v>
      </c>
      <c r="AW24" s="122">
        <v>6</v>
      </c>
      <c r="AX24" s="122">
        <v>4</v>
      </c>
      <c r="AY24" s="122">
        <v>3</v>
      </c>
      <c r="AZ24" s="122">
        <v>3</v>
      </c>
      <c r="BA24" s="122">
        <v>1</v>
      </c>
      <c r="BB24" s="122">
        <v>4</v>
      </c>
      <c r="BC24" s="122">
        <v>7</v>
      </c>
      <c r="BD24" s="122">
        <v>4</v>
      </c>
      <c r="BE24" s="122">
        <v>3</v>
      </c>
      <c r="BF24" s="126">
        <v>5</v>
      </c>
      <c r="BG24" s="122">
        <v>5</v>
      </c>
      <c r="BH24" s="122">
        <v>5</v>
      </c>
      <c r="BI24" s="122">
        <v>6</v>
      </c>
      <c r="BJ24" s="122">
        <v>6</v>
      </c>
      <c r="BK24" s="122">
        <v>6</v>
      </c>
      <c r="BL24" s="122"/>
      <c r="BM24" s="122"/>
      <c r="BN24" s="122"/>
      <c r="BO24" s="122"/>
      <c r="BP24" s="122"/>
      <c r="BQ24" s="122"/>
      <c r="BR24" s="126"/>
      <c r="BS24" s="122"/>
      <c r="BT24" s="122"/>
      <c r="BU24" s="122"/>
      <c r="BV24" s="122"/>
      <c r="BW24" s="122"/>
      <c r="BX24" s="122"/>
      <c r="BY24" s="122"/>
      <c r="BZ24" s="122"/>
      <c r="CA24" s="122"/>
      <c r="CB24" s="122"/>
      <c r="CC24" s="122"/>
      <c r="CD24" s="126"/>
      <c r="CE24" s="122"/>
      <c r="CF24" s="122"/>
      <c r="CG24" s="122"/>
      <c r="CH24" s="122"/>
      <c r="CI24" s="122"/>
      <c r="CJ24" s="122"/>
      <c r="CK24" s="122"/>
      <c r="CL24" s="122"/>
      <c r="CM24" s="122"/>
      <c r="CN24" s="122"/>
      <c r="CO24" s="122"/>
      <c r="CP24" s="126"/>
      <c r="CQ24" s="122"/>
      <c r="CR24" s="122"/>
      <c r="CS24" s="122"/>
      <c r="CT24" s="122"/>
      <c r="CU24" s="122"/>
      <c r="CV24" s="122"/>
      <c r="CW24" s="122"/>
      <c r="CX24" s="122"/>
      <c r="CY24" s="122"/>
      <c r="CZ24" s="122"/>
      <c r="DA24" s="122"/>
      <c r="DB24" s="126"/>
      <c r="DC24" s="122"/>
      <c r="DD24" s="122"/>
      <c r="DE24" s="122"/>
      <c r="DF24" s="122"/>
      <c r="DG24" s="122"/>
      <c r="DH24" s="122"/>
      <c r="DI24" s="122"/>
      <c r="DJ24" s="122"/>
      <c r="DK24" s="122"/>
      <c r="DL24" s="122"/>
      <c r="DM24" s="122"/>
      <c r="DN24" s="126"/>
      <c r="DO24" s="122"/>
      <c r="DP24" s="122"/>
      <c r="DQ24" s="122"/>
      <c r="DR24" s="122"/>
      <c r="DS24" s="122"/>
      <c r="DT24" s="122"/>
      <c r="DU24" s="122"/>
      <c r="DV24" s="122"/>
      <c r="DW24" s="122"/>
      <c r="DX24" s="122"/>
      <c r="DY24" s="122"/>
    </row>
    <row r="25" spans="1:129" s="3" customFormat="1" x14ac:dyDescent="0.25">
      <c r="A25" s="109"/>
      <c r="B25" s="109"/>
      <c r="C25" s="108"/>
      <c r="D25" s="108"/>
      <c r="E25" s="108"/>
      <c r="F25" s="108"/>
      <c r="G25" s="108"/>
      <c r="H25" s="108"/>
      <c r="I25" s="125"/>
      <c r="J25" s="108"/>
      <c r="K25" s="108"/>
      <c r="L25" s="108"/>
      <c r="M25" s="108"/>
      <c r="N25" s="108"/>
      <c r="O25" s="108"/>
      <c r="P25" s="108"/>
      <c r="Q25" s="108"/>
      <c r="R25" s="108"/>
      <c r="S25" s="108"/>
      <c r="T25" s="108"/>
      <c r="U25" s="117"/>
      <c r="V25" s="108"/>
      <c r="W25" s="108"/>
      <c r="X25" s="108"/>
      <c r="Y25" s="108"/>
      <c r="Z25" s="108"/>
      <c r="AA25" s="108"/>
      <c r="AB25" s="108"/>
      <c r="AC25" s="108"/>
      <c r="AD25" s="108"/>
      <c r="AE25" s="108"/>
      <c r="AF25" s="108"/>
      <c r="AG25" s="117"/>
      <c r="AH25" s="108"/>
      <c r="AI25" s="108"/>
      <c r="AJ25" s="108"/>
      <c r="AK25" s="108"/>
      <c r="AL25" s="108"/>
      <c r="AM25" s="108"/>
      <c r="AN25" s="108"/>
      <c r="AO25" s="108"/>
      <c r="AP25" s="108"/>
      <c r="AQ25" s="108"/>
      <c r="AR25" s="108"/>
      <c r="AS25" s="117"/>
      <c r="AT25" s="108"/>
      <c r="AU25" s="108"/>
      <c r="AV25" s="108"/>
      <c r="AW25" s="108"/>
      <c r="AX25" s="108"/>
      <c r="AY25" s="108"/>
      <c r="AZ25" s="108"/>
      <c r="BA25" s="108"/>
      <c r="BB25" s="108"/>
      <c r="BC25" s="108"/>
      <c r="BD25" s="108"/>
      <c r="BE25" s="117"/>
      <c r="BF25" s="108"/>
      <c r="BG25" s="108"/>
      <c r="BH25" s="108"/>
      <c r="BI25" s="108"/>
      <c r="BJ25" s="108"/>
      <c r="BK25" s="108"/>
      <c r="BL25" s="108"/>
      <c r="BM25" s="108"/>
      <c r="BN25" s="108"/>
      <c r="BO25" s="108"/>
      <c r="BP25" s="108"/>
      <c r="BQ25" s="117"/>
      <c r="BR25" s="108"/>
      <c r="BS25" s="108"/>
      <c r="BT25" s="108"/>
      <c r="BU25" s="108"/>
      <c r="BV25" s="108"/>
      <c r="BW25" s="108"/>
      <c r="BX25" s="108"/>
      <c r="BY25" s="108"/>
      <c r="BZ25" s="108"/>
      <c r="CA25" s="108"/>
      <c r="CB25" s="108"/>
      <c r="CC25" s="117"/>
      <c r="CD25" s="108"/>
      <c r="CE25" s="108"/>
      <c r="CF25" s="108"/>
      <c r="CG25" s="108"/>
      <c r="CH25" s="108"/>
      <c r="CI25" s="108"/>
      <c r="CJ25" s="108"/>
      <c r="CK25" s="108"/>
      <c r="CL25" s="108"/>
      <c r="CM25" s="108"/>
      <c r="CN25" s="108"/>
      <c r="CO25" s="117"/>
      <c r="CP25" s="108"/>
      <c r="CQ25" s="108"/>
      <c r="CR25" s="108"/>
      <c r="CS25" s="108"/>
      <c r="CT25" s="108"/>
      <c r="CU25" s="108"/>
      <c r="CV25" s="108"/>
      <c r="CW25" s="108"/>
      <c r="CX25" s="108"/>
      <c r="CY25" s="108"/>
      <c r="CZ25" s="108"/>
      <c r="DA25" s="117"/>
      <c r="DB25" s="108"/>
      <c r="DC25" s="108"/>
      <c r="DD25" s="108"/>
      <c r="DE25" s="108"/>
      <c r="DF25" s="108"/>
      <c r="DG25" s="108"/>
      <c r="DH25" s="108"/>
      <c r="DI25" s="108"/>
      <c r="DJ25" s="108"/>
      <c r="DK25" s="108"/>
      <c r="DL25" s="108"/>
      <c r="DM25" s="117"/>
      <c r="DN25" s="108"/>
      <c r="DO25" s="108"/>
      <c r="DP25" s="108"/>
      <c r="DQ25" s="108"/>
      <c r="DR25" s="108"/>
      <c r="DS25" s="108"/>
      <c r="DT25" s="108"/>
      <c r="DU25" s="108"/>
      <c r="DV25" s="108"/>
      <c r="DW25" s="108"/>
      <c r="DX25" s="108"/>
      <c r="DY25" s="117"/>
    </row>
    <row r="26" spans="1:129" s="3" customFormat="1" x14ac:dyDescent="0.25">
      <c r="A26" s="114" t="s">
        <v>76</v>
      </c>
      <c r="B26" s="276" t="s">
        <v>26</v>
      </c>
      <c r="C26" s="277"/>
      <c r="D26" s="113">
        <v>0</v>
      </c>
      <c r="E26" s="113">
        <v>0</v>
      </c>
      <c r="F26" s="113">
        <v>0</v>
      </c>
      <c r="G26" s="113">
        <v>0</v>
      </c>
      <c r="H26" s="113">
        <v>0</v>
      </c>
      <c r="I26" s="113">
        <v>0</v>
      </c>
      <c r="J26" s="113">
        <v>0</v>
      </c>
      <c r="K26" s="113">
        <v>0</v>
      </c>
      <c r="L26" s="113">
        <v>0</v>
      </c>
      <c r="M26" s="113">
        <v>0</v>
      </c>
      <c r="N26" s="113">
        <v>0</v>
      </c>
      <c r="O26" s="113">
        <v>0</v>
      </c>
      <c r="P26" s="113">
        <v>0</v>
      </c>
      <c r="Q26" s="113">
        <v>2.94</v>
      </c>
      <c r="R26" s="113">
        <v>22.54</v>
      </c>
      <c r="S26" s="113">
        <v>21.31</v>
      </c>
      <c r="T26" s="113">
        <v>31.87</v>
      </c>
      <c r="U26" s="113">
        <v>32.479999999999997</v>
      </c>
      <c r="V26" s="127">
        <v>29.02</v>
      </c>
      <c r="W26" s="113">
        <v>34.159999999999997</v>
      </c>
      <c r="X26" s="113">
        <v>31.67</v>
      </c>
      <c r="Y26" s="113">
        <v>25.17</v>
      </c>
      <c r="Z26" s="113">
        <v>30.5</v>
      </c>
      <c r="AA26" s="113">
        <v>28.56</v>
      </c>
      <c r="AB26" s="113">
        <v>38.65</v>
      </c>
      <c r="AC26" s="113">
        <v>9</v>
      </c>
      <c r="AD26" s="113">
        <v>28</v>
      </c>
      <c r="AE26" s="113">
        <v>38.54</v>
      </c>
      <c r="AF26" s="113">
        <v>41.57</v>
      </c>
      <c r="AG26" s="113">
        <v>35.4</v>
      </c>
      <c r="AH26" s="127">
        <v>73</v>
      </c>
      <c r="AI26" s="113">
        <v>125</v>
      </c>
      <c r="AJ26" s="113">
        <v>122.5</v>
      </c>
      <c r="AK26" s="113">
        <v>116.5</v>
      </c>
      <c r="AL26" s="113">
        <v>203</v>
      </c>
      <c r="AM26" s="113">
        <v>257</v>
      </c>
      <c r="AN26" s="113">
        <v>175</v>
      </c>
      <c r="AO26" s="113">
        <v>37.5</v>
      </c>
      <c r="AP26" s="113">
        <v>230.5</v>
      </c>
      <c r="AQ26" s="113">
        <v>227.23</v>
      </c>
      <c r="AR26" s="113">
        <v>59.22</v>
      </c>
      <c r="AS26" s="113">
        <v>133.94</v>
      </c>
      <c r="AT26" s="127">
        <v>131.68</v>
      </c>
      <c r="AU26" s="113">
        <v>133.16</v>
      </c>
      <c r="AV26" s="113">
        <v>227.95</v>
      </c>
      <c r="AW26" s="113">
        <v>127.5</v>
      </c>
      <c r="AX26" s="113">
        <v>107.64</v>
      </c>
      <c r="AY26" s="113">
        <v>108.97</v>
      </c>
      <c r="AZ26" s="113">
        <v>134.31</v>
      </c>
      <c r="BA26" s="113">
        <v>2.38</v>
      </c>
      <c r="BB26" s="113">
        <v>109.62</v>
      </c>
      <c r="BC26" s="113">
        <v>135.21</v>
      </c>
      <c r="BD26" s="113">
        <v>169.62</v>
      </c>
      <c r="BE26" s="113">
        <v>108.97</v>
      </c>
      <c r="BF26" s="127">
        <v>103.55</v>
      </c>
      <c r="BG26" s="113">
        <v>347.74</v>
      </c>
      <c r="BH26" s="113">
        <v>101.5</v>
      </c>
      <c r="BI26" s="113">
        <v>638.45000000000005</v>
      </c>
      <c r="BJ26" s="113">
        <v>398.48</v>
      </c>
      <c r="BK26" s="113">
        <v>444.52</v>
      </c>
      <c r="BL26" s="113"/>
      <c r="BM26" s="113"/>
      <c r="BN26" s="113"/>
      <c r="BO26" s="113"/>
      <c r="BP26" s="113"/>
      <c r="BQ26" s="113"/>
      <c r="BR26" s="127"/>
      <c r="BS26" s="113"/>
      <c r="BT26" s="113"/>
      <c r="BU26" s="113"/>
      <c r="BV26" s="113"/>
      <c r="BW26" s="113"/>
      <c r="BX26" s="113"/>
      <c r="BY26" s="113"/>
      <c r="BZ26" s="113"/>
      <c r="CA26" s="113"/>
      <c r="CB26" s="113"/>
      <c r="CC26" s="113"/>
      <c r="CD26" s="127"/>
      <c r="CE26" s="113"/>
      <c r="CF26" s="113"/>
      <c r="CG26" s="113"/>
      <c r="CH26" s="113"/>
      <c r="CI26" s="113"/>
      <c r="CJ26" s="113"/>
      <c r="CK26" s="113"/>
      <c r="CL26" s="113"/>
      <c r="CM26" s="113"/>
      <c r="CN26" s="113"/>
      <c r="CO26" s="113"/>
      <c r="CP26" s="127"/>
      <c r="CQ26" s="113"/>
      <c r="CR26" s="113"/>
      <c r="CS26" s="113"/>
      <c r="CT26" s="113"/>
      <c r="CU26" s="113"/>
      <c r="CV26" s="113"/>
      <c r="CW26" s="113"/>
      <c r="CX26" s="113"/>
      <c r="CY26" s="113"/>
      <c r="CZ26" s="113"/>
      <c r="DA26" s="113"/>
      <c r="DB26" s="127"/>
      <c r="DC26" s="113"/>
      <c r="DD26" s="113"/>
      <c r="DE26" s="113"/>
      <c r="DF26" s="113"/>
      <c r="DG26" s="113"/>
      <c r="DH26" s="113"/>
      <c r="DI26" s="113"/>
      <c r="DJ26" s="113"/>
      <c r="DK26" s="113"/>
      <c r="DL26" s="113"/>
      <c r="DM26" s="113"/>
      <c r="DN26" s="127"/>
      <c r="DO26" s="113"/>
      <c r="DP26" s="113"/>
      <c r="DQ26" s="113"/>
      <c r="DR26" s="113"/>
      <c r="DS26" s="113"/>
      <c r="DT26" s="113"/>
      <c r="DU26" s="113"/>
      <c r="DV26" s="113"/>
      <c r="DW26" s="113"/>
      <c r="DX26" s="113"/>
      <c r="DY26" s="113"/>
    </row>
    <row r="27" spans="1:129" s="3" customFormat="1" x14ac:dyDescent="0.25">
      <c r="A27" s="109"/>
      <c r="B27" s="109"/>
      <c r="C27" s="108"/>
      <c r="D27" s="108"/>
      <c r="E27" s="108"/>
      <c r="F27" s="108"/>
      <c r="G27" s="108"/>
      <c r="H27" s="108"/>
      <c r="I27" s="125"/>
      <c r="J27" s="108"/>
      <c r="K27" s="108"/>
      <c r="L27" s="108"/>
      <c r="M27" s="108"/>
      <c r="N27" s="108"/>
      <c r="O27" s="108"/>
      <c r="P27" s="108"/>
      <c r="Q27" s="108"/>
      <c r="R27" s="108"/>
      <c r="S27" s="108"/>
      <c r="T27" s="108"/>
      <c r="U27" s="117"/>
      <c r="V27" s="108"/>
      <c r="W27" s="108"/>
      <c r="X27" s="108"/>
      <c r="Y27" s="108"/>
      <c r="Z27" s="108"/>
      <c r="AA27" s="108"/>
      <c r="AB27" s="108"/>
      <c r="AC27" s="108"/>
      <c r="AD27" s="108"/>
      <c r="AE27" s="108"/>
      <c r="AF27" s="108"/>
      <c r="AG27" s="117"/>
      <c r="AH27" s="108"/>
      <c r="AI27" s="108"/>
      <c r="AJ27" s="108"/>
      <c r="AK27" s="108"/>
      <c r="AL27" s="108"/>
      <c r="AM27" s="108"/>
      <c r="AN27" s="108"/>
      <c r="AO27" s="108"/>
      <c r="AP27" s="108"/>
      <c r="AQ27" s="108"/>
      <c r="AR27" s="108"/>
      <c r="AS27" s="117"/>
      <c r="AT27" s="108"/>
      <c r="AU27" s="108"/>
      <c r="AV27" s="108"/>
      <c r="AW27" s="108"/>
      <c r="AX27" s="108"/>
      <c r="AY27" s="108"/>
      <c r="AZ27" s="108"/>
      <c r="BA27" s="108"/>
      <c r="BB27" s="108"/>
      <c r="BC27" s="108"/>
      <c r="BD27" s="108"/>
      <c r="BE27" s="117"/>
      <c r="BF27" s="108"/>
      <c r="BG27" s="108"/>
      <c r="BH27" s="108"/>
      <c r="BI27" s="108"/>
      <c r="BJ27" s="108"/>
      <c r="BK27" s="108"/>
      <c r="BL27" s="108"/>
      <c r="BM27" s="108"/>
      <c r="BN27" s="108"/>
      <c r="BO27" s="108"/>
      <c r="BP27" s="108"/>
      <c r="BQ27" s="117"/>
      <c r="BR27" s="108"/>
      <c r="BS27" s="108"/>
      <c r="BT27" s="108"/>
      <c r="BU27" s="108"/>
      <c r="BV27" s="108"/>
      <c r="BW27" s="108"/>
      <c r="BX27" s="108"/>
      <c r="BY27" s="108"/>
      <c r="BZ27" s="108"/>
      <c r="CA27" s="108"/>
      <c r="CB27" s="108"/>
      <c r="CC27" s="117"/>
      <c r="CD27" s="108"/>
      <c r="CE27" s="108"/>
      <c r="CF27" s="108"/>
      <c r="CG27" s="108"/>
      <c r="CH27" s="108"/>
      <c r="CI27" s="108"/>
      <c r="CJ27" s="108"/>
      <c r="CK27" s="108"/>
      <c r="CL27" s="108"/>
      <c r="CM27" s="108"/>
      <c r="CN27" s="108"/>
      <c r="CO27" s="117"/>
      <c r="CP27" s="108"/>
      <c r="CQ27" s="108"/>
      <c r="CR27" s="108"/>
      <c r="CS27" s="108"/>
      <c r="CT27" s="108"/>
      <c r="CU27" s="108"/>
      <c r="CV27" s="108"/>
      <c r="CW27" s="108"/>
      <c r="CX27" s="108"/>
      <c r="CY27" s="108"/>
      <c r="CZ27" s="108"/>
      <c r="DA27" s="117"/>
      <c r="DB27" s="108"/>
      <c r="DC27" s="108"/>
      <c r="DD27" s="108"/>
      <c r="DE27" s="108"/>
      <c r="DF27" s="108"/>
      <c r="DG27" s="108"/>
      <c r="DH27" s="108"/>
      <c r="DI27" s="108"/>
      <c r="DJ27" s="108"/>
      <c r="DK27" s="108"/>
      <c r="DL27" s="108"/>
      <c r="DM27" s="117"/>
      <c r="DN27" s="108"/>
      <c r="DO27" s="108"/>
      <c r="DP27" s="108"/>
      <c r="DQ27" s="108"/>
      <c r="DR27" s="108"/>
      <c r="DS27" s="108"/>
      <c r="DT27" s="108"/>
      <c r="DU27" s="108"/>
      <c r="DV27" s="108"/>
      <c r="DW27" s="108"/>
      <c r="DX27" s="108"/>
      <c r="DY27" s="117"/>
    </row>
    <row r="28" spans="1:129" s="3" customFormat="1" x14ac:dyDescent="0.25">
      <c r="A28" s="185" t="s">
        <v>27</v>
      </c>
      <c r="B28" s="278" t="s">
        <v>195</v>
      </c>
      <c r="C28" s="279"/>
      <c r="D28" s="128"/>
      <c r="E28" s="128"/>
      <c r="F28" s="128"/>
      <c r="G28" s="128"/>
      <c r="H28" s="128"/>
      <c r="I28" s="128"/>
      <c r="J28" s="128"/>
      <c r="K28" s="128"/>
      <c r="L28" s="128"/>
      <c r="M28" s="128"/>
      <c r="N28" s="128"/>
      <c r="O28" s="128"/>
      <c r="P28" s="128"/>
      <c r="Q28" s="128"/>
      <c r="R28" s="128"/>
      <c r="S28" s="128"/>
      <c r="T28" s="128"/>
      <c r="U28" s="128"/>
      <c r="V28" s="129"/>
      <c r="W28" s="128"/>
      <c r="X28" s="128"/>
      <c r="Y28" s="128"/>
      <c r="Z28" s="128"/>
      <c r="AA28" s="128"/>
      <c r="AB28" s="128"/>
      <c r="AC28" s="128"/>
      <c r="AD28" s="128"/>
      <c r="AE28" s="128"/>
      <c r="AF28" s="128"/>
      <c r="AG28" s="128"/>
      <c r="AH28" s="129"/>
      <c r="AI28" s="128"/>
      <c r="AJ28" s="128"/>
      <c r="AK28" s="128"/>
      <c r="AL28" s="128"/>
      <c r="AM28" s="128"/>
      <c r="AN28" s="128"/>
      <c r="AO28" s="128"/>
      <c r="AP28" s="128"/>
      <c r="AQ28" s="128"/>
      <c r="AR28" s="128"/>
      <c r="AS28" s="128"/>
      <c r="AT28" s="129"/>
      <c r="AU28" s="128"/>
      <c r="AV28" s="128"/>
      <c r="AW28" s="128"/>
      <c r="AX28" s="128"/>
      <c r="AY28" s="128"/>
      <c r="AZ28" s="128"/>
      <c r="BA28" s="128"/>
      <c r="BB28" s="128"/>
      <c r="BC28" s="128"/>
      <c r="BD28" s="128"/>
      <c r="BE28" s="128"/>
      <c r="BF28" s="129"/>
      <c r="BG28" s="128"/>
      <c r="BH28" s="128"/>
      <c r="BI28" s="128"/>
      <c r="BJ28" s="128"/>
      <c r="BK28" s="128"/>
      <c r="BL28" s="128"/>
      <c r="BM28" s="128"/>
      <c r="BN28" s="128"/>
      <c r="BO28" s="128"/>
      <c r="BP28" s="128"/>
      <c r="BQ28" s="128"/>
      <c r="BR28" s="129"/>
      <c r="BS28" s="128"/>
      <c r="BT28" s="128"/>
      <c r="BU28" s="128"/>
      <c r="BV28" s="128"/>
      <c r="BW28" s="128"/>
      <c r="BX28" s="128"/>
      <c r="BY28" s="128"/>
      <c r="BZ28" s="128"/>
      <c r="CA28" s="128"/>
      <c r="CB28" s="128"/>
      <c r="CC28" s="128"/>
      <c r="CD28" s="129"/>
      <c r="CE28" s="128"/>
      <c r="CF28" s="128"/>
      <c r="CG28" s="128"/>
      <c r="CH28" s="128"/>
      <c r="CI28" s="128"/>
      <c r="CJ28" s="128"/>
      <c r="CK28" s="128"/>
      <c r="CL28" s="128"/>
      <c r="CM28" s="128"/>
      <c r="CN28" s="128"/>
      <c r="CO28" s="128"/>
      <c r="CP28" s="129"/>
      <c r="CQ28" s="128"/>
      <c r="CR28" s="128"/>
      <c r="CS28" s="128"/>
      <c r="CT28" s="128"/>
      <c r="CU28" s="128"/>
      <c r="CV28" s="128"/>
      <c r="CW28" s="128"/>
      <c r="CX28" s="128"/>
      <c r="CY28" s="128"/>
      <c r="CZ28" s="128"/>
      <c r="DA28" s="128"/>
      <c r="DB28" s="129"/>
      <c r="DC28" s="128"/>
      <c r="DD28" s="128"/>
      <c r="DE28" s="128"/>
      <c r="DF28" s="128"/>
      <c r="DG28" s="128"/>
      <c r="DH28" s="128"/>
      <c r="DI28" s="128"/>
      <c r="DJ28" s="128"/>
      <c r="DK28" s="128"/>
      <c r="DL28" s="128"/>
      <c r="DM28" s="128"/>
      <c r="DN28" s="129"/>
      <c r="DO28" s="128"/>
      <c r="DP28" s="128"/>
      <c r="DQ28" s="128"/>
      <c r="DR28" s="128"/>
      <c r="DS28" s="128"/>
      <c r="DT28" s="128"/>
      <c r="DU28" s="128"/>
      <c r="DV28" s="128"/>
      <c r="DW28" s="128"/>
      <c r="DX28" s="128"/>
      <c r="DY28" s="128"/>
    </row>
    <row r="29" spans="1:129" s="3" customFormat="1" x14ac:dyDescent="0.25"/>
    <row r="30" spans="1:129" s="3" customFormat="1" x14ac:dyDescent="0.25"/>
    <row r="31" spans="1:129" s="3" customFormat="1" x14ac:dyDescent="0.25">
      <c r="D31" s="115">
        <v>2011</v>
      </c>
      <c r="E31" s="121">
        <v>2012</v>
      </c>
      <c r="F31" s="115">
        <v>2013</v>
      </c>
      <c r="G31" s="121">
        <v>2014</v>
      </c>
      <c r="H31" s="115">
        <v>2015</v>
      </c>
      <c r="I31" s="121">
        <v>2016</v>
      </c>
      <c r="J31" s="115">
        <v>2017</v>
      </c>
      <c r="K31" s="121">
        <v>2018</v>
      </c>
      <c r="L31" s="115">
        <v>2019</v>
      </c>
      <c r="M31" s="121">
        <v>2020</v>
      </c>
      <c r="N31" s="115">
        <v>2021</v>
      </c>
    </row>
    <row r="32" spans="1:129" s="3" customFormat="1" x14ac:dyDescent="0.25"/>
    <row r="33" spans="1:14" s="3" customFormat="1" x14ac:dyDescent="0.25">
      <c r="A33" s="281" t="s">
        <v>0</v>
      </c>
      <c r="B33" s="282" t="s">
        <v>78</v>
      </c>
      <c r="C33" s="283"/>
      <c r="D33" s="130"/>
      <c r="E33" s="130">
        <v>0.06</v>
      </c>
      <c r="F33" s="130">
        <v>0.06</v>
      </c>
      <c r="G33" s="130">
        <v>0</v>
      </c>
      <c r="H33" s="130">
        <v>0</v>
      </c>
      <c r="I33" s="130">
        <v>0</v>
      </c>
      <c r="J33" s="130"/>
      <c r="K33" s="130"/>
      <c r="L33" s="130"/>
      <c r="M33" s="130"/>
      <c r="N33" s="130"/>
    </row>
    <row r="34" spans="1:14" s="3" customFormat="1" x14ac:dyDescent="0.25">
      <c r="A34" s="281"/>
      <c r="B34" s="282" t="s">
        <v>77</v>
      </c>
      <c r="C34" s="283"/>
      <c r="D34" s="130"/>
      <c r="E34" s="130">
        <v>0.24</v>
      </c>
      <c r="F34" s="130">
        <v>0.22</v>
      </c>
      <c r="G34" s="130">
        <v>0.15</v>
      </c>
      <c r="H34" s="130">
        <v>0.1</v>
      </c>
      <c r="I34" s="130">
        <v>0.1</v>
      </c>
      <c r="J34" s="130"/>
      <c r="K34" s="130"/>
      <c r="L34" s="130"/>
      <c r="M34" s="130"/>
      <c r="N34" s="130"/>
    </row>
    <row r="35" spans="1:14" s="3" customFormat="1" x14ac:dyDescent="0.25">
      <c r="A35" s="109"/>
      <c r="B35" s="109"/>
      <c r="C35" s="108"/>
    </row>
    <row r="36" spans="1:14" s="3" customFormat="1" x14ac:dyDescent="0.25">
      <c r="A36" s="274" t="s">
        <v>3</v>
      </c>
      <c r="B36" s="272" t="s">
        <v>97</v>
      </c>
      <c r="C36" s="273"/>
      <c r="D36" s="131"/>
      <c r="E36" s="131">
        <v>8</v>
      </c>
      <c r="F36" s="131">
        <v>20</v>
      </c>
      <c r="G36" s="131">
        <v>12</v>
      </c>
      <c r="H36" s="131">
        <v>84</v>
      </c>
      <c r="I36" s="131">
        <v>84</v>
      </c>
      <c r="J36" s="131"/>
      <c r="K36" s="131"/>
      <c r="L36" s="131"/>
      <c r="M36" s="131"/>
      <c r="N36" s="131"/>
    </row>
    <row r="37" spans="1:14" s="3" customFormat="1" x14ac:dyDescent="0.25">
      <c r="A37" s="275"/>
      <c r="B37" s="272" t="s">
        <v>88</v>
      </c>
      <c r="C37" s="273"/>
      <c r="D37" s="131"/>
      <c r="E37" s="131">
        <v>8</v>
      </c>
      <c r="F37" s="131">
        <v>20</v>
      </c>
      <c r="G37" s="131">
        <v>12</v>
      </c>
      <c r="H37" s="131">
        <v>84</v>
      </c>
      <c r="I37" s="131">
        <v>84</v>
      </c>
      <c r="J37" s="131"/>
      <c r="K37" s="131"/>
      <c r="L37" s="131"/>
      <c r="M37" s="131"/>
      <c r="N37" s="131"/>
    </row>
    <row r="38" spans="1:14" s="3" customFormat="1" x14ac:dyDescent="0.25">
      <c r="A38" s="275"/>
      <c r="B38" s="272" t="s">
        <v>89</v>
      </c>
      <c r="C38" s="273"/>
      <c r="D38" s="131"/>
      <c r="E38" s="131">
        <v>8</v>
      </c>
      <c r="F38" s="131">
        <v>20</v>
      </c>
      <c r="G38" s="131">
        <v>12</v>
      </c>
      <c r="H38" s="131">
        <v>84</v>
      </c>
      <c r="I38" s="131">
        <v>84</v>
      </c>
      <c r="J38" s="131"/>
      <c r="K38" s="131"/>
      <c r="L38" s="131"/>
      <c r="M38" s="131"/>
      <c r="N38" s="131"/>
    </row>
    <row r="39" spans="1:14" s="3" customFormat="1" x14ac:dyDescent="0.25">
      <c r="A39" s="275"/>
    </row>
    <row r="40" spans="1:14" s="3" customFormat="1" x14ac:dyDescent="0.25">
      <c r="A40" s="275"/>
      <c r="B40" s="272" t="s">
        <v>90</v>
      </c>
      <c r="C40" s="273"/>
      <c r="D40" s="131"/>
      <c r="E40" s="131">
        <v>280</v>
      </c>
      <c r="F40" s="131">
        <v>180</v>
      </c>
      <c r="G40" s="131">
        <v>120</v>
      </c>
      <c r="H40" s="131">
        <v>84</v>
      </c>
      <c r="I40" s="131">
        <v>84</v>
      </c>
      <c r="J40" s="131"/>
      <c r="K40" s="131"/>
      <c r="L40" s="131"/>
      <c r="M40" s="131"/>
      <c r="N40" s="131"/>
    </row>
    <row r="41" spans="1:14" s="3" customFormat="1" x14ac:dyDescent="0.25">
      <c r="A41" s="275"/>
      <c r="B41" s="273" t="s">
        <v>91</v>
      </c>
      <c r="C41" s="280"/>
      <c r="D41" s="131"/>
      <c r="E41" s="131">
        <v>280</v>
      </c>
      <c r="F41" s="131">
        <v>180</v>
      </c>
      <c r="G41" s="131">
        <v>120</v>
      </c>
      <c r="H41" s="131">
        <v>84</v>
      </c>
      <c r="I41" s="131">
        <v>84</v>
      </c>
      <c r="J41" s="131"/>
      <c r="K41" s="131"/>
      <c r="L41" s="131"/>
      <c r="M41" s="131"/>
      <c r="N41" s="131"/>
    </row>
    <row r="42" spans="1:14" s="3" customFormat="1" x14ac:dyDescent="0.25">
      <c r="A42" s="275"/>
      <c r="B42" s="273" t="s">
        <v>92</v>
      </c>
      <c r="C42" s="280"/>
      <c r="D42" s="131"/>
      <c r="E42" s="131">
        <v>280</v>
      </c>
      <c r="F42" s="131">
        <v>180</v>
      </c>
      <c r="G42" s="131">
        <v>120</v>
      </c>
      <c r="H42" s="131">
        <v>84</v>
      </c>
      <c r="I42" s="131">
        <v>84</v>
      </c>
      <c r="J42" s="131"/>
      <c r="K42" s="131"/>
      <c r="L42" s="131"/>
      <c r="M42" s="131"/>
      <c r="N42" s="131"/>
    </row>
    <row r="43" spans="1:14" s="3" customFormat="1" x14ac:dyDescent="0.25">
      <c r="A43" s="275"/>
    </row>
    <row r="44" spans="1:14" s="3" customFormat="1" x14ac:dyDescent="0.25">
      <c r="A44" s="275"/>
      <c r="B44" s="273" t="s">
        <v>79</v>
      </c>
      <c r="C44" s="280"/>
      <c r="D44" s="131"/>
      <c r="E44" s="131">
        <v>99.55</v>
      </c>
      <c r="F44" s="131">
        <v>99.75</v>
      </c>
      <c r="G44" s="131">
        <v>99.84</v>
      </c>
      <c r="H44" s="131">
        <v>99.82</v>
      </c>
      <c r="I44" s="131">
        <v>99.82</v>
      </c>
      <c r="J44" s="131"/>
      <c r="K44" s="131"/>
      <c r="L44" s="131"/>
      <c r="M44" s="131"/>
      <c r="N44" s="131"/>
    </row>
    <row r="45" spans="1:14" s="3" customFormat="1" x14ac:dyDescent="0.25">
      <c r="A45" s="109"/>
      <c r="B45" s="109"/>
      <c r="C45" s="108"/>
    </row>
    <row r="46" spans="1:14" s="3" customFormat="1" x14ac:dyDescent="0.25">
      <c r="A46" s="114" t="s">
        <v>76</v>
      </c>
      <c r="B46" s="276" t="s">
        <v>80</v>
      </c>
      <c r="C46" s="277"/>
      <c r="D46" s="132"/>
      <c r="E46" s="132">
        <v>44.52</v>
      </c>
      <c r="F46" s="132">
        <v>42.31</v>
      </c>
      <c r="G46" s="132">
        <v>84.13</v>
      </c>
      <c r="H46" s="132">
        <v>84.13</v>
      </c>
      <c r="I46" s="132">
        <v>165.5</v>
      </c>
      <c r="J46" s="132"/>
      <c r="K46" s="132"/>
      <c r="L46" s="132"/>
      <c r="M46" s="132"/>
      <c r="N46" s="132"/>
    </row>
    <row r="47" spans="1:14" s="3" customFormat="1" x14ac:dyDescent="0.25">
      <c r="A47" s="109"/>
      <c r="B47" s="109"/>
      <c r="C47" s="108"/>
    </row>
    <row r="48" spans="1:14" s="3" customFormat="1" x14ac:dyDescent="0.25">
      <c r="A48" s="185" t="s">
        <v>27</v>
      </c>
      <c r="B48" s="278" t="s">
        <v>335</v>
      </c>
      <c r="C48" s="279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</row>
  </sheetData>
  <mergeCells count="41">
    <mergeCell ref="A7:A24"/>
    <mergeCell ref="DB1:DM1"/>
    <mergeCell ref="DN1:DY1"/>
    <mergeCell ref="A4:A5"/>
    <mergeCell ref="D1:I1"/>
    <mergeCell ref="AH1:AS1"/>
    <mergeCell ref="J1:U1"/>
    <mergeCell ref="V1:AG1"/>
    <mergeCell ref="AT1:BE1"/>
    <mergeCell ref="BF1:BQ1"/>
    <mergeCell ref="BR1:CC1"/>
    <mergeCell ref="CD1:CO1"/>
    <mergeCell ref="CP1:DA1"/>
    <mergeCell ref="B4:C4"/>
    <mergeCell ref="B5:C5"/>
    <mergeCell ref="B8:C8"/>
    <mergeCell ref="B9:C9"/>
    <mergeCell ref="B10:C10"/>
    <mergeCell ref="B13:C13"/>
    <mergeCell ref="B14:C14"/>
    <mergeCell ref="B15:C15"/>
    <mergeCell ref="B18:C18"/>
    <mergeCell ref="B19:C19"/>
    <mergeCell ref="B20:C20"/>
    <mergeCell ref="B23:C23"/>
    <mergeCell ref="B24:C24"/>
    <mergeCell ref="B26:C26"/>
    <mergeCell ref="B28:C28"/>
    <mergeCell ref="A33:A34"/>
    <mergeCell ref="B33:C33"/>
    <mergeCell ref="B34:C34"/>
    <mergeCell ref="B46:C46"/>
    <mergeCell ref="B48:C48"/>
    <mergeCell ref="A36:A44"/>
    <mergeCell ref="B36:C36"/>
    <mergeCell ref="B37:C37"/>
    <mergeCell ref="B38:C38"/>
    <mergeCell ref="B40:C40"/>
    <mergeCell ref="B41:C41"/>
    <mergeCell ref="B42:C42"/>
    <mergeCell ref="B44:C44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Y48"/>
  <sheetViews>
    <sheetView showGridLines="0" zoomScale="59" zoomScaleNormal="59" workbookViewId="0">
      <pane xSplit="3" ySplit="3" topLeftCell="D16" activePane="bottomRight" state="frozen"/>
      <selection pane="topRight" activeCell="D1" sqref="D1"/>
      <selection pane="bottomLeft" activeCell="A4" sqref="A4"/>
      <selection pane="bottomRight" activeCell="B48" sqref="B48:C48"/>
    </sheetView>
  </sheetViews>
  <sheetFormatPr baseColWidth="10" defaultRowHeight="15" x14ac:dyDescent="0.25"/>
  <cols>
    <col min="1" max="1" width="18.28515625" style="1" customWidth="1"/>
    <col min="2" max="2" width="31.140625" style="1" customWidth="1"/>
    <col min="3" max="3" width="11.42578125" style="1"/>
    <col min="4" max="129" width="16.85546875" style="1" customWidth="1"/>
  </cols>
  <sheetData>
    <row r="1" spans="1:129" x14ac:dyDescent="0.25">
      <c r="A1" s="3"/>
      <c r="B1" s="3"/>
      <c r="C1" s="107"/>
      <c r="D1" s="291">
        <v>2011</v>
      </c>
      <c r="E1" s="291"/>
      <c r="F1" s="291"/>
      <c r="G1" s="291"/>
      <c r="H1" s="291"/>
      <c r="I1" s="292"/>
      <c r="J1" s="293">
        <v>2012</v>
      </c>
      <c r="K1" s="293"/>
      <c r="L1" s="293"/>
      <c r="M1" s="293"/>
      <c r="N1" s="293"/>
      <c r="O1" s="293"/>
      <c r="P1" s="293"/>
      <c r="Q1" s="293"/>
      <c r="R1" s="293"/>
      <c r="S1" s="293"/>
      <c r="T1" s="293"/>
      <c r="U1" s="294"/>
      <c r="V1" s="290">
        <v>2013</v>
      </c>
      <c r="W1" s="291"/>
      <c r="X1" s="291"/>
      <c r="Y1" s="291"/>
      <c r="Z1" s="291"/>
      <c r="AA1" s="291"/>
      <c r="AB1" s="291"/>
      <c r="AC1" s="291"/>
      <c r="AD1" s="291"/>
      <c r="AE1" s="291"/>
      <c r="AF1" s="291"/>
      <c r="AG1" s="292"/>
      <c r="AH1" s="284">
        <v>2014</v>
      </c>
      <c r="AI1" s="285"/>
      <c r="AJ1" s="285"/>
      <c r="AK1" s="285"/>
      <c r="AL1" s="285"/>
      <c r="AM1" s="285"/>
      <c r="AN1" s="285"/>
      <c r="AO1" s="285"/>
      <c r="AP1" s="285"/>
      <c r="AQ1" s="285"/>
      <c r="AR1" s="285"/>
      <c r="AS1" s="286"/>
      <c r="AT1" s="287">
        <v>2015</v>
      </c>
      <c r="AU1" s="288"/>
      <c r="AV1" s="288"/>
      <c r="AW1" s="288"/>
      <c r="AX1" s="288"/>
      <c r="AY1" s="288"/>
      <c r="AZ1" s="288"/>
      <c r="BA1" s="288"/>
      <c r="BB1" s="288"/>
      <c r="BC1" s="288"/>
      <c r="BD1" s="288"/>
      <c r="BE1" s="289"/>
      <c r="BF1" s="284">
        <v>2016</v>
      </c>
      <c r="BG1" s="285"/>
      <c r="BH1" s="285"/>
      <c r="BI1" s="285"/>
      <c r="BJ1" s="285"/>
      <c r="BK1" s="285"/>
      <c r="BL1" s="285"/>
      <c r="BM1" s="285"/>
      <c r="BN1" s="285"/>
      <c r="BO1" s="285"/>
      <c r="BP1" s="285"/>
      <c r="BQ1" s="286"/>
      <c r="BR1" s="287">
        <v>2017</v>
      </c>
      <c r="BS1" s="288"/>
      <c r="BT1" s="288"/>
      <c r="BU1" s="288"/>
      <c r="BV1" s="288"/>
      <c r="BW1" s="288"/>
      <c r="BX1" s="288"/>
      <c r="BY1" s="288"/>
      <c r="BZ1" s="288"/>
      <c r="CA1" s="288"/>
      <c r="CB1" s="288"/>
      <c r="CC1" s="289"/>
      <c r="CD1" s="284">
        <v>2018</v>
      </c>
      <c r="CE1" s="285"/>
      <c r="CF1" s="285"/>
      <c r="CG1" s="285"/>
      <c r="CH1" s="285"/>
      <c r="CI1" s="285"/>
      <c r="CJ1" s="285"/>
      <c r="CK1" s="285"/>
      <c r="CL1" s="285"/>
      <c r="CM1" s="285"/>
      <c r="CN1" s="285"/>
      <c r="CO1" s="286"/>
      <c r="CP1" s="287">
        <v>2019</v>
      </c>
      <c r="CQ1" s="288"/>
      <c r="CR1" s="288"/>
      <c r="CS1" s="288"/>
      <c r="CT1" s="288"/>
      <c r="CU1" s="288"/>
      <c r="CV1" s="288"/>
      <c r="CW1" s="288"/>
      <c r="CX1" s="288"/>
      <c r="CY1" s="288"/>
      <c r="CZ1" s="288"/>
      <c r="DA1" s="289"/>
      <c r="DB1" s="284">
        <v>2020</v>
      </c>
      <c r="DC1" s="285"/>
      <c r="DD1" s="285"/>
      <c r="DE1" s="285"/>
      <c r="DF1" s="285"/>
      <c r="DG1" s="285"/>
      <c r="DH1" s="285"/>
      <c r="DI1" s="285"/>
      <c r="DJ1" s="285"/>
      <c r="DK1" s="285"/>
      <c r="DL1" s="285"/>
      <c r="DM1" s="286"/>
      <c r="DN1" s="290">
        <v>2021</v>
      </c>
      <c r="DO1" s="291"/>
      <c r="DP1" s="291"/>
      <c r="DQ1" s="291"/>
      <c r="DR1" s="291"/>
      <c r="DS1" s="291"/>
      <c r="DT1" s="291"/>
      <c r="DU1" s="291"/>
      <c r="DV1" s="291"/>
      <c r="DW1" s="291"/>
      <c r="DX1" s="291"/>
      <c r="DY1" s="292"/>
    </row>
    <row r="2" spans="1:129" x14ac:dyDescent="0.25">
      <c r="A2" s="3"/>
      <c r="B2" s="3"/>
      <c r="C2" s="3"/>
      <c r="D2" s="119" t="s">
        <v>18</v>
      </c>
      <c r="E2" s="120" t="s">
        <v>19</v>
      </c>
      <c r="F2" s="120" t="s">
        <v>20</v>
      </c>
      <c r="G2" s="120" t="s">
        <v>21</v>
      </c>
      <c r="H2" s="120" t="s">
        <v>22</v>
      </c>
      <c r="I2" s="120" t="s">
        <v>23</v>
      </c>
      <c r="J2" s="120" t="s">
        <v>12</v>
      </c>
      <c r="K2" s="120" t="s">
        <v>13</v>
      </c>
      <c r="L2" s="120" t="s">
        <v>14</v>
      </c>
      <c r="M2" s="120" t="s">
        <v>15</v>
      </c>
      <c r="N2" s="120" t="s">
        <v>16</v>
      </c>
      <c r="O2" s="120" t="s">
        <v>17</v>
      </c>
      <c r="P2" s="120" t="s">
        <v>18</v>
      </c>
      <c r="Q2" s="120" t="s">
        <v>19</v>
      </c>
      <c r="R2" s="120" t="s">
        <v>20</v>
      </c>
      <c r="S2" s="120" t="s">
        <v>21</v>
      </c>
      <c r="T2" s="120" t="s">
        <v>22</v>
      </c>
      <c r="U2" s="120" t="s">
        <v>23</v>
      </c>
      <c r="V2" s="120" t="s">
        <v>12</v>
      </c>
      <c r="W2" s="120" t="s">
        <v>24</v>
      </c>
      <c r="X2" s="120" t="s">
        <v>14</v>
      </c>
      <c r="Y2" s="120" t="s">
        <v>15</v>
      </c>
      <c r="Z2" s="120" t="s">
        <v>16</v>
      </c>
      <c r="AA2" s="120" t="s">
        <v>17</v>
      </c>
      <c r="AB2" s="120" t="s">
        <v>18</v>
      </c>
      <c r="AC2" s="120" t="s">
        <v>19</v>
      </c>
      <c r="AD2" s="120" t="s">
        <v>20</v>
      </c>
      <c r="AE2" s="120" t="s">
        <v>21</v>
      </c>
      <c r="AF2" s="120" t="s">
        <v>22</v>
      </c>
      <c r="AG2" s="120" t="s">
        <v>23</v>
      </c>
      <c r="AH2" s="120" t="s">
        <v>12</v>
      </c>
      <c r="AI2" s="120" t="s">
        <v>24</v>
      </c>
      <c r="AJ2" s="120" t="s">
        <v>14</v>
      </c>
      <c r="AK2" s="120" t="s">
        <v>15</v>
      </c>
      <c r="AL2" s="120" t="s">
        <v>16</v>
      </c>
      <c r="AM2" s="120" t="s">
        <v>17</v>
      </c>
      <c r="AN2" s="120" t="s">
        <v>18</v>
      </c>
      <c r="AO2" s="120" t="s">
        <v>19</v>
      </c>
      <c r="AP2" s="120" t="s">
        <v>20</v>
      </c>
      <c r="AQ2" s="120" t="s">
        <v>21</v>
      </c>
      <c r="AR2" s="120" t="s">
        <v>22</v>
      </c>
      <c r="AS2" s="120" t="s">
        <v>23</v>
      </c>
      <c r="AT2" s="120" t="s">
        <v>12</v>
      </c>
      <c r="AU2" s="120" t="s">
        <v>24</v>
      </c>
      <c r="AV2" s="120" t="s">
        <v>14</v>
      </c>
      <c r="AW2" s="120" t="s">
        <v>15</v>
      </c>
      <c r="AX2" s="120" t="s">
        <v>16</v>
      </c>
      <c r="AY2" s="120" t="s">
        <v>17</v>
      </c>
      <c r="AZ2" s="120" t="s">
        <v>18</v>
      </c>
      <c r="BA2" s="120" t="s">
        <v>19</v>
      </c>
      <c r="BB2" s="120" t="s">
        <v>20</v>
      </c>
      <c r="BC2" s="120" t="s">
        <v>21</v>
      </c>
      <c r="BD2" s="120" t="s">
        <v>22</v>
      </c>
      <c r="BE2" s="120" t="s">
        <v>23</v>
      </c>
      <c r="BF2" s="120" t="s">
        <v>12</v>
      </c>
      <c r="BG2" s="120" t="s">
        <v>24</v>
      </c>
      <c r="BH2" s="120" t="s">
        <v>14</v>
      </c>
      <c r="BI2" s="120" t="s">
        <v>15</v>
      </c>
      <c r="BJ2" s="120" t="s">
        <v>16</v>
      </c>
      <c r="BK2" s="120" t="s">
        <v>17</v>
      </c>
      <c r="BL2" s="120" t="s">
        <v>18</v>
      </c>
      <c r="BM2" s="120" t="s">
        <v>19</v>
      </c>
      <c r="BN2" s="120" t="s">
        <v>20</v>
      </c>
      <c r="BO2" s="120" t="s">
        <v>21</v>
      </c>
      <c r="BP2" s="120" t="s">
        <v>22</v>
      </c>
      <c r="BQ2" s="120" t="s">
        <v>23</v>
      </c>
      <c r="BR2" s="120" t="s">
        <v>12</v>
      </c>
      <c r="BS2" s="120" t="s">
        <v>24</v>
      </c>
      <c r="BT2" s="120" t="s">
        <v>14</v>
      </c>
      <c r="BU2" s="120" t="s">
        <v>15</v>
      </c>
      <c r="BV2" s="120" t="s">
        <v>16</v>
      </c>
      <c r="BW2" s="120" t="s">
        <v>17</v>
      </c>
      <c r="BX2" s="120" t="s">
        <v>18</v>
      </c>
      <c r="BY2" s="120" t="s">
        <v>19</v>
      </c>
      <c r="BZ2" s="120" t="s">
        <v>20</v>
      </c>
      <c r="CA2" s="120" t="s">
        <v>21</v>
      </c>
      <c r="CB2" s="120" t="s">
        <v>22</v>
      </c>
      <c r="CC2" s="120" t="s">
        <v>23</v>
      </c>
      <c r="CD2" s="120" t="s">
        <v>12</v>
      </c>
      <c r="CE2" s="120" t="s">
        <v>24</v>
      </c>
      <c r="CF2" s="120" t="s">
        <v>14</v>
      </c>
      <c r="CG2" s="120" t="s">
        <v>15</v>
      </c>
      <c r="CH2" s="120" t="s">
        <v>16</v>
      </c>
      <c r="CI2" s="120" t="s">
        <v>17</v>
      </c>
      <c r="CJ2" s="120" t="s">
        <v>18</v>
      </c>
      <c r="CK2" s="120" t="s">
        <v>19</v>
      </c>
      <c r="CL2" s="120" t="s">
        <v>20</v>
      </c>
      <c r="CM2" s="120" t="s">
        <v>21</v>
      </c>
      <c r="CN2" s="120" t="s">
        <v>22</v>
      </c>
      <c r="CO2" s="120" t="s">
        <v>23</v>
      </c>
      <c r="CP2" s="120" t="s">
        <v>12</v>
      </c>
      <c r="CQ2" s="120" t="s">
        <v>24</v>
      </c>
      <c r="CR2" s="120" t="s">
        <v>14</v>
      </c>
      <c r="CS2" s="120" t="s">
        <v>15</v>
      </c>
      <c r="CT2" s="120" t="s">
        <v>16</v>
      </c>
      <c r="CU2" s="120" t="s">
        <v>17</v>
      </c>
      <c r="CV2" s="120" t="s">
        <v>18</v>
      </c>
      <c r="CW2" s="120" t="s">
        <v>19</v>
      </c>
      <c r="CX2" s="120" t="s">
        <v>20</v>
      </c>
      <c r="CY2" s="120" t="s">
        <v>21</v>
      </c>
      <c r="CZ2" s="120" t="s">
        <v>22</v>
      </c>
      <c r="DA2" s="120" t="s">
        <v>23</v>
      </c>
      <c r="DB2" s="120" t="s">
        <v>12</v>
      </c>
      <c r="DC2" s="120" t="s">
        <v>24</v>
      </c>
      <c r="DD2" s="120" t="s">
        <v>14</v>
      </c>
      <c r="DE2" s="120" t="s">
        <v>15</v>
      </c>
      <c r="DF2" s="120" t="s">
        <v>16</v>
      </c>
      <c r="DG2" s="120" t="s">
        <v>17</v>
      </c>
      <c r="DH2" s="120" t="s">
        <v>18</v>
      </c>
      <c r="DI2" s="120" t="s">
        <v>19</v>
      </c>
      <c r="DJ2" s="120" t="s">
        <v>20</v>
      </c>
      <c r="DK2" s="120" t="s">
        <v>21</v>
      </c>
      <c r="DL2" s="120" t="s">
        <v>22</v>
      </c>
      <c r="DM2" s="120" t="s">
        <v>23</v>
      </c>
      <c r="DN2" s="120" t="s">
        <v>12</v>
      </c>
      <c r="DO2" s="120" t="s">
        <v>24</v>
      </c>
      <c r="DP2" s="120" t="s">
        <v>14</v>
      </c>
      <c r="DQ2" s="120" t="s">
        <v>15</v>
      </c>
      <c r="DR2" s="120" t="s">
        <v>16</v>
      </c>
      <c r="DS2" s="120" t="s">
        <v>17</v>
      </c>
      <c r="DT2" s="120" t="s">
        <v>18</v>
      </c>
      <c r="DU2" s="120" t="s">
        <v>19</v>
      </c>
      <c r="DV2" s="120" t="s">
        <v>20</v>
      </c>
      <c r="DW2" s="120" t="s">
        <v>21</v>
      </c>
      <c r="DX2" s="120" t="s">
        <v>22</v>
      </c>
      <c r="DY2" s="120" t="s">
        <v>23</v>
      </c>
    </row>
    <row r="3" spans="1:129" x14ac:dyDescent="0.25">
      <c r="I3" s="116"/>
      <c r="U3" s="118"/>
      <c r="AG3" s="118"/>
      <c r="AS3" s="118"/>
      <c r="BE3" s="118"/>
      <c r="BQ3" s="118"/>
      <c r="CC3" s="118"/>
      <c r="CO3" s="118"/>
      <c r="DA3" s="118"/>
      <c r="DM3" s="118"/>
      <c r="DY3" s="118"/>
    </row>
    <row r="4" spans="1:129" s="3" customFormat="1" x14ac:dyDescent="0.25">
      <c r="A4" s="281" t="s">
        <v>0</v>
      </c>
      <c r="B4" s="282" t="s">
        <v>1</v>
      </c>
      <c r="C4" s="295"/>
      <c r="D4" s="123">
        <v>0</v>
      </c>
      <c r="E4" s="123">
        <v>0</v>
      </c>
      <c r="F4" s="123">
        <v>0</v>
      </c>
      <c r="G4" s="123">
        <v>0</v>
      </c>
      <c r="H4" s="123">
        <v>0</v>
      </c>
      <c r="I4" s="123">
        <v>0</v>
      </c>
      <c r="J4" s="123">
        <v>0</v>
      </c>
      <c r="K4" s="123">
        <v>0</v>
      </c>
      <c r="L4" s="123">
        <v>0</v>
      </c>
      <c r="M4" s="123">
        <v>0</v>
      </c>
      <c r="N4" s="123">
        <v>0</v>
      </c>
      <c r="O4" s="123">
        <v>0</v>
      </c>
      <c r="P4" s="123">
        <v>0</v>
      </c>
      <c r="Q4" s="123">
        <v>0</v>
      </c>
      <c r="R4" s="123">
        <v>0</v>
      </c>
      <c r="S4" s="123">
        <v>0</v>
      </c>
      <c r="T4" s="123">
        <v>2.2799999999999998</v>
      </c>
      <c r="U4" s="123">
        <v>1.77</v>
      </c>
      <c r="V4" s="111">
        <v>0</v>
      </c>
      <c r="W4" s="123">
        <v>0</v>
      </c>
      <c r="X4" s="123">
        <v>0</v>
      </c>
      <c r="Y4" s="123">
        <v>0</v>
      </c>
      <c r="Z4" s="123">
        <v>0</v>
      </c>
      <c r="AA4" s="123">
        <v>0</v>
      </c>
      <c r="AB4" s="123">
        <v>0</v>
      </c>
      <c r="AC4" s="123">
        <v>0</v>
      </c>
      <c r="AD4" s="123">
        <v>0</v>
      </c>
      <c r="AE4" s="123">
        <v>0</v>
      </c>
      <c r="AF4" s="123">
        <v>0</v>
      </c>
      <c r="AG4" s="123">
        <v>0</v>
      </c>
      <c r="AH4" s="111">
        <v>0</v>
      </c>
      <c r="AI4" s="123">
        <v>0</v>
      </c>
      <c r="AJ4" s="123">
        <v>0</v>
      </c>
      <c r="AK4" s="123">
        <v>0</v>
      </c>
      <c r="AL4" s="123">
        <v>0</v>
      </c>
      <c r="AM4" s="123">
        <v>0</v>
      </c>
      <c r="AN4" s="123">
        <v>0</v>
      </c>
      <c r="AO4" s="123">
        <v>0</v>
      </c>
      <c r="AP4" s="123">
        <v>0</v>
      </c>
      <c r="AQ4" s="123">
        <v>0</v>
      </c>
      <c r="AR4" s="123">
        <v>0</v>
      </c>
      <c r="AS4" s="123">
        <v>0</v>
      </c>
      <c r="AT4" s="111">
        <v>0</v>
      </c>
      <c r="AU4" s="123">
        <v>0</v>
      </c>
      <c r="AV4" s="123">
        <v>0</v>
      </c>
      <c r="AW4" s="123">
        <v>0</v>
      </c>
      <c r="AX4" s="123">
        <v>0</v>
      </c>
      <c r="AY4" s="123">
        <v>0</v>
      </c>
      <c r="AZ4" s="123">
        <v>0</v>
      </c>
      <c r="BA4" s="123">
        <v>0</v>
      </c>
      <c r="BB4" s="123">
        <v>0</v>
      </c>
      <c r="BC4" s="123">
        <v>0</v>
      </c>
      <c r="BD4" s="123">
        <v>0</v>
      </c>
      <c r="BE4" s="123">
        <v>0</v>
      </c>
      <c r="BF4" s="111">
        <v>0</v>
      </c>
      <c r="BG4" s="123">
        <v>0</v>
      </c>
      <c r="BH4" s="123">
        <v>0</v>
      </c>
      <c r="BI4" s="123">
        <v>0</v>
      </c>
      <c r="BJ4" s="123">
        <v>0</v>
      </c>
      <c r="BK4" s="123">
        <v>0</v>
      </c>
      <c r="BL4" s="123"/>
      <c r="BM4" s="123"/>
      <c r="BN4" s="123"/>
      <c r="BO4" s="123"/>
      <c r="BP4" s="123"/>
      <c r="BQ4" s="123"/>
      <c r="BR4" s="111"/>
      <c r="BS4" s="123"/>
      <c r="BT4" s="123"/>
      <c r="BU4" s="123"/>
      <c r="BV4" s="123"/>
      <c r="BW4" s="123"/>
      <c r="BX4" s="123"/>
      <c r="BY4" s="123"/>
      <c r="BZ4" s="123"/>
      <c r="CA4" s="123"/>
      <c r="CB4" s="123"/>
      <c r="CC4" s="123"/>
      <c r="CD4" s="111"/>
      <c r="CE4" s="123"/>
      <c r="CF4" s="123"/>
      <c r="CG4" s="123"/>
      <c r="CH4" s="123"/>
      <c r="CI4" s="123"/>
      <c r="CJ4" s="123"/>
      <c r="CK4" s="123"/>
      <c r="CL4" s="123"/>
      <c r="CM4" s="123"/>
      <c r="CN4" s="123"/>
      <c r="CO4" s="123"/>
      <c r="CP4" s="111"/>
      <c r="CQ4" s="123"/>
      <c r="CR4" s="123"/>
      <c r="CS4" s="123"/>
      <c r="CT4" s="123"/>
      <c r="CU4" s="123"/>
      <c r="CV4" s="123"/>
      <c r="CW4" s="123"/>
      <c r="CX4" s="123"/>
      <c r="CY4" s="123"/>
      <c r="CZ4" s="123"/>
      <c r="DA4" s="123"/>
      <c r="DB4" s="111"/>
      <c r="DC4" s="123"/>
      <c r="DD4" s="123"/>
      <c r="DE4" s="123"/>
      <c r="DF4" s="123"/>
      <c r="DG4" s="123"/>
      <c r="DH4" s="123"/>
      <c r="DI4" s="123"/>
      <c r="DJ4" s="123"/>
      <c r="DK4" s="123"/>
      <c r="DL4" s="123"/>
      <c r="DM4" s="123"/>
      <c r="DN4" s="111"/>
      <c r="DO4" s="123"/>
      <c r="DP4" s="123"/>
      <c r="DQ4" s="123"/>
      <c r="DR4" s="123"/>
      <c r="DS4" s="123"/>
      <c r="DT4" s="123"/>
      <c r="DU4" s="123"/>
      <c r="DV4" s="123"/>
      <c r="DW4" s="123"/>
      <c r="DX4" s="123"/>
      <c r="DY4" s="123"/>
    </row>
    <row r="5" spans="1:129" s="3" customFormat="1" x14ac:dyDescent="0.25">
      <c r="A5" s="281"/>
      <c r="B5" s="282" t="s">
        <v>2</v>
      </c>
      <c r="C5" s="295"/>
      <c r="D5" s="123">
        <v>0</v>
      </c>
      <c r="E5" s="123">
        <v>0</v>
      </c>
      <c r="F5" s="123">
        <v>0</v>
      </c>
      <c r="G5" s="123">
        <v>0</v>
      </c>
      <c r="H5" s="123">
        <v>0</v>
      </c>
      <c r="I5" s="123">
        <v>0</v>
      </c>
      <c r="J5" s="123">
        <v>0</v>
      </c>
      <c r="K5" s="123">
        <v>0</v>
      </c>
      <c r="L5" s="123">
        <v>0</v>
      </c>
      <c r="M5" s="123">
        <v>0</v>
      </c>
      <c r="N5" s="123">
        <v>0</v>
      </c>
      <c r="O5" s="123">
        <v>0</v>
      </c>
      <c r="P5" s="123">
        <v>0</v>
      </c>
      <c r="Q5" s="123">
        <v>0</v>
      </c>
      <c r="R5" s="123">
        <v>0</v>
      </c>
      <c r="S5" s="123">
        <v>0</v>
      </c>
      <c r="T5" s="123">
        <v>0</v>
      </c>
      <c r="U5" s="123">
        <v>0</v>
      </c>
      <c r="V5" s="111">
        <v>0</v>
      </c>
      <c r="W5" s="123">
        <v>0</v>
      </c>
      <c r="X5" s="123">
        <v>0</v>
      </c>
      <c r="Y5" s="123">
        <v>0</v>
      </c>
      <c r="Z5" s="123">
        <v>0</v>
      </c>
      <c r="AA5" s="123">
        <v>0</v>
      </c>
      <c r="AB5" s="123">
        <v>0</v>
      </c>
      <c r="AC5" s="123">
        <v>0</v>
      </c>
      <c r="AD5" s="123">
        <v>0</v>
      </c>
      <c r="AE5" s="123">
        <v>0</v>
      </c>
      <c r="AF5" s="123">
        <v>0</v>
      </c>
      <c r="AG5" s="123">
        <v>0</v>
      </c>
      <c r="AH5" s="111">
        <v>0</v>
      </c>
      <c r="AI5" s="123">
        <v>0</v>
      </c>
      <c r="AJ5" s="123">
        <v>0</v>
      </c>
      <c r="AK5" s="123">
        <v>0</v>
      </c>
      <c r="AL5" s="123">
        <v>0</v>
      </c>
      <c r="AM5" s="123">
        <v>0</v>
      </c>
      <c r="AN5" s="123">
        <v>0</v>
      </c>
      <c r="AO5" s="123">
        <v>0</v>
      </c>
      <c r="AP5" s="123">
        <v>0</v>
      </c>
      <c r="AQ5" s="123">
        <v>0</v>
      </c>
      <c r="AR5" s="123">
        <v>0</v>
      </c>
      <c r="AS5" s="123">
        <v>0.56999999999999995</v>
      </c>
      <c r="AT5" s="111">
        <v>0</v>
      </c>
      <c r="AU5" s="123">
        <v>0</v>
      </c>
      <c r="AV5" s="123">
        <v>0</v>
      </c>
      <c r="AW5" s="123">
        <v>0</v>
      </c>
      <c r="AX5" s="123">
        <v>0</v>
      </c>
      <c r="AY5" s="123">
        <v>0</v>
      </c>
      <c r="AZ5" s="123">
        <v>0</v>
      </c>
      <c r="BA5" s="123">
        <v>0</v>
      </c>
      <c r="BB5" s="123">
        <v>0</v>
      </c>
      <c r="BC5" s="123">
        <v>0</v>
      </c>
      <c r="BD5" s="123">
        <v>0</v>
      </c>
      <c r="BE5" s="123">
        <v>0</v>
      </c>
      <c r="BF5" s="111">
        <v>0</v>
      </c>
      <c r="BG5" s="123">
        <v>0</v>
      </c>
      <c r="BH5" s="123">
        <v>0</v>
      </c>
      <c r="BI5" s="123">
        <v>0</v>
      </c>
      <c r="BJ5" s="123">
        <v>1.1499999999999999</v>
      </c>
      <c r="BK5" s="123">
        <v>0.93</v>
      </c>
      <c r="BL5" s="123"/>
      <c r="BM5" s="123"/>
      <c r="BN5" s="123"/>
      <c r="BO5" s="123"/>
      <c r="BP5" s="123"/>
      <c r="BQ5" s="123"/>
      <c r="BR5" s="111"/>
      <c r="BS5" s="123"/>
      <c r="BT5" s="123"/>
      <c r="BU5" s="123"/>
      <c r="BV5" s="123"/>
      <c r="BW5" s="123"/>
      <c r="BX5" s="123"/>
      <c r="BY5" s="123"/>
      <c r="BZ5" s="123"/>
      <c r="CA5" s="123"/>
      <c r="CB5" s="123"/>
      <c r="CC5" s="123"/>
      <c r="CD5" s="111"/>
      <c r="CE5" s="123"/>
      <c r="CF5" s="123"/>
      <c r="CG5" s="123"/>
      <c r="CH5" s="123"/>
      <c r="CI5" s="123"/>
      <c r="CJ5" s="123"/>
      <c r="CK5" s="123"/>
      <c r="CL5" s="123"/>
      <c r="CM5" s="123"/>
      <c r="CN5" s="123"/>
      <c r="CO5" s="123"/>
      <c r="CP5" s="111"/>
      <c r="CQ5" s="123"/>
      <c r="CR5" s="123"/>
      <c r="CS5" s="123"/>
      <c r="CT5" s="123"/>
      <c r="CU5" s="123"/>
      <c r="CV5" s="123"/>
      <c r="CW5" s="123"/>
      <c r="CX5" s="123"/>
      <c r="CY5" s="123"/>
      <c r="CZ5" s="123"/>
      <c r="DA5" s="123"/>
      <c r="DB5" s="111"/>
      <c r="DC5" s="123"/>
      <c r="DD5" s="123"/>
      <c r="DE5" s="123"/>
      <c r="DF5" s="123"/>
      <c r="DG5" s="123"/>
      <c r="DH5" s="123"/>
      <c r="DI5" s="123"/>
      <c r="DJ5" s="123"/>
      <c r="DK5" s="123"/>
      <c r="DL5" s="123"/>
      <c r="DM5" s="123"/>
      <c r="DN5" s="111"/>
      <c r="DO5" s="123"/>
      <c r="DP5" s="123"/>
      <c r="DQ5" s="123"/>
      <c r="DR5" s="123"/>
      <c r="DS5" s="123"/>
      <c r="DT5" s="123"/>
      <c r="DU5" s="123"/>
      <c r="DV5" s="123"/>
      <c r="DW5" s="123"/>
      <c r="DX5" s="123"/>
      <c r="DY5" s="123"/>
    </row>
    <row r="6" spans="1:129" s="3" customFormat="1" x14ac:dyDescent="0.25">
      <c r="A6" s="109"/>
      <c r="B6" s="109"/>
      <c r="C6" s="108"/>
      <c r="D6" s="108"/>
      <c r="E6" s="108"/>
      <c r="F6" s="108"/>
      <c r="G6" s="108"/>
      <c r="H6" s="108"/>
      <c r="I6" s="117"/>
      <c r="J6" s="108"/>
      <c r="K6" s="108"/>
      <c r="L6" s="108"/>
      <c r="M6" s="108"/>
      <c r="N6" s="108"/>
      <c r="O6" s="108"/>
      <c r="P6" s="108"/>
      <c r="Q6" s="108"/>
      <c r="R6" s="108"/>
      <c r="S6" s="108"/>
      <c r="T6" s="108"/>
      <c r="U6" s="117"/>
      <c r="V6" s="108"/>
      <c r="W6" s="108"/>
      <c r="X6" s="108"/>
      <c r="Y6" s="108"/>
      <c r="Z6" s="108"/>
      <c r="AA6" s="108"/>
      <c r="AB6" s="108"/>
      <c r="AC6" s="108"/>
      <c r="AD6" s="108"/>
      <c r="AE6" s="108"/>
      <c r="AF6" s="108"/>
      <c r="AG6" s="117"/>
      <c r="AH6" s="108"/>
      <c r="AI6" s="108"/>
      <c r="AJ6" s="108"/>
      <c r="AK6" s="108"/>
      <c r="AL6" s="108"/>
      <c r="AM6" s="108"/>
      <c r="AN6" s="108"/>
      <c r="AO6" s="108"/>
      <c r="AP6" s="108"/>
      <c r="AQ6" s="108"/>
      <c r="AR6" s="108"/>
      <c r="AS6" s="117"/>
      <c r="AT6" s="108"/>
      <c r="AU6" s="108"/>
      <c r="AV6" s="108"/>
      <c r="AW6" s="108"/>
      <c r="AX6" s="108"/>
      <c r="AY6" s="108"/>
      <c r="AZ6" s="108"/>
      <c r="BA6" s="108"/>
      <c r="BB6" s="108"/>
      <c r="BC6" s="108"/>
      <c r="BD6" s="108"/>
      <c r="BE6" s="117"/>
      <c r="BF6" s="108"/>
      <c r="BG6" s="108"/>
      <c r="BH6" s="108"/>
      <c r="BI6" s="108"/>
      <c r="BJ6" s="108"/>
      <c r="BK6" s="108"/>
      <c r="BL6" s="108"/>
      <c r="BM6" s="108"/>
      <c r="BN6" s="108"/>
      <c r="BO6" s="108"/>
      <c r="BP6" s="108"/>
      <c r="BQ6" s="117"/>
      <c r="BR6" s="108"/>
      <c r="BS6" s="108"/>
      <c r="BT6" s="108"/>
      <c r="BU6" s="108"/>
      <c r="BV6" s="108"/>
      <c r="BW6" s="108"/>
      <c r="BX6" s="108"/>
      <c r="BY6" s="108"/>
      <c r="BZ6" s="108"/>
      <c r="CA6" s="108"/>
      <c r="CB6" s="108"/>
      <c r="CC6" s="117"/>
      <c r="CD6" s="108"/>
      <c r="CE6" s="108"/>
      <c r="CF6" s="108"/>
      <c r="CG6" s="108"/>
      <c r="CH6" s="108"/>
      <c r="CI6" s="108"/>
      <c r="CJ6" s="108"/>
      <c r="CK6" s="108"/>
      <c r="CL6" s="108"/>
      <c r="CM6" s="108"/>
      <c r="CN6" s="108"/>
      <c r="CO6" s="117"/>
      <c r="CP6" s="108"/>
      <c r="CQ6" s="108"/>
      <c r="CR6" s="108"/>
      <c r="CS6" s="108"/>
      <c r="CT6" s="108"/>
      <c r="CU6" s="108"/>
      <c r="CV6" s="108"/>
      <c r="CW6" s="108"/>
      <c r="CX6" s="108"/>
      <c r="CY6" s="108"/>
      <c r="CZ6" s="108"/>
      <c r="DA6" s="117"/>
      <c r="DB6" s="108"/>
      <c r="DC6" s="108"/>
      <c r="DD6" s="108"/>
      <c r="DE6" s="108"/>
      <c r="DF6" s="108"/>
      <c r="DG6" s="108"/>
      <c r="DH6" s="108"/>
      <c r="DI6" s="108"/>
      <c r="DJ6" s="108"/>
      <c r="DK6" s="108"/>
      <c r="DL6" s="108"/>
      <c r="DM6" s="117"/>
      <c r="DN6" s="108"/>
      <c r="DO6" s="108"/>
      <c r="DP6" s="108"/>
      <c r="DQ6" s="108"/>
      <c r="DR6" s="108"/>
      <c r="DS6" s="108"/>
      <c r="DT6" s="108"/>
      <c r="DU6" s="108"/>
      <c r="DV6" s="108"/>
      <c r="DW6" s="108"/>
      <c r="DX6" s="108"/>
      <c r="DY6" s="117"/>
    </row>
    <row r="7" spans="1:129" s="3" customFormat="1" x14ac:dyDescent="0.25">
      <c r="A7" s="296" t="s">
        <v>3</v>
      </c>
      <c r="B7" s="136" t="s">
        <v>4</v>
      </c>
      <c r="C7" s="124"/>
      <c r="D7" s="108"/>
      <c r="E7" s="108"/>
      <c r="F7" s="108"/>
      <c r="G7" s="108"/>
      <c r="H7" s="108"/>
      <c r="I7" s="125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17"/>
      <c r="V7" s="108"/>
      <c r="W7" s="108"/>
      <c r="X7" s="108"/>
      <c r="Y7" s="108"/>
      <c r="Z7" s="108"/>
      <c r="AA7" s="108"/>
      <c r="AB7" s="108"/>
      <c r="AC7" s="108"/>
      <c r="AD7" s="108"/>
      <c r="AE7" s="108"/>
      <c r="AF7" s="108"/>
      <c r="AG7" s="117"/>
      <c r="AH7" s="108"/>
      <c r="AI7" s="108"/>
      <c r="AJ7" s="108"/>
      <c r="AK7" s="108"/>
      <c r="AL7" s="108"/>
      <c r="AM7" s="108"/>
      <c r="AN7" s="108"/>
      <c r="AO7" s="108"/>
      <c r="AP7" s="108"/>
      <c r="AQ7" s="108"/>
      <c r="AR7" s="108"/>
      <c r="AS7" s="117"/>
      <c r="AT7" s="108"/>
      <c r="AU7" s="108"/>
      <c r="AV7" s="108"/>
      <c r="AW7" s="108"/>
      <c r="AX7" s="108"/>
      <c r="AY7" s="108"/>
      <c r="AZ7" s="108"/>
      <c r="BA7" s="108"/>
      <c r="BB7" s="108"/>
      <c r="BC7" s="108"/>
      <c r="BD7" s="108"/>
      <c r="BE7" s="117"/>
      <c r="BF7" s="108"/>
      <c r="BG7" s="108"/>
      <c r="BH7" s="108"/>
      <c r="BI7" s="108"/>
      <c r="BJ7" s="108"/>
      <c r="BK7" s="108"/>
      <c r="BL7" s="108"/>
      <c r="BM7" s="108"/>
      <c r="BN7" s="108"/>
      <c r="BO7" s="108"/>
      <c r="BP7" s="108"/>
      <c r="BQ7" s="117"/>
      <c r="BR7" s="108"/>
      <c r="BS7" s="108"/>
      <c r="BT7" s="108"/>
      <c r="BU7" s="108"/>
      <c r="BV7" s="108"/>
      <c r="BW7" s="108"/>
      <c r="BX7" s="108"/>
      <c r="BY7" s="108"/>
      <c r="BZ7" s="108"/>
      <c r="CA7" s="108"/>
      <c r="CB7" s="108"/>
      <c r="CC7" s="117"/>
      <c r="CD7" s="108"/>
      <c r="CE7" s="108"/>
      <c r="CF7" s="108"/>
      <c r="CG7" s="108"/>
      <c r="CH7" s="108"/>
      <c r="CI7" s="108"/>
      <c r="CJ7" s="108"/>
      <c r="CK7" s="108"/>
      <c r="CL7" s="108"/>
      <c r="CM7" s="108"/>
      <c r="CN7" s="108"/>
      <c r="CO7" s="117"/>
      <c r="CP7" s="108"/>
      <c r="CQ7" s="108"/>
      <c r="CR7" s="108"/>
      <c r="CS7" s="108"/>
      <c r="CT7" s="108"/>
      <c r="CU7" s="108"/>
      <c r="CV7" s="108"/>
      <c r="CW7" s="108"/>
      <c r="CX7" s="108"/>
      <c r="CY7" s="108"/>
      <c r="CZ7" s="108"/>
      <c r="DA7" s="117"/>
      <c r="DB7" s="108"/>
      <c r="DC7" s="108"/>
      <c r="DD7" s="108"/>
      <c r="DE7" s="108"/>
      <c r="DF7" s="108"/>
      <c r="DG7" s="108"/>
      <c r="DH7" s="108"/>
      <c r="DI7" s="108"/>
      <c r="DJ7" s="108"/>
      <c r="DK7" s="108"/>
      <c r="DL7" s="108"/>
      <c r="DM7" s="117"/>
      <c r="DN7" s="108"/>
      <c r="DO7" s="108"/>
      <c r="DP7" s="108"/>
      <c r="DQ7" s="108"/>
      <c r="DR7" s="108"/>
      <c r="DS7" s="108"/>
      <c r="DT7" s="108"/>
      <c r="DU7" s="108"/>
      <c r="DV7" s="108"/>
      <c r="DW7" s="108"/>
      <c r="DX7" s="108"/>
      <c r="DY7" s="117"/>
    </row>
    <row r="8" spans="1:129" s="3" customFormat="1" x14ac:dyDescent="0.25">
      <c r="A8" s="296"/>
      <c r="B8" s="272" t="s">
        <v>93</v>
      </c>
      <c r="C8" s="272"/>
      <c r="D8" s="122">
        <v>797</v>
      </c>
      <c r="E8" s="122">
        <v>184</v>
      </c>
      <c r="F8" s="122">
        <v>632</v>
      </c>
      <c r="G8" s="122">
        <v>666</v>
      </c>
      <c r="H8" s="122">
        <v>487</v>
      </c>
      <c r="I8" s="122">
        <v>777</v>
      </c>
      <c r="J8" s="122">
        <v>665</v>
      </c>
      <c r="K8" s="122">
        <v>677</v>
      </c>
      <c r="L8" s="122">
        <v>628</v>
      </c>
      <c r="M8" s="122">
        <v>752</v>
      </c>
      <c r="N8" s="122">
        <v>522</v>
      </c>
      <c r="O8" s="122">
        <v>907</v>
      </c>
      <c r="P8" s="122">
        <v>1062</v>
      </c>
      <c r="Q8" s="122">
        <v>119</v>
      </c>
      <c r="R8" s="122">
        <v>377</v>
      </c>
      <c r="S8" s="122">
        <v>646</v>
      </c>
      <c r="T8" s="122">
        <v>325</v>
      </c>
      <c r="U8" s="122">
        <v>563</v>
      </c>
      <c r="V8" s="126">
        <v>606</v>
      </c>
      <c r="W8" s="122">
        <v>684</v>
      </c>
      <c r="X8" s="122">
        <v>872</v>
      </c>
      <c r="Y8" s="122">
        <v>495</v>
      </c>
      <c r="Z8" s="122">
        <v>446</v>
      </c>
      <c r="AA8" s="122">
        <v>422</v>
      </c>
      <c r="AB8" s="122">
        <v>765</v>
      </c>
      <c r="AC8" s="122">
        <v>239</v>
      </c>
      <c r="AD8" s="122">
        <v>508</v>
      </c>
      <c r="AE8" s="122">
        <v>588</v>
      </c>
      <c r="AF8" s="122">
        <v>405</v>
      </c>
      <c r="AG8" s="122">
        <v>472</v>
      </c>
      <c r="AH8" s="126">
        <v>1482</v>
      </c>
      <c r="AI8" s="122">
        <v>1503</v>
      </c>
      <c r="AJ8" s="122">
        <v>451</v>
      </c>
      <c r="AK8" s="122">
        <v>422</v>
      </c>
      <c r="AL8" s="122">
        <v>247</v>
      </c>
      <c r="AM8" s="122">
        <v>347</v>
      </c>
      <c r="AN8" s="122">
        <v>632</v>
      </c>
      <c r="AO8" s="122">
        <v>103</v>
      </c>
      <c r="AP8" s="122">
        <v>301</v>
      </c>
      <c r="AQ8" s="122">
        <v>39</v>
      </c>
      <c r="AR8" s="122">
        <v>12</v>
      </c>
      <c r="AS8" s="122">
        <v>343</v>
      </c>
      <c r="AT8" s="126">
        <v>217</v>
      </c>
      <c r="AU8" s="122">
        <v>229</v>
      </c>
      <c r="AV8" s="122">
        <v>418</v>
      </c>
      <c r="AW8" s="122">
        <v>269</v>
      </c>
      <c r="AX8" s="122">
        <v>174</v>
      </c>
      <c r="AY8" s="122">
        <v>182</v>
      </c>
      <c r="AZ8" s="122">
        <v>318</v>
      </c>
      <c r="BA8" s="122">
        <v>39</v>
      </c>
      <c r="BB8" s="122">
        <v>168</v>
      </c>
      <c r="BC8" s="122">
        <v>168</v>
      </c>
      <c r="BD8" s="122">
        <v>98</v>
      </c>
      <c r="BE8" s="122">
        <v>208</v>
      </c>
      <c r="BF8" s="126">
        <v>177</v>
      </c>
      <c r="BG8" s="122">
        <v>284</v>
      </c>
      <c r="BH8" s="122">
        <v>309</v>
      </c>
      <c r="BI8" s="122">
        <v>310</v>
      </c>
      <c r="BJ8" s="122">
        <v>311</v>
      </c>
      <c r="BK8" s="122">
        <v>287</v>
      </c>
      <c r="BL8" s="122"/>
      <c r="BM8" s="122"/>
      <c r="BN8" s="122"/>
      <c r="BO8" s="122"/>
      <c r="BP8" s="122"/>
      <c r="BQ8" s="122"/>
      <c r="BR8" s="126"/>
      <c r="BS8" s="122"/>
      <c r="BT8" s="122"/>
      <c r="BU8" s="122"/>
      <c r="BV8" s="122"/>
      <c r="BW8" s="122"/>
      <c r="BX8" s="122"/>
      <c r="BY8" s="122"/>
      <c r="BZ8" s="122"/>
      <c r="CA8" s="122"/>
      <c r="CB8" s="122"/>
      <c r="CC8" s="122"/>
      <c r="CD8" s="126"/>
      <c r="CE8" s="122"/>
      <c r="CF8" s="122"/>
      <c r="CG8" s="122"/>
      <c r="CH8" s="122"/>
      <c r="CI8" s="122"/>
      <c r="CJ8" s="122"/>
      <c r="CK8" s="122"/>
      <c r="CL8" s="122"/>
      <c r="CM8" s="122"/>
      <c r="CN8" s="122"/>
      <c r="CO8" s="122"/>
      <c r="CP8" s="126"/>
      <c r="CQ8" s="122"/>
      <c r="CR8" s="122"/>
      <c r="CS8" s="122"/>
      <c r="CT8" s="122"/>
      <c r="CU8" s="122"/>
      <c r="CV8" s="122"/>
      <c r="CW8" s="122"/>
      <c r="CX8" s="122"/>
      <c r="CY8" s="122"/>
      <c r="CZ8" s="122"/>
      <c r="DA8" s="122"/>
      <c r="DB8" s="126"/>
      <c r="DC8" s="122"/>
      <c r="DD8" s="122"/>
      <c r="DE8" s="122"/>
      <c r="DF8" s="122"/>
      <c r="DG8" s="122"/>
      <c r="DH8" s="122"/>
      <c r="DI8" s="122"/>
      <c r="DJ8" s="122"/>
      <c r="DK8" s="122"/>
      <c r="DL8" s="122"/>
      <c r="DM8" s="122"/>
      <c r="DN8" s="126"/>
      <c r="DO8" s="122"/>
      <c r="DP8" s="122"/>
      <c r="DQ8" s="122"/>
      <c r="DR8" s="122"/>
      <c r="DS8" s="122"/>
      <c r="DT8" s="122"/>
      <c r="DU8" s="122"/>
      <c r="DV8" s="122"/>
      <c r="DW8" s="122"/>
      <c r="DX8" s="122"/>
      <c r="DY8" s="122"/>
    </row>
    <row r="9" spans="1:129" s="3" customFormat="1" x14ac:dyDescent="0.25">
      <c r="A9" s="296"/>
      <c r="B9" s="272" t="s">
        <v>6</v>
      </c>
      <c r="C9" s="272"/>
      <c r="D9" s="122">
        <v>0</v>
      </c>
      <c r="E9" s="122">
        <v>0</v>
      </c>
      <c r="F9" s="122">
        <v>0</v>
      </c>
      <c r="G9" s="122">
        <v>0</v>
      </c>
      <c r="H9" s="122">
        <v>0</v>
      </c>
      <c r="I9" s="122">
        <v>0</v>
      </c>
      <c r="J9" s="122">
        <v>0</v>
      </c>
      <c r="K9" s="122">
        <v>0</v>
      </c>
      <c r="L9" s="122">
        <v>0</v>
      </c>
      <c r="M9" s="122">
        <v>0</v>
      </c>
      <c r="N9" s="122">
        <v>0</v>
      </c>
      <c r="O9" s="122">
        <v>0</v>
      </c>
      <c r="P9" s="122">
        <v>0</v>
      </c>
      <c r="Q9" s="122">
        <v>0</v>
      </c>
      <c r="R9" s="122">
        <v>0</v>
      </c>
      <c r="S9" s="122">
        <v>0</v>
      </c>
      <c r="T9" s="122">
        <v>0</v>
      </c>
      <c r="U9" s="122">
        <v>0</v>
      </c>
      <c r="V9" s="126">
        <v>0</v>
      </c>
      <c r="W9" s="122">
        <v>0</v>
      </c>
      <c r="X9" s="122">
        <v>0</v>
      </c>
      <c r="Y9" s="122">
        <v>0</v>
      </c>
      <c r="Z9" s="122">
        <v>0</v>
      </c>
      <c r="AA9" s="122">
        <v>0</v>
      </c>
      <c r="AB9" s="122">
        <v>0</v>
      </c>
      <c r="AC9" s="122">
        <v>0</v>
      </c>
      <c r="AD9" s="122">
        <v>0</v>
      </c>
      <c r="AE9" s="122">
        <v>0</v>
      </c>
      <c r="AF9" s="122">
        <v>0</v>
      </c>
      <c r="AG9" s="122">
        <v>0</v>
      </c>
      <c r="AH9" s="126">
        <v>0</v>
      </c>
      <c r="AI9" s="122">
        <v>0</v>
      </c>
      <c r="AJ9" s="122">
        <v>0</v>
      </c>
      <c r="AK9" s="122">
        <v>0</v>
      </c>
      <c r="AL9" s="122">
        <v>0</v>
      </c>
      <c r="AM9" s="122">
        <v>0</v>
      </c>
      <c r="AN9" s="122">
        <v>0</v>
      </c>
      <c r="AO9" s="122">
        <v>0</v>
      </c>
      <c r="AP9" s="122">
        <v>0</v>
      </c>
      <c r="AQ9" s="122">
        <v>0</v>
      </c>
      <c r="AR9" s="122">
        <v>0</v>
      </c>
      <c r="AS9" s="122">
        <v>0</v>
      </c>
      <c r="AT9" s="126">
        <v>0</v>
      </c>
      <c r="AU9" s="122">
        <v>0</v>
      </c>
      <c r="AV9" s="122">
        <v>0</v>
      </c>
      <c r="AW9" s="122">
        <v>0</v>
      </c>
      <c r="AX9" s="122">
        <v>0</v>
      </c>
      <c r="AY9" s="122">
        <v>0</v>
      </c>
      <c r="AZ9" s="122">
        <v>0</v>
      </c>
      <c r="BA9" s="122">
        <v>0</v>
      </c>
      <c r="BB9" s="122">
        <v>0</v>
      </c>
      <c r="BC9" s="122">
        <v>0</v>
      </c>
      <c r="BD9" s="122">
        <v>0</v>
      </c>
      <c r="BE9" s="122">
        <v>0</v>
      </c>
      <c r="BF9" s="126">
        <v>0</v>
      </c>
      <c r="BG9" s="122">
        <v>0</v>
      </c>
      <c r="BH9" s="122">
        <v>0</v>
      </c>
      <c r="BI9" s="122">
        <v>0</v>
      </c>
      <c r="BJ9" s="122">
        <v>0</v>
      </c>
      <c r="BK9" s="122">
        <v>0</v>
      </c>
      <c r="BL9" s="122"/>
      <c r="BM9" s="122"/>
      <c r="BN9" s="122"/>
      <c r="BO9" s="122"/>
      <c r="BP9" s="122"/>
      <c r="BQ9" s="122"/>
      <c r="BR9" s="126"/>
      <c r="BS9" s="122"/>
      <c r="BT9" s="122"/>
      <c r="BU9" s="122"/>
      <c r="BV9" s="122"/>
      <c r="BW9" s="122"/>
      <c r="BX9" s="122"/>
      <c r="BY9" s="122"/>
      <c r="BZ9" s="122"/>
      <c r="CA9" s="122"/>
      <c r="CB9" s="122"/>
      <c r="CC9" s="122"/>
      <c r="CD9" s="126"/>
      <c r="CE9" s="122"/>
      <c r="CF9" s="122"/>
      <c r="CG9" s="122"/>
      <c r="CH9" s="122"/>
      <c r="CI9" s="122"/>
      <c r="CJ9" s="122"/>
      <c r="CK9" s="122"/>
      <c r="CL9" s="122"/>
      <c r="CM9" s="122"/>
      <c r="CN9" s="122"/>
      <c r="CO9" s="122"/>
      <c r="CP9" s="126"/>
      <c r="CQ9" s="122"/>
      <c r="CR9" s="122"/>
      <c r="CS9" s="122"/>
      <c r="CT9" s="122"/>
      <c r="CU9" s="122"/>
      <c r="CV9" s="122"/>
      <c r="CW9" s="122"/>
      <c r="CX9" s="122"/>
      <c r="CY9" s="122"/>
      <c r="CZ9" s="122"/>
      <c r="DA9" s="122"/>
      <c r="DB9" s="126"/>
      <c r="DC9" s="122"/>
      <c r="DD9" s="122"/>
      <c r="DE9" s="122"/>
      <c r="DF9" s="122"/>
      <c r="DG9" s="122"/>
      <c r="DH9" s="122"/>
      <c r="DI9" s="122"/>
      <c r="DJ9" s="122"/>
      <c r="DK9" s="122"/>
      <c r="DL9" s="122"/>
      <c r="DM9" s="122"/>
      <c r="DN9" s="126"/>
      <c r="DO9" s="122"/>
      <c r="DP9" s="122"/>
      <c r="DQ9" s="122"/>
      <c r="DR9" s="122"/>
      <c r="DS9" s="122"/>
      <c r="DT9" s="122"/>
      <c r="DU9" s="122"/>
      <c r="DV9" s="122"/>
      <c r="DW9" s="122"/>
      <c r="DX9" s="122"/>
      <c r="DY9" s="122"/>
    </row>
    <row r="10" spans="1:129" s="3" customFormat="1" x14ac:dyDescent="0.25">
      <c r="A10" s="296"/>
      <c r="B10" s="272" t="s">
        <v>7</v>
      </c>
      <c r="C10" s="272"/>
      <c r="D10" s="122">
        <v>0</v>
      </c>
      <c r="E10" s="122">
        <v>0</v>
      </c>
      <c r="F10" s="122">
        <v>0</v>
      </c>
      <c r="G10" s="122">
        <v>1</v>
      </c>
      <c r="H10" s="122">
        <v>1</v>
      </c>
      <c r="I10" s="122">
        <v>1</v>
      </c>
      <c r="J10" s="122">
        <v>0</v>
      </c>
      <c r="K10" s="122">
        <v>0</v>
      </c>
      <c r="L10" s="122">
        <v>0</v>
      </c>
      <c r="M10" s="122">
        <v>0</v>
      </c>
      <c r="N10" s="122">
        <v>0</v>
      </c>
      <c r="O10" s="122">
        <v>0</v>
      </c>
      <c r="P10" s="122">
        <v>0</v>
      </c>
      <c r="Q10" s="122">
        <v>0</v>
      </c>
      <c r="R10" s="122">
        <v>0</v>
      </c>
      <c r="S10" s="122">
        <v>0</v>
      </c>
      <c r="T10" s="122">
        <v>0</v>
      </c>
      <c r="U10" s="122">
        <v>0</v>
      </c>
      <c r="V10" s="126">
        <v>0</v>
      </c>
      <c r="W10" s="122">
        <v>1</v>
      </c>
      <c r="X10" s="122">
        <v>0</v>
      </c>
      <c r="Y10" s="122">
        <v>0</v>
      </c>
      <c r="Z10" s="122">
        <v>0</v>
      </c>
      <c r="AA10" s="122">
        <v>1</v>
      </c>
      <c r="AB10" s="122">
        <v>0</v>
      </c>
      <c r="AC10" s="122">
        <v>0</v>
      </c>
      <c r="AD10" s="122">
        <v>0</v>
      </c>
      <c r="AE10" s="122">
        <v>1</v>
      </c>
      <c r="AF10" s="122">
        <v>0</v>
      </c>
      <c r="AG10" s="122">
        <v>0</v>
      </c>
      <c r="AH10" s="126">
        <v>0</v>
      </c>
      <c r="AI10" s="122">
        <v>0</v>
      </c>
      <c r="AJ10" s="122">
        <v>0</v>
      </c>
      <c r="AK10" s="122">
        <v>0</v>
      </c>
      <c r="AL10" s="122">
        <v>0</v>
      </c>
      <c r="AM10" s="122">
        <v>0</v>
      </c>
      <c r="AN10" s="122">
        <v>0</v>
      </c>
      <c r="AO10" s="122">
        <v>0</v>
      </c>
      <c r="AP10" s="122">
        <v>0</v>
      </c>
      <c r="AQ10" s="122">
        <v>0</v>
      </c>
      <c r="AR10" s="122">
        <v>0</v>
      </c>
      <c r="AS10" s="122">
        <v>1</v>
      </c>
      <c r="AT10" s="126">
        <v>0</v>
      </c>
      <c r="AU10" s="122">
        <v>0</v>
      </c>
      <c r="AV10" s="122">
        <v>0</v>
      </c>
      <c r="AW10" s="122">
        <v>1</v>
      </c>
      <c r="AX10" s="122">
        <v>0</v>
      </c>
      <c r="AY10" s="122">
        <v>0</v>
      </c>
      <c r="AZ10" s="122">
        <v>0</v>
      </c>
      <c r="BA10" s="122">
        <v>0</v>
      </c>
      <c r="BB10" s="122">
        <v>0</v>
      </c>
      <c r="BC10" s="122">
        <v>0</v>
      </c>
      <c r="BD10" s="122">
        <v>0</v>
      </c>
      <c r="BE10" s="122">
        <v>0</v>
      </c>
      <c r="BF10" s="126">
        <v>0</v>
      </c>
      <c r="BG10" s="122">
        <v>0</v>
      </c>
      <c r="BH10" s="122">
        <v>0</v>
      </c>
      <c r="BI10" s="122">
        <v>0</v>
      </c>
      <c r="BJ10" s="122">
        <v>0</v>
      </c>
      <c r="BK10" s="122">
        <v>0</v>
      </c>
      <c r="BL10" s="122"/>
      <c r="BM10" s="122"/>
      <c r="BN10" s="122"/>
      <c r="BO10" s="122"/>
      <c r="BP10" s="122"/>
      <c r="BQ10" s="122"/>
      <c r="BR10" s="126"/>
      <c r="BS10" s="122"/>
      <c r="BT10" s="122"/>
      <c r="BU10" s="122"/>
      <c r="BV10" s="122"/>
      <c r="BW10" s="122"/>
      <c r="BX10" s="122"/>
      <c r="BY10" s="122"/>
      <c r="BZ10" s="122"/>
      <c r="CA10" s="122"/>
      <c r="CB10" s="122"/>
      <c r="CC10" s="122"/>
      <c r="CD10" s="126"/>
      <c r="CE10" s="122"/>
      <c r="CF10" s="122"/>
      <c r="CG10" s="122"/>
      <c r="CH10" s="122"/>
      <c r="CI10" s="122"/>
      <c r="CJ10" s="122"/>
      <c r="CK10" s="122"/>
      <c r="CL10" s="122"/>
      <c r="CM10" s="122"/>
      <c r="CN10" s="122"/>
      <c r="CO10" s="122"/>
      <c r="CP10" s="126"/>
      <c r="CQ10" s="122"/>
      <c r="CR10" s="122"/>
      <c r="CS10" s="122"/>
      <c r="CT10" s="122"/>
      <c r="CU10" s="122"/>
      <c r="CV10" s="122"/>
      <c r="CW10" s="122"/>
      <c r="CX10" s="122"/>
      <c r="CY10" s="122"/>
      <c r="CZ10" s="122"/>
      <c r="DA10" s="122"/>
      <c r="DB10" s="126"/>
      <c r="DC10" s="122"/>
      <c r="DD10" s="122"/>
      <c r="DE10" s="122"/>
      <c r="DF10" s="122"/>
      <c r="DG10" s="122"/>
      <c r="DH10" s="122"/>
      <c r="DI10" s="122"/>
      <c r="DJ10" s="122"/>
      <c r="DK10" s="122"/>
      <c r="DL10" s="122"/>
      <c r="DM10" s="122"/>
      <c r="DN10" s="126"/>
      <c r="DO10" s="122"/>
      <c r="DP10" s="122"/>
      <c r="DQ10" s="122"/>
      <c r="DR10" s="122"/>
      <c r="DS10" s="122"/>
      <c r="DT10" s="122"/>
      <c r="DU10" s="122"/>
      <c r="DV10" s="122"/>
      <c r="DW10" s="122"/>
      <c r="DX10" s="122"/>
      <c r="DY10" s="122"/>
    </row>
    <row r="11" spans="1:129" s="3" customFormat="1" x14ac:dyDescent="0.25">
      <c r="A11" s="296"/>
      <c r="B11" s="109"/>
      <c r="C11" s="108"/>
      <c r="D11" s="108"/>
      <c r="E11" s="108"/>
      <c r="F11" s="108"/>
      <c r="G11" s="108"/>
      <c r="H11" s="108"/>
      <c r="I11" s="117"/>
      <c r="J11" s="108"/>
      <c r="K11" s="108"/>
      <c r="L11" s="108"/>
      <c r="M11" s="108"/>
      <c r="N11" s="108"/>
      <c r="O11" s="108"/>
      <c r="P11" s="108"/>
      <c r="Q11" s="108"/>
      <c r="R11" s="108"/>
      <c r="S11" s="108"/>
      <c r="T11" s="108"/>
      <c r="U11" s="117"/>
      <c r="V11" s="108"/>
      <c r="W11" s="108"/>
      <c r="X11" s="108"/>
      <c r="Y11" s="108"/>
      <c r="Z11" s="108"/>
      <c r="AA11" s="108"/>
      <c r="AB11" s="108"/>
      <c r="AC11" s="108"/>
      <c r="AD11" s="108"/>
      <c r="AE11" s="108"/>
      <c r="AF11" s="108"/>
      <c r="AG11" s="117"/>
      <c r="AH11" s="108"/>
      <c r="AI11" s="108"/>
      <c r="AJ11" s="108"/>
      <c r="AK11" s="108"/>
      <c r="AL11" s="108"/>
      <c r="AM11" s="108"/>
      <c r="AN11" s="108"/>
      <c r="AO11" s="108"/>
      <c r="AP11" s="108"/>
      <c r="AQ11" s="108"/>
      <c r="AR11" s="108"/>
      <c r="AS11" s="117"/>
      <c r="AT11" s="108"/>
      <c r="AU11" s="108"/>
      <c r="AV11" s="108"/>
      <c r="AW11" s="108"/>
      <c r="AX11" s="108"/>
      <c r="AY11" s="108"/>
      <c r="AZ11" s="108"/>
      <c r="BA11" s="108"/>
      <c r="BB11" s="108"/>
      <c r="BC11" s="108"/>
      <c r="BD11" s="108"/>
      <c r="BE11" s="117"/>
      <c r="BF11" s="108"/>
      <c r="BG11" s="108"/>
      <c r="BH11" s="108"/>
      <c r="BI11" s="108"/>
      <c r="BJ11" s="108"/>
      <c r="BK11" s="108"/>
      <c r="BL11" s="108"/>
      <c r="BM11" s="108"/>
      <c r="BN11" s="108"/>
      <c r="BO11" s="108"/>
      <c r="BP11" s="108"/>
      <c r="BQ11" s="117"/>
      <c r="BR11" s="108"/>
      <c r="BS11" s="108"/>
      <c r="BT11" s="108"/>
      <c r="BU11" s="108"/>
      <c r="BV11" s="108"/>
      <c r="BW11" s="108"/>
      <c r="BX11" s="108"/>
      <c r="BY11" s="108"/>
      <c r="BZ11" s="108"/>
      <c r="CA11" s="108"/>
      <c r="CB11" s="108"/>
      <c r="CC11" s="117"/>
      <c r="CD11" s="108"/>
      <c r="CE11" s="108"/>
      <c r="CF11" s="108"/>
      <c r="CG11" s="108"/>
      <c r="CH11" s="108"/>
      <c r="CI11" s="108"/>
      <c r="CJ11" s="108"/>
      <c r="CK11" s="108"/>
      <c r="CL11" s="108"/>
      <c r="CM11" s="108"/>
      <c r="CN11" s="108"/>
      <c r="CO11" s="117"/>
      <c r="CP11" s="108"/>
      <c r="CQ11" s="108"/>
      <c r="CR11" s="108"/>
      <c r="CS11" s="108"/>
      <c r="CT11" s="108"/>
      <c r="CU11" s="108"/>
      <c r="CV11" s="108"/>
      <c r="CW11" s="108"/>
      <c r="CX11" s="108"/>
      <c r="CY11" s="108"/>
      <c r="CZ11" s="108"/>
      <c r="DA11" s="117"/>
      <c r="DB11" s="108"/>
      <c r="DC11" s="108"/>
      <c r="DD11" s="108"/>
      <c r="DE11" s="108"/>
      <c r="DF11" s="108"/>
      <c r="DG11" s="108"/>
      <c r="DH11" s="108"/>
      <c r="DI11" s="108"/>
      <c r="DJ11" s="108"/>
      <c r="DK11" s="108"/>
      <c r="DL11" s="108"/>
      <c r="DM11" s="117"/>
      <c r="DN11" s="108"/>
      <c r="DO11" s="108"/>
      <c r="DP11" s="108"/>
      <c r="DQ11" s="108"/>
      <c r="DR11" s="108"/>
      <c r="DS11" s="108"/>
      <c r="DT11" s="108"/>
      <c r="DU11" s="108"/>
      <c r="DV11" s="108"/>
      <c r="DW11" s="108"/>
      <c r="DX11" s="108"/>
      <c r="DY11" s="117"/>
    </row>
    <row r="12" spans="1:129" s="3" customFormat="1" x14ac:dyDescent="0.25">
      <c r="A12" s="296"/>
      <c r="B12" s="136" t="s">
        <v>8</v>
      </c>
      <c r="C12" s="124"/>
      <c r="D12" s="108"/>
      <c r="E12" s="108"/>
      <c r="F12" s="108"/>
      <c r="G12" s="108"/>
      <c r="H12" s="108"/>
      <c r="I12" s="125"/>
      <c r="J12" s="108"/>
      <c r="K12" s="108"/>
      <c r="L12" s="108"/>
      <c r="M12" s="108"/>
      <c r="N12" s="108"/>
      <c r="O12" s="108"/>
      <c r="P12" s="108"/>
      <c r="Q12" s="108"/>
      <c r="R12" s="108"/>
      <c r="S12" s="108"/>
      <c r="T12" s="108"/>
      <c r="U12" s="117"/>
      <c r="V12" s="108"/>
      <c r="W12" s="108"/>
      <c r="X12" s="108"/>
      <c r="Y12" s="108"/>
      <c r="Z12" s="108"/>
      <c r="AA12" s="108"/>
      <c r="AB12" s="108"/>
      <c r="AC12" s="108"/>
      <c r="AD12" s="108"/>
      <c r="AE12" s="108"/>
      <c r="AF12" s="108"/>
      <c r="AG12" s="117"/>
      <c r="AH12" s="108"/>
      <c r="AI12" s="108"/>
      <c r="AJ12" s="108"/>
      <c r="AK12" s="108"/>
      <c r="AL12" s="108"/>
      <c r="AM12" s="108"/>
      <c r="AN12" s="108"/>
      <c r="AO12" s="108"/>
      <c r="AP12" s="108"/>
      <c r="AQ12" s="108"/>
      <c r="AR12" s="108"/>
      <c r="AS12" s="117"/>
      <c r="AT12" s="108"/>
      <c r="AU12" s="108"/>
      <c r="AV12" s="108"/>
      <c r="AW12" s="108"/>
      <c r="AX12" s="108"/>
      <c r="AY12" s="108"/>
      <c r="AZ12" s="108"/>
      <c r="BA12" s="108"/>
      <c r="BB12" s="108"/>
      <c r="BC12" s="108"/>
      <c r="BD12" s="108"/>
      <c r="BE12" s="117"/>
      <c r="BF12" s="108"/>
      <c r="BG12" s="108"/>
      <c r="BH12" s="108"/>
      <c r="BI12" s="108"/>
      <c r="BJ12" s="108"/>
      <c r="BK12" s="108"/>
      <c r="BL12" s="108"/>
      <c r="BM12" s="108"/>
      <c r="BN12" s="108"/>
      <c r="BO12" s="108"/>
      <c r="BP12" s="108"/>
      <c r="BQ12" s="117"/>
      <c r="BR12" s="108"/>
      <c r="BS12" s="108"/>
      <c r="BT12" s="108"/>
      <c r="BU12" s="108"/>
      <c r="BV12" s="108"/>
      <c r="BW12" s="108"/>
      <c r="BX12" s="108"/>
      <c r="BY12" s="108"/>
      <c r="BZ12" s="108"/>
      <c r="CA12" s="108"/>
      <c r="CB12" s="108"/>
      <c r="CC12" s="117"/>
      <c r="CD12" s="108"/>
      <c r="CE12" s="108"/>
      <c r="CF12" s="108"/>
      <c r="CG12" s="108"/>
      <c r="CH12" s="108"/>
      <c r="CI12" s="108"/>
      <c r="CJ12" s="108"/>
      <c r="CK12" s="108"/>
      <c r="CL12" s="108"/>
      <c r="CM12" s="108"/>
      <c r="CN12" s="108"/>
      <c r="CO12" s="117"/>
      <c r="CP12" s="108"/>
      <c r="CQ12" s="108"/>
      <c r="CR12" s="108"/>
      <c r="CS12" s="108"/>
      <c r="CT12" s="108"/>
      <c r="CU12" s="108"/>
      <c r="CV12" s="108"/>
      <c r="CW12" s="108"/>
      <c r="CX12" s="108"/>
      <c r="CY12" s="108"/>
      <c r="CZ12" s="108"/>
      <c r="DA12" s="117"/>
      <c r="DB12" s="108"/>
      <c r="DC12" s="108"/>
      <c r="DD12" s="108"/>
      <c r="DE12" s="108"/>
      <c r="DF12" s="108"/>
      <c r="DG12" s="108"/>
      <c r="DH12" s="108"/>
      <c r="DI12" s="108"/>
      <c r="DJ12" s="108"/>
      <c r="DK12" s="108"/>
      <c r="DL12" s="108"/>
      <c r="DM12" s="117"/>
      <c r="DN12" s="108"/>
      <c r="DO12" s="108"/>
      <c r="DP12" s="108"/>
      <c r="DQ12" s="108"/>
      <c r="DR12" s="108"/>
      <c r="DS12" s="108"/>
      <c r="DT12" s="108"/>
      <c r="DU12" s="108"/>
      <c r="DV12" s="108"/>
      <c r="DW12" s="108"/>
      <c r="DX12" s="108"/>
      <c r="DY12" s="117"/>
    </row>
    <row r="13" spans="1:129" s="3" customFormat="1" x14ac:dyDescent="0.25">
      <c r="A13" s="296"/>
      <c r="B13" s="273" t="s">
        <v>95</v>
      </c>
      <c r="C13" s="280"/>
      <c r="D13" s="122">
        <v>36</v>
      </c>
      <c r="E13" s="122">
        <v>1</v>
      </c>
      <c r="F13" s="122">
        <v>38</v>
      </c>
      <c r="G13" s="122">
        <v>45</v>
      </c>
      <c r="H13" s="122">
        <v>37</v>
      </c>
      <c r="I13" s="122">
        <v>18</v>
      </c>
      <c r="J13" s="122">
        <v>42</v>
      </c>
      <c r="K13" s="122">
        <v>54</v>
      </c>
      <c r="L13" s="122">
        <v>44</v>
      </c>
      <c r="M13" s="122">
        <v>43</v>
      </c>
      <c r="N13" s="122">
        <v>32</v>
      </c>
      <c r="O13" s="122">
        <v>47</v>
      </c>
      <c r="P13" s="122">
        <v>53</v>
      </c>
      <c r="Q13" s="122">
        <v>6</v>
      </c>
      <c r="R13" s="122">
        <v>31</v>
      </c>
      <c r="S13" s="122">
        <v>67</v>
      </c>
      <c r="T13" s="122">
        <v>41</v>
      </c>
      <c r="U13" s="122">
        <v>24</v>
      </c>
      <c r="V13" s="126">
        <v>35</v>
      </c>
      <c r="W13" s="122">
        <v>29</v>
      </c>
      <c r="X13" s="122">
        <v>49</v>
      </c>
      <c r="Y13" s="122">
        <v>53</v>
      </c>
      <c r="Z13" s="122">
        <v>31</v>
      </c>
      <c r="AA13" s="122">
        <v>46</v>
      </c>
      <c r="AB13" s="122">
        <v>30</v>
      </c>
      <c r="AC13" s="122">
        <v>7</v>
      </c>
      <c r="AD13" s="122">
        <v>39</v>
      </c>
      <c r="AE13" s="122">
        <v>75</v>
      </c>
      <c r="AF13" s="122">
        <v>72</v>
      </c>
      <c r="AG13" s="122">
        <v>20</v>
      </c>
      <c r="AH13" s="126">
        <v>13</v>
      </c>
      <c r="AI13" s="122">
        <v>6</v>
      </c>
      <c r="AJ13" s="122">
        <v>1</v>
      </c>
      <c r="AK13" s="122">
        <v>1</v>
      </c>
      <c r="AL13" s="122">
        <v>1</v>
      </c>
      <c r="AM13" s="122">
        <v>1</v>
      </c>
      <c r="AN13" s="122">
        <v>1</v>
      </c>
      <c r="AO13" s="122">
        <v>1</v>
      </c>
      <c r="AP13" s="122">
        <v>1</v>
      </c>
      <c r="AQ13" s="122">
        <v>1</v>
      </c>
      <c r="AR13" s="122">
        <v>1</v>
      </c>
      <c r="AS13" s="122">
        <v>1</v>
      </c>
      <c r="AT13" s="126">
        <v>5</v>
      </c>
      <c r="AU13" s="122">
        <v>78</v>
      </c>
      <c r="AV13" s="122">
        <v>20</v>
      </c>
      <c r="AW13" s="122">
        <v>1</v>
      </c>
      <c r="AX13" s="122">
        <v>1</v>
      </c>
      <c r="AY13" s="122">
        <v>1</v>
      </c>
      <c r="AZ13" s="122">
        <v>1</v>
      </c>
      <c r="BA13" s="122">
        <v>1</v>
      </c>
      <c r="BB13" s="122">
        <v>1</v>
      </c>
      <c r="BC13" s="122">
        <v>1</v>
      </c>
      <c r="BD13" s="122">
        <v>1</v>
      </c>
      <c r="BE13" s="122">
        <v>1</v>
      </c>
      <c r="BF13" s="126">
        <v>1</v>
      </c>
      <c r="BG13" s="122">
        <v>1</v>
      </c>
      <c r="BH13" s="122">
        <v>1</v>
      </c>
      <c r="BI13" s="122">
        <v>1</v>
      </c>
      <c r="BJ13" s="122">
        <v>1</v>
      </c>
      <c r="BK13" s="122">
        <v>1</v>
      </c>
      <c r="BL13" s="122"/>
      <c r="BM13" s="122"/>
      <c r="BN13" s="122"/>
      <c r="BO13" s="122"/>
      <c r="BP13" s="122"/>
      <c r="BQ13" s="122"/>
      <c r="BR13" s="126"/>
      <c r="BS13" s="122"/>
      <c r="BT13" s="122"/>
      <c r="BU13" s="122"/>
      <c r="BV13" s="122"/>
      <c r="BW13" s="122"/>
      <c r="BX13" s="122"/>
      <c r="BY13" s="122"/>
      <c r="BZ13" s="122"/>
      <c r="CA13" s="122"/>
      <c r="CB13" s="122"/>
      <c r="CC13" s="122"/>
      <c r="CD13" s="126"/>
      <c r="CE13" s="122"/>
      <c r="CF13" s="122"/>
      <c r="CG13" s="122"/>
      <c r="CH13" s="122"/>
      <c r="CI13" s="122"/>
      <c r="CJ13" s="122"/>
      <c r="CK13" s="122"/>
      <c r="CL13" s="122"/>
      <c r="CM13" s="122"/>
      <c r="CN13" s="122"/>
      <c r="CO13" s="122"/>
      <c r="CP13" s="126"/>
      <c r="CQ13" s="122"/>
      <c r="CR13" s="122"/>
      <c r="CS13" s="122"/>
      <c r="CT13" s="122"/>
      <c r="CU13" s="122"/>
      <c r="CV13" s="122"/>
      <c r="CW13" s="122"/>
      <c r="CX13" s="122"/>
      <c r="CY13" s="122"/>
      <c r="CZ13" s="122"/>
      <c r="DA13" s="122"/>
      <c r="DB13" s="126"/>
      <c r="DC13" s="122"/>
      <c r="DD13" s="122"/>
      <c r="DE13" s="122"/>
      <c r="DF13" s="122"/>
      <c r="DG13" s="122"/>
      <c r="DH13" s="122"/>
      <c r="DI13" s="122"/>
      <c r="DJ13" s="122"/>
      <c r="DK13" s="122"/>
      <c r="DL13" s="122"/>
      <c r="DM13" s="122"/>
      <c r="DN13" s="126"/>
      <c r="DO13" s="122"/>
      <c r="DP13" s="122"/>
      <c r="DQ13" s="122"/>
      <c r="DR13" s="122"/>
      <c r="DS13" s="122"/>
      <c r="DT13" s="122"/>
      <c r="DU13" s="122"/>
      <c r="DV13" s="122"/>
      <c r="DW13" s="122"/>
      <c r="DX13" s="122"/>
      <c r="DY13" s="122"/>
    </row>
    <row r="14" spans="1:129" s="3" customFormat="1" x14ac:dyDescent="0.25">
      <c r="A14" s="296"/>
      <c r="B14" s="273" t="s">
        <v>6</v>
      </c>
      <c r="C14" s="280"/>
      <c r="D14" s="122">
        <v>0</v>
      </c>
      <c r="E14" s="122">
        <v>0</v>
      </c>
      <c r="F14" s="122">
        <v>0</v>
      </c>
      <c r="G14" s="122">
        <v>0</v>
      </c>
      <c r="H14" s="122">
        <v>0</v>
      </c>
      <c r="I14" s="122">
        <v>0</v>
      </c>
      <c r="J14" s="122">
        <v>0</v>
      </c>
      <c r="K14" s="122">
        <v>0</v>
      </c>
      <c r="L14" s="122">
        <v>0</v>
      </c>
      <c r="M14" s="122">
        <v>0</v>
      </c>
      <c r="N14" s="122">
        <v>0</v>
      </c>
      <c r="O14" s="122">
        <v>0</v>
      </c>
      <c r="P14" s="122">
        <v>0</v>
      </c>
      <c r="Q14" s="122">
        <v>0</v>
      </c>
      <c r="R14" s="122">
        <v>0</v>
      </c>
      <c r="S14" s="122">
        <v>0</v>
      </c>
      <c r="T14" s="122">
        <v>0</v>
      </c>
      <c r="U14" s="122">
        <v>0</v>
      </c>
      <c r="V14" s="126">
        <v>0</v>
      </c>
      <c r="W14" s="122">
        <v>0</v>
      </c>
      <c r="X14" s="122">
        <v>0</v>
      </c>
      <c r="Y14" s="122">
        <v>0</v>
      </c>
      <c r="Z14" s="122">
        <v>0</v>
      </c>
      <c r="AA14" s="122">
        <v>0</v>
      </c>
      <c r="AB14" s="122">
        <v>0</v>
      </c>
      <c r="AC14" s="122">
        <v>0</v>
      </c>
      <c r="AD14" s="122">
        <v>0</v>
      </c>
      <c r="AE14" s="122">
        <v>0</v>
      </c>
      <c r="AF14" s="122">
        <v>0</v>
      </c>
      <c r="AG14" s="122">
        <v>0</v>
      </c>
      <c r="AH14" s="126">
        <v>0</v>
      </c>
      <c r="AI14" s="122">
        <v>0</v>
      </c>
      <c r="AJ14" s="122">
        <v>0</v>
      </c>
      <c r="AK14" s="122">
        <v>0</v>
      </c>
      <c r="AL14" s="122">
        <v>0</v>
      </c>
      <c r="AM14" s="122">
        <v>0</v>
      </c>
      <c r="AN14" s="122">
        <v>0</v>
      </c>
      <c r="AO14" s="122">
        <v>0</v>
      </c>
      <c r="AP14" s="122">
        <v>0</v>
      </c>
      <c r="AQ14" s="122">
        <v>0</v>
      </c>
      <c r="AR14" s="122">
        <v>0</v>
      </c>
      <c r="AS14" s="122">
        <v>0</v>
      </c>
      <c r="AT14" s="126">
        <v>0</v>
      </c>
      <c r="AU14" s="122">
        <v>0</v>
      </c>
      <c r="AV14" s="122">
        <v>0</v>
      </c>
      <c r="AW14" s="122">
        <v>0</v>
      </c>
      <c r="AX14" s="122">
        <v>0</v>
      </c>
      <c r="AY14" s="122">
        <v>0</v>
      </c>
      <c r="AZ14" s="122">
        <v>0</v>
      </c>
      <c r="BA14" s="122">
        <v>0</v>
      </c>
      <c r="BB14" s="122">
        <v>0</v>
      </c>
      <c r="BC14" s="122">
        <v>0</v>
      </c>
      <c r="BD14" s="122">
        <v>0</v>
      </c>
      <c r="BE14" s="122">
        <v>0</v>
      </c>
      <c r="BF14" s="126">
        <v>0</v>
      </c>
      <c r="BG14" s="122">
        <v>0</v>
      </c>
      <c r="BH14" s="122">
        <v>0</v>
      </c>
      <c r="BI14" s="122">
        <v>0</v>
      </c>
      <c r="BJ14" s="122">
        <v>0</v>
      </c>
      <c r="BK14" s="122">
        <v>0</v>
      </c>
      <c r="BL14" s="122"/>
      <c r="BM14" s="122"/>
      <c r="BN14" s="122"/>
      <c r="BO14" s="122"/>
      <c r="BP14" s="122"/>
      <c r="BQ14" s="122"/>
      <c r="BR14" s="126"/>
      <c r="BS14" s="122"/>
      <c r="BT14" s="122"/>
      <c r="BU14" s="122"/>
      <c r="BV14" s="122"/>
      <c r="BW14" s="122"/>
      <c r="BX14" s="122"/>
      <c r="BY14" s="122"/>
      <c r="BZ14" s="122"/>
      <c r="CA14" s="122"/>
      <c r="CB14" s="122"/>
      <c r="CC14" s="122"/>
      <c r="CD14" s="126"/>
      <c r="CE14" s="122"/>
      <c r="CF14" s="122"/>
      <c r="CG14" s="122"/>
      <c r="CH14" s="122"/>
      <c r="CI14" s="122"/>
      <c r="CJ14" s="122"/>
      <c r="CK14" s="122"/>
      <c r="CL14" s="122"/>
      <c r="CM14" s="122"/>
      <c r="CN14" s="122"/>
      <c r="CO14" s="122"/>
      <c r="CP14" s="126"/>
      <c r="CQ14" s="122"/>
      <c r="CR14" s="122"/>
      <c r="CS14" s="122"/>
      <c r="CT14" s="122"/>
      <c r="CU14" s="122"/>
      <c r="CV14" s="122"/>
      <c r="CW14" s="122"/>
      <c r="CX14" s="122"/>
      <c r="CY14" s="122"/>
      <c r="CZ14" s="122"/>
      <c r="DA14" s="122"/>
      <c r="DB14" s="126"/>
      <c r="DC14" s="122"/>
      <c r="DD14" s="122"/>
      <c r="DE14" s="122"/>
      <c r="DF14" s="122"/>
      <c r="DG14" s="122"/>
      <c r="DH14" s="122"/>
      <c r="DI14" s="122"/>
      <c r="DJ14" s="122"/>
      <c r="DK14" s="122"/>
      <c r="DL14" s="122"/>
      <c r="DM14" s="122"/>
      <c r="DN14" s="126"/>
      <c r="DO14" s="122"/>
      <c r="DP14" s="122"/>
      <c r="DQ14" s="122"/>
      <c r="DR14" s="122"/>
      <c r="DS14" s="122"/>
      <c r="DT14" s="122"/>
      <c r="DU14" s="122"/>
      <c r="DV14" s="122"/>
      <c r="DW14" s="122"/>
      <c r="DX14" s="122"/>
      <c r="DY14" s="122"/>
    </row>
    <row r="15" spans="1:129" s="3" customFormat="1" x14ac:dyDescent="0.25">
      <c r="A15" s="296"/>
      <c r="B15" s="273" t="s">
        <v>7</v>
      </c>
      <c r="C15" s="280"/>
      <c r="D15" s="122">
        <v>0</v>
      </c>
      <c r="E15" s="122">
        <v>0</v>
      </c>
      <c r="F15" s="122">
        <v>1</v>
      </c>
      <c r="G15" s="122">
        <v>0</v>
      </c>
      <c r="H15" s="122">
        <v>0</v>
      </c>
      <c r="I15" s="122">
        <v>0</v>
      </c>
      <c r="J15" s="122">
        <v>0</v>
      </c>
      <c r="K15" s="122">
        <v>0</v>
      </c>
      <c r="L15" s="122">
        <v>0</v>
      </c>
      <c r="M15" s="122">
        <v>0</v>
      </c>
      <c r="N15" s="122">
        <v>0</v>
      </c>
      <c r="O15" s="122">
        <v>0</v>
      </c>
      <c r="P15" s="122">
        <v>0</v>
      </c>
      <c r="Q15" s="122">
        <v>1</v>
      </c>
      <c r="R15" s="122">
        <v>0</v>
      </c>
      <c r="S15" s="122">
        <v>0</v>
      </c>
      <c r="T15" s="122">
        <v>0</v>
      </c>
      <c r="U15" s="122">
        <v>0</v>
      </c>
      <c r="V15" s="126">
        <v>0</v>
      </c>
      <c r="W15" s="122">
        <v>0</v>
      </c>
      <c r="X15" s="122">
        <v>0</v>
      </c>
      <c r="Y15" s="122">
        <v>0</v>
      </c>
      <c r="Z15" s="122">
        <v>0</v>
      </c>
      <c r="AA15" s="122">
        <v>0</v>
      </c>
      <c r="AB15" s="122">
        <v>0</v>
      </c>
      <c r="AC15" s="122">
        <v>0</v>
      </c>
      <c r="AD15" s="122">
        <v>0</v>
      </c>
      <c r="AE15" s="122">
        <v>0</v>
      </c>
      <c r="AF15" s="122">
        <v>0</v>
      </c>
      <c r="AG15" s="122">
        <v>0</v>
      </c>
      <c r="AH15" s="126">
        <v>0</v>
      </c>
      <c r="AI15" s="122">
        <v>0</v>
      </c>
      <c r="AJ15" s="122">
        <v>0</v>
      </c>
      <c r="AK15" s="122">
        <v>0</v>
      </c>
      <c r="AL15" s="122">
        <v>0</v>
      </c>
      <c r="AM15" s="122">
        <v>0</v>
      </c>
      <c r="AN15" s="122">
        <v>0</v>
      </c>
      <c r="AO15" s="122">
        <v>0</v>
      </c>
      <c r="AP15" s="122">
        <v>0</v>
      </c>
      <c r="AQ15" s="122">
        <v>0</v>
      </c>
      <c r="AR15" s="122">
        <v>0</v>
      </c>
      <c r="AS15" s="122">
        <v>0</v>
      </c>
      <c r="AT15" s="126">
        <v>0</v>
      </c>
      <c r="AU15" s="122">
        <v>0</v>
      </c>
      <c r="AV15" s="122">
        <v>0</v>
      </c>
      <c r="AW15" s="122">
        <v>0</v>
      </c>
      <c r="AX15" s="122">
        <v>0</v>
      </c>
      <c r="AY15" s="122">
        <v>0</v>
      </c>
      <c r="AZ15" s="122">
        <v>0</v>
      </c>
      <c r="BA15" s="122">
        <v>0</v>
      </c>
      <c r="BB15" s="122">
        <v>0</v>
      </c>
      <c r="BC15" s="122">
        <v>0</v>
      </c>
      <c r="BD15" s="122">
        <v>0</v>
      </c>
      <c r="BE15" s="122">
        <v>0</v>
      </c>
      <c r="BF15" s="126">
        <v>0</v>
      </c>
      <c r="BG15" s="122">
        <v>0</v>
      </c>
      <c r="BH15" s="122">
        <v>0</v>
      </c>
      <c r="BI15" s="122">
        <v>0</v>
      </c>
      <c r="BJ15" s="122">
        <v>0</v>
      </c>
      <c r="BK15" s="122">
        <v>0</v>
      </c>
      <c r="BL15" s="122"/>
      <c r="BM15" s="122"/>
      <c r="BN15" s="122"/>
      <c r="BO15" s="122"/>
      <c r="BP15" s="122"/>
      <c r="BQ15" s="122"/>
      <c r="BR15" s="126"/>
      <c r="BS15" s="122"/>
      <c r="BT15" s="122"/>
      <c r="BU15" s="122"/>
      <c r="BV15" s="122"/>
      <c r="BW15" s="122"/>
      <c r="BX15" s="122"/>
      <c r="BY15" s="122"/>
      <c r="BZ15" s="122"/>
      <c r="CA15" s="122"/>
      <c r="CB15" s="122"/>
      <c r="CC15" s="122"/>
      <c r="CD15" s="126"/>
      <c r="CE15" s="122"/>
      <c r="CF15" s="122"/>
      <c r="CG15" s="122"/>
      <c r="CH15" s="122"/>
      <c r="CI15" s="122"/>
      <c r="CJ15" s="122"/>
      <c r="CK15" s="122"/>
      <c r="CL15" s="122"/>
      <c r="CM15" s="122"/>
      <c r="CN15" s="122"/>
      <c r="CO15" s="122"/>
      <c r="CP15" s="126"/>
      <c r="CQ15" s="122"/>
      <c r="CR15" s="122"/>
      <c r="CS15" s="122"/>
      <c r="CT15" s="122"/>
      <c r="CU15" s="122"/>
      <c r="CV15" s="122"/>
      <c r="CW15" s="122"/>
      <c r="CX15" s="122"/>
      <c r="CY15" s="122"/>
      <c r="CZ15" s="122"/>
      <c r="DA15" s="122"/>
      <c r="DB15" s="126"/>
      <c r="DC15" s="122"/>
      <c r="DD15" s="122"/>
      <c r="DE15" s="122"/>
      <c r="DF15" s="122"/>
      <c r="DG15" s="122"/>
      <c r="DH15" s="122"/>
      <c r="DI15" s="122"/>
      <c r="DJ15" s="122"/>
      <c r="DK15" s="122"/>
      <c r="DL15" s="122"/>
      <c r="DM15" s="122"/>
      <c r="DN15" s="126"/>
      <c r="DO15" s="122"/>
      <c r="DP15" s="122"/>
      <c r="DQ15" s="122"/>
      <c r="DR15" s="122"/>
      <c r="DS15" s="122"/>
      <c r="DT15" s="122"/>
      <c r="DU15" s="122"/>
      <c r="DV15" s="122"/>
      <c r="DW15" s="122"/>
      <c r="DX15" s="122"/>
      <c r="DY15" s="122"/>
    </row>
    <row r="16" spans="1:129" s="3" customFormat="1" x14ac:dyDescent="0.25">
      <c r="A16" s="296"/>
      <c r="B16" s="109"/>
      <c r="C16" s="108"/>
      <c r="D16" s="108"/>
      <c r="E16" s="108"/>
      <c r="F16" s="108"/>
      <c r="G16" s="108"/>
      <c r="H16" s="108"/>
      <c r="I16" s="117"/>
      <c r="J16" s="108"/>
      <c r="K16" s="108"/>
      <c r="L16" s="108"/>
      <c r="M16" s="108"/>
      <c r="N16" s="108"/>
      <c r="O16" s="108"/>
      <c r="P16" s="108"/>
      <c r="Q16" s="108"/>
      <c r="R16" s="108"/>
      <c r="S16" s="108"/>
      <c r="T16" s="108"/>
      <c r="U16" s="117"/>
      <c r="V16" s="108"/>
      <c r="W16" s="108"/>
      <c r="X16" s="108"/>
      <c r="Y16" s="108"/>
      <c r="Z16" s="108"/>
      <c r="AA16" s="108"/>
      <c r="AB16" s="108"/>
      <c r="AC16" s="108"/>
      <c r="AD16" s="108"/>
      <c r="AE16" s="108"/>
      <c r="AF16" s="108"/>
      <c r="AG16" s="117"/>
      <c r="AH16" s="108"/>
      <c r="AI16" s="108"/>
      <c r="AJ16" s="108"/>
      <c r="AK16" s="108"/>
      <c r="AL16" s="108"/>
      <c r="AM16" s="108"/>
      <c r="AN16" s="108"/>
      <c r="AO16" s="108"/>
      <c r="AP16" s="108"/>
      <c r="AQ16" s="108"/>
      <c r="AR16" s="108"/>
      <c r="AS16" s="117"/>
      <c r="AT16" s="108"/>
      <c r="AU16" s="108"/>
      <c r="AV16" s="108"/>
      <c r="AW16" s="108"/>
      <c r="AX16" s="108"/>
      <c r="AY16" s="108"/>
      <c r="AZ16" s="108"/>
      <c r="BA16" s="108"/>
      <c r="BB16" s="108"/>
      <c r="BC16" s="108"/>
      <c r="BD16" s="108"/>
      <c r="BE16" s="117"/>
      <c r="BF16" s="108"/>
      <c r="BG16" s="108"/>
      <c r="BH16" s="108"/>
      <c r="BI16" s="108"/>
      <c r="BJ16" s="108"/>
      <c r="BK16" s="108"/>
      <c r="BL16" s="108"/>
      <c r="BM16" s="108"/>
      <c r="BN16" s="108"/>
      <c r="BO16" s="108"/>
      <c r="BP16" s="108"/>
      <c r="BQ16" s="117"/>
      <c r="BR16" s="108"/>
      <c r="BS16" s="108"/>
      <c r="BT16" s="108"/>
      <c r="BU16" s="108"/>
      <c r="BV16" s="108"/>
      <c r="BW16" s="108"/>
      <c r="BX16" s="108"/>
      <c r="BY16" s="108"/>
      <c r="BZ16" s="108"/>
      <c r="CA16" s="108"/>
      <c r="CB16" s="108"/>
      <c r="CC16" s="117"/>
      <c r="CD16" s="108"/>
      <c r="CE16" s="108"/>
      <c r="CF16" s="108"/>
      <c r="CG16" s="108"/>
      <c r="CH16" s="108"/>
      <c r="CI16" s="108"/>
      <c r="CJ16" s="108"/>
      <c r="CK16" s="108"/>
      <c r="CL16" s="108"/>
      <c r="CM16" s="108"/>
      <c r="CN16" s="108"/>
      <c r="CO16" s="117"/>
      <c r="CP16" s="108"/>
      <c r="CQ16" s="108"/>
      <c r="CR16" s="108"/>
      <c r="CS16" s="108"/>
      <c r="CT16" s="108"/>
      <c r="CU16" s="108"/>
      <c r="CV16" s="108"/>
      <c r="CW16" s="108"/>
      <c r="CX16" s="108"/>
      <c r="CY16" s="108"/>
      <c r="CZ16" s="108"/>
      <c r="DA16" s="117"/>
      <c r="DB16" s="108"/>
      <c r="DC16" s="108"/>
      <c r="DD16" s="108"/>
      <c r="DE16" s="108"/>
      <c r="DF16" s="108"/>
      <c r="DG16" s="108"/>
      <c r="DH16" s="108"/>
      <c r="DI16" s="108"/>
      <c r="DJ16" s="108"/>
      <c r="DK16" s="108"/>
      <c r="DL16" s="108"/>
      <c r="DM16" s="117"/>
      <c r="DN16" s="108"/>
      <c r="DO16" s="108"/>
      <c r="DP16" s="108"/>
      <c r="DQ16" s="108"/>
      <c r="DR16" s="108"/>
      <c r="DS16" s="108"/>
      <c r="DT16" s="108"/>
      <c r="DU16" s="108"/>
      <c r="DV16" s="108"/>
      <c r="DW16" s="108"/>
      <c r="DX16" s="108"/>
      <c r="DY16" s="117"/>
    </row>
    <row r="17" spans="1:129" s="3" customFormat="1" x14ac:dyDescent="0.25">
      <c r="A17" s="296"/>
      <c r="B17" s="136" t="s">
        <v>9</v>
      </c>
      <c r="C17" s="124"/>
      <c r="D17" s="108"/>
      <c r="E17" s="108"/>
      <c r="F17" s="108"/>
      <c r="G17" s="108"/>
      <c r="H17" s="108"/>
      <c r="I17" s="125"/>
      <c r="J17" s="108"/>
      <c r="K17" s="108"/>
      <c r="L17" s="108"/>
      <c r="M17" s="108"/>
      <c r="N17" s="108"/>
      <c r="O17" s="108"/>
      <c r="P17" s="108"/>
      <c r="Q17" s="108"/>
      <c r="R17" s="108"/>
      <c r="S17" s="108"/>
      <c r="T17" s="108"/>
      <c r="U17" s="117"/>
      <c r="V17" s="108"/>
      <c r="W17" s="108"/>
      <c r="X17" s="108"/>
      <c r="Y17" s="108"/>
      <c r="Z17" s="108"/>
      <c r="AA17" s="108"/>
      <c r="AB17" s="108"/>
      <c r="AC17" s="108"/>
      <c r="AD17" s="108"/>
      <c r="AE17" s="108"/>
      <c r="AF17" s="108"/>
      <c r="AG17" s="117"/>
      <c r="AH17" s="108"/>
      <c r="AI17" s="108"/>
      <c r="AJ17" s="108"/>
      <c r="AK17" s="108"/>
      <c r="AL17" s="108"/>
      <c r="AM17" s="108"/>
      <c r="AN17" s="108"/>
      <c r="AO17" s="108"/>
      <c r="AP17" s="108"/>
      <c r="AQ17" s="108"/>
      <c r="AR17" s="108"/>
      <c r="AS17" s="117"/>
      <c r="AT17" s="108"/>
      <c r="AU17" s="108"/>
      <c r="AV17" s="108"/>
      <c r="AW17" s="108"/>
      <c r="AX17" s="108"/>
      <c r="AY17" s="108"/>
      <c r="AZ17" s="108"/>
      <c r="BA17" s="108"/>
      <c r="BB17" s="108"/>
      <c r="BC17" s="108"/>
      <c r="BD17" s="108"/>
      <c r="BE17" s="117"/>
      <c r="BF17" s="108"/>
      <c r="BG17" s="108"/>
      <c r="BH17" s="108"/>
      <c r="BI17" s="108"/>
      <c r="BJ17" s="108"/>
      <c r="BK17" s="108"/>
      <c r="BL17" s="108"/>
      <c r="BM17" s="108"/>
      <c r="BN17" s="108"/>
      <c r="BO17" s="108"/>
      <c r="BP17" s="108"/>
      <c r="BQ17" s="117"/>
      <c r="BR17" s="108"/>
      <c r="BS17" s="108"/>
      <c r="BT17" s="108"/>
      <c r="BU17" s="108"/>
      <c r="BV17" s="108"/>
      <c r="BW17" s="108"/>
      <c r="BX17" s="108"/>
      <c r="BY17" s="108"/>
      <c r="BZ17" s="108"/>
      <c r="CA17" s="108"/>
      <c r="CB17" s="108"/>
      <c r="CC17" s="117"/>
      <c r="CD17" s="108"/>
      <c r="CE17" s="108"/>
      <c r="CF17" s="108"/>
      <c r="CG17" s="108"/>
      <c r="CH17" s="108"/>
      <c r="CI17" s="108"/>
      <c r="CJ17" s="108"/>
      <c r="CK17" s="108"/>
      <c r="CL17" s="108"/>
      <c r="CM17" s="108"/>
      <c r="CN17" s="108"/>
      <c r="CO17" s="117"/>
      <c r="CP17" s="108"/>
      <c r="CQ17" s="108"/>
      <c r="CR17" s="108"/>
      <c r="CS17" s="108"/>
      <c r="CT17" s="108"/>
      <c r="CU17" s="108"/>
      <c r="CV17" s="108"/>
      <c r="CW17" s="108"/>
      <c r="CX17" s="108"/>
      <c r="CY17" s="108"/>
      <c r="CZ17" s="108"/>
      <c r="DA17" s="117"/>
      <c r="DB17" s="108"/>
      <c r="DC17" s="108"/>
      <c r="DD17" s="108"/>
      <c r="DE17" s="108"/>
      <c r="DF17" s="108"/>
      <c r="DG17" s="108"/>
      <c r="DH17" s="108"/>
      <c r="DI17" s="108"/>
      <c r="DJ17" s="108"/>
      <c r="DK17" s="108"/>
      <c r="DL17" s="108"/>
      <c r="DM17" s="117"/>
      <c r="DN17" s="108"/>
      <c r="DO17" s="108"/>
      <c r="DP17" s="108"/>
      <c r="DQ17" s="108"/>
      <c r="DR17" s="108"/>
      <c r="DS17" s="108"/>
      <c r="DT17" s="108"/>
      <c r="DU17" s="108"/>
      <c r="DV17" s="108"/>
      <c r="DW17" s="108"/>
      <c r="DX17" s="108"/>
      <c r="DY17" s="117"/>
    </row>
    <row r="18" spans="1:129" s="3" customFormat="1" x14ac:dyDescent="0.25">
      <c r="A18" s="296"/>
      <c r="B18" s="273" t="s">
        <v>93</v>
      </c>
      <c r="C18" s="280"/>
      <c r="D18" s="122">
        <v>1538</v>
      </c>
      <c r="E18" s="122">
        <v>285</v>
      </c>
      <c r="F18" s="122">
        <v>2169</v>
      </c>
      <c r="G18" s="122">
        <v>1885</v>
      </c>
      <c r="H18" s="122">
        <v>2214</v>
      </c>
      <c r="I18" s="122">
        <v>1040</v>
      </c>
      <c r="J18" s="122">
        <v>1645</v>
      </c>
      <c r="K18" s="122">
        <v>1195</v>
      </c>
      <c r="L18" s="122">
        <v>773</v>
      </c>
      <c r="M18" s="122">
        <v>1684</v>
      </c>
      <c r="N18" s="122">
        <v>1556</v>
      </c>
      <c r="O18" s="122">
        <v>1700</v>
      </c>
      <c r="P18" s="122">
        <v>1986</v>
      </c>
      <c r="Q18" s="122">
        <v>560</v>
      </c>
      <c r="R18" s="122">
        <v>1470</v>
      </c>
      <c r="S18" s="122">
        <v>1884</v>
      </c>
      <c r="T18" s="122">
        <v>2209</v>
      </c>
      <c r="U18" s="122">
        <v>1145</v>
      </c>
      <c r="V18" s="126">
        <v>1779</v>
      </c>
      <c r="W18" s="122">
        <v>1757</v>
      </c>
      <c r="X18" s="122">
        <v>1152</v>
      </c>
      <c r="Y18" s="122">
        <v>1643</v>
      </c>
      <c r="Z18" s="122">
        <v>1531</v>
      </c>
      <c r="AA18" s="122">
        <v>1941</v>
      </c>
      <c r="AB18" s="122">
        <v>1617</v>
      </c>
      <c r="AC18" s="122">
        <v>269</v>
      </c>
      <c r="AD18" s="122">
        <v>2133</v>
      </c>
      <c r="AE18" s="122">
        <v>2481</v>
      </c>
      <c r="AF18" s="122">
        <v>2301</v>
      </c>
      <c r="AG18" s="122">
        <v>1440</v>
      </c>
      <c r="AH18" s="126">
        <v>420</v>
      </c>
      <c r="AI18" s="122">
        <v>714</v>
      </c>
      <c r="AJ18" s="122">
        <v>2057</v>
      </c>
      <c r="AK18" s="122">
        <v>1221</v>
      </c>
      <c r="AL18" s="122">
        <v>2184</v>
      </c>
      <c r="AM18" s="122">
        <v>1821</v>
      </c>
      <c r="AN18" s="122">
        <v>2062</v>
      </c>
      <c r="AO18" s="122">
        <v>534</v>
      </c>
      <c r="AP18" s="122">
        <v>2213</v>
      </c>
      <c r="AQ18" s="122">
        <v>1753</v>
      </c>
      <c r="AR18" s="122">
        <v>1272</v>
      </c>
      <c r="AS18" s="122">
        <v>1080</v>
      </c>
      <c r="AT18" s="126">
        <v>1389</v>
      </c>
      <c r="AU18" s="122">
        <v>1965</v>
      </c>
      <c r="AV18" s="122">
        <v>1604</v>
      </c>
      <c r="AW18" s="122">
        <v>2144</v>
      </c>
      <c r="AX18" s="122">
        <v>2068</v>
      </c>
      <c r="AY18" s="122">
        <v>2624</v>
      </c>
      <c r="AZ18" s="122">
        <v>2768</v>
      </c>
      <c r="BA18" s="122">
        <v>624</v>
      </c>
      <c r="BB18" s="122">
        <v>2970</v>
      </c>
      <c r="BC18" s="122">
        <v>2846</v>
      </c>
      <c r="BD18" s="122">
        <v>2385</v>
      </c>
      <c r="BE18" s="122">
        <v>1746</v>
      </c>
      <c r="BF18" s="126">
        <v>1738</v>
      </c>
      <c r="BG18" s="122">
        <v>2369</v>
      </c>
      <c r="BH18" s="122">
        <v>1985</v>
      </c>
      <c r="BI18" s="122">
        <v>2306</v>
      </c>
      <c r="BJ18" s="122">
        <v>2129</v>
      </c>
      <c r="BK18" s="122">
        <v>2335</v>
      </c>
      <c r="BL18" s="122"/>
      <c r="BM18" s="122"/>
      <c r="BN18" s="122"/>
      <c r="BO18" s="122"/>
      <c r="BP18" s="122"/>
      <c r="BQ18" s="122"/>
      <c r="BR18" s="126"/>
      <c r="BS18" s="122"/>
      <c r="BT18" s="122"/>
      <c r="BU18" s="122"/>
      <c r="BV18" s="122"/>
      <c r="BW18" s="122"/>
      <c r="BX18" s="122"/>
      <c r="BY18" s="122"/>
      <c r="BZ18" s="122"/>
      <c r="CA18" s="122"/>
      <c r="CB18" s="122"/>
      <c r="CC18" s="122"/>
      <c r="CD18" s="126"/>
      <c r="CE18" s="122"/>
      <c r="CF18" s="122"/>
      <c r="CG18" s="122"/>
      <c r="CH18" s="122"/>
      <c r="CI18" s="122"/>
      <c r="CJ18" s="122"/>
      <c r="CK18" s="122"/>
      <c r="CL18" s="122"/>
      <c r="CM18" s="122"/>
      <c r="CN18" s="122"/>
      <c r="CO18" s="122"/>
      <c r="CP18" s="126"/>
      <c r="CQ18" s="122"/>
      <c r="CR18" s="122"/>
      <c r="CS18" s="122"/>
      <c r="CT18" s="122"/>
      <c r="CU18" s="122"/>
      <c r="CV18" s="122"/>
      <c r="CW18" s="122"/>
      <c r="CX18" s="122"/>
      <c r="CY18" s="122"/>
      <c r="CZ18" s="122"/>
      <c r="DA18" s="122"/>
      <c r="DB18" s="126"/>
      <c r="DC18" s="122"/>
      <c r="DD18" s="122"/>
      <c r="DE18" s="122"/>
      <c r="DF18" s="122"/>
      <c r="DG18" s="122"/>
      <c r="DH18" s="122"/>
      <c r="DI18" s="122"/>
      <c r="DJ18" s="122"/>
      <c r="DK18" s="122"/>
      <c r="DL18" s="122"/>
      <c r="DM18" s="122"/>
      <c r="DN18" s="126"/>
      <c r="DO18" s="122"/>
      <c r="DP18" s="122"/>
      <c r="DQ18" s="122"/>
      <c r="DR18" s="122"/>
      <c r="DS18" s="122"/>
      <c r="DT18" s="122"/>
      <c r="DU18" s="122"/>
      <c r="DV18" s="122"/>
      <c r="DW18" s="122"/>
      <c r="DX18" s="122"/>
      <c r="DY18" s="122"/>
    </row>
    <row r="19" spans="1:129" s="3" customFormat="1" x14ac:dyDescent="0.25">
      <c r="A19" s="296"/>
      <c r="B19" s="273" t="s">
        <v>6</v>
      </c>
      <c r="C19" s="280"/>
      <c r="D19" s="122">
        <v>0</v>
      </c>
      <c r="E19" s="122">
        <v>0</v>
      </c>
      <c r="F19" s="122">
        <v>0</v>
      </c>
      <c r="G19" s="122">
        <v>0</v>
      </c>
      <c r="H19" s="122">
        <v>0</v>
      </c>
      <c r="I19" s="122">
        <v>0</v>
      </c>
      <c r="J19" s="122">
        <v>0</v>
      </c>
      <c r="K19" s="122">
        <v>0</v>
      </c>
      <c r="L19" s="122">
        <v>0</v>
      </c>
      <c r="M19" s="122">
        <v>0</v>
      </c>
      <c r="N19" s="122">
        <v>0</v>
      </c>
      <c r="O19" s="122">
        <v>0</v>
      </c>
      <c r="P19" s="122">
        <v>0</v>
      </c>
      <c r="Q19" s="122">
        <v>0</v>
      </c>
      <c r="R19" s="122">
        <v>1</v>
      </c>
      <c r="S19" s="122">
        <v>0</v>
      </c>
      <c r="T19" s="122">
        <v>0</v>
      </c>
      <c r="U19" s="122">
        <v>0</v>
      </c>
      <c r="V19" s="126">
        <v>0</v>
      </c>
      <c r="W19" s="122">
        <v>0</v>
      </c>
      <c r="X19" s="122">
        <v>0</v>
      </c>
      <c r="Y19" s="122">
        <v>0</v>
      </c>
      <c r="Z19" s="122">
        <v>0</v>
      </c>
      <c r="AA19" s="122">
        <v>0</v>
      </c>
      <c r="AB19" s="122">
        <v>0</v>
      </c>
      <c r="AC19" s="122">
        <v>0</v>
      </c>
      <c r="AD19" s="122">
        <v>0</v>
      </c>
      <c r="AE19" s="122">
        <v>0</v>
      </c>
      <c r="AF19" s="122">
        <v>0</v>
      </c>
      <c r="AG19" s="122">
        <v>0</v>
      </c>
      <c r="AH19" s="126">
        <v>0</v>
      </c>
      <c r="AI19" s="122">
        <v>0</v>
      </c>
      <c r="AJ19" s="122">
        <v>0</v>
      </c>
      <c r="AK19" s="122">
        <v>0</v>
      </c>
      <c r="AL19" s="122">
        <v>0</v>
      </c>
      <c r="AM19" s="122">
        <v>0</v>
      </c>
      <c r="AN19" s="122">
        <v>0</v>
      </c>
      <c r="AO19" s="122">
        <v>0</v>
      </c>
      <c r="AP19" s="122">
        <v>0</v>
      </c>
      <c r="AQ19" s="122">
        <v>0</v>
      </c>
      <c r="AR19" s="122">
        <v>0</v>
      </c>
      <c r="AS19" s="122">
        <v>0</v>
      </c>
      <c r="AT19" s="126">
        <v>0</v>
      </c>
      <c r="AU19" s="122">
        <v>0</v>
      </c>
      <c r="AV19" s="122">
        <v>0</v>
      </c>
      <c r="AW19" s="122">
        <v>0</v>
      </c>
      <c r="AX19" s="122">
        <v>0</v>
      </c>
      <c r="AY19" s="122">
        <v>0</v>
      </c>
      <c r="AZ19" s="122">
        <v>0</v>
      </c>
      <c r="BA19" s="122">
        <v>0</v>
      </c>
      <c r="BB19" s="122">
        <v>0</v>
      </c>
      <c r="BC19" s="122">
        <v>0</v>
      </c>
      <c r="BD19" s="122">
        <v>0</v>
      </c>
      <c r="BE19" s="122">
        <v>0</v>
      </c>
      <c r="BF19" s="126">
        <v>0</v>
      </c>
      <c r="BG19" s="122">
        <v>0</v>
      </c>
      <c r="BH19" s="122">
        <v>0</v>
      </c>
      <c r="BI19" s="122">
        <v>0</v>
      </c>
      <c r="BJ19" s="122">
        <v>0</v>
      </c>
      <c r="BK19" s="122">
        <v>0</v>
      </c>
      <c r="BL19" s="122"/>
      <c r="BM19" s="122"/>
      <c r="BN19" s="122"/>
      <c r="BO19" s="122"/>
      <c r="BP19" s="122"/>
      <c r="BQ19" s="122"/>
      <c r="BR19" s="126"/>
      <c r="BS19" s="122"/>
      <c r="BT19" s="122"/>
      <c r="BU19" s="122"/>
      <c r="BV19" s="122"/>
      <c r="BW19" s="122"/>
      <c r="BX19" s="122"/>
      <c r="BY19" s="122"/>
      <c r="BZ19" s="122"/>
      <c r="CA19" s="122"/>
      <c r="CB19" s="122"/>
      <c r="CC19" s="122"/>
      <c r="CD19" s="126"/>
      <c r="CE19" s="122"/>
      <c r="CF19" s="122"/>
      <c r="CG19" s="122"/>
      <c r="CH19" s="122"/>
      <c r="CI19" s="122"/>
      <c r="CJ19" s="122"/>
      <c r="CK19" s="122"/>
      <c r="CL19" s="122"/>
      <c r="CM19" s="122"/>
      <c r="CN19" s="122"/>
      <c r="CO19" s="122"/>
      <c r="CP19" s="126"/>
      <c r="CQ19" s="122"/>
      <c r="CR19" s="122"/>
      <c r="CS19" s="122"/>
      <c r="CT19" s="122"/>
      <c r="CU19" s="122"/>
      <c r="CV19" s="122"/>
      <c r="CW19" s="122"/>
      <c r="CX19" s="122"/>
      <c r="CY19" s="122"/>
      <c r="CZ19" s="122"/>
      <c r="DA19" s="122"/>
      <c r="DB19" s="126"/>
      <c r="DC19" s="122"/>
      <c r="DD19" s="122"/>
      <c r="DE19" s="122"/>
      <c r="DF19" s="122"/>
      <c r="DG19" s="122"/>
      <c r="DH19" s="122"/>
      <c r="DI19" s="122"/>
      <c r="DJ19" s="122"/>
      <c r="DK19" s="122"/>
      <c r="DL19" s="122"/>
      <c r="DM19" s="122"/>
      <c r="DN19" s="126"/>
      <c r="DO19" s="122"/>
      <c r="DP19" s="122"/>
      <c r="DQ19" s="122"/>
      <c r="DR19" s="122"/>
      <c r="DS19" s="122"/>
      <c r="DT19" s="122"/>
      <c r="DU19" s="122"/>
      <c r="DV19" s="122"/>
      <c r="DW19" s="122"/>
      <c r="DX19" s="122"/>
      <c r="DY19" s="122"/>
    </row>
    <row r="20" spans="1:129" s="3" customFormat="1" x14ac:dyDescent="0.25">
      <c r="A20" s="296"/>
      <c r="B20" s="273" t="s">
        <v>7</v>
      </c>
      <c r="C20" s="280"/>
      <c r="D20" s="122">
        <v>1</v>
      </c>
      <c r="E20" s="122">
        <v>0</v>
      </c>
      <c r="F20" s="122">
        <v>0</v>
      </c>
      <c r="G20" s="122">
        <v>0</v>
      </c>
      <c r="H20" s="122">
        <v>1</v>
      </c>
      <c r="I20" s="122">
        <v>0</v>
      </c>
      <c r="J20" s="122">
        <v>0</v>
      </c>
      <c r="K20" s="122">
        <v>0</v>
      </c>
      <c r="L20" s="122">
        <v>0</v>
      </c>
      <c r="M20" s="122">
        <v>0</v>
      </c>
      <c r="N20" s="122">
        <v>0</v>
      </c>
      <c r="O20" s="122">
        <v>0</v>
      </c>
      <c r="P20" s="122">
        <v>0</v>
      </c>
      <c r="Q20" s="122">
        <v>0</v>
      </c>
      <c r="R20" s="122">
        <v>0</v>
      </c>
      <c r="S20" s="122">
        <v>1</v>
      </c>
      <c r="T20" s="122">
        <v>0</v>
      </c>
      <c r="U20" s="122">
        <v>0</v>
      </c>
      <c r="V20" s="126">
        <v>0</v>
      </c>
      <c r="W20" s="122">
        <v>0</v>
      </c>
      <c r="X20" s="122">
        <v>0</v>
      </c>
      <c r="Y20" s="122">
        <v>0</v>
      </c>
      <c r="Z20" s="122">
        <v>0</v>
      </c>
      <c r="AA20" s="122">
        <v>0</v>
      </c>
      <c r="AB20" s="122">
        <v>0</v>
      </c>
      <c r="AC20" s="122">
        <v>1</v>
      </c>
      <c r="AD20" s="122">
        <v>0</v>
      </c>
      <c r="AE20" s="122">
        <v>0</v>
      </c>
      <c r="AF20" s="122">
        <v>0</v>
      </c>
      <c r="AG20" s="122">
        <v>0</v>
      </c>
      <c r="AH20" s="126">
        <v>0</v>
      </c>
      <c r="AI20" s="122">
        <v>1</v>
      </c>
      <c r="AJ20" s="122">
        <v>1</v>
      </c>
      <c r="AK20" s="122">
        <v>0</v>
      </c>
      <c r="AL20" s="122">
        <v>1</v>
      </c>
      <c r="AM20" s="122">
        <v>0</v>
      </c>
      <c r="AN20" s="122">
        <v>0</v>
      </c>
      <c r="AO20" s="122">
        <v>0</v>
      </c>
      <c r="AP20" s="122">
        <v>0</v>
      </c>
      <c r="AQ20" s="122">
        <v>0</v>
      </c>
      <c r="AR20" s="122">
        <v>0</v>
      </c>
      <c r="AS20" s="122">
        <v>0</v>
      </c>
      <c r="AT20" s="126">
        <v>0</v>
      </c>
      <c r="AU20" s="122">
        <v>0</v>
      </c>
      <c r="AV20" s="122">
        <v>1</v>
      </c>
      <c r="AW20" s="122">
        <v>0</v>
      </c>
      <c r="AX20" s="122">
        <v>0</v>
      </c>
      <c r="AY20" s="122">
        <v>0</v>
      </c>
      <c r="AZ20" s="122">
        <v>1</v>
      </c>
      <c r="BA20" s="122">
        <v>0</v>
      </c>
      <c r="BB20" s="122">
        <v>0</v>
      </c>
      <c r="BC20" s="122">
        <v>1</v>
      </c>
      <c r="BD20" s="122">
        <v>0</v>
      </c>
      <c r="BE20" s="122">
        <v>0</v>
      </c>
      <c r="BF20" s="126">
        <v>0</v>
      </c>
      <c r="BG20" s="122">
        <v>0</v>
      </c>
      <c r="BH20" s="122">
        <v>0</v>
      </c>
      <c r="BI20" s="122">
        <v>0</v>
      </c>
      <c r="BJ20" s="122">
        <v>0</v>
      </c>
      <c r="BK20" s="122">
        <v>0</v>
      </c>
      <c r="BL20" s="122"/>
      <c r="BM20" s="122"/>
      <c r="BN20" s="122"/>
      <c r="BO20" s="122"/>
      <c r="BP20" s="122"/>
      <c r="BQ20" s="122"/>
      <c r="BR20" s="126"/>
      <c r="BS20" s="122"/>
      <c r="BT20" s="122"/>
      <c r="BU20" s="122"/>
      <c r="BV20" s="122"/>
      <c r="BW20" s="122"/>
      <c r="BX20" s="122"/>
      <c r="BY20" s="122"/>
      <c r="BZ20" s="122"/>
      <c r="CA20" s="122"/>
      <c r="CB20" s="122"/>
      <c r="CC20" s="122"/>
      <c r="CD20" s="126"/>
      <c r="CE20" s="122"/>
      <c r="CF20" s="122"/>
      <c r="CG20" s="122"/>
      <c r="CH20" s="122"/>
      <c r="CI20" s="122"/>
      <c r="CJ20" s="122"/>
      <c r="CK20" s="122"/>
      <c r="CL20" s="122"/>
      <c r="CM20" s="122"/>
      <c r="CN20" s="122"/>
      <c r="CO20" s="122"/>
      <c r="CP20" s="126"/>
      <c r="CQ20" s="122"/>
      <c r="CR20" s="122"/>
      <c r="CS20" s="122"/>
      <c r="CT20" s="122"/>
      <c r="CU20" s="122"/>
      <c r="CV20" s="122"/>
      <c r="CW20" s="122"/>
      <c r="CX20" s="122"/>
      <c r="CY20" s="122"/>
      <c r="CZ20" s="122"/>
      <c r="DA20" s="122"/>
      <c r="DB20" s="126"/>
      <c r="DC20" s="122"/>
      <c r="DD20" s="122"/>
      <c r="DE20" s="122"/>
      <c r="DF20" s="122"/>
      <c r="DG20" s="122"/>
      <c r="DH20" s="122"/>
      <c r="DI20" s="122"/>
      <c r="DJ20" s="122"/>
      <c r="DK20" s="122"/>
      <c r="DL20" s="122"/>
      <c r="DM20" s="122"/>
      <c r="DN20" s="126"/>
      <c r="DO20" s="122"/>
      <c r="DP20" s="122"/>
      <c r="DQ20" s="122"/>
      <c r="DR20" s="122"/>
      <c r="DS20" s="122"/>
      <c r="DT20" s="122"/>
      <c r="DU20" s="122"/>
      <c r="DV20" s="122"/>
      <c r="DW20" s="122"/>
      <c r="DX20" s="122"/>
      <c r="DY20" s="122"/>
    </row>
    <row r="21" spans="1:129" s="3" customFormat="1" x14ac:dyDescent="0.25">
      <c r="A21" s="296"/>
      <c r="B21" s="109"/>
      <c r="C21" s="108"/>
      <c r="D21" s="108"/>
      <c r="E21" s="108"/>
      <c r="F21" s="108"/>
      <c r="G21" s="108"/>
      <c r="H21" s="108"/>
      <c r="I21" s="117"/>
      <c r="J21" s="108"/>
      <c r="K21" s="108"/>
      <c r="L21" s="108"/>
      <c r="M21" s="108"/>
      <c r="N21" s="108"/>
      <c r="O21" s="108"/>
      <c r="P21" s="108"/>
      <c r="Q21" s="108"/>
      <c r="R21" s="108"/>
      <c r="S21" s="108"/>
      <c r="T21" s="108"/>
      <c r="U21" s="117"/>
      <c r="V21" s="108"/>
      <c r="W21" s="108"/>
      <c r="X21" s="108"/>
      <c r="Y21" s="108"/>
      <c r="Z21" s="108"/>
      <c r="AA21" s="108"/>
      <c r="AB21" s="108"/>
      <c r="AC21" s="108"/>
      <c r="AD21" s="108"/>
      <c r="AE21" s="108"/>
      <c r="AF21" s="108"/>
      <c r="AG21" s="117"/>
      <c r="AH21" s="108"/>
      <c r="AI21" s="108"/>
      <c r="AJ21" s="108"/>
      <c r="AK21" s="108"/>
      <c r="AL21" s="108"/>
      <c r="AM21" s="108"/>
      <c r="AN21" s="108"/>
      <c r="AO21" s="108"/>
      <c r="AP21" s="108"/>
      <c r="AQ21" s="108"/>
      <c r="AR21" s="108"/>
      <c r="AS21" s="117"/>
      <c r="AT21" s="108"/>
      <c r="AU21" s="108"/>
      <c r="AV21" s="108"/>
      <c r="AW21" s="108"/>
      <c r="AX21" s="108"/>
      <c r="AY21" s="108"/>
      <c r="AZ21" s="108"/>
      <c r="BA21" s="108"/>
      <c r="BB21" s="108"/>
      <c r="BC21" s="108"/>
      <c r="BD21" s="108"/>
      <c r="BE21" s="117"/>
      <c r="BF21" s="108"/>
      <c r="BG21" s="108"/>
      <c r="BH21" s="108"/>
      <c r="BI21" s="108"/>
      <c r="BJ21" s="108"/>
      <c r="BK21" s="108"/>
      <c r="BL21" s="108"/>
      <c r="BM21" s="108"/>
      <c r="BN21" s="108"/>
      <c r="BO21" s="108"/>
      <c r="BP21" s="108"/>
      <c r="BQ21" s="117"/>
      <c r="BR21" s="108"/>
      <c r="BS21" s="108"/>
      <c r="BT21" s="108"/>
      <c r="BU21" s="108"/>
      <c r="BV21" s="108"/>
      <c r="BW21" s="108"/>
      <c r="BX21" s="108"/>
      <c r="BY21" s="108"/>
      <c r="BZ21" s="108"/>
      <c r="CA21" s="108"/>
      <c r="CB21" s="108"/>
      <c r="CC21" s="117"/>
      <c r="CD21" s="108"/>
      <c r="CE21" s="108"/>
      <c r="CF21" s="108"/>
      <c r="CG21" s="108"/>
      <c r="CH21" s="108"/>
      <c r="CI21" s="108"/>
      <c r="CJ21" s="108"/>
      <c r="CK21" s="108"/>
      <c r="CL21" s="108"/>
      <c r="CM21" s="108"/>
      <c r="CN21" s="108"/>
      <c r="CO21" s="117"/>
      <c r="CP21" s="108"/>
      <c r="CQ21" s="108"/>
      <c r="CR21" s="108"/>
      <c r="CS21" s="108"/>
      <c r="CT21" s="108"/>
      <c r="CU21" s="108"/>
      <c r="CV21" s="108"/>
      <c r="CW21" s="108"/>
      <c r="CX21" s="108"/>
      <c r="CY21" s="108"/>
      <c r="CZ21" s="108"/>
      <c r="DA21" s="117"/>
      <c r="DB21" s="108"/>
      <c r="DC21" s="108"/>
      <c r="DD21" s="108"/>
      <c r="DE21" s="108"/>
      <c r="DF21" s="108"/>
      <c r="DG21" s="108"/>
      <c r="DH21" s="108"/>
      <c r="DI21" s="108"/>
      <c r="DJ21" s="108"/>
      <c r="DK21" s="108"/>
      <c r="DL21" s="108"/>
      <c r="DM21" s="117"/>
      <c r="DN21" s="108"/>
      <c r="DO21" s="108"/>
      <c r="DP21" s="108"/>
      <c r="DQ21" s="108"/>
      <c r="DR21" s="108"/>
      <c r="DS21" s="108"/>
      <c r="DT21" s="108"/>
      <c r="DU21" s="108"/>
      <c r="DV21" s="108"/>
      <c r="DW21" s="108"/>
      <c r="DX21" s="108"/>
      <c r="DY21" s="117"/>
    </row>
    <row r="22" spans="1:129" s="3" customFormat="1" x14ac:dyDescent="0.25">
      <c r="A22" s="296"/>
      <c r="B22" s="136" t="s">
        <v>10</v>
      </c>
      <c r="C22" s="124"/>
      <c r="D22" s="108"/>
      <c r="E22" s="108"/>
      <c r="F22" s="108"/>
      <c r="G22" s="108"/>
      <c r="H22" s="108"/>
      <c r="I22" s="125"/>
      <c r="J22" s="108"/>
      <c r="K22" s="108"/>
      <c r="L22" s="108"/>
      <c r="M22" s="108"/>
      <c r="N22" s="108"/>
      <c r="O22" s="108"/>
      <c r="P22" s="108"/>
      <c r="Q22" s="108"/>
      <c r="R22" s="108"/>
      <c r="S22" s="108"/>
      <c r="T22" s="108"/>
      <c r="U22" s="117"/>
      <c r="V22" s="108"/>
      <c r="W22" s="108"/>
      <c r="X22" s="108"/>
      <c r="Y22" s="108"/>
      <c r="Z22" s="108"/>
      <c r="AA22" s="108"/>
      <c r="AB22" s="108"/>
      <c r="AC22" s="108"/>
      <c r="AD22" s="108"/>
      <c r="AE22" s="108"/>
      <c r="AF22" s="108"/>
      <c r="AG22" s="117"/>
      <c r="AH22" s="108"/>
      <c r="AI22" s="108"/>
      <c r="AJ22" s="108"/>
      <c r="AK22" s="108"/>
      <c r="AL22" s="108"/>
      <c r="AM22" s="108"/>
      <c r="AN22" s="108"/>
      <c r="AO22" s="108"/>
      <c r="AP22" s="108"/>
      <c r="AQ22" s="108"/>
      <c r="AR22" s="108"/>
      <c r="AS22" s="117"/>
      <c r="AT22" s="108"/>
      <c r="AU22" s="108"/>
      <c r="AV22" s="108"/>
      <c r="AW22" s="108"/>
      <c r="AX22" s="108"/>
      <c r="AY22" s="108"/>
      <c r="AZ22" s="108"/>
      <c r="BA22" s="108"/>
      <c r="BB22" s="108"/>
      <c r="BC22" s="108"/>
      <c r="BD22" s="108"/>
      <c r="BE22" s="117"/>
      <c r="BF22" s="108"/>
      <c r="BG22" s="108"/>
      <c r="BH22" s="108"/>
      <c r="BI22" s="108"/>
      <c r="BJ22" s="108"/>
      <c r="BK22" s="108"/>
      <c r="BL22" s="108"/>
      <c r="BM22" s="108"/>
      <c r="BN22" s="108"/>
      <c r="BO22" s="108"/>
      <c r="BP22" s="108"/>
      <c r="BQ22" s="117"/>
      <c r="BR22" s="108"/>
      <c r="BS22" s="108"/>
      <c r="BT22" s="108"/>
      <c r="BU22" s="108"/>
      <c r="BV22" s="108"/>
      <c r="BW22" s="108"/>
      <c r="BX22" s="108"/>
      <c r="BY22" s="108"/>
      <c r="BZ22" s="108"/>
      <c r="CA22" s="108"/>
      <c r="CB22" s="108"/>
      <c r="CC22" s="117"/>
      <c r="CD22" s="108"/>
      <c r="CE22" s="108"/>
      <c r="CF22" s="108"/>
      <c r="CG22" s="108"/>
      <c r="CH22" s="108"/>
      <c r="CI22" s="108"/>
      <c r="CJ22" s="108"/>
      <c r="CK22" s="108"/>
      <c r="CL22" s="108"/>
      <c r="CM22" s="108"/>
      <c r="CN22" s="108"/>
      <c r="CO22" s="117"/>
      <c r="CP22" s="108"/>
      <c r="CQ22" s="108"/>
      <c r="CR22" s="108"/>
      <c r="CS22" s="108"/>
      <c r="CT22" s="108"/>
      <c r="CU22" s="108"/>
      <c r="CV22" s="108"/>
      <c r="CW22" s="108"/>
      <c r="CX22" s="108"/>
      <c r="CY22" s="108"/>
      <c r="CZ22" s="108"/>
      <c r="DA22" s="117"/>
      <c r="DB22" s="108"/>
      <c r="DC22" s="108"/>
      <c r="DD22" s="108"/>
      <c r="DE22" s="108"/>
      <c r="DF22" s="108"/>
      <c r="DG22" s="108"/>
      <c r="DH22" s="108"/>
      <c r="DI22" s="108"/>
      <c r="DJ22" s="108"/>
      <c r="DK22" s="108"/>
      <c r="DL22" s="108"/>
      <c r="DM22" s="117"/>
      <c r="DN22" s="108"/>
      <c r="DO22" s="108"/>
      <c r="DP22" s="108"/>
      <c r="DQ22" s="108"/>
      <c r="DR22" s="108"/>
      <c r="DS22" s="108"/>
      <c r="DT22" s="108"/>
      <c r="DU22" s="108"/>
      <c r="DV22" s="108"/>
      <c r="DW22" s="108"/>
      <c r="DX22" s="108"/>
      <c r="DY22" s="117"/>
    </row>
    <row r="23" spans="1:129" s="3" customFormat="1" x14ac:dyDescent="0.25">
      <c r="A23" s="296"/>
      <c r="B23" s="273" t="s">
        <v>96</v>
      </c>
      <c r="C23" s="280"/>
      <c r="D23" s="122">
        <v>2801</v>
      </c>
      <c r="E23" s="122">
        <v>597</v>
      </c>
      <c r="F23" s="122">
        <v>3224</v>
      </c>
      <c r="G23" s="122">
        <v>3532</v>
      </c>
      <c r="H23" s="122">
        <v>3484</v>
      </c>
      <c r="I23" s="122">
        <v>2381</v>
      </c>
      <c r="J23" s="122">
        <v>2941</v>
      </c>
      <c r="K23" s="122">
        <v>2438</v>
      </c>
      <c r="L23" s="122">
        <v>2097</v>
      </c>
      <c r="M23" s="122">
        <v>3053</v>
      </c>
      <c r="N23" s="122">
        <v>2973</v>
      </c>
      <c r="O23" s="122">
        <v>3921</v>
      </c>
      <c r="P23" s="122">
        <v>3606</v>
      </c>
      <c r="Q23" s="122">
        <v>270</v>
      </c>
      <c r="R23" s="122">
        <v>2056</v>
      </c>
      <c r="S23" s="122">
        <v>3212</v>
      </c>
      <c r="T23" s="122">
        <v>3484</v>
      </c>
      <c r="U23" s="122">
        <v>2697</v>
      </c>
      <c r="V23" s="126">
        <v>2977</v>
      </c>
      <c r="W23" s="122">
        <v>3003</v>
      </c>
      <c r="X23" s="122">
        <v>2966</v>
      </c>
      <c r="Y23" s="122">
        <v>2863</v>
      </c>
      <c r="Z23" s="122">
        <v>2064</v>
      </c>
      <c r="AA23" s="122">
        <v>3235</v>
      </c>
      <c r="AB23" s="122">
        <v>3250</v>
      </c>
      <c r="AC23" s="122">
        <v>527</v>
      </c>
      <c r="AD23" s="122">
        <v>3401</v>
      </c>
      <c r="AE23" s="122">
        <v>4315</v>
      </c>
      <c r="AF23" s="122">
        <v>3923</v>
      </c>
      <c r="AG23" s="122">
        <v>2376</v>
      </c>
      <c r="AH23" s="126">
        <v>2639</v>
      </c>
      <c r="AI23" s="122">
        <v>3538</v>
      </c>
      <c r="AJ23" s="122">
        <v>2884</v>
      </c>
      <c r="AK23" s="122">
        <v>2590</v>
      </c>
      <c r="AL23" s="122">
        <v>2729</v>
      </c>
      <c r="AM23" s="122">
        <v>3770</v>
      </c>
      <c r="AN23" s="122">
        <v>3179</v>
      </c>
      <c r="AO23" s="122">
        <v>495</v>
      </c>
      <c r="AP23" s="122">
        <v>3218</v>
      </c>
      <c r="AQ23" s="122">
        <v>2845</v>
      </c>
      <c r="AR23" s="122">
        <v>1295</v>
      </c>
      <c r="AS23" s="122">
        <v>1804</v>
      </c>
      <c r="AT23" s="126">
        <v>2748</v>
      </c>
      <c r="AU23" s="122">
        <v>3224</v>
      </c>
      <c r="AV23" s="122">
        <v>3689</v>
      </c>
      <c r="AW23" s="122">
        <v>3324</v>
      </c>
      <c r="AX23" s="122">
        <v>3025</v>
      </c>
      <c r="AY23" s="122">
        <v>4116</v>
      </c>
      <c r="AZ23" s="122">
        <v>3367</v>
      </c>
      <c r="BA23" s="122">
        <v>765</v>
      </c>
      <c r="BB23" s="122">
        <v>3941</v>
      </c>
      <c r="BC23" s="122">
        <v>4487</v>
      </c>
      <c r="BD23" s="122">
        <v>3085</v>
      </c>
      <c r="BE23" s="122">
        <v>2561</v>
      </c>
      <c r="BF23" s="126">
        <v>2549</v>
      </c>
      <c r="BG23" s="122">
        <v>3635</v>
      </c>
      <c r="BH23" s="122">
        <v>3165</v>
      </c>
      <c r="BI23" s="122">
        <v>3630</v>
      </c>
      <c r="BJ23" s="122">
        <v>3662</v>
      </c>
      <c r="BK23" s="122">
        <v>3801</v>
      </c>
      <c r="BL23" s="122"/>
      <c r="BM23" s="122"/>
      <c r="BN23" s="122"/>
      <c r="BO23" s="122"/>
      <c r="BP23" s="122"/>
      <c r="BQ23" s="122"/>
      <c r="BR23" s="126"/>
      <c r="BS23" s="122"/>
      <c r="BT23" s="122"/>
      <c r="BU23" s="122"/>
      <c r="BV23" s="122"/>
      <c r="BW23" s="122"/>
      <c r="BX23" s="122"/>
      <c r="BY23" s="122"/>
      <c r="BZ23" s="122"/>
      <c r="CA23" s="122"/>
      <c r="CB23" s="122"/>
      <c r="CC23" s="122"/>
      <c r="CD23" s="126"/>
      <c r="CE23" s="122"/>
      <c r="CF23" s="122"/>
      <c r="CG23" s="122"/>
      <c r="CH23" s="122"/>
      <c r="CI23" s="122"/>
      <c r="CJ23" s="122"/>
      <c r="CK23" s="122"/>
      <c r="CL23" s="122"/>
      <c r="CM23" s="122"/>
      <c r="CN23" s="122"/>
      <c r="CO23" s="122"/>
      <c r="CP23" s="126"/>
      <c r="CQ23" s="122"/>
      <c r="CR23" s="122"/>
      <c r="CS23" s="122"/>
      <c r="CT23" s="122"/>
      <c r="CU23" s="122"/>
      <c r="CV23" s="122"/>
      <c r="CW23" s="122"/>
      <c r="CX23" s="122"/>
      <c r="CY23" s="122"/>
      <c r="CZ23" s="122"/>
      <c r="DA23" s="122"/>
      <c r="DB23" s="126"/>
      <c r="DC23" s="122"/>
      <c r="DD23" s="122"/>
      <c r="DE23" s="122"/>
      <c r="DF23" s="122"/>
      <c r="DG23" s="122"/>
      <c r="DH23" s="122"/>
      <c r="DI23" s="122"/>
      <c r="DJ23" s="122"/>
      <c r="DK23" s="122"/>
      <c r="DL23" s="122"/>
      <c r="DM23" s="122"/>
      <c r="DN23" s="126"/>
      <c r="DO23" s="122"/>
      <c r="DP23" s="122"/>
      <c r="DQ23" s="122"/>
      <c r="DR23" s="122"/>
      <c r="DS23" s="122"/>
      <c r="DT23" s="122"/>
      <c r="DU23" s="122"/>
      <c r="DV23" s="122"/>
      <c r="DW23" s="122"/>
      <c r="DX23" s="122"/>
      <c r="DY23" s="122"/>
    </row>
    <row r="24" spans="1:129" s="3" customFormat="1" x14ac:dyDescent="0.25">
      <c r="A24" s="296"/>
      <c r="B24" s="273" t="s">
        <v>11</v>
      </c>
      <c r="C24" s="280"/>
      <c r="D24" s="122">
        <v>0</v>
      </c>
      <c r="E24" s="122">
        <v>0</v>
      </c>
      <c r="F24" s="122">
        <v>8</v>
      </c>
      <c r="G24" s="122">
        <v>12</v>
      </c>
      <c r="H24" s="122">
        <v>11</v>
      </c>
      <c r="I24" s="122">
        <v>12</v>
      </c>
      <c r="J24" s="122">
        <v>13</v>
      </c>
      <c r="K24" s="122">
        <v>9</v>
      </c>
      <c r="L24" s="122">
        <v>17</v>
      </c>
      <c r="M24" s="122">
        <v>11</v>
      </c>
      <c r="N24" s="122">
        <v>15</v>
      </c>
      <c r="O24" s="122">
        <v>10</v>
      </c>
      <c r="P24" s="122">
        <v>14</v>
      </c>
      <c r="Q24" s="122">
        <v>0</v>
      </c>
      <c r="R24" s="122">
        <v>10</v>
      </c>
      <c r="S24" s="122">
        <v>14</v>
      </c>
      <c r="T24" s="122">
        <v>14</v>
      </c>
      <c r="U24" s="122">
        <v>15</v>
      </c>
      <c r="V24" s="126">
        <v>3</v>
      </c>
      <c r="W24" s="122">
        <v>8</v>
      </c>
      <c r="X24" s="122">
        <v>6</v>
      </c>
      <c r="Y24" s="122">
        <v>8</v>
      </c>
      <c r="Z24" s="122">
        <v>12</v>
      </c>
      <c r="AA24" s="122">
        <v>8</v>
      </c>
      <c r="AB24" s="122">
        <v>11</v>
      </c>
      <c r="AC24" s="122">
        <v>1</v>
      </c>
      <c r="AD24" s="122">
        <v>11</v>
      </c>
      <c r="AE24" s="122">
        <v>12</v>
      </c>
      <c r="AF24" s="122">
        <v>13</v>
      </c>
      <c r="AG24" s="122">
        <v>8</v>
      </c>
      <c r="AH24" s="126">
        <v>9</v>
      </c>
      <c r="AI24" s="122">
        <v>16</v>
      </c>
      <c r="AJ24" s="122">
        <v>16</v>
      </c>
      <c r="AK24" s="122">
        <v>13</v>
      </c>
      <c r="AL24" s="122">
        <v>13</v>
      </c>
      <c r="AM24" s="122">
        <v>19</v>
      </c>
      <c r="AN24" s="122">
        <v>16</v>
      </c>
      <c r="AO24" s="122">
        <v>2</v>
      </c>
      <c r="AP24" s="122">
        <v>16</v>
      </c>
      <c r="AQ24" s="122">
        <v>14</v>
      </c>
      <c r="AR24" s="122">
        <v>7</v>
      </c>
      <c r="AS24" s="122">
        <v>9</v>
      </c>
      <c r="AT24" s="126">
        <v>10</v>
      </c>
      <c r="AU24" s="122">
        <v>11</v>
      </c>
      <c r="AV24" s="122">
        <v>14</v>
      </c>
      <c r="AW24" s="122">
        <v>11</v>
      </c>
      <c r="AX24" s="122">
        <v>11</v>
      </c>
      <c r="AY24" s="122">
        <v>17</v>
      </c>
      <c r="AZ24" s="122">
        <v>11</v>
      </c>
      <c r="BA24" s="122">
        <v>3</v>
      </c>
      <c r="BB24" s="122">
        <v>16</v>
      </c>
      <c r="BC24" s="122">
        <v>16</v>
      </c>
      <c r="BD24" s="122">
        <v>11</v>
      </c>
      <c r="BE24" s="122">
        <v>9</v>
      </c>
      <c r="BF24" s="126">
        <v>9</v>
      </c>
      <c r="BG24" s="122">
        <v>13</v>
      </c>
      <c r="BH24" s="122">
        <v>13</v>
      </c>
      <c r="BI24" s="122">
        <v>13</v>
      </c>
      <c r="BJ24" s="122">
        <v>14</v>
      </c>
      <c r="BK24" s="122">
        <v>14</v>
      </c>
      <c r="BL24" s="122"/>
      <c r="BM24" s="122"/>
      <c r="BN24" s="122"/>
      <c r="BO24" s="122"/>
      <c r="BP24" s="122"/>
      <c r="BQ24" s="122"/>
      <c r="BR24" s="126"/>
      <c r="BS24" s="122"/>
      <c r="BT24" s="122"/>
      <c r="BU24" s="122"/>
      <c r="BV24" s="122"/>
      <c r="BW24" s="122"/>
      <c r="BX24" s="122"/>
      <c r="BY24" s="122"/>
      <c r="BZ24" s="122"/>
      <c r="CA24" s="122"/>
      <c r="CB24" s="122"/>
      <c r="CC24" s="122"/>
      <c r="CD24" s="126"/>
      <c r="CE24" s="122"/>
      <c r="CF24" s="122"/>
      <c r="CG24" s="122"/>
      <c r="CH24" s="122"/>
      <c r="CI24" s="122"/>
      <c r="CJ24" s="122"/>
      <c r="CK24" s="122"/>
      <c r="CL24" s="122"/>
      <c r="CM24" s="122"/>
      <c r="CN24" s="122"/>
      <c r="CO24" s="122"/>
      <c r="CP24" s="126"/>
      <c r="CQ24" s="122"/>
      <c r="CR24" s="122"/>
      <c r="CS24" s="122"/>
      <c r="CT24" s="122"/>
      <c r="CU24" s="122"/>
      <c r="CV24" s="122"/>
      <c r="CW24" s="122"/>
      <c r="CX24" s="122"/>
      <c r="CY24" s="122"/>
      <c r="CZ24" s="122"/>
      <c r="DA24" s="122"/>
      <c r="DB24" s="126"/>
      <c r="DC24" s="122"/>
      <c r="DD24" s="122"/>
      <c r="DE24" s="122"/>
      <c r="DF24" s="122"/>
      <c r="DG24" s="122"/>
      <c r="DH24" s="122"/>
      <c r="DI24" s="122"/>
      <c r="DJ24" s="122"/>
      <c r="DK24" s="122"/>
      <c r="DL24" s="122"/>
      <c r="DM24" s="122"/>
      <c r="DN24" s="126"/>
      <c r="DO24" s="122"/>
      <c r="DP24" s="122"/>
      <c r="DQ24" s="122"/>
      <c r="DR24" s="122"/>
      <c r="DS24" s="122"/>
      <c r="DT24" s="122"/>
      <c r="DU24" s="122"/>
      <c r="DV24" s="122"/>
      <c r="DW24" s="122"/>
      <c r="DX24" s="122"/>
      <c r="DY24" s="122"/>
    </row>
    <row r="25" spans="1:129" s="3" customFormat="1" x14ac:dyDescent="0.25">
      <c r="A25" s="109"/>
      <c r="B25" s="109"/>
      <c r="C25" s="108"/>
      <c r="D25" s="108"/>
      <c r="E25" s="108"/>
      <c r="F25" s="108"/>
      <c r="G25" s="108"/>
      <c r="H25" s="108"/>
      <c r="I25" s="125"/>
      <c r="J25" s="108"/>
      <c r="K25" s="108"/>
      <c r="L25" s="108"/>
      <c r="M25" s="108"/>
      <c r="N25" s="108"/>
      <c r="O25" s="108"/>
      <c r="P25" s="108"/>
      <c r="Q25" s="108"/>
      <c r="R25" s="108"/>
      <c r="S25" s="108"/>
      <c r="T25" s="108"/>
      <c r="U25" s="117"/>
      <c r="V25" s="108"/>
      <c r="W25" s="108"/>
      <c r="X25" s="108"/>
      <c r="Y25" s="108"/>
      <c r="Z25" s="108"/>
      <c r="AA25" s="108"/>
      <c r="AB25" s="108"/>
      <c r="AC25" s="108"/>
      <c r="AD25" s="108"/>
      <c r="AE25" s="108"/>
      <c r="AF25" s="108"/>
      <c r="AG25" s="117"/>
      <c r="AH25" s="108"/>
      <c r="AI25" s="108"/>
      <c r="AJ25" s="108"/>
      <c r="AK25" s="108"/>
      <c r="AL25" s="108"/>
      <c r="AM25" s="108"/>
      <c r="AN25" s="108"/>
      <c r="AO25" s="108"/>
      <c r="AP25" s="108"/>
      <c r="AQ25" s="108"/>
      <c r="AR25" s="108"/>
      <c r="AS25" s="117"/>
      <c r="AT25" s="108"/>
      <c r="AU25" s="108"/>
      <c r="AV25" s="108"/>
      <c r="AW25" s="108"/>
      <c r="AX25" s="108"/>
      <c r="AY25" s="108"/>
      <c r="AZ25" s="108"/>
      <c r="BA25" s="108"/>
      <c r="BB25" s="108"/>
      <c r="BC25" s="108"/>
      <c r="BD25" s="108"/>
      <c r="BE25" s="117"/>
      <c r="BF25" s="108"/>
      <c r="BG25" s="108"/>
      <c r="BH25" s="108"/>
      <c r="BI25" s="108"/>
      <c r="BJ25" s="108"/>
      <c r="BK25" s="108"/>
      <c r="BL25" s="108"/>
      <c r="BM25" s="108"/>
      <c r="BN25" s="108"/>
      <c r="BO25" s="108"/>
      <c r="BP25" s="108"/>
      <c r="BQ25" s="117"/>
      <c r="BR25" s="108"/>
      <c r="BS25" s="108"/>
      <c r="BT25" s="108"/>
      <c r="BU25" s="108"/>
      <c r="BV25" s="108"/>
      <c r="BW25" s="108"/>
      <c r="BX25" s="108"/>
      <c r="BY25" s="108"/>
      <c r="BZ25" s="108"/>
      <c r="CA25" s="108"/>
      <c r="CB25" s="108"/>
      <c r="CC25" s="117"/>
      <c r="CD25" s="108"/>
      <c r="CE25" s="108"/>
      <c r="CF25" s="108"/>
      <c r="CG25" s="108"/>
      <c r="CH25" s="108"/>
      <c r="CI25" s="108"/>
      <c r="CJ25" s="108"/>
      <c r="CK25" s="108"/>
      <c r="CL25" s="108"/>
      <c r="CM25" s="108"/>
      <c r="CN25" s="108"/>
      <c r="CO25" s="117"/>
      <c r="CP25" s="108"/>
      <c r="CQ25" s="108"/>
      <c r="CR25" s="108"/>
      <c r="CS25" s="108"/>
      <c r="CT25" s="108"/>
      <c r="CU25" s="108"/>
      <c r="CV25" s="108"/>
      <c r="CW25" s="108"/>
      <c r="CX25" s="108"/>
      <c r="CY25" s="108"/>
      <c r="CZ25" s="108"/>
      <c r="DA25" s="117"/>
      <c r="DB25" s="108"/>
      <c r="DC25" s="108"/>
      <c r="DD25" s="108"/>
      <c r="DE25" s="108"/>
      <c r="DF25" s="108"/>
      <c r="DG25" s="108"/>
      <c r="DH25" s="108"/>
      <c r="DI25" s="108"/>
      <c r="DJ25" s="108"/>
      <c r="DK25" s="108"/>
      <c r="DL25" s="108"/>
      <c r="DM25" s="117"/>
      <c r="DN25" s="108"/>
      <c r="DO25" s="108"/>
      <c r="DP25" s="108"/>
      <c r="DQ25" s="108"/>
      <c r="DR25" s="108"/>
      <c r="DS25" s="108"/>
      <c r="DT25" s="108"/>
      <c r="DU25" s="108"/>
      <c r="DV25" s="108"/>
      <c r="DW25" s="108"/>
      <c r="DX25" s="108"/>
      <c r="DY25" s="117"/>
    </row>
    <row r="26" spans="1:129" s="3" customFormat="1" x14ac:dyDescent="0.25">
      <c r="A26" s="114" t="s">
        <v>76</v>
      </c>
      <c r="B26" s="276" t="s">
        <v>26</v>
      </c>
      <c r="C26" s="277"/>
      <c r="D26" s="113">
        <v>96.72</v>
      </c>
      <c r="E26" s="113"/>
      <c r="F26" s="113">
        <v>97.11</v>
      </c>
      <c r="G26" s="113">
        <v>97.21</v>
      </c>
      <c r="H26" s="113">
        <v>97.58</v>
      </c>
      <c r="I26" s="113">
        <v>97.85</v>
      </c>
      <c r="J26" s="113">
        <v>44.87</v>
      </c>
      <c r="K26" s="113">
        <v>6.09</v>
      </c>
      <c r="L26" s="113">
        <v>30.08</v>
      </c>
      <c r="M26" s="113">
        <v>41.7</v>
      </c>
      <c r="N26" s="113">
        <v>1.0900000000000001</v>
      </c>
      <c r="O26" s="113">
        <v>46.46</v>
      </c>
      <c r="P26" s="113">
        <v>25.06</v>
      </c>
      <c r="Q26" s="113">
        <v>5.3</v>
      </c>
      <c r="R26" s="113">
        <v>0</v>
      </c>
      <c r="S26" s="113">
        <v>45.54</v>
      </c>
      <c r="T26" s="113">
        <v>0</v>
      </c>
      <c r="U26" s="113">
        <v>0</v>
      </c>
      <c r="V26" s="127">
        <v>42.6</v>
      </c>
      <c r="W26" s="113">
        <v>47.67</v>
      </c>
      <c r="X26" s="113">
        <v>47.95</v>
      </c>
      <c r="Y26" s="113">
        <v>0</v>
      </c>
      <c r="Z26" s="113">
        <v>44</v>
      </c>
      <c r="AA26" s="113">
        <v>0</v>
      </c>
      <c r="AB26" s="113">
        <v>53.6</v>
      </c>
      <c r="AC26" s="113">
        <v>18.75</v>
      </c>
      <c r="AD26" s="113">
        <v>12</v>
      </c>
      <c r="AE26" s="113">
        <v>54.9</v>
      </c>
      <c r="AF26" s="113">
        <v>55.99</v>
      </c>
      <c r="AG26" s="113">
        <v>1</v>
      </c>
      <c r="AH26" s="127">
        <v>0</v>
      </c>
      <c r="AI26" s="113">
        <v>1</v>
      </c>
      <c r="AJ26" s="113">
        <v>4.5</v>
      </c>
      <c r="AK26" s="113">
        <v>0</v>
      </c>
      <c r="AL26" s="113">
        <v>0</v>
      </c>
      <c r="AM26" s="113">
        <v>50</v>
      </c>
      <c r="AN26" s="113">
        <v>0</v>
      </c>
      <c r="AO26" s="113">
        <v>4</v>
      </c>
      <c r="AP26" s="113">
        <v>6</v>
      </c>
      <c r="AQ26" s="113">
        <v>56.81</v>
      </c>
      <c r="AR26" s="113">
        <v>20.58</v>
      </c>
      <c r="AS26" s="113">
        <v>81.02</v>
      </c>
      <c r="AT26" s="127">
        <v>79.819999999999993</v>
      </c>
      <c r="AU26" s="113">
        <v>103</v>
      </c>
      <c r="AV26" s="113">
        <v>256</v>
      </c>
      <c r="AW26" s="113">
        <v>140.26</v>
      </c>
      <c r="AX26" s="113">
        <v>170.11</v>
      </c>
      <c r="AY26" s="113">
        <v>562.85</v>
      </c>
      <c r="AZ26" s="113">
        <v>116.95</v>
      </c>
      <c r="BA26" s="113">
        <v>36.08</v>
      </c>
      <c r="BB26" s="113">
        <v>144</v>
      </c>
      <c r="BC26" s="113">
        <v>351.42</v>
      </c>
      <c r="BD26" s="113">
        <v>66.319999999999993</v>
      </c>
      <c r="BE26" s="113">
        <v>98.97</v>
      </c>
      <c r="BF26" s="127">
        <v>103.55</v>
      </c>
      <c r="BG26" s="113">
        <v>348.5</v>
      </c>
      <c r="BH26" s="113">
        <v>462.4</v>
      </c>
      <c r="BI26" s="113">
        <v>511.64</v>
      </c>
      <c r="BJ26" s="113">
        <v>391.76</v>
      </c>
      <c r="BK26" s="113">
        <v>325.12</v>
      </c>
      <c r="BL26" s="113"/>
      <c r="BM26" s="113"/>
      <c r="BN26" s="113"/>
      <c r="BO26" s="113"/>
      <c r="BP26" s="113"/>
      <c r="BQ26" s="113"/>
      <c r="BR26" s="127"/>
      <c r="BS26" s="113"/>
      <c r="BT26" s="113"/>
      <c r="BU26" s="113"/>
      <c r="BV26" s="113"/>
      <c r="BW26" s="113"/>
      <c r="BX26" s="113"/>
      <c r="BY26" s="113"/>
      <c r="BZ26" s="113"/>
      <c r="CA26" s="113"/>
      <c r="CB26" s="113"/>
      <c r="CC26" s="113"/>
      <c r="CD26" s="127"/>
      <c r="CE26" s="113"/>
      <c r="CF26" s="113"/>
      <c r="CG26" s="113"/>
      <c r="CH26" s="113"/>
      <c r="CI26" s="113"/>
      <c r="CJ26" s="113"/>
      <c r="CK26" s="113"/>
      <c r="CL26" s="113"/>
      <c r="CM26" s="113"/>
      <c r="CN26" s="113"/>
      <c r="CO26" s="113"/>
      <c r="CP26" s="127"/>
      <c r="CQ26" s="113"/>
      <c r="CR26" s="113"/>
      <c r="CS26" s="113"/>
      <c r="CT26" s="113"/>
      <c r="CU26" s="113"/>
      <c r="CV26" s="113"/>
      <c r="CW26" s="113"/>
      <c r="CX26" s="113"/>
      <c r="CY26" s="113"/>
      <c r="CZ26" s="113"/>
      <c r="DA26" s="113"/>
      <c r="DB26" s="127"/>
      <c r="DC26" s="113"/>
      <c r="DD26" s="113"/>
      <c r="DE26" s="113"/>
      <c r="DF26" s="113"/>
      <c r="DG26" s="113"/>
      <c r="DH26" s="113"/>
      <c r="DI26" s="113"/>
      <c r="DJ26" s="113"/>
      <c r="DK26" s="113"/>
      <c r="DL26" s="113"/>
      <c r="DM26" s="113"/>
      <c r="DN26" s="127"/>
      <c r="DO26" s="113"/>
      <c r="DP26" s="113"/>
      <c r="DQ26" s="113"/>
      <c r="DR26" s="113"/>
      <c r="DS26" s="113"/>
      <c r="DT26" s="113"/>
      <c r="DU26" s="113"/>
      <c r="DV26" s="113"/>
      <c r="DW26" s="113"/>
      <c r="DX26" s="113"/>
      <c r="DY26" s="113"/>
    </row>
    <row r="27" spans="1:129" s="3" customFormat="1" x14ac:dyDescent="0.25">
      <c r="A27" s="109"/>
      <c r="B27" s="109"/>
      <c r="C27" s="108"/>
      <c r="D27" s="108"/>
      <c r="E27" s="108"/>
      <c r="F27" s="108"/>
      <c r="G27" s="108"/>
      <c r="H27" s="108"/>
      <c r="I27" s="125"/>
      <c r="J27" s="108"/>
      <c r="K27" s="108"/>
      <c r="L27" s="108"/>
      <c r="M27" s="108"/>
      <c r="N27" s="108"/>
      <c r="O27" s="108"/>
      <c r="P27" s="108"/>
      <c r="Q27" s="108"/>
      <c r="R27" s="108"/>
      <c r="S27" s="108"/>
      <c r="T27" s="108"/>
      <c r="U27" s="117"/>
      <c r="V27" s="108"/>
      <c r="W27" s="108"/>
      <c r="X27" s="108"/>
      <c r="Y27" s="108"/>
      <c r="Z27" s="108"/>
      <c r="AA27" s="108"/>
      <c r="AB27" s="108"/>
      <c r="AC27" s="108"/>
      <c r="AD27" s="108"/>
      <c r="AE27" s="108"/>
      <c r="AF27" s="108"/>
      <c r="AG27" s="117"/>
      <c r="AH27" s="108"/>
      <c r="AI27" s="108"/>
      <c r="AJ27" s="108"/>
      <c r="AK27" s="108"/>
      <c r="AL27" s="108"/>
      <c r="AM27" s="108"/>
      <c r="AN27" s="108"/>
      <c r="AO27" s="108"/>
      <c r="AP27" s="108"/>
      <c r="AQ27" s="108"/>
      <c r="AR27" s="108"/>
      <c r="AS27" s="117"/>
      <c r="AT27" s="108"/>
      <c r="AU27" s="108"/>
      <c r="AV27" s="108"/>
      <c r="AW27" s="108"/>
      <c r="AX27" s="108"/>
      <c r="AY27" s="108"/>
      <c r="AZ27" s="108"/>
      <c r="BA27" s="108"/>
      <c r="BB27" s="108"/>
      <c r="BC27" s="108"/>
      <c r="BD27" s="108"/>
      <c r="BE27" s="117"/>
      <c r="BF27" s="108"/>
      <c r="BG27" s="108"/>
      <c r="BH27" s="108"/>
      <c r="BI27" s="108"/>
      <c r="BJ27" s="108"/>
      <c r="BK27" s="108"/>
      <c r="BL27" s="108"/>
      <c r="BM27" s="108"/>
      <c r="BN27" s="108"/>
      <c r="BO27" s="108"/>
      <c r="BP27" s="108"/>
      <c r="BQ27" s="117"/>
      <c r="BR27" s="108"/>
      <c r="BS27" s="108"/>
      <c r="BT27" s="108"/>
      <c r="BU27" s="108"/>
      <c r="BV27" s="108"/>
      <c r="BW27" s="108"/>
      <c r="BX27" s="108"/>
      <c r="BY27" s="108"/>
      <c r="BZ27" s="108"/>
      <c r="CA27" s="108"/>
      <c r="CB27" s="108"/>
      <c r="CC27" s="117"/>
      <c r="CD27" s="108"/>
      <c r="CE27" s="108"/>
      <c r="CF27" s="108"/>
      <c r="CG27" s="108"/>
      <c r="CH27" s="108"/>
      <c r="CI27" s="108"/>
      <c r="CJ27" s="108"/>
      <c r="CK27" s="108"/>
      <c r="CL27" s="108"/>
      <c r="CM27" s="108"/>
      <c r="CN27" s="108"/>
      <c r="CO27" s="117"/>
      <c r="CP27" s="108"/>
      <c r="CQ27" s="108"/>
      <c r="CR27" s="108"/>
      <c r="CS27" s="108"/>
      <c r="CT27" s="108"/>
      <c r="CU27" s="108"/>
      <c r="CV27" s="108"/>
      <c r="CW27" s="108"/>
      <c r="CX27" s="108"/>
      <c r="CY27" s="108"/>
      <c r="CZ27" s="108"/>
      <c r="DA27" s="117"/>
      <c r="DB27" s="108"/>
      <c r="DC27" s="108"/>
      <c r="DD27" s="108"/>
      <c r="DE27" s="108"/>
      <c r="DF27" s="108"/>
      <c r="DG27" s="108"/>
      <c r="DH27" s="108"/>
      <c r="DI27" s="108"/>
      <c r="DJ27" s="108"/>
      <c r="DK27" s="108"/>
      <c r="DL27" s="108"/>
      <c r="DM27" s="117"/>
      <c r="DN27" s="108"/>
      <c r="DO27" s="108"/>
      <c r="DP27" s="108"/>
      <c r="DQ27" s="108"/>
      <c r="DR27" s="108"/>
      <c r="DS27" s="108"/>
      <c r="DT27" s="108"/>
      <c r="DU27" s="108"/>
      <c r="DV27" s="108"/>
      <c r="DW27" s="108"/>
      <c r="DX27" s="108"/>
      <c r="DY27" s="117"/>
    </row>
    <row r="28" spans="1:129" s="3" customFormat="1" x14ac:dyDescent="0.25">
      <c r="A28" s="185" t="s">
        <v>27</v>
      </c>
      <c r="B28" s="278" t="s">
        <v>195</v>
      </c>
      <c r="C28" s="279"/>
      <c r="D28" s="128"/>
      <c r="E28" s="128"/>
      <c r="F28" s="128"/>
      <c r="G28" s="128"/>
      <c r="H28" s="128"/>
      <c r="I28" s="128"/>
      <c r="J28" s="128"/>
      <c r="K28" s="128"/>
      <c r="L28" s="128"/>
      <c r="M28" s="128"/>
      <c r="N28" s="128"/>
      <c r="O28" s="128"/>
      <c r="P28" s="128"/>
      <c r="Q28" s="128"/>
      <c r="R28" s="128"/>
      <c r="S28" s="128"/>
      <c r="T28" s="128"/>
      <c r="U28" s="128"/>
      <c r="V28" s="129"/>
      <c r="W28" s="128"/>
      <c r="X28" s="128"/>
      <c r="Y28" s="128"/>
      <c r="Z28" s="128"/>
      <c r="AA28" s="128"/>
      <c r="AB28" s="128"/>
      <c r="AC28" s="128"/>
      <c r="AD28" s="128"/>
      <c r="AE28" s="128"/>
      <c r="AF28" s="128"/>
      <c r="AG28" s="128"/>
      <c r="AH28" s="129"/>
      <c r="AI28" s="128"/>
      <c r="AJ28" s="128"/>
      <c r="AK28" s="128"/>
      <c r="AL28" s="128"/>
      <c r="AM28" s="128"/>
      <c r="AN28" s="128"/>
      <c r="AO28" s="128"/>
      <c r="AP28" s="128"/>
      <c r="AQ28" s="128"/>
      <c r="AR28" s="128"/>
      <c r="AS28" s="128"/>
      <c r="AT28" s="129"/>
      <c r="AU28" s="128"/>
      <c r="AV28" s="128"/>
      <c r="AW28" s="128"/>
      <c r="AX28" s="128"/>
      <c r="AY28" s="128"/>
      <c r="AZ28" s="128"/>
      <c r="BA28" s="128"/>
      <c r="BB28" s="128"/>
      <c r="BC28" s="128"/>
      <c r="BD28" s="128"/>
      <c r="BE28" s="128"/>
      <c r="BF28" s="129"/>
      <c r="BG28" s="128"/>
      <c r="BH28" s="128"/>
      <c r="BI28" s="128"/>
      <c r="BJ28" s="128"/>
      <c r="BK28" s="128"/>
      <c r="BL28" s="128"/>
      <c r="BM28" s="128"/>
      <c r="BN28" s="128"/>
      <c r="BO28" s="128"/>
      <c r="BP28" s="128"/>
      <c r="BQ28" s="128"/>
      <c r="BR28" s="129"/>
      <c r="BS28" s="128"/>
      <c r="BT28" s="128"/>
      <c r="BU28" s="128"/>
      <c r="BV28" s="128"/>
      <c r="BW28" s="128"/>
      <c r="BX28" s="128"/>
      <c r="BY28" s="128"/>
      <c r="BZ28" s="128"/>
      <c r="CA28" s="128"/>
      <c r="CB28" s="128"/>
      <c r="CC28" s="128"/>
      <c r="CD28" s="129"/>
      <c r="CE28" s="128"/>
      <c r="CF28" s="128"/>
      <c r="CG28" s="128"/>
      <c r="CH28" s="128"/>
      <c r="CI28" s="128"/>
      <c r="CJ28" s="128"/>
      <c r="CK28" s="128"/>
      <c r="CL28" s="128"/>
      <c r="CM28" s="128"/>
      <c r="CN28" s="128"/>
      <c r="CO28" s="128"/>
      <c r="CP28" s="129"/>
      <c r="CQ28" s="128"/>
      <c r="CR28" s="128"/>
      <c r="CS28" s="128"/>
      <c r="CT28" s="128"/>
      <c r="CU28" s="128"/>
      <c r="CV28" s="128"/>
      <c r="CW28" s="128"/>
      <c r="CX28" s="128"/>
      <c r="CY28" s="128"/>
      <c r="CZ28" s="128"/>
      <c r="DA28" s="128"/>
      <c r="DB28" s="129"/>
      <c r="DC28" s="128"/>
      <c r="DD28" s="128"/>
      <c r="DE28" s="128"/>
      <c r="DF28" s="128"/>
      <c r="DG28" s="128"/>
      <c r="DH28" s="128"/>
      <c r="DI28" s="128"/>
      <c r="DJ28" s="128"/>
      <c r="DK28" s="128"/>
      <c r="DL28" s="128"/>
      <c r="DM28" s="128"/>
      <c r="DN28" s="129"/>
      <c r="DO28" s="128"/>
      <c r="DP28" s="128"/>
      <c r="DQ28" s="128"/>
      <c r="DR28" s="128"/>
      <c r="DS28" s="128"/>
      <c r="DT28" s="128"/>
      <c r="DU28" s="128"/>
      <c r="DV28" s="128"/>
      <c r="DW28" s="128"/>
      <c r="DX28" s="128"/>
      <c r="DY28" s="128"/>
    </row>
    <row r="29" spans="1:129" s="3" customFormat="1" x14ac:dyDescent="0.25"/>
    <row r="30" spans="1:129" s="3" customFormat="1" x14ac:dyDescent="0.25"/>
    <row r="31" spans="1:129" s="3" customFormat="1" x14ac:dyDescent="0.25">
      <c r="D31" s="115">
        <v>2011</v>
      </c>
      <c r="E31" s="121">
        <v>2012</v>
      </c>
      <c r="F31" s="115">
        <v>2013</v>
      </c>
      <c r="G31" s="121">
        <v>2014</v>
      </c>
      <c r="H31" s="115">
        <v>2015</v>
      </c>
      <c r="I31" s="121">
        <v>2016</v>
      </c>
      <c r="J31" s="115">
        <v>2017</v>
      </c>
      <c r="K31" s="121">
        <v>2018</v>
      </c>
      <c r="L31" s="115">
        <v>2019</v>
      </c>
      <c r="M31" s="121">
        <v>2020</v>
      </c>
      <c r="N31" s="115">
        <v>2021</v>
      </c>
    </row>
    <row r="32" spans="1:129" s="3" customFormat="1" x14ac:dyDescent="0.25"/>
    <row r="33" spans="1:14" s="3" customFormat="1" x14ac:dyDescent="0.25">
      <c r="A33" s="281" t="s">
        <v>0</v>
      </c>
      <c r="B33" s="282" t="s">
        <v>78</v>
      </c>
      <c r="C33" s="283"/>
      <c r="D33" s="130"/>
      <c r="E33" s="130">
        <v>0.06</v>
      </c>
      <c r="F33" s="130">
        <v>0.06</v>
      </c>
      <c r="G33" s="130">
        <v>0</v>
      </c>
      <c r="H33" s="130">
        <v>0</v>
      </c>
      <c r="I33" s="130">
        <v>0</v>
      </c>
      <c r="J33" s="130"/>
      <c r="K33" s="130"/>
      <c r="L33" s="130"/>
      <c r="M33" s="130"/>
      <c r="N33" s="130"/>
    </row>
    <row r="34" spans="1:14" s="3" customFormat="1" x14ac:dyDescent="0.25">
      <c r="A34" s="281"/>
      <c r="B34" s="282" t="s">
        <v>77</v>
      </c>
      <c r="C34" s="283"/>
      <c r="D34" s="130"/>
      <c r="E34" s="130">
        <v>0.24</v>
      </c>
      <c r="F34" s="130">
        <v>0.22</v>
      </c>
      <c r="G34" s="130">
        <v>0.15</v>
      </c>
      <c r="H34" s="130">
        <v>0.1</v>
      </c>
      <c r="I34" s="130">
        <v>0.1</v>
      </c>
      <c r="J34" s="130"/>
      <c r="K34" s="130"/>
      <c r="L34" s="130"/>
      <c r="M34" s="130"/>
      <c r="N34" s="130"/>
    </row>
    <row r="35" spans="1:14" s="3" customFormat="1" x14ac:dyDescent="0.25">
      <c r="A35" s="109"/>
      <c r="B35" s="109"/>
      <c r="C35" s="108"/>
    </row>
    <row r="36" spans="1:14" s="3" customFormat="1" x14ac:dyDescent="0.25">
      <c r="A36" s="274" t="s">
        <v>3</v>
      </c>
      <c r="B36" s="272" t="s">
        <v>87</v>
      </c>
      <c r="C36" s="273"/>
      <c r="D36" s="131"/>
      <c r="E36" s="131">
        <v>8</v>
      </c>
      <c r="F36" s="131">
        <v>20</v>
      </c>
      <c r="G36" s="131">
        <v>15</v>
      </c>
      <c r="H36" s="131">
        <v>0</v>
      </c>
      <c r="I36" s="131">
        <v>0</v>
      </c>
      <c r="J36" s="131"/>
      <c r="K36" s="131"/>
      <c r="L36" s="131"/>
      <c r="M36" s="131"/>
      <c r="N36" s="131"/>
    </row>
    <row r="37" spans="1:14" s="3" customFormat="1" x14ac:dyDescent="0.25">
      <c r="A37" s="275"/>
      <c r="B37" s="272" t="s">
        <v>88</v>
      </c>
      <c r="C37" s="273"/>
      <c r="D37" s="131"/>
      <c r="E37" s="131">
        <v>8</v>
      </c>
      <c r="F37" s="131">
        <v>20</v>
      </c>
      <c r="G37" s="131">
        <v>15</v>
      </c>
      <c r="H37" s="131">
        <v>0</v>
      </c>
      <c r="I37" s="131">
        <v>0</v>
      </c>
      <c r="J37" s="131"/>
      <c r="K37" s="131"/>
      <c r="L37" s="131"/>
      <c r="M37" s="131"/>
      <c r="N37" s="131"/>
    </row>
    <row r="38" spans="1:14" s="3" customFormat="1" x14ac:dyDescent="0.25">
      <c r="A38" s="275"/>
      <c r="B38" s="272" t="s">
        <v>89</v>
      </c>
      <c r="C38" s="273"/>
      <c r="D38" s="131"/>
      <c r="E38" s="131">
        <v>8</v>
      </c>
      <c r="F38" s="131">
        <v>20</v>
      </c>
      <c r="G38" s="131">
        <v>15</v>
      </c>
      <c r="H38" s="131">
        <v>0</v>
      </c>
      <c r="I38" s="131">
        <v>0</v>
      </c>
      <c r="J38" s="131"/>
      <c r="K38" s="131"/>
      <c r="L38" s="131"/>
      <c r="M38" s="131"/>
      <c r="N38" s="131"/>
    </row>
    <row r="39" spans="1:14" s="3" customFormat="1" x14ac:dyDescent="0.25">
      <c r="A39" s="275"/>
    </row>
    <row r="40" spans="1:14" s="3" customFormat="1" x14ac:dyDescent="0.25">
      <c r="A40" s="275"/>
      <c r="B40" s="272" t="s">
        <v>90</v>
      </c>
      <c r="C40" s="273"/>
      <c r="D40" s="131"/>
      <c r="E40" s="131">
        <v>280</v>
      </c>
      <c r="F40" s="131">
        <v>240</v>
      </c>
      <c r="G40" s="131">
        <v>240</v>
      </c>
      <c r="H40" s="131">
        <v>252</v>
      </c>
      <c r="I40" s="131">
        <v>252</v>
      </c>
      <c r="J40" s="131"/>
      <c r="K40" s="131"/>
      <c r="L40" s="131"/>
      <c r="M40" s="131"/>
      <c r="N40" s="131"/>
    </row>
    <row r="41" spans="1:14" s="3" customFormat="1" x14ac:dyDescent="0.25">
      <c r="A41" s="275"/>
      <c r="B41" s="273" t="s">
        <v>91</v>
      </c>
      <c r="C41" s="280"/>
      <c r="D41" s="131"/>
      <c r="E41" s="131">
        <v>280</v>
      </c>
      <c r="F41" s="131">
        <v>240</v>
      </c>
      <c r="G41" s="131">
        <v>240</v>
      </c>
      <c r="H41" s="131">
        <v>252</v>
      </c>
      <c r="I41" s="131">
        <v>252</v>
      </c>
      <c r="J41" s="131"/>
      <c r="K41" s="131"/>
      <c r="L41" s="131"/>
      <c r="M41" s="131"/>
      <c r="N41" s="131"/>
    </row>
    <row r="42" spans="1:14" s="3" customFormat="1" x14ac:dyDescent="0.25">
      <c r="A42" s="275"/>
      <c r="B42" s="273" t="s">
        <v>92</v>
      </c>
      <c r="C42" s="280"/>
      <c r="D42" s="131"/>
      <c r="E42" s="131">
        <v>280</v>
      </c>
      <c r="F42" s="131">
        <v>240</v>
      </c>
      <c r="G42" s="131">
        <v>240</v>
      </c>
      <c r="H42" s="131">
        <v>252</v>
      </c>
      <c r="I42" s="131">
        <v>252</v>
      </c>
      <c r="J42" s="131"/>
      <c r="K42" s="131"/>
      <c r="L42" s="131"/>
      <c r="M42" s="131"/>
      <c r="N42" s="131"/>
    </row>
    <row r="43" spans="1:14" s="3" customFormat="1" x14ac:dyDescent="0.25">
      <c r="A43" s="275"/>
    </row>
    <row r="44" spans="1:14" s="3" customFormat="1" x14ac:dyDescent="0.25">
      <c r="A44" s="275"/>
      <c r="B44" s="273" t="s">
        <v>79</v>
      </c>
      <c r="C44" s="280"/>
      <c r="D44" s="131"/>
      <c r="E44" s="131">
        <v>99.55</v>
      </c>
      <c r="F44" s="131">
        <v>99.62</v>
      </c>
      <c r="G44" s="131">
        <v>99.5</v>
      </c>
      <c r="H44" s="131">
        <v>99.62</v>
      </c>
      <c r="I44" s="131">
        <v>99.62</v>
      </c>
      <c r="J44" s="131"/>
      <c r="K44" s="131"/>
      <c r="L44" s="131"/>
      <c r="M44" s="131"/>
      <c r="N44" s="131"/>
    </row>
    <row r="45" spans="1:14" s="3" customFormat="1" x14ac:dyDescent="0.25">
      <c r="A45" s="109"/>
      <c r="B45" s="109"/>
      <c r="C45" s="108"/>
    </row>
    <row r="46" spans="1:14" s="3" customFormat="1" x14ac:dyDescent="0.25">
      <c r="A46" s="114" t="s">
        <v>76</v>
      </c>
      <c r="B46" s="276" t="s">
        <v>80</v>
      </c>
      <c r="C46" s="277"/>
      <c r="D46" s="132"/>
      <c r="E46" s="132">
        <v>47.89</v>
      </c>
      <c r="F46" s="132">
        <v>61.55</v>
      </c>
      <c r="G46" s="132">
        <v>53.45</v>
      </c>
      <c r="H46" s="132">
        <v>53.45</v>
      </c>
      <c r="I46" s="132">
        <v>114.4</v>
      </c>
      <c r="J46" s="132"/>
      <c r="K46" s="132"/>
      <c r="L46" s="132"/>
      <c r="M46" s="132"/>
      <c r="N46" s="132"/>
    </row>
    <row r="47" spans="1:14" s="3" customFormat="1" x14ac:dyDescent="0.25">
      <c r="A47" s="109"/>
      <c r="B47" s="109"/>
      <c r="C47" s="108"/>
    </row>
    <row r="48" spans="1:14" s="3" customFormat="1" x14ac:dyDescent="0.25">
      <c r="A48" s="185" t="s">
        <v>27</v>
      </c>
      <c r="B48" s="278" t="s">
        <v>335</v>
      </c>
      <c r="C48" s="279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</row>
  </sheetData>
  <mergeCells count="41">
    <mergeCell ref="B23:C23"/>
    <mergeCell ref="DB1:DM1"/>
    <mergeCell ref="DN1:DY1"/>
    <mergeCell ref="A4:A5"/>
    <mergeCell ref="D1:I1"/>
    <mergeCell ref="V1:AG1"/>
    <mergeCell ref="AH1:AS1"/>
    <mergeCell ref="AT1:BE1"/>
    <mergeCell ref="BF1:BQ1"/>
    <mergeCell ref="J1:U1"/>
    <mergeCell ref="BR1:CC1"/>
    <mergeCell ref="CD1:CO1"/>
    <mergeCell ref="CP1:DA1"/>
    <mergeCell ref="B4:C4"/>
    <mergeCell ref="B5:C5"/>
    <mergeCell ref="B24:C24"/>
    <mergeCell ref="B26:C26"/>
    <mergeCell ref="B28:C28"/>
    <mergeCell ref="A33:A34"/>
    <mergeCell ref="B33:C33"/>
    <mergeCell ref="B34:C34"/>
    <mergeCell ref="A7:A24"/>
    <mergeCell ref="B8:C8"/>
    <mergeCell ref="B9:C9"/>
    <mergeCell ref="B10:C10"/>
    <mergeCell ref="B13:C13"/>
    <mergeCell ref="B14:C14"/>
    <mergeCell ref="B15:C15"/>
    <mergeCell ref="B18:C18"/>
    <mergeCell ref="B19:C19"/>
    <mergeCell ref="B20:C20"/>
    <mergeCell ref="B46:C46"/>
    <mergeCell ref="B48:C48"/>
    <mergeCell ref="A36:A44"/>
    <mergeCell ref="B36:C36"/>
    <mergeCell ref="B37:C37"/>
    <mergeCell ref="B38:C38"/>
    <mergeCell ref="B40:C40"/>
    <mergeCell ref="B41:C41"/>
    <mergeCell ref="B42:C42"/>
    <mergeCell ref="B44:C44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Y48"/>
  <sheetViews>
    <sheetView showGridLines="0" zoomScale="80" zoomScaleNormal="80" workbookViewId="0">
      <pane xSplit="3" ySplit="3" topLeftCell="G31" activePane="bottomRight" state="frozen"/>
      <selection pane="topRight" activeCell="D1" sqref="D1"/>
      <selection pane="bottomLeft" activeCell="A4" sqref="A4"/>
      <selection pane="bottomRight" activeCell="B48" sqref="B48:C48"/>
    </sheetView>
  </sheetViews>
  <sheetFormatPr baseColWidth="10" defaultRowHeight="15" x14ac:dyDescent="0.25"/>
  <cols>
    <col min="1" max="1" width="18.28515625" style="1" customWidth="1"/>
    <col min="2" max="2" width="31.140625" style="1" customWidth="1"/>
    <col min="3" max="3" width="11.42578125" style="1"/>
    <col min="4" max="129" width="16.85546875" style="1" customWidth="1"/>
  </cols>
  <sheetData>
    <row r="1" spans="1:129" x14ac:dyDescent="0.25">
      <c r="A1" s="3"/>
      <c r="B1" s="3"/>
      <c r="C1" s="107"/>
      <c r="D1" s="291">
        <v>2011</v>
      </c>
      <c r="E1" s="291"/>
      <c r="F1" s="291"/>
      <c r="G1" s="291"/>
      <c r="H1" s="291"/>
      <c r="I1" s="292"/>
      <c r="J1" s="293">
        <v>2012</v>
      </c>
      <c r="K1" s="293"/>
      <c r="L1" s="293"/>
      <c r="M1" s="293"/>
      <c r="N1" s="293"/>
      <c r="O1" s="293"/>
      <c r="P1" s="293"/>
      <c r="Q1" s="293"/>
      <c r="R1" s="293"/>
      <c r="S1" s="293"/>
      <c r="T1" s="293"/>
      <c r="U1" s="294"/>
      <c r="V1" s="290">
        <v>2013</v>
      </c>
      <c r="W1" s="291"/>
      <c r="X1" s="291"/>
      <c r="Y1" s="291"/>
      <c r="Z1" s="291"/>
      <c r="AA1" s="291"/>
      <c r="AB1" s="291"/>
      <c r="AC1" s="291"/>
      <c r="AD1" s="291"/>
      <c r="AE1" s="291"/>
      <c r="AF1" s="291"/>
      <c r="AG1" s="292"/>
      <c r="AH1" s="284">
        <v>2014</v>
      </c>
      <c r="AI1" s="285"/>
      <c r="AJ1" s="285"/>
      <c r="AK1" s="285"/>
      <c r="AL1" s="285"/>
      <c r="AM1" s="285"/>
      <c r="AN1" s="285"/>
      <c r="AO1" s="285"/>
      <c r="AP1" s="285"/>
      <c r="AQ1" s="285"/>
      <c r="AR1" s="285"/>
      <c r="AS1" s="286"/>
      <c r="AT1" s="287">
        <v>2015</v>
      </c>
      <c r="AU1" s="288"/>
      <c r="AV1" s="288"/>
      <c r="AW1" s="288"/>
      <c r="AX1" s="288"/>
      <c r="AY1" s="288"/>
      <c r="AZ1" s="288"/>
      <c r="BA1" s="288"/>
      <c r="BB1" s="288"/>
      <c r="BC1" s="288"/>
      <c r="BD1" s="288"/>
      <c r="BE1" s="289"/>
      <c r="BF1" s="284">
        <v>2016</v>
      </c>
      <c r="BG1" s="285"/>
      <c r="BH1" s="285"/>
      <c r="BI1" s="285"/>
      <c r="BJ1" s="285"/>
      <c r="BK1" s="285"/>
      <c r="BL1" s="285"/>
      <c r="BM1" s="285"/>
      <c r="BN1" s="285"/>
      <c r="BO1" s="285"/>
      <c r="BP1" s="285"/>
      <c r="BQ1" s="286"/>
      <c r="BR1" s="287">
        <v>2017</v>
      </c>
      <c r="BS1" s="288"/>
      <c r="BT1" s="288"/>
      <c r="BU1" s="288"/>
      <c r="BV1" s="288"/>
      <c r="BW1" s="288"/>
      <c r="BX1" s="288"/>
      <c r="BY1" s="288"/>
      <c r="BZ1" s="288"/>
      <c r="CA1" s="288"/>
      <c r="CB1" s="288"/>
      <c r="CC1" s="289"/>
      <c r="CD1" s="284">
        <v>2018</v>
      </c>
      <c r="CE1" s="285"/>
      <c r="CF1" s="285"/>
      <c r="CG1" s="285"/>
      <c r="CH1" s="285"/>
      <c r="CI1" s="285"/>
      <c r="CJ1" s="285"/>
      <c r="CK1" s="285"/>
      <c r="CL1" s="285"/>
      <c r="CM1" s="285"/>
      <c r="CN1" s="285"/>
      <c r="CO1" s="286"/>
      <c r="CP1" s="287">
        <v>2019</v>
      </c>
      <c r="CQ1" s="288"/>
      <c r="CR1" s="288"/>
      <c r="CS1" s="288"/>
      <c r="CT1" s="288"/>
      <c r="CU1" s="288"/>
      <c r="CV1" s="288"/>
      <c r="CW1" s="288"/>
      <c r="CX1" s="288"/>
      <c r="CY1" s="288"/>
      <c r="CZ1" s="288"/>
      <c r="DA1" s="289"/>
      <c r="DB1" s="284">
        <v>2020</v>
      </c>
      <c r="DC1" s="285"/>
      <c r="DD1" s="285"/>
      <c r="DE1" s="285"/>
      <c r="DF1" s="285"/>
      <c r="DG1" s="285"/>
      <c r="DH1" s="285"/>
      <c r="DI1" s="285"/>
      <c r="DJ1" s="285"/>
      <c r="DK1" s="285"/>
      <c r="DL1" s="285"/>
      <c r="DM1" s="286"/>
      <c r="DN1" s="290">
        <v>2021</v>
      </c>
      <c r="DO1" s="291"/>
      <c r="DP1" s="291"/>
      <c r="DQ1" s="291"/>
      <c r="DR1" s="291"/>
      <c r="DS1" s="291"/>
      <c r="DT1" s="291"/>
      <c r="DU1" s="291"/>
      <c r="DV1" s="291"/>
      <c r="DW1" s="291"/>
      <c r="DX1" s="291"/>
      <c r="DY1" s="292"/>
    </row>
    <row r="2" spans="1:129" x14ac:dyDescent="0.25">
      <c r="A2" s="3"/>
      <c r="B2" s="3"/>
      <c r="C2" s="3"/>
      <c r="D2" s="119" t="s">
        <v>18</v>
      </c>
      <c r="E2" s="120" t="s">
        <v>19</v>
      </c>
      <c r="F2" s="120" t="s">
        <v>20</v>
      </c>
      <c r="G2" s="120" t="s">
        <v>21</v>
      </c>
      <c r="H2" s="120" t="s">
        <v>22</v>
      </c>
      <c r="I2" s="120" t="s">
        <v>23</v>
      </c>
      <c r="J2" s="120" t="s">
        <v>12</v>
      </c>
      <c r="K2" s="120" t="s">
        <v>13</v>
      </c>
      <c r="L2" s="120" t="s">
        <v>14</v>
      </c>
      <c r="M2" s="120" t="s">
        <v>15</v>
      </c>
      <c r="N2" s="120" t="s">
        <v>16</v>
      </c>
      <c r="O2" s="120" t="s">
        <v>17</v>
      </c>
      <c r="P2" s="120" t="s">
        <v>18</v>
      </c>
      <c r="Q2" s="120" t="s">
        <v>19</v>
      </c>
      <c r="R2" s="120" t="s">
        <v>20</v>
      </c>
      <c r="S2" s="120" t="s">
        <v>21</v>
      </c>
      <c r="T2" s="120" t="s">
        <v>22</v>
      </c>
      <c r="U2" s="120" t="s">
        <v>23</v>
      </c>
      <c r="V2" s="120" t="s">
        <v>12</v>
      </c>
      <c r="W2" s="120" t="s">
        <v>24</v>
      </c>
      <c r="X2" s="120" t="s">
        <v>14</v>
      </c>
      <c r="Y2" s="120" t="s">
        <v>15</v>
      </c>
      <c r="Z2" s="120" t="s">
        <v>16</v>
      </c>
      <c r="AA2" s="120" t="s">
        <v>17</v>
      </c>
      <c r="AB2" s="120" t="s">
        <v>18</v>
      </c>
      <c r="AC2" s="120" t="s">
        <v>19</v>
      </c>
      <c r="AD2" s="120" t="s">
        <v>20</v>
      </c>
      <c r="AE2" s="120" t="s">
        <v>21</v>
      </c>
      <c r="AF2" s="120" t="s">
        <v>22</v>
      </c>
      <c r="AG2" s="120" t="s">
        <v>23</v>
      </c>
      <c r="AH2" s="120" t="s">
        <v>12</v>
      </c>
      <c r="AI2" s="120" t="s">
        <v>24</v>
      </c>
      <c r="AJ2" s="120" t="s">
        <v>14</v>
      </c>
      <c r="AK2" s="120" t="s">
        <v>15</v>
      </c>
      <c r="AL2" s="120" t="s">
        <v>16</v>
      </c>
      <c r="AM2" s="120" t="s">
        <v>17</v>
      </c>
      <c r="AN2" s="120" t="s">
        <v>18</v>
      </c>
      <c r="AO2" s="120" t="s">
        <v>19</v>
      </c>
      <c r="AP2" s="120" t="s">
        <v>20</v>
      </c>
      <c r="AQ2" s="120" t="s">
        <v>21</v>
      </c>
      <c r="AR2" s="120" t="s">
        <v>22</v>
      </c>
      <c r="AS2" s="120" t="s">
        <v>23</v>
      </c>
      <c r="AT2" s="120" t="s">
        <v>12</v>
      </c>
      <c r="AU2" s="120" t="s">
        <v>24</v>
      </c>
      <c r="AV2" s="120" t="s">
        <v>14</v>
      </c>
      <c r="AW2" s="120" t="s">
        <v>15</v>
      </c>
      <c r="AX2" s="120" t="s">
        <v>16</v>
      </c>
      <c r="AY2" s="120" t="s">
        <v>17</v>
      </c>
      <c r="AZ2" s="120" t="s">
        <v>18</v>
      </c>
      <c r="BA2" s="120" t="s">
        <v>19</v>
      </c>
      <c r="BB2" s="120" t="s">
        <v>20</v>
      </c>
      <c r="BC2" s="120" t="s">
        <v>21</v>
      </c>
      <c r="BD2" s="120" t="s">
        <v>22</v>
      </c>
      <c r="BE2" s="120" t="s">
        <v>23</v>
      </c>
      <c r="BF2" s="120" t="s">
        <v>12</v>
      </c>
      <c r="BG2" s="120" t="s">
        <v>24</v>
      </c>
      <c r="BH2" s="120" t="s">
        <v>14</v>
      </c>
      <c r="BI2" s="120" t="s">
        <v>15</v>
      </c>
      <c r="BJ2" s="120" t="s">
        <v>16</v>
      </c>
      <c r="BK2" s="120" t="s">
        <v>17</v>
      </c>
      <c r="BL2" s="120" t="s">
        <v>18</v>
      </c>
      <c r="BM2" s="120" t="s">
        <v>19</v>
      </c>
      <c r="BN2" s="120" t="s">
        <v>20</v>
      </c>
      <c r="BO2" s="120" t="s">
        <v>21</v>
      </c>
      <c r="BP2" s="120" t="s">
        <v>22</v>
      </c>
      <c r="BQ2" s="120" t="s">
        <v>23</v>
      </c>
      <c r="BR2" s="120" t="s">
        <v>12</v>
      </c>
      <c r="BS2" s="120" t="s">
        <v>24</v>
      </c>
      <c r="BT2" s="120" t="s">
        <v>14</v>
      </c>
      <c r="BU2" s="120" t="s">
        <v>15</v>
      </c>
      <c r="BV2" s="120" t="s">
        <v>16</v>
      </c>
      <c r="BW2" s="120" t="s">
        <v>17</v>
      </c>
      <c r="BX2" s="120" t="s">
        <v>18</v>
      </c>
      <c r="BY2" s="120" t="s">
        <v>19</v>
      </c>
      <c r="BZ2" s="120" t="s">
        <v>20</v>
      </c>
      <c r="CA2" s="120" t="s">
        <v>21</v>
      </c>
      <c r="CB2" s="120" t="s">
        <v>22</v>
      </c>
      <c r="CC2" s="120" t="s">
        <v>23</v>
      </c>
      <c r="CD2" s="120" t="s">
        <v>12</v>
      </c>
      <c r="CE2" s="120" t="s">
        <v>24</v>
      </c>
      <c r="CF2" s="120" t="s">
        <v>14</v>
      </c>
      <c r="CG2" s="120" t="s">
        <v>15</v>
      </c>
      <c r="CH2" s="120" t="s">
        <v>16</v>
      </c>
      <c r="CI2" s="120" t="s">
        <v>17</v>
      </c>
      <c r="CJ2" s="120" t="s">
        <v>18</v>
      </c>
      <c r="CK2" s="120" t="s">
        <v>19</v>
      </c>
      <c r="CL2" s="120" t="s">
        <v>20</v>
      </c>
      <c r="CM2" s="120" t="s">
        <v>21</v>
      </c>
      <c r="CN2" s="120" t="s">
        <v>22</v>
      </c>
      <c r="CO2" s="120" t="s">
        <v>23</v>
      </c>
      <c r="CP2" s="120" t="s">
        <v>12</v>
      </c>
      <c r="CQ2" s="120" t="s">
        <v>24</v>
      </c>
      <c r="CR2" s="120" t="s">
        <v>14</v>
      </c>
      <c r="CS2" s="120" t="s">
        <v>15</v>
      </c>
      <c r="CT2" s="120" t="s">
        <v>16</v>
      </c>
      <c r="CU2" s="120" t="s">
        <v>17</v>
      </c>
      <c r="CV2" s="120" t="s">
        <v>18</v>
      </c>
      <c r="CW2" s="120" t="s">
        <v>19</v>
      </c>
      <c r="CX2" s="120" t="s">
        <v>20</v>
      </c>
      <c r="CY2" s="120" t="s">
        <v>21</v>
      </c>
      <c r="CZ2" s="120" t="s">
        <v>22</v>
      </c>
      <c r="DA2" s="120" t="s">
        <v>23</v>
      </c>
      <c r="DB2" s="120" t="s">
        <v>12</v>
      </c>
      <c r="DC2" s="120" t="s">
        <v>24</v>
      </c>
      <c r="DD2" s="120" t="s">
        <v>14</v>
      </c>
      <c r="DE2" s="120" t="s">
        <v>15</v>
      </c>
      <c r="DF2" s="120" t="s">
        <v>16</v>
      </c>
      <c r="DG2" s="120" t="s">
        <v>17</v>
      </c>
      <c r="DH2" s="120" t="s">
        <v>18</v>
      </c>
      <c r="DI2" s="120" t="s">
        <v>19</v>
      </c>
      <c r="DJ2" s="120" t="s">
        <v>20</v>
      </c>
      <c r="DK2" s="120" t="s">
        <v>21</v>
      </c>
      <c r="DL2" s="120" t="s">
        <v>22</v>
      </c>
      <c r="DM2" s="120" t="s">
        <v>23</v>
      </c>
      <c r="DN2" s="120" t="s">
        <v>12</v>
      </c>
      <c r="DO2" s="120" t="s">
        <v>24</v>
      </c>
      <c r="DP2" s="120" t="s">
        <v>14</v>
      </c>
      <c r="DQ2" s="120" t="s">
        <v>15</v>
      </c>
      <c r="DR2" s="120" t="s">
        <v>16</v>
      </c>
      <c r="DS2" s="120" t="s">
        <v>17</v>
      </c>
      <c r="DT2" s="120" t="s">
        <v>18</v>
      </c>
      <c r="DU2" s="120" t="s">
        <v>19</v>
      </c>
      <c r="DV2" s="120" t="s">
        <v>20</v>
      </c>
      <c r="DW2" s="120" t="s">
        <v>21</v>
      </c>
      <c r="DX2" s="120" t="s">
        <v>22</v>
      </c>
      <c r="DY2" s="120" t="s">
        <v>23</v>
      </c>
    </row>
    <row r="3" spans="1:129" x14ac:dyDescent="0.25">
      <c r="I3" s="116"/>
      <c r="U3" s="118"/>
      <c r="AG3" s="118"/>
      <c r="AS3" s="118"/>
      <c r="BE3" s="118"/>
      <c r="BQ3" s="118"/>
      <c r="CC3" s="118"/>
      <c r="CO3" s="118"/>
      <c r="DA3" s="118"/>
      <c r="DM3" s="118"/>
      <c r="DY3" s="118"/>
    </row>
    <row r="4" spans="1:129" s="3" customFormat="1" x14ac:dyDescent="0.25">
      <c r="A4" s="281" t="s">
        <v>0</v>
      </c>
      <c r="B4" s="282" t="s">
        <v>1</v>
      </c>
      <c r="C4" s="295"/>
      <c r="D4" s="123"/>
      <c r="E4" s="123"/>
      <c r="F4" s="123"/>
      <c r="G4" s="123"/>
      <c r="H4" s="123"/>
      <c r="I4" s="123"/>
      <c r="J4" s="123">
        <v>0</v>
      </c>
      <c r="K4" s="123">
        <v>0</v>
      </c>
      <c r="L4" s="123">
        <v>0</v>
      </c>
      <c r="M4" s="123">
        <v>0</v>
      </c>
      <c r="N4" s="123">
        <v>0</v>
      </c>
      <c r="O4" s="123">
        <v>0</v>
      </c>
      <c r="P4" s="123">
        <v>0</v>
      </c>
      <c r="Q4" s="123">
        <v>0</v>
      </c>
      <c r="R4" s="123">
        <v>0</v>
      </c>
      <c r="S4" s="123">
        <v>0</v>
      </c>
      <c r="T4" s="123">
        <v>0</v>
      </c>
      <c r="U4" s="123">
        <v>0</v>
      </c>
      <c r="V4" s="111">
        <v>0</v>
      </c>
      <c r="W4" s="123">
        <v>0</v>
      </c>
      <c r="X4" s="123">
        <v>0</v>
      </c>
      <c r="Y4" s="123">
        <v>0</v>
      </c>
      <c r="Z4" s="123">
        <v>0</v>
      </c>
      <c r="AA4" s="123">
        <v>0</v>
      </c>
      <c r="AB4" s="123">
        <v>0</v>
      </c>
      <c r="AC4" s="123">
        <v>0</v>
      </c>
      <c r="AD4" s="123">
        <v>0</v>
      </c>
      <c r="AE4" s="123">
        <v>0</v>
      </c>
      <c r="AF4" s="123">
        <v>0</v>
      </c>
      <c r="AG4" s="123">
        <v>0</v>
      </c>
      <c r="AH4" s="111">
        <v>0</v>
      </c>
      <c r="AI4" s="123">
        <v>0</v>
      </c>
      <c r="AJ4" s="123">
        <v>0</v>
      </c>
      <c r="AK4" s="123">
        <v>0</v>
      </c>
      <c r="AL4" s="123">
        <v>0</v>
      </c>
      <c r="AM4" s="123">
        <v>0</v>
      </c>
      <c r="AN4" s="123">
        <v>0</v>
      </c>
      <c r="AO4" s="123">
        <v>0</v>
      </c>
      <c r="AP4" s="123">
        <v>0</v>
      </c>
      <c r="AQ4" s="123">
        <v>0</v>
      </c>
      <c r="AR4" s="123">
        <v>0</v>
      </c>
      <c r="AS4" s="123">
        <v>0</v>
      </c>
      <c r="AT4" s="111">
        <v>0</v>
      </c>
      <c r="AU4" s="123">
        <v>0</v>
      </c>
      <c r="AV4" s="123">
        <v>0</v>
      </c>
      <c r="AW4" s="123">
        <v>0</v>
      </c>
      <c r="AX4" s="123">
        <v>0</v>
      </c>
      <c r="AY4" s="123">
        <v>0</v>
      </c>
      <c r="AZ4" s="123">
        <v>0</v>
      </c>
      <c r="BA4" s="123">
        <v>0</v>
      </c>
      <c r="BB4" s="123">
        <v>0</v>
      </c>
      <c r="BC4" s="123">
        <v>0</v>
      </c>
      <c r="BD4" s="123">
        <v>0</v>
      </c>
      <c r="BE4" s="123">
        <v>0</v>
      </c>
      <c r="BF4" s="111">
        <v>0</v>
      </c>
      <c r="BG4" s="123">
        <v>0</v>
      </c>
      <c r="BH4" s="123">
        <v>0</v>
      </c>
      <c r="BI4" s="123">
        <v>0</v>
      </c>
      <c r="BJ4" s="123">
        <v>0</v>
      </c>
      <c r="BK4" s="123">
        <v>0</v>
      </c>
      <c r="BL4" s="123"/>
      <c r="BM4" s="123"/>
      <c r="BN4" s="123"/>
      <c r="BO4" s="123"/>
      <c r="BP4" s="123"/>
      <c r="BQ4" s="123"/>
      <c r="BR4" s="111"/>
      <c r="BS4" s="123"/>
      <c r="BT4" s="123"/>
      <c r="BU4" s="123"/>
      <c r="BV4" s="123"/>
      <c r="BW4" s="123"/>
      <c r="BX4" s="123"/>
      <c r="BY4" s="123"/>
      <c r="BZ4" s="123"/>
      <c r="CA4" s="123"/>
      <c r="CB4" s="123"/>
      <c r="CC4" s="123"/>
      <c r="CD4" s="111"/>
      <c r="CE4" s="123"/>
      <c r="CF4" s="123"/>
      <c r="CG4" s="123"/>
      <c r="CH4" s="123"/>
      <c r="CI4" s="123"/>
      <c r="CJ4" s="123"/>
      <c r="CK4" s="123"/>
      <c r="CL4" s="123"/>
      <c r="CM4" s="123"/>
      <c r="CN4" s="123"/>
      <c r="CO4" s="123"/>
      <c r="CP4" s="111"/>
      <c r="CQ4" s="123"/>
      <c r="CR4" s="123"/>
      <c r="CS4" s="123"/>
      <c r="CT4" s="123"/>
      <c r="CU4" s="123"/>
      <c r="CV4" s="123"/>
      <c r="CW4" s="123"/>
      <c r="CX4" s="123"/>
      <c r="CY4" s="123"/>
      <c r="CZ4" s="123"/>
      <c r="DA4" s="123"/>
      <c r="DB4" s="111"/>
      <c r="DC4" s="123"/>
      <c r="DD4" s="123"/>
      <c r="DE4" s="123"/>
      <c r="DF4" s="123"/>
      <c r="DG4" s="123"/>
      <c r="DH4" s="123"/>
      <c r="DI4" s="123"/>
      <c r="DJ4" s="123"/>
      <c r="DK4" s="123"/>
      <c r="DL4" s="123"/>
      <c r="DM4" s="123"/>
      <c r="DN4" s="111"/>
      <c r="DO4" s="123"/>
      <c r="DP4" s="123"/>
      <c r="DQ4" s="123"/>
      <c r="DR4" s="123"/>
      <c r="DS4" s="123"/>
      <c r="DT4" s="123"/>
      <c r="DU4" s="123"/>
      <c r="DV4" s="123"/>
      <c r="DW4" s="123"/>
      <c r="DX4" s="123"/>
      <c r="DY4" s="123"/>
    </row>
    <row r="5" spans="1:129" s="3" customFormat="1" x14ac:dyDescent="0.25">
      <c r="A5" s="281"/>
      <c r="B5" s="282" t="s">
        <v>2</v>
      </c>
      <c r="C5" s="295"/>
      <c r="D5" s="123"/>
      <c r="E5" s="123"/>
      <c r="F5" s="123"/>
      <c r="G5" s="123"/>
      <c r="H5" s="123"/>
      <c r="I5" s="123"/>
      <c r="J5" s="123">
        <v>0</v>
      </c>
      <c r="K5" s="123">
        <v>0</v>
      </c>
      <c r="L5" s="123">
        <v>0</v>
      </c>
      <c r="M5" s="123">
        <v>0</v>
      </c>
      <c r="N5" s="123">
        <v>0</v>
      </c>
      <c r="O5" s="123">
        <v>0</v>
      </c>
      <c r="P5" s="123">
        <v>0</v>
      </c>
      <c r="Q5" s="123">
        <v>0</v>
      </c>
      <c r="R5" s="123">
        <v>0</v>
      </c>
      <c r="S5" s="123">
        <v>0</v>
      </c>
      <c r="T5" s="123">
        <v>0</v>
      </c>
      <c r="U5" s="123">
        <v>0</v>
      </c>
      <c r="V5" s="111">
        <v>0</v>
      </c>
      <c r="W5" s="123">
        <v>0</v>
      </c>
      <c r="X5" s="123">
        <v>0</v>
      </c>
      <c r="Y5" s="123">
        <v>0</v>
      </c>
      <c r="Z5" s="123">
        <v>0</v>
      </c>
      <c r="AA5" s="123">
        <v>0</v>
      </c>
      <c r="AB5" s="123">
        <v>0</v>
      </c>
      <c r="AC5" s="123">
        <v>0</v>
      </c>
      <c r="AD5" s="123">
        <v>0</v>
      </c>
      <c r="AE5" s="123">
        <v>0</v>
      </c>
      <c r="AF5" s="123">
        <v>0</v>
      </c>
      <c r="AG5" s="123">
        <v>0</v>
      </c>
      <c r="AH5" s="111">
        <v>0</v>
      </c>
      <c r="AI5" s="123">
        <v>0</v>
      </c>
      <c r="AJ5" s="123">
        <v>0</v>
      </c>
      <c r="AK5" s="123">
        <v>0</v>
      </c>
      <c r="AL5" s="123">
        <v>0</v>
      </c>
      <c r="AM5" s="123">
        <v>0</v>
      </c>
      <c r="AN5" s="123">
        <v>0</v>
      </c>
      <c r="AO5" s="123">
        <v>0</v>
      </c>
      <c r="AP5" s="123">
        <v>0</v>
      </c>
      <c r="AQ5" s="123">
        <v>0</v>
      </c>
      <c r="AR5" s="123">
        <v>0</v>
      </c>
      <c r="AS5" s="123">
        <v>0</v>
      </c>
      <c r="AT5" s="111">
        <v>0</v>
      </c>
      <c r="AU5" s="123">
        <v>0</v>
      </c>
      <c r="AV5" s="123">
        <v>0</v>
      </c>
      <c r="AW5" s="123">
        <v>0</v>
      </c>
      <c r="AX5" s="123">
        <v>0</v>
      </c>
      <c r="AY5" s="123">
        <v>0</v>
      </c>
      <c r="AZ5" s="123">
        <v>0</v>
      </c>
      <c r="BA5" s="123">
        <v>0</v>
      </c>
      <c r="BB5" s="123">
        <v>0</v>
      </c>
      <c r="BC5" s="123">
        <v>0</v>
      </c>
      <c r="BD5" s="123">
        <v>0</v>
      </c>
      <c r="BE5" s="123">
        <v>0</v>
      </c>
      <c r="BF5" s="111">
        <v>0</v>
      </c>
      <c r="BG5" s="123">
        <v>0</v>
      </c>
      <c r="BH5" s="123">
        <v>0</v>
      </c>
      <c r="BI5" s="123">
        <v>0</v>
      </c>
      <c r="BJ5" s="123">
        <v>0</v>
      </c>
      <c r="BK5" s="123">
        <v>0</v>
      </c>
      <c r="BL5" s="123"/>
      <c r="BM5" s="123"/>
      <c r="BN5" s="123"/>
      <c r="BO5" s="123"/>
      <c r="BP5" s="123"/>
      <c r="BQ5" s="123"/>
      <c r="BR5" s="111"/>
      <c r="BS5" s="123"/>
      <c r="BT5" s="123"/>
      <c r="BU5" s="123"/>
      <c r="BV5" s="123"/>
      <c r="BW5" s="123"/>
      <c r="BX5" s="123"/>
      <c r="BY5" s="123"/>
      <c r="BZ5" s="123"/>
      <c r="CA5" s="123"/>
      <c r="CB5" s="123"/>
      <c r="CC5" s="123"/>
      <c r="CD5" s="111"/>
      <c r="CE5" s="123"/>
      <c r="CF5" s="123"/>
      <c r="CG5" s="123"/>
      <c r="CH5" s="123"/>
      <c r="CI5" s="123"/>
      <c r="CJ5" s="123"/>
      <c r="CK5" s="123"/>
      <c r="CL5" s="123"/>
      <c r="CM5" s="123"/>
      <c r="CN5" s="123"/>
      <c r="CO5" s="123"/>
      <c r="CP5" s="111"/>
      <c r="CQ5" s="123"/>
      <c r="CR5" s="123"/>
      <c r="CS5" s="123"/>
      <c r="CT5" s="123"/>
      <c r="CU5" s="123"/>
      <c r="CV5" s="123"/>
      <c r="CW5" s="123"/>
      <c r="CX5" s="123"/>
      <c r="CY5" s="123"/>
      <c r="CZ5" s="123"/>
      <c r="DA5" s="123"/>
      <c r="DB5" s="111"/>
      <c r="DC5" s="123"/>
      <c r="DD5" s="123"/>
      <c r="DE5" s="123"/>
      <c r="DF5" s="123"/>
      <c r="DG5" s="123"/>
      <c r="DH5" s="123"/>
      <c r="DI5" s="123"/>
      <c r="DJ5" s="123"/>
      <c r="DK5" s="123"/>
      <c r="DL5" s="123"/>
      <c r="DM5" s="123"/>
      <c r="DN5" s="111"/>
      <c r="DO5" s="123"/>
      <c r="DP5" s="123"/>
      <c r="DQ5" s="123"/>
      <c r="DR5" s="123"/>
      <c r="DS5" s="123"/>
      <c r="DT5" s="123"/>
      <c r="DU5" s="123"/>
      <c r="DV5" s="123"/>
      <c r="DW5" s="123"/>
      <c r="DX5" s="123"/>
      <c r="DY5" s="123"/>
    </row>
    <row r="6" spans="1:129" s="3" customFormat="1" x14ac:dyDescent="0.25">
      <c r="A6" s="109"/>
      <c r="B6" s="109"/>
      <c r="C6" s="108"/>
      <c r="D6" s="108"/>
      <c r="E6" s="108"/>
      <c r="F6" s="108"/>
      <c r="G6" s="108"/>
      <c r="H6" s="108"/>
      <c r="I6" s="117"/>
      <c r="J6" s="108"/>
      <c r="K6" s="108"/>
      <c r="L6" s="108"/>
      <c r="M6" s="108"/>
      <c r="N6" s="108"/>
      <c r="O6" s="108"/>
      <c r="P6" s="108"/>
      <c r="Q6" s="108"/>
      <c r="R6" s="108"/>
      <c r="S6" s="108"/>
      <c r="T6" s="108"/>
      <c r="U6" s="117"/>
      <c r="V6" s="108"/>
      <c r="W6" s="108"/>
      <c r="X6" s="108"/>
      <c r="Y6" s="108"/>
      <c r="Z6" s="108"/>
      <c r="AA6" s="108"/>
      <c r="AB6" s="108"/>
      <c r="AC6" s="108"/>
      <c r="AD6" s="108"/>
      <c r="AE6" s="108"/>
      <c r="AF6" s="108"/>
      <c r="AG6" s="117"/>
      <c r="AH6" s="108"/>
      <c r="AI6" s="108"/>
      <c r="AJ6" s="108"/>
      <c r="AK6" s="108"/>
      <c r="AL6" s="108"/>
      <c r="AM6" s="108"/>
      <c r="AN6" s="108"/>
      <c r="AO6" s="108"/>
      <c r="AP6" s="108"/>
      <c r="AQ6" s="108"/>
      <c r="AR6" s="108"/>
      <c r="AS6" s="117"/>
      <c r="AT6" s="108"/>
      <c r="AU6" s="108"/>
      <c r="AV6" s="108"/>
      <c r="AW6" s="108"/>
      <c r="AX6" s="108"/>
      <c r="AY6" s="108"/>
      <c r="AZ6" s="108"/>
      <c r="BA6" s="108"/>
      <c r="BB6" s="108"/>
      <c r="BC6" s="108"/>
      <c r="BD6" s="108"/>
      <c r="BE6" s="117"/>
      <c r="BF6" s="108"/>
      <c r="BG6" s="108"/>
      <c r="BH6" s="108"/>
      <c r="BI6" s="108"/>
      <c r="BJ6" s="108"/>
      <c r="BK6" s="108"/>
      <c r="BL6" s="108"/>
      <c r="BM6" s="108"/>
      <c r="BN6" s="108"/>
      <c r="BO6" s="108"/>
      <c r="BP6" s="108"/>
      <c r="BQ6" s="117"/>
      <c r="BR6" s="108"/>
      <c r="BS6" s="108"/>
      <c r="BT6" s="108"/>
      <c r="BU6" s="108"/>
      <c r="BV6" s="108"/>
      <c r="BW6" s="108"/>
      <c r="BX6" s="108"/>
      <c r="BY6" s="108"/>
      <c r="BZ6" s="108"/>
      <c r="CA6" s="108"/>
      <c r="CB6" s="108"/>
      <c r="CC6" s="117"/>
      <c r="CD6" s="108"/>
      <c r="CE6" s="108"/>
      <c r="CF6" s="108"/>
      <c r="CG6" s="108"/>
      <c r="CH6" s="108"/>
      <c r="CI6" s="108"/>
      <c r="CJ6" s="108"/>
      <c r="CK6" s="108"/>
      <c r="CL6" s="108"/>
      <c r="CM6" s="108"/>
      <c r="CN6" s="108"/>
      <c r="CO6" s="117"/>
      <c r="CP6" s="108"/>
      <c r="CQ6" s="108"/>
      <c r="CR6" s="108"/>
      <c r="CS6" s="108"/>
      <c r="CT6" s="108"/>
      <c r="CU6" s="108"/>
      <c r="CV6" s="108"/>
      <c r="CW6" s="108"/>
      <c r="CX6" s="108"/>
      <c r="CY6" s="108"/>
      <c r="CZ6" s="108"/>
      <c r="DA6" s="117"/>
      <c r="DB6" s="108"/>
      <c r="DC6" s="108"/>
      <c r="DD6" s="108"/>
      <c r="DE6" s="108"/>
      <c r="DF6" s="108"/>
      <c r="DG6" s="108"/>
      <c r="DH6" s="108"/>
      <c r="DI6" s="108"/>
      <c r="DJ6" s="108"/>
      <c r="DK6" s="108"/>
      <c r="DL6" s="108"/>
      <c r="DM6" s="117"/>
      <c r="DN6" s="108"/>
      <c r="DO6" s="108"/>
      <c r="DP6" s="108"/>
      <c r="DQ6" s="108"/>
      <c r="DR6" s="108"/>
      <c r="DS6" s="108"/>
      <c r="DT6" s="108"/>
      <c r="DU6" s="108"/>
      <c r="DV6" s="108"/>
      <c r="DW6" s="108"/>
      <c r="DX6" s="108"/>
      <c r="DY6" s="117"/>
    </row>
    <row r="7" spans="1:129" s="3" customFormat="1" x14ac:dyDescent="0.25">
      <c r="A7" s="296" t="s">
        <v>3</v>
      </c>
      <c r="B7" s="135" t="s">
        <v>4</v>
      </c>
      <c r="C7" s="124"/>
      <c r="D7" s="108"/>
      <c r="E7" s="108"/>
      <c r="F7" s="108"/>
      <c r="G7" s="108"/>
      <c r="H7" s="108"/>
      <c r="I7" s="125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17"/>
      <c r="V7" s="108"/>
      <c r="W7" s="108"/>
      <c r="X7" s="108"/>
      <c r="Y7" s="108"/>
      <c r="Z7" s="108"/>
      <c r="AA7" s="108"/>
      <c r="AB7" s="108"/>
      <c r="AC7" s="108"/>
      <c r="AD7" s="108"/>
      <c r="AE7" s="108"/>
      <c r="AF7" s="108"/>
      <c r="AG7" s="117"/>
      <c r="AH7" s="108"/>
      <c r="AI7" s="108"/>
      <c r="AJ7" s="108"/>
      <c r="AK7" s="108"/>
      <c r="AL7" s="108"/>
      <c r="AM7" s="108"/>
      <c r="AN7" s="108"/>
      <c r="AO7" s="108"/>
      <c r="AP7" s="108"/>
      <c r="AQ7" s="108"/>
      <c r="AR7" s="108"/>
      <c r="AS7" s="117"/>
      <c r="AT7" s="108"/>
      <c r="AU7" s="108"/>
      <c r="AV7" s="108"/>
      <c r="AW7" s="108"/>
      <c r="AX7" s="108"/>
      <c r="AY7" s="108"/>
      <c r="AZ7" s="108"/>
      <c r="BA7" s="108"/>
      <c r="BB7" s="108"/>
      <c r="BC7" s="108"/>
      <c r="BD7" s="108"/>
      <c r="BE7" s="117"/>
      <c r="BF7" s="108"/>
      <c r="BG7" s="108"/>
      <c r="BH7" s="108"/>
      <c r="BI7" s="108"/>
      <c r="BJ7" s="108"/>
      <c r="BK7" s="108"/>
      <c r="BL7" s="108"/>
      <c r="BM7" s="108"/>
      <c r="BN7" s="108"/>
      <c r="BO7" s="108"/>
      <c r="BP7" s="108"/>
      <c r="BQ7" s="117"/>
      <c r="BR7" s="108"/>
      <c r="BS7" s="108"/>
      <c r="BT7" s="108"/>
      <c r="BU7" s="108"/>
      <c r="BV7" s="108"/>
      <c r="BW7" s="108"/>
      <c r="BX7" s="108"/>
      <c r="BY7" s="108"/>
      <c r="BZ7" s="108"/>
      <c r="CA7" s="108"/>
      <c r="CB7" s="108"/>
      <c r="CC7" s="117"/>
      <c r="CD7" s="108"/>
      <c r="CE7" s="108"/>
      <c r="CF7" s="108"/>
      <c r="CG7" s="108"/>
      <c r="CH7" s="108"/>
      <c r="CI7" s="108"/>
      <c r="CJ7" s="108"/>
      <c r="CK7" s="108"/>
      <c r="CL7" s="108"/>
      <c r="CM7" s="108"/>
      <c r="CN7" s="108"/>
      <c r="CO7" s="117"/>
      <c r="CP7" s="108"/>
      <c r="CQ7" s="108"/>
      <c r="CR7" s="108"/>
      <c r="CS7" s="108"/>
      <c r="CT7" s="108"/>
      <c r="CU7" s="108"/>
      <c r="CV7" s="108"/>
      <c r="CW7" s="108"/>
      <c r="CX7" s="108"/>
      <c r="CY7" s="108"/>
      <c r="CZ7" s="108"/>
      <c r="DA7" s="117"/>
      <c r="DB7" s="108"/>
      <c r="DC7" s="108"/>
      <c r="DD7" s="108"/>
      <c r="DE7" s="108"/>
      <c r="DF7" s="108"/>
      <c r="DG7" s="108"/>
      <c r="DH7" s="108"/>
      <c r="DI7" s="108"/>
      <c r="DJ7" s="108"/>
      <c r="DK7" s="108"/>
      <c r="DL7" s="108"/>
      <c r="DM7" s="117"/>
      <c r="DN7" s="108"/>
      <c r="DO7" s="108"/>
      <c r="DP7" s="108"/>
      <c r="DQ7" s="108"/>
      <c r="DR7" s="108"/>
      <c r="DS7" s="108"/>
      <c r="DT7" s="108"/>
      <c r="DU7" s="108"/>
      <c r="DV7" s="108"/>
      <c r="DW7" s="108"/>
      <c r="DX7" s="108"/>
      <c r="DY7" s="117"/>
    </row>
    <row r="8" spans="1:129" s="3" customFormat="1" x14ac:dyDescent="0.25">
      <c r="A8" s="296"/>
      <c r="B8" s="300" t="s">
        <v>93</v>
      </c>
      <c r="C8" s="300"/>
      <c r="D8" s="122">
        <v>797</v>
      </c>
      <c r="E8" s="122">
        <v>184</v>
      </c>
      <c r="F8" s="122">
        <v>632</v>
      </c>
      <c r="G8" s="122">
        <v>666</v>
      </c>
      <c r="H8" s="122">
        <v>487</v>
      </c>
      <c r="I8" s="122">
        <v>777</v>
      </c>
      <c r="J8" s="122">
        <v>665</v>
      </c>
      <c r="K8" s="122">
        <v>677</v>
      </c>
      <c r="L8" s="122">
        <v>628</v>
      </c>
      <c r="M8" s="122">
        <v>752</v>
      </c>
      <c r="N8" s="122">
        <v>522</v>
      </c>
      <c r="O8" s="122">
        <v>907</v>
      </c>
      <c r="P8" s="122">
        <v>1062</v>
      </c>
      <c r="Q8" s="122">
        <v>119</v>
      </c>
      <c r="R8" s="122">
        <v>377</v>
      </c>
      <c r="S8" s="122">
        <v>646</v>
      </c>
      <c r="T8" s="122">
        <v>325</v>
      </c>
      <c r="U8" s="122">
        <v>563</v>
      </c>
      <c r="V8" s="126">
        <v>606</v>
      </c>
      <c r="W8" s="122">
        <v>684</v>
      </c>
      <c r="X8" s="122">
        <v>993</v>
      </c>
      <c r="Y8" s="122">
        <v>686</v>
      </c>
      <c r="Z8" s="122">
        <v>512</v>
      </c>
      <c r="AA8" s="122">
        <v>571</v>
      </c>
      <c r="AB8" s="122">
        <v>1021</v>
      </c>
      <c r="AC8" s="122">
        <v>300</v>
      </c>
      <c r="AD8" s="122">
        <v>740</v>
      </c>
      <c r="AE8" s="122">
        <v>774</v>
      </c>
      <c r="AF8" s="122">
        <v>513</v>
      </c>
      <c r="AG8" s="122">
        <v>579</v>
      </c>
      <c r="AH8" s="126">
        <v>497</v>
      </c>
      <c r="AI8" s="122">
        <v>922</v>
      </c>
      <c r="AJ8" s="122">
        <v>713</v>
      </c>
      <c r="AK8" s="122">
        <v>575</v>
      </c>
      <c r="AL8" s="122">
        <v>380</v>
      </c>
      <c r="AM8" s="122">
        <v>402</v>
      </c>
      <c r="AN8" s="122">
        <v>854</v>
      </c>
      <c r="AO8" s="122">
        <v>145</v>
      </c>
      <c r="AP8" s="122">
        <v>455</v>
      </c>
      <c r="AQ8" s="122">
        <v>109</v>
      </c>
      <c r="AR8" s="122">
        <v>25</v>
      </c>
      <c r="AS8" s="122">
        <v>552</v>
      </c>
      <c r="AT8" s="126">
        <v>432</v>
      </c>
      <c r="AU8" s="122">
        <v>392</v>
      </c>
      <c r="AV8" s="122">
        <v>593</v>
      </c>
      <c r="AW8" s="122">
        <v>454</v>
      </c>
      <c r="AX8" s="122">
        <v>303</v>
      </c>
      <c r="AY8" s="122">
        <v>240</v>
      </c>
      <c r="AZ8" s="122">
        <v>453</v>
      </c>
      <c r="BA8" s="122">
        <v>55</v>
      </c>
      <c r="BB8" s="122">
        <v>180</v>
      </c>
      <c r="BC8" s="122">
        <v>303</v>
      </c>
      <c r="BD8" s="122">
        <v>104</v>
      </c>
      <c r="BE8" s="122">
        <v>213</v>
      </c>
      <c r="BF8" s="126">
        <v>188</v>
      </c>
      <c r="BG8" s="122">
        <v>308</v>
      </c>
      <c r="BH8" s="122">
        <v>510</v>
      </c>
      <c r="BI8" s="122">
        <v>487</v>
      </c>
      <c r="BJ8" s="122">
        <v>475</v>
      </c>
      <c r="BK8" s="122">
        <v>491</v>
      </c>
      <c r="BL8" s="122"/>
      <c r="BM8" s="122"/>
      <c r="BN8" s="122"/>
      <c r="BO8" s="122"/>
      <c r="BP8" s="122"/>
      <c r="BQ8" s="122"/>
      <c r="BR8" s="126"/>
      <c r="BS8" s="122"/>
      <c r="BT8" s="122"/>
      <c r="BU8" s="122"/>
      <c r="BV8" s="122"/>
      <c r="BW8" s="122"/>
      <c r="BX8" s="122"/>
      <c r="BY8" s="122"/>
      <c r="BZ8" s="122"/>
      <c r="CA8" s="122"/>
      <c r="CB8" s="122"/>
      <c r="CC8" s="122"/>
      <c r="CD8" s="126"/>
      <c r="CE8" s="122"/>
      <c r="CF8" s="122"/>
      <c r="CG8" s="122"/>
      <c r="CH8" s="122"/>
      <c r="CI8" s="122"/>
      <c r="CJ8" s="122"/>
      <c r="CK8" s="122"/>
      <c r="CL8" s="122"/>
      <c r="CM8" s="122"/>
      <c r="CN8" s="122"/>
      <c r="CO8" s="122"/>
      <c r="CP8" s="126"/>
      <c r="CQ8" s="122"/>
      <c r="CR8" s="122"/>
      <c r="CS8" s="122"/>
      <c r="CT8" s="122"/>
      <c r="CU8" s="122"/>
      <c r="CV8" s="122"/>
      <c r="CW8" s="122"/>
      <c r="CX8" s="122"/>
      <c r="CY8" s="122"/>
      <c r="CZ8" s="122"/>
      <c r="DA8" s="122"/>
      <c r="DB8" s="126"/>
      <c r="DC8" s="122"/>
      <c r="DD8" s="122"/>
      <c r="DE8" s="122"/>
      <c r="DF8" s="122"/>
      <c r="DG8" s="122"/>
      <c r="DH8" s="122"/>
      <c r="DI8" s="122"/>
      <c r="DJ8" s="122"/>
      <c r="DK8" s="122"/>
      <c r="DL8" s="122"/>
      <c r="DM8" s="122"/>
      <c r="DN8" s="126"/>
      <c r="DO8" s="122"/>
      <c r="DP8" s="122"/>
      <c r="DQ8" s="122"/>
      <c r="DR8" s="122"/>
      <c r="DS8" s="122"/>
      <c r="DT8" s="122"/>
      <c r="DU8" s="122"/>
      <c r="DV8" s="122"/>
      <c r="DW8" s="122"/>
      <c r="DX8" s="122"/>
      <c r="DY8" s="122"/>
    </row>
    <row r="9" spans="1:129" s="3" customFormat="1" x14ac:dyDescent="0.25">
      <c r="A9" s="296"/>
      <c r="B9" s="300" t="s">
        <v>6</v>
      </c>
      <c r="C9" s="300"/>
      <c r="D9" s="122">
        <v>0</v>
      </c>
      <c r="E9" s="122">
        <v>0</v>
      </c>
      <c r="F9" s="122">
        <v>0</v>
      </c>
      <c r="G9" s="122">
        <v>0</v>
      </c>
      <c r="H9" s="122">
        <v>0</v>
      </c>
      <c r="I9" s="122">
        <v>0</v>
      </c>
      <c r="J9" s="122">
        <v>0</v>
      </c>
      <c r="K9" s="122">
        <v>0</v>
      </c>
      <c r="L9" s="122">
        <v>0</v>
      </c>
      <c r="M9" s="122">
        <v>0</v>
      </c>
      <c r="N9" s="122">
        <v>0</v>
      </c>
      <c r="O9" s="122">
        <v>0</v>
      </c>
      <c r="P9" s="122">
        <v>0</v>
      </c>
      <c r="Q9" s="122">
        <v>0</v>
      </c>
      <c r="R9" s="122">
        <v>0</v>
      </c>
      <c r="S9" s="122">
        <v>0</v>
      </c>
      <c r="T9" s="122">
        <v>0</v>
      </c>
      <c r="U9" s="122">
        <v>0</v>
      </c>
      <c r="V9" s="126">
        <v>0</v>
      </c>
      <c r="W9" s="122">
        <v>0</v>
      </c>
      <c r="X9" s="122">
        <v>0</v>
      </c>
      <c r="Y9" s="122">
        <v>0</v>
      </c>
      <c r="Z9" s="122">
        <v>0</v>
      </c>
      <c r="AA9" s="122">
        <v>0</v>
      </c>
      <c r="AB9" s="122">
        <v>0</v>
      </c>
      <c r="AC9" s="122">
        <v>0</v>
      </c>
      <c r="AD9" s="122">
        <v>0</v>
      </c>
      <c r="AE9" s="122">
        <v>0</v>
      </c>
      <c r="AF9" s="122">
        <v>0</v>
      </c>
      <c r="AG9" s="122">
        <v>0</v>
      </c>
      <c r="AH9" s="126">
        <v>0</v>
      </c>
      <c r="AI9" s="122">
        <v>0</v>
      </c>
      <c r="AJ9" s="122">
        <v>0</v>
      </c>
      <c r="AK9" s="122">
        <v>0</v>
      </c>
      <c r="AL9" s="122">
        <v>0</v>
      </c>
      <c r="AM9" s="122">
        <v>0</v>
      </c>
      <c r="AN9" s="122">
        <v>0</v>
      </c>
      <c r="AO9" s="122">
        <v>0</v>
      </c>
      <c r="AP9" s="122">
        <v>0</v>
      </c>
      <c r="AQ9" s="122">
        <v>0</v>
      </c>
      <c r="AR9" s="122">
        <v>0</v>
      </c>
      <c r="AS9" s="122">
        <v>0</v>
      </c>
      <c r="AT9" s="126">
        <v>0</v>
      </c>
      <c r="AU9" s="122">
        <v>0</v>
      </c>
      <c r="AV9" s="122">
        <v>0</v>
      </c>
      <c r="AW9" s="122">
        <v>0</v>
      </c>
      <c r="AX9" s="122">
        <v>0</v>
      </c>
      <c r="AY9" s="122">
        <v>0</v>
      </c>
      <c r="AZ9" s="122">
        <v>0</v>
      </c>
      <c r="BA9" s="122">
        <v>0</v>
      </c>
      <c r="BB9" s="122">
        <v>0</v>
      </c>
      <c r="BC9" s="122">
        <v>0</v>
      </c>
      <c r="BD9" s="122">
        <v>0</v>
      </c>
      <c r="BE9" s="122">
        <v>0</v>
      </c>
      <c r="BF9" s="126">
        <v>0</v>
      </c>
      <c r="BG9" s="122">
        <v>0</v>
      </c>
      <c r="BH9" s="122">
        <v>0</v>
      </c>
      <c r="BI9" s="122">
        <v>0</v>
      </c>
      <c r="BJ9" s="122">
        <v>0</v>
      </c>
      <c r="BK9" s="122">
        <v>0</v>
      </c>
      <c r="BL9" s="122"/>
      <c r="BM9" s="122"/>
      <c r="BN9" s="122"/>
      <c r="BO9" s="122"/>
      <c r="BP9" s="122"/>
      <c r="BQ9" s="122"/>
      <c r="BR9" s="126"/>
      <c r="BS9" s="122"/>
      <c r="BT9" s="122"/>
      <c r="BU9" s="122"/>
      <c r="BV9" s="122"/>
      <c r="BW9" s="122"/>
      <c r="BX9" s="122"/>
      <c r="BY9" s="122"/>
      <c r="BZ9" s="122"/>
      <c r="CA9" s="122"/>
      <c r="CB9" s="122"/>
      <c r="CC9" s="122"/>
      <c r="CD9" s="126"/>
      <c r="CE9" s="122"/>
      <c r="CF9" s="122"/>
      <c r="CG9" s="122"/>
      <c r="CH9" s="122"/>
      <c r="CI9" s="122"/>
      <c r="CJ9" s="122"/>
      <c r="CK9" s="122"/>
      <c r="CL9" s="122"/>
      <c r="CM9" s="122"/>
      <c r="CN9" s="122"/>
      <c r="CO9" s="122"/>
      <c r="CP9" s="126"/>
      <c r="CQ9" s="122"/>
      <c r="CR9" s="122"/>
      <c r="CS9" s="122"/>
      <c r="CT9" s="122"/>
      <c r="CU9" s="122"/>
      <c r="CV9" s="122"/>
      <c r="CW9" s="122"/>
      <c r="CX9" s="122"/>
      <c r="CY9" s="122"/>
      <c r="CZ9" s="122"/>
      <c r="DA9" s="122"/>
      <c r="DB9" s="126"/>
      <c r="DC9" s="122"/>
      <c r="DD9" s="122"/>
      <c r="DE9" s="122"/>
      <c r="DF9" s="122"/>
      <c r="DG9" s="122"/>
      <c r="DH9" s="122"/>
      <c r="DI9" s="122"/>
      <c r="DJ9" s="122"/>
      <c r="DK9" s="122"/>
      <c r="DL9" s="122"/>
      <c r="DM9" s="122"/>
      <c r="DN9" s="126"/>
      <c r="DO9" s="122"/>
      <c r="DP9" s="122"/>
      <c r="DQ9" s="122"/>
      <c r="DR9" s="122"/>
      <c r="DS9" s="122"/>
      <c r="DT9" s="122"/>
      <c r="DU9" s="122"/>
      <c r="DV9" s="122"/>
      <c r="DW9" s="122"/>
      <c r="DX9" s="122"/>
      <c r="DY9" s="122"/>
    </row>
    <row r="10" spans="1:129" s="3" customFormat="1" x14ac:dyDescent="0.25">
      <c r="A10" s="296"/>
      <c r="B10" s="300" t="s">
        <v>7</v>
      </c>
      <c r="C10" s="300"/>
      <c r="D10" s="122">
        <v>0</v>
      </c>
      <c r="E10" s="122">
        <v>0</v>
      </c>
      <c r="F10" s="122">
        <v>0</v>
      </c>
      <c r="G10" s="122">
        <v>0</v>
      </c>
      <c r="H10" s="122">
        <v>0</v>
      </c>
      <c r="I10" s="122">
        <v>0</v>
      </c>
      <c r="J10" s="122">
        <v>1</v>
      </c>
      <c r="K10" s="122">
        <v>0</v>
      </c>
      <c r="L10" s="122">
        <v>0</v>
      </c>
      <c r="M10" s="122">
        <v>0</v>
      </c>
      <c r="N10" s="122">
        <v>0</v>
      </c>
      <c r="O10" s="122">
        <v>0</v>
      </c>
      <c r="P10" s="122">
        <v>0</v>
      </c>
      <c r="Q10" s="122">
        <v>0</v>
      </c>
      <c r="R10" s="122">
        <v>0</v>
      </c>
      <c r="S10" s="122">
        <v>0</v>
      </c>
      <c r="T10" s="122">
        <v>0</v>
      </c>
      <c r="U10" s="122">
        <v>0</v>
      </c>
      <c r="V10" s="126">
        <v>0</v>
      </c>
      <c r="W10" s="122">
        <v>0</v>
      </c>
      <c r="X10" s="122">
        <v>0</v>
      </c>
      <c r="Y10" s="122">
        <v>0</v>
      </c>
      <c r="Z10" s="122">
        <v>0</v>
      </c>
      <c r="AA10" s="122">
        <v>0</v>
      </c>
      <c r="AB10" s="122">
        <v>0</v>
      </c>
      <c r="AC10" s="122">
        <v>0</v>
      </c>
      <c r="AD10" s="122">
        <v>0</v>
      </c>
      <c r="AE10" s="122">
        <v>0</v>
      </c>
      <c r="AF10" s="122">
        <v>0</v>
      </c>
      <c r="AG10" s="122">
        <v>0</v>
      </c>
      <c r="AH10" s="126">
        <v>0</v>
      </c>
      <c r="AI10" s="122">
        <v>0</v>
      </c>
      <c r="AJ10" s="122">
        <v>2</v>
      </c>
      <c r="AK10" s="122">
        <v>1</v>
      </c>
      <c r="AL10" s="122">
        <v>0</v>
      </c>
      <c r="AM10" s="122">
        <v>1</v>
      </c>
      <c r="AN10" s="122">
        <v>0</v>
      </c>
      <c r="AO10" s="122">
        <v>0</v>
      </c>
      <c r="AP10" s="122">
        <v>0</v>
      </c>
      <c r="AQ10" s="122">
        <v>0</v>
      </c>
      <c r="AR10" s="122">
        <v>0</v>
      </c>
      <c r="AS10" s="122">
        <v>1</v>
      </c>
      <c r="AT10" s="126">
        <v>1</v>
      </c>
      <c r="AU10" s="122">
        <v>0</v>
      </c>
      <c r="AV10" s="122">
        <v>1</v>
      </c>
      <c r="AW10" s="122">
        <v>0</v>
      </c>
      <c r="AX10" s="122">
        <v>0</v>
      </c>
      <c r="AY10" s="122">
        <v>0</v>
      </c>
      <c r="AZ10" s="122">
        <v>0</v>
      </c>
      <c r="BA10" s="122">
        <v>0</v>
      </c>
      <c r="BB10" s="122">
        <v>0</v>
      </c>
      <c r="BC10" s="122">
        <v>0</v>
      </c>
      <c r="BD10" s="122">
        <v>0</v>
      </c>
      <c r="BE10" s="122">
        <v>0</v>
      </c>
      <c r="BF10" s="126">
        <v>1</v>
      </c>
      <c r="BG10" s="122">
        <v>0</v>
      </c>
      <c r="BH10" s="122">
        <v>0</v>
      </c>
      <c r="BI10" s="122">
        <v>0</v>
      </c>
      <c r="BJ10" s="122">
        <v>0</v>
      </c>
      <c r="BK10" s="122">
        <v>0</v>
      </c>
      <c r="BL10" s="122"/>
      <c r="BM10" s="122"/>
      <c r="BN10" s="122"/>
      <c r="BO10" s="122"/>
      <c r="BP10" s="122"/>
      <c r="BQ10" s="122"/>
      <c r="BR10" s="126"/>
      <c r="BS10" s="122"/>
      <c r="BT10" s="122"/>
      <c r="BU10" s="122"/>
      <c r="BV10" s="122"/>
      <c r="BW10" s="122"/>
      <c r="BX10" s="122"/>
      <c r="BY10" s="122"/>
      <c r="BZ10" s="122"/>
      <c r="CA10" s="122"/>
      <c r="CB10" s="122"/>
      <c r="CC10" s="122"/>
      <c r="CD10" s="126"/>
      <c r="CE10" s="122"/>
      <c r="CF10" s="122"/>
      <c r="CG10" s="122"/>
      <c r="CH10" s="122"/>
      <c r="CI10" s="122"/>
      <c r="CJ10" s="122"/>
      <c r="CK10" s="122"/>
      <c r="CL10" s="122"/>
      <c r="CM10" s="122"/>
      <c r="CN10" s="122"/>
      <c r="CO10" s="122"/>
      <c r="CP10" s="126"/>
      <c r="CQ10" s="122"/>
      <c r="CR10" s="122"/>
      <c r="CS10" s="122"/>
      <c r="CT10" s="122"/>
      <c r="CU10" s="122"/>
      <c r="CV10" s="122"/>
      <c r="CW10" s="122"/>
      <c r="CX10" s="122"/>
      <c r="CY10" s="122"/>
      <c r="CZ10" s="122"/>
      <c r="DA10" s="122"/>
      <c r="DB10" s="126"/>
      <c r="DC10" s="122"/>
      <c r="DD10" s="122"/>
      <c r="DE10" s="122"/>
      <c r="DF10" s="122"/>
      <c r="DG10" s="122"/>
      <c r="DH10" s="122"/>
      <c r="DI10" s="122"/>
      <c r="DJ10" s="122"/>
      <c r="DK10" s="122"/>
      <c r="DL10" s="122"/>
      <c r="DM10" s="122"/>
      <c r="DN10" s="126"/>
      <c r="DO10" s="122"/>
      <c r="DP10" s="122"/>
      <c r="DQ10" s="122"/>
      <c r="DR10" s="122"/>
      <c r="DS10" s="122"/>
      <c r="DT10" s="122"/>
      <c r="DU10" s="122"/>
      <c r="DV10" s="122"/>
      <c r="DW10" s="122"/>
      <c r="DX10" s="122"/>
      <c r="DY10" s="122"/>
    </row>
    <row r="11" spans="1:129" s="3" customFormat="1" x14ac:dyDescent="0.25">
      <c r="A11" s="296"/>
      <c r="B11" s="109"/>
      <c r="C11" s="108"/>
      <c r="D11" s="108"/>
      <c r="E11" s="108"/>
      <c r="F11" s="108"/>
      <c r="G11" s="108"/>
      <c r="H11" s="108"/>
      <c r="I11" s="117"/>
      <c r="J11" s="108"/>
      <c r="K11" s="108"/>
      <c r="L11" s="108"/>
      <c r="M11" s="108"/>
      <c r="N11" s="108"/>
      <c r="O11" s="108"/>
      <c r="P11" s="108"/>
      <c r="Q11" s="108"/>
      <c r="R11" s="108"/>
      <c r="S11" s="108"/>
      <c r="T11" s="108"/>
      <c r="U11" s="117"/>
      <c r="V11" s="108"/>
      <c r="W11" s="108"/>
      <c r="X11" s="108"/>
      <c r="Y11" s="108"/>
      <c r="Z11" s="108"/>
      <c r="AA11" s="108"/>
      <c r="AB11" s="108"/>
      <c r="AC11" s="108"/>
      <c r="AD11" s="108"/>
      <c r="AE11" s="108"/>
      <c r="AF11" s="108"/>
      <c r="AG11" s="117"/>
      <c r="AH11" s="108"/>
      <c r="AI11" s="108"/>
      <c r="AJ11" s="108"/>
      <c r="AK11" s="108"/>
      <c r="AL11" s="108"/>
      <c r="AM11" s="108"/>
      <c r="AN11" s="108"/>
      <c r="AO11" s="108"/>
      <c r="AP11" s="108"/>
      <c r="AQ11" s="108"/>
      <c r="AR11" s="108"/>
      <c r="AS11" s="117"/>
      <c r="AT11" s="108"/>
      <c r="AU11" s="108"/>
      <c r="AV11" s="108"/>
      <c r="AW11" s="108"/>
      <c r="AX11" s="108"/>
      <c r="AY11" s="108"/>
      <c r="AZ11" s="108"/>
      <c r="BA11" s="108"/>
      <c r="BB11" s="108"/>
      <c r="BC11" s="108"/>
      <c r="BD11" s="108"/>
      <c r="BE11" s="117"/>
      <c r="BF11" s="108"/>
      <c r="BG11" s="108"/>
      <c r="BH11" s="108"/>
      <c r="BI11" s="108"/>
      <c r="BJ11" s="108"/>
      <c r="BK11" s="108"/>
      <c r="BL11" s="108"/>
      <c r="BM11" s="108"/>
      <c r="BN11" s="108"/>
      <c r="BO11" s="108"/>
      <c r="BP11" s="108"/>
      <c r="BQ11" s="117"/>
      <c r="BR11" s="108"/>
      <c r="BS11" s="108"/>
      <c r="BT11" s="108"/>
      <c r="BU11" s="108"/>
      <c r="BV11" s="108"/>
      <c r="BW11" s="108"/>
      <c r="BX11" s="108"/>
      <c r="BY11" s="108"/>
      <c r="BZ11" s="108"/>
      <c r="CA11" s="108"/>
      <c r="CB11" s="108"/>
      <c r="CC11" s="117"/>
      <c r="CD11" s="108"/>
      <c r="CE11" s="108"/>
      <c r="CF11" s="108"/>
      <c r="CG11" s="108"/>
      <c r="CH11" s="108"/>
      <c r="CI11" s="108"/>
      <c r="CJ11" s="108"/>
      <c r="CK11" s="108"/>
      <c r="CL11" s="108"/>
      <c r="CM11" s="108"/>
      <c r="CN11" s="108"/>
      <c r="CO11" s="117"/>
      <c r="CP11" s="108"/>
      <c r="CQ11" s="108"/>
      <c r="CR11" s="108"/>
      <c r="CS11" s="108"/>
      <c r="CT11" s="108"/>
      <c r="CU11" s="108"/>
      <c r="CV11" s="108"/>
      <c r="CW11" s="108"/>
      <c r="CX11" s="108"/>
      <c r="CY11" s="108"/>
      <c r="CZ11" s="108"/>
      <c r="DA11" s="117"/>
      <c r="DB11" s="108"/>
      <c r="DC11" s="108"/>
      <c r="DD11" s="108"/>
      <c r="DE11" s="108"/>
      <c r="DF11" s="108"/>
      <c r="DG11" s="108"/>
      <c r="DH11" s="108"/>
      <c r="DI11" s="108"/>
      <c r="DJ11" s="108"/>
      <c r="DK11" s="108"/>
      <c r="DL11" s="108"/>
      <c r="DM11" s="117"/>
      <c r="DN11" s="108"/>
      <c r="DO11" s="108"/>
      <c r="DP11" s="108"/>
      <c r="DQ11" s="108"/>
      <c r="DR11" s="108"/>
      <c r="DS11" s="108"/>
      <c r="DT11" s="108"/>
      <c r="DU11" s="108"/>
      <c r="DV11" s="108"/>
      <c r="DW11" s="108"/>
      <c r="DX11" s="108"/>
      <c r="DY11" s="117"/>
    </row>
    <row r="12" spans="1:129" s="3" customFormat="1" x14ac:dyDescent="0.25">
      <c r="A12" s="296"/>
      <c r="B12" s="136" t="s">
        <v>8</v>
      </c>
      <c r="C12" s="124"/>
      <c r="D12" s="108"/>
      <c r="E12" s="108"/>
      <c r="F12" s="108"/>
      <c r="G12" s="108"/>
      <c r="H12" s="108"/>
      <c r="I12" s="125"/>
      <c r="J12" s="108"/>
      <c r="K12" s="108"/>
      <c r="L12" s="108"/>
      <c r="M12" s="108"/>
      <c r="N12" s="108"/>
      <c r="O12" s="108"/>
      <c r="P12" s="108"/>
      <c r="Q12" s="108"/>
      <c r="R12" s="108"/>
      <c r="S12" s="108"/>
      <c r="T12" s="108"/>
      <c r="U12" s="117"/>
      <c r="V12" s="108"/>
      <c r="W12" s="108"/>
      <c r="X12" s="108"/>
      <c r="Y12" s="108"/>
      <c r="Z12" s="108"/>
      <c r="AA12" s="108"/>
      <c r="AB12" s="108"/>
      <c r="AC12" s="108"/>
      <c r="AD12" s="108"/>
      <c r="AE12" s="108"/>
      <c r="AF12" s="108"/>
      <c r="AG12" s="117"/>
      <c r="AH12" s="108"/>
      <c r="AI12" s="108"/>
      <c r="AJ12" s="108"/>
      <c r="AK12" s="108"/>
      <c r="AL12" s="108"/>
      <c r="AM12" s="108"/>
      <c r="AN12" s="108"/>
      <c r="AO12" s="108"/>
      <c r="AP12" s="108"/>
      <c r="AQ12" s="108"/>
      <c r="AR12" s="108"/>
      <c r="AS12" s="117"/>
      <c r="AT12" s="108"/>
      <c r="AU12" s="108"/>
      <c r="AV12" s="108"/>
      <c r="AW12" s="108"/>
      <c r="AX12" s="108"/>
      <c r="AY12" s="108"/>
      <c r="AZ12" s="108"/>
      <c r="BA12" s="108"/>
      <c r="BB12" s="108"/>
      <c r="BC12" s="108"/>
      <c r="BD12" s="108"/>
      <c r="BE12" s="117"/>
      <c r="BF12" s="108"/>
      <c r="BG12" s="108"/>
      <c r="BH12" s="108"/>
      <c r="BI12" s="108"/>
      <c r="BJ12" s="108"/>
      <c r="BK12" s="108"/>
      <c r="BL12" s="108"/>
      <c r="BM12" s="108"/>
      <c r="BN12" s="108"/>
      <c r="BO12" s="108"/>
      <c r="BP12" s="108"/>
      <c r="BQ12" s="117"/>
      <c r="BR12" s="108"/>
      <c r="BS12" s="108"/>
      <c r="BT12" s="108"/>
      <c r="BU12" s="108"/>
      <c r="BV12" s="108"/>
      <c r="BW12" s="108"/>
      <c r="BX12" s="108"/>
      <c r="BY12" s="108"/>
      <c r="BZ12" s="108"/>
      <c r="CA12" s="108"/>
      <c r="CB12" s="108"/>
      <c r="CC12" s="117"/>
      <c r="CD12" s="108"/>
      <c r="CE12" s="108"/>
      <c r="CF12" s="108"/>
      <c r="CG12" s="108"/>
      <c r="CH12" s="108"/>
      <c r="CI12" s="108"/>
      <c r="CJ12" s="108"/>
      <c r="CK12" s="108"/>
      <c r="CL12" s="108"/>
      <c r="CM12" s="108"/>
      <c r="CN12" s="108"/>
      <c r="CO12" s="117"/>
      <c r="CP12" s="108"/>
      <c r="CQ12" s="108"/>
      <c r="CR12" s="108"/>
      <c r="CS12" s="108"/>
      <c r="CT12" s="108"/>
      <c r="CU12" s="108"/>
      <c r="CV12" s="108"/>
      <c r="CW12" s="108"/>
      <c r="CX12" s="108"/>
      <c r="CY12" s="108"/>
      <c r="CZ12" s="108"/>
      <c r="DA12" s="117"/>
      <c r="DB12" s="108"/>
      <c r="DC12" s="108"/>
      <c r="DD12" s="108"/>
      <c r="DE12" s="108"/>
      <c r="DF12" s="108"/>
      <c r="DG12" s="108"/>
      <c r="DH12" s="108"/>
      <c r="DI12" s="108"/>
      <c r="DJ12" s="108"/>
      <c r="DK12" s="108"/>
      <c r="DL12" s="108"/>
      <c r="DM12" s="117"/>
      <c r="DN12" s="108"/>
      <c r="DO12" s="108"/>
      <c r="DP12" s="108"/>
      <c r="DQ12" s="108"/>
      <c r="DR12" s="108"/>
      <c r="DS12" s="108"/>
      <c r="DT12" s="108"/>
      <c r="DU12" s="108"/>
      <c r="DV12" s="108"/>
      <c r="DW12" s="108"/>
      <c r="DX12" s="108"/>
      <c r="DY12" s="117"/>
    </row>
    <row r="13" spans="1:129" s="3" customFormat="1" x14ac:dyDescent="0.25">
      <c r="A13" s="296"/>
      <c r="B13" s="273" t="s">
        <v>93</v>
      </c>
      <c r="C13" s="280"/>
      <c r="D13" s="122">
        <v>36</v>
      </c>
      <c r="E13" s="122">
        <v>1</v>
      </c>
      <c r="F13" s="122">
        <v>38</v>
      </c>
      <c r="G13" s="122">
        <v>45</v>
      </c>
      <c r="H13" s="122">
        <v>37</v>
      </c>
      <c r="I13" s="122">
        <v>18</v>
      </c>
      <c r="J13" s="122">
        <v>42</v>
      </c>
      <c r="K13" s="122">
        <v>54</v>
      </c>
      <c r="L13" s="122">
        <v>44</v>
      </c>
      <c r="M13" s="122">
        <v>43</v>
      </c>
      <c r="N13" s="122">
        <v>32</v>
      </c>
      <c r="O13" s="122">
        <v>47</v>
      </c>
      <c r="P13" s="122">
        <v>53</v>
      </c>
      <c r="Q13" s="122">
        <v>6</v>
      </c>
      <c r="R13" s="122">
        <v>31</v>
      </c>
      <c r="S13" s="122">
        <v>67</v>
      </c>
      <c r="T13" s="122">
        <v>41</v>
      </c>
      <c r="U13" s="122">
        <v>24</v>
      </c>
      <c r="V13" s="126">
        <v>35</v>
      </c>
      <c r="W13" s="122">
        <v>29</v>
      </c>
      <c r="X13" s="122">
        <v>49</v>
      </c>
      <c r="Y13" s="122">
        <v>53</v>
      </c>
      <c r="Z13" s="122">
        <v>31</v>
      </c>
      <c r="AA13" s="122">
        <v>46</v>
      </c>
      <c r="AB13" s="122">
        <v>30</v>
      </c>
      <c r="AC13" s="122">
        <v>3</v>
      </c>
      <c r="AD13" s="122">
        <v>39</v>
      </c>
      <c r="AE13" s="122">
        <v>75</v>
      </c>
      <c r="AF13" s="122">
        <v>72</v>
      </c>
      <c r="AG13" s="122">
        <v>20</v>
      </c>
      <c r="AH13" s="126">
        <v>13</v>
      </c>
      <c r="AI13" s="122">
        <v>6</v>
      </c>
      <c r="AJ13" s="122">
        <v>1</v>
      </c>
      <c r="AK13" s="122">
        <v>1</v>
      </c>
      <c r="AL13" s="122">
        <v>1</v>
      </c>
      <c r="AM13" s="122">
        <v>1</v>
      </c>
      <c r="AN13" s="122">
        <v>1</v>
      </c>
      <c r="AO13" s="122">
        <v>1</v>
      </c>
      <c r="AP13" s="122">
        <v>1</v>
      </c>
      <c r="AQ13" s="122">
        <v>1</v>
      </c>
      <c r="AR13" s="122">
        <v>1</v>
      </c>
      <c r="AS13" s="122">
        <v>1</v>
      </c>
      <c r="AT13" s="126">
        <v>103</v>
      </c>
      <c r="AU13" s="122">
        <v>83</v>
      </c>
      <c r="AV13" s="122">
        <v>69</v>
      </c>
      <c r="AW13" s="122">
        <v>112</v>
      </c>
      <c r="AX13" s="122">
        <v>86</v>
      </c>
      <c r="AY13" s="122">
        <v>121</v>
      </c>
      <c r="AZ13" s="122">
        <v>65</v>
      </c>
      <c r="BA13" s="122">
        <v>1</v>
      </c>
      <c r="BB13" s="122">
        <v>10</v>
      </c>
      <c r="BC13" s="122">
        <v>26</v>
      </c>
      <c r="BD13" s="122">
        <v>23</v>
      </c>
      <c r="BE13" s="122">
        <v>17</v>
      </c>
      <c r="BF13" s="126">
        <v>42</v>
      </c>
      <c r="BG13" s="122">
        <v>21</v>
      </c>
      <c r="BH13" s="122">
        <v>9</v>
      </c>
      <c r="BI13" s="122">
        <v>15</v>
      </c>
      <c r="BJ13" s="122">
        <v>36</v>
      </c>
      <c r="BK13" s="122">
        <v>3</v>
      </c>
      <c r="BL13" s="122"/>
      <c r="BM13" s="122"/>
      <c r="BN13" s="122"/>
      <c r="BO13" s="122"/>
      <c r="BP13" s="122"/>
      <c r="BQ13" s="122"/>
      <c r="BR13" s="126"/>
      <c r="BS13" s="122"/>
      <c r="BT13" s="122"/>
      <c r="BU13" s="122"/>
      <c r="BV13" s="122"/>
      <c r="BW13" s="122"/>
      <c r="BX13" s="122"/>
      <c r="BY13" s="122"/>
      <c r="BZ13" s="122"/>
      <c r="CA13" s="122"/>
      <c r="CB13" s="122"/>
      <c r="CC13" s="122"/>
      <c r="CD13" s="126"/>
      <c r="CE13" s="122"/>
      <c r="CF13" s="122"/>
      <c r="CG13" s="122"/>
      <c r="CH13" s="122"/>
      <c r="CI13" s="122"/>
      <c r="CJ13" s="122"/>
      <c r="CK13" s="122"/>
      <c r="CL13" s="122"/>
      <c r="CM13" s="122"/>
      <c r="CN13" s="122"/>
      <c r="CO13" s="122"/>
      <c r="CP13" s="126"/>
      <c r="CQ13" s="122"/>
      <c r="CR13" s="122"/>
      <c r="CS13" s="122"/>
      <c r="CT13" s="122"/>
      <c r="CU13" s="122"/>
      <c r="CV13" s="122"/>
      <c r="CW13" s="122"/>
      <c r="CX13" s="122"/>
      <c r="CY13" s="122"/>
      <c r="CZ13" s="122"/>
      <c r="DA13" s="122"/>
      <c r="DB13" s="126"/>
      <c r="DC13" s="122"/>
      <c r="DD13" s="122"/>
      <c r="DE13" s="122"/>
      <c r="DF13" s="122"/>
      <c r="DG13" s="122"/>
      <c r="DH13" s="122"/>
      <c r="DI13" s="122"/>
      <c r="DJ13" s="122"/>
      <c r="DK13" s="122"/>
      <c r="DL13" s="122"/>
      <c r="DM13" s="122"/>
      <c r="DN13" s="126"/>
      <c r="DO13" s="122"/>
      <c r="DP13" s="122"/>
      <c r="DQ13" s="122"/>
      <c r="DR13" s="122"/>
      <c r="DS13" s="122"/>
      <c r="DT13" s="122"/>
      <c r="DU13" s="122"/>
      <c r="DV13" s="122"/>
      <c r="DW13" s="122"/>
      <c r="DX13" s="122"/>
      <c r="DY13" s="122"/>
    </row>
    <row r="14" spans="1:129" s="3" customFormat="1" x14ac:dyDescent="0.25">
      <c r="A14" s="296"/>
      <c r="B14" s="273" t="s">
        <v>6</v>
      </c>
      <c r="C14" s="280"/>
      <c r="D14" s="122">
        <v>0</v>
      </c>
      <c r="E14" s="122">
        <v>0</v>
      </c>
      <c r="F14" s="122">
        <v>0</v>
      </c>
      <c r="G14" s="122">
        <v>0</v>
      </c>
      <c r="H14" s="122">
        <v>0</v>
      </c>
      <c r="I14" s="122">
        <v>0</v>
      </c>
      <c r="J14" s="122">
        <v>0</v>
      </c>
      <c r="K14" s="122">
        <v>0</v>
      </c>
      <c r="L14" s="122">
        <v>0</v>
      </c>
      <c r="M14" s="122">
        <v>0</v>
      </c>
      <c r="N14" s="122">
        <v>0</v>
      </c>
      <c r="O14" s="122">
        <v>0</v>
      </c>
      <c r="P14" s="122">
        <v>0</v>
      </c>
      <c r="Q14" s="122">
        <v>0</v>
      </c>
      <c r="R14" s="122">
        <v>0</v>
      </c>
      <c r="S14" s="122">
        <v>0</v>
      </c>
      <c r="T14" s="122">
        <v>0</v>
      </c>
      <c r="U14" s="122">
        <v>0</v>
      </c>
      <c r="V14" s="126">
        <v>0</v>
      </c>
      <c r="W14" s="122">
        <v>0</v>
      </c>
      <c r="X14" s="122">
        <v>0</v>
      </c>
      <c r="Y14" s="122">
        <v>0</v>
      </c>
      <c r="Z14" s="122">
        <v>0</v>
      </c>
      <c r="AA14" s="122">
        <v>0</v>
      </c>
      <c r="AB14" s="122">
        <v>0</v>
      </c>
      <c r="AC14" s="122">
        <v>0</v>
      </c>
      <c r="AD14" s="122">
        <v>0</v>
      </c>
      <c r="AE14" s="122">
        <v>0</v>
      </c>
      <c r="AF14" s="122">
        <v>0</v>
      </c>
      <c r="AG14" s="122">
        <v>0</v>
      </c>
      <c r="AH14" s="126">
        <v>0</v>
      </c>
      <c r="AI14" s="122">
        <v>0</v>
      </c>
      <c r="AJ14" s="122">
        <v>0</v>
      </c>
      <c r="AK14" s="122">
        <v>0</v>
      </c>
      <c r="AL14" s="122">
        <v>0</v>
      </c>
      <c r="AM14" s="122">
        <v>0</v>
      </c>
      <c r="AN14" s="122">
        <v>0</v>
      </c>
      <c r="AO14" s="122">
        <v>0</v>
      </c>
      <c r="AP14" s="122">
        <v>0</v>
      </c>
      <c r="AQ14" s="122">
        <v>0</v>
      </c>
      <c r="AR14" s="122">
        <v>0</v>
      </c>
      <c r="AS14" s="122">
        <v>0</v>
      </c>
      <c r="AT14" s="126">
        <v>0</v>
      </c>
      <c r="AU14" s="122">
        <v>0</v>
      </c>
      <c r="AV14" s="122">
        <v>0</v>
      </c>
      <c r="AW14" s="122">
        <v>0</v>
      </c>
      <c r="AX14" s="122">
        <v>0</v>
      </c>
      <c r="AY14" s="122">
        <v>0</v>
      </c>
      <c r="AZ14" s="122">
        <v>0</v>
      </c>
      <c r="BA14" s="122">
        <v>0</v>
      </c>
      <c r="BB14" s="122">
        <v>0</v>
      </c>
      <c r="BC14" s="122">
        <v>0</v>
      </c>
      <c r="BD14" s="122">
        <v>0</v>
      </c>
      <c r="BE14" s="122">
        <v>0</v>
      </c>
      <c r="BF14" s="126">
        <v>0</v>
      </c>
      <c r="BG14" s="122">
        <v>0</v>
      </c>
      <c r="BH14" s="122">
        <v>0</v>
      </c>
      <c r="BI14" s="122">
        <v>0</v>
      </c>
      <c r="BJ14" s="122">
        <v>0</v>
      </c>
      <c r="BK14" s="122">
        <v>0</v>
      </c>
      <c r="BL14" s="122"/>
      <c r="BM14" s="122"/>
      <c r="BN14" s="122"/>
      <c r="BO14" s="122"/>
      <c r="BP14" s="122"/>
      <c r="BQ14" s="122"/>
      <c r="BR14" s="126"/>
      <c r="BS14" s="122"/>
      <c r="BT14" s="122"/>
      <c r="BU14" s="122"/>
      <c r="BV14" s="122"/>
      <c r="BW14" s="122"/>
      <c r="BX14" s="122"/>
      <c r="BY14" s="122"/>
      <c r="BZ14" s="122"/>
      <c r="CA14" s="122"/>
      <c r="CB14" s="122"/>
      <c r="CC14" s="122"/>
      <c r="CD14" s="126"/>
      <c r="CE14" s="122"/>
      <c r="CF14" s="122"/>
      <c r="CG14" s="122"/>
      <c r="CH14" s="122"/>
      <c r="CI14" s="122"/>
      <c r="CJ14" s="122"/>
      <c r="CK14" s="122"/>
      <c r="CL14" s="122"/>
      <c r="CM14" s="122"/>
      <c r="CN14" s="122"/>
      <c r="CO14" s="122"/>
      <c r="CP14" s="126"/>
      <c r="CQ14" s="122"/>
      <c r="CR14" s="122"/>
      <c r="CS14" s="122"/>
      <c r="CT14" s="122"/>
      <c r="CU14" s="122"/>
      <c r="CV14" s="122"/>
      <c r="CW14" s="122"/>
      <c r="CX14" s="122"/>
      <c r="CY14" s="122"/>
      <c r="CZ14" s="122"/>
      <c r="DA14" s="122"/>
      <c r="DB14" s="126"/>
      <c r="DC14" s="122"/>
      <c r="DD14" s="122"/>
      <c r="DE14" s="122"/>
      <c r="DF14" s="122"/>
      <c r="DG14" s="122"/>
      <c r="DH14" s="122"/>
      <c r="DI14" s="122"/>
      <c r="DJ14" s="122"/>
      <c r="DK14" s="122"/>
      <c r="DL14" s="122"/>
      <c r="DM14" s="122"/>
      <c r="DN14" s="126"/>
      <c r="DO14" s="122"/>
      <c r="DP14" s="122"/>
      <c r="DQ14" s="122"/>
      <c r="DR14" s="122"/>
      <c r="DS14" s="122"/>
      <c r="DT14" s="122"/>
      <c r="DU14" s="122"/>
      <c r="DV14" s="122"/>
      <c r="DW14" s="122"/>
      <c r="DX14" s="122"/>
      <c r="DY14" s="122"/>
    </row>
    <row r="15" spans="1:129" s="3" customFormat="1" x14ac:dyDescent="0.25">
      <c r="A15" s="296"/>
      <c r="B15" s="273" t="s">
        <v>7</v>
      </c>
      <c r="C15" s="280"/>
      <c r="D15" s="122">
        <v>0</v>
      </c>
      <c r="E15" s="122">
        <v>0</v>
      </c>
      <c r="F15" s="122">
        <v>0</v>
      </c>
      <c r="G15" s="122">
        <v>0</v>
      </c>
      <c r="H15" s="122">
        <v>0</v>
      </c>
      <c r="I15" s="122">
        <v>0</v>
      </c>
      <c r="J15" s="122">
        <v>0</v>
      </c>
      <c r="K15" s="122">
        <v>0</v>
      </c>
      <c r="L15" s="122">
        <v>0</v>
      </c>
      <c r="M15" s="122">
        <v>0</v>
      </c>
      <c r="N15" s="122">
        <v>0</v>
      </c>
      <c r="O15" s="122">
        <v>0</v>
      </c>
      <c r="P15" s="122">
        <v>0</v>
      </c>
      <c r="Q15" s="122">
        <v>0</v>
      </c>
      <c r="R15" s="122">
        <v>0</v>
      </c>
      <c r="S15" s="122">
        <v>0</v>
      </c>
      <c r="T15" s="122">
        <v>0</v>
      </c>
      <c r="U15" s="122">
        <v>0</v>
      </c>
      <c r="V15" s="126">
        <v>0</v>
      </c>
      <c r="W15" s="122">
        <v>1</v>
      </c>
      <c r="X15" s="122">
        <v>0</v>
      </c>
      <c r="Y15" s="122">
        <v>0</v>
      </c>
      <c r="Z15" s="122">
        <v>0</v>
      </c>
      <c r="AA15" s="122">
        <v>0</v>
      </c>
      <c r="AB15" s="122">
        <v>0</v>
      </c>
      <c r="AC15" s="122">
        <v>0</v>
      </c>
      <c r="AD15" s="122">
        <v>0</v>
      </c>
      <c r="AE15" s="122">
        <v>0</v>
      </c>
      <c r="AF15" s="122">
        <v>0</v>
      </c>
      <c r="AG15" s="122">
        <v>0</v>
      </c>
      <c r="AH15" s="126">
        <v>0</v>
      </c>
      <c r="AI15" s="122">
        <v>0</v>
      </c>
      <c r="AJ15" s="122">
        <v>0</v>
      </c>
      <c r="AK15" s="122">
        <v>0</v>
      </c>
      <c r="AL15" s="122">
        <v>0</v>
      </c>
      <c r="AM15" s="122">
        <v>0</v>
      </c>
      <c r="AN15" s="122">
        <v>0</v>
      </c>
      <c r="AO15" s="122">
        <v>0</v>
      </c>
      <c r="AP15" s="122">
        <v>0</v>
      </c>
      <c r="AQ15" s="122">
        <v>0</v>
      </c>
      <c r="AR15" s="122">
        <v>0</v>
      </c>
      <c r="AS15" s="122">
        <v>0</v>
      </c>
      <c r="AT15" s="126">
        <v>0</v>
      </c>
      <c r="AU15" s="122">
        <v>0</v>
      </c>
      <c r="AV15" s="122">
        <v>0</v>
      </c>
      <c r="AW15" s="122">
        <v>0</v>
      </c>
      <c r="AX15" s="122">
        <v>0</v>
      </c>
      <c r="AY15" s="122">
        <v>0</v>
      </c>
      <c r="AZ15" s="122">
        <v>0</v>
      </c>
      <c r="BA15" s="122">
        <v>0</v>
      </c>
      <c r="BB15" s="122">
        <v>0</v>
      </c>
      <c r="BC15" s="122">
        <v>0</v>
      </c>
      <c r="BD15" s="122">
        <v>0</v>
      </c>
      <c r="BE15" s="122">
        <v>0</v>
      </c>
      <c r="BF15" s="126">
        <v>0</v>
      </c>
      <c r="BG15" s="122">
        <v>0</v>
      </c>
      <c r="BH15" s="122">
        <v>0</v>
      </c>
      <c r="BI15" s="122">
        <v>0</v>
      </c>
      <c r="BJ15" s="122">
        <v>0</v>
      </c>
      <c r="BK15" s="122">
        <v>0</v>
      </c>
      <c r="BL15" s="122"/>
      <c r="BM15" s="122"/>
      <c r="BN15" s="122"/>
      <c r="BO15" s="122"/>
      <c r="BP15" s="122"/>
      <c r="BQ15" s="122"/>
      <c r="BR15" s="126"/>
      <c r="BS15" s="122"/>
      <c r="BT15" s="122"/>
      <c r="BU15" s="122"/>
      <c r="BV15" s="122"/>
      <c r="BW15" s="122"/>
      <c r="BX15" s="122"/>
      <c r="BY15" s="122"/>
      <c r="BZ15" s="122"/>
      <c r="CA15" s="122"/>
      <c r="CB15" s="122"/>
      <c r="CC15" s="122"/>
      <c r="CD15" s="126"/>
      <c r="CE15" s="122"/>
      <c r="CF15" s="122"/>
      <c r="CG15" s="122"/>
      <c r="CH15" s="122"/>
      <c r="CI15" s="122"/>
      <c r="CJ15" s="122"/>
      <c r="CK15" s="122"/>
      <c r="CL15" s="122"/>
      <c r="CM15" s="122"/>
      <c r="CN15" s="122"/>
      <c r="CO15" s="122"/>
      <c r="CP15" s="126"/>
      <c r="CQ15" s="122"/>
      <c r="CR15" s="122"/>
      <c r="CS15" s="122"/>
      <c r="CT15" s="122"/>
      <c r="CU15" s="122"/>
      <c r="CV15" s="122"/>
      <c r="CW15" s="122"/>
      <c r="CX15" s="122"/>
      <c r="CY15" s="122"/>
      <c r="CZ15" s="122"/>
      <c r="DA15" s="122"/>
      <c r="DB15" s="126"/>
      <c r="DC15" s="122"/>
      <c r="DD15" s="122"/>
      <c r="DE15" s="122"/>
      <c r="DF15" s="122"/>
      <c r="DG15" s="122"/>
      <c r="DH15" s="122"/>
      <c r="DI15" s="122"/>
      <c r="DJ15" s="122"/>
      <c r="DK15" s="122"/>
      <c r="DL15" s="122"/>
      <c r="DM15" s="122"/>
      <c r="DN15" s="126"/>
      <c r="DO15" s="122"/>
      <c r="DP15" s="122"/>
      <c r="DQ15" s="122"/>
      <c r="DR15" s="122"/>
      <c r="DS15" s="122"/>
      <c r="DT15" s="122"/>
      <c r="DU15" s="122"/>
      <c r="DV15" s="122"/>
      <c r="DW15" s="122"/>
      <c r="DX15" s="122"/>
      <c r="DY15" s="122"/>
    </row>
    <row r="16" spans="1:129" s="3" customFormat="1" x14ac:dyDescent="0.25">
      <c r="A16" s="296"/>
      <c r="B16" s="109"/>
      <c r="C16" s="108"/>
      <c r="D16" s="108"/>
      <c r="E16" s="108"/>
      <c r="F16" s="108"/>
      <c r="G16" s="108"/>
      <c r="H16" s="108"/>
      <c r="I16" s="117"/>
      <c r="J16" s="108"/>
      <c r="K16" s="108"/>
      <c r="L16" s="108"/>
      <c r="M16" s="108"/>
      <c r="N16" s="108"/>
      <c r="O16" s="108"/>
      <c r="P16" s="108"/>
      <c r="Q16" s="108"/>
      <c r="R16" s="108"/>
      <c r="S16" s="108"/>
      <c r="T16" s="108"/>
      <c r="U16" s="117"/>
      <c r="V16" s="108"/>
      <c r="W16" s="108"/>
      <c r="X16" s="108"/>
      <c r="Y16" s="108"/>
      <c r="Z16" s="108"/>
      <c r="AA16" s="108"/>
      <c r="AB16" s="108"/>
      <c r="AC16" s="108"/>
      <c r="AD16" s="108"/>
      <c r="AE16" s="108"/>
      <c r="AF16" s="108"/>
      <c r="AG16" s="117"/>
      <c r="AH16" s="108"/>
      <c r="AI16" s="108"/>
      <c r="AJ16" s="108"/>
      <c r="AK16" s="108"/>
      <c r="AL16" s="108"/>
      <c r="AM16" s="108"/>
      <c r="AN16" s="108"/>
      <c r="AO16" s="108"/>
      <c r="AP16" s="108"/>
      <c r="AQ16" s="108"/>
      <c r="AR16" s="108"/>
      <c r="AS16" s="117"/>
      <c r="AT16" s="108"/>
      <c r="AU16" s="108"/>
      <c r="AV16" s="108"/>
      <c r="AW16" s="108"/>
      <c r="AX16" s="108"/>
      <c r="AY16" s="108"/>
      <c r="AZ16" s="108"/>
      <c r="BA16" s="108"/>
      <c r="BB16" s="108"/>
      <c r="BC16" s="108"/>
      <c r="BD16" s="108"/>
      <c r="BE16" s="117"/>
      <c r="BF16" s="108"/>
      <c r="BG16" s="108"/>
      <c r="BH16" s="108"/>
      <c r="BI16" s="108"/>
      <c r="BJ16" s="108"/>
      <c r="BK16" s="108"/>
      <c r="BL16" s="108"/>
      <c r="BM16" s="108"/>
      <c r="BN16" s="108"/>
      <c r="BO16" s="108"/>
      <c r="BP16" s="108"/>
      <c r="BQ16" s="117"/>
      <c r="BR16" s="108"/>
      <c r="BS16" s="108"/>
      <c r="BT16" s="108"/>
      <c r="BU16" s="108"/>
      <c r="BV16" s="108"/>
      <c r="BW16" s="108"/>
      <c r="BX16" s="108"/>
      <c r="BY16" s="108"/>
      <c r="BZ16" s="108"/>
      <c r="CA16" s="108"/>
      <c r="CB16" s="108"/>
      <c r="CC16" s="117"/>
      <c r="CD16" s="108"/>
      <c r="CE16" s="108"/>
      <c r="CF16" s="108"/>
      <c r="CG16" s="108"/>
      <c r="CH16" s="108"/>
      <c r="CI16" s="108"/>
      <c r="CJ16" s="108"/>
      <c r="CK16" s="108"/>
      <c r="CL16" s="108"/>
      <c r="CM16" s="108"/>
      <c r="CN16" s="108"/>
      <c r="CO16" s="117"/>
      <c r="CP16" s="108"/>
      <c r="CQ16" s="108"/>
      <c r="CR16" s="108"/>
      <c r="CS16" s="108"/>
      <c r="CT16" s="108"/>
      <c r="CU16" s="108"/>
      <c r="CV16" s="108"/>
      <c r="CW16" s="108"/>
      <c r="CX16" s="108"/>
      <c r="CY16" s="108"/>
      <c r="CZ16" s="108"/>
      <c r="DA16" s="117"/>
      <c r="DB16" s="108"/>
      <c r="DC16" s="108"/>
      <c r="DD16" s="108"/>
      <c r="DE16" s="108"/>
      <c r="DF16" s="108"/>
      <c r="DG16" s="108"/>
      <c r="DH16" s="108"/>
      <c r="DI16" s="108"/>
      <c r="DJ16" s="108"/>
      <c r="DK16" s="108"/>
      <c r="DL16" s="108"/>
      <c r="DM16" s="117"/>
      <c r="DN16" s="108"/>
      <c r="DO16" s="108"/>
      <c r="DP16" s="108"/>
      <c r="DQ16" s="108"/>
      <c r="DR16" s="108"/>
      <c r="DS16" s="108"/>
      <c r="DT16" s="108"/>
      <c r="DU16" s="108"/>
      <c r="DV16" s="108"/>
      <c r="DW16" s="108"/>
      <c r="DX16" s="108"/>
      <c r="DY16" s="117"/>
    </row>
    <row r="17" spans="1:129" s="3" customFormat="1" x14ac:dyDescent="0.25">
      <c r="A17" s="296"/>
      <c r="B17" s="136" t="s">
        <v>9</v>
      </c>
      <c r="C17" s="124"/>
      <c r="D17" s="108"/>
      <c r="E17" s="108"/>
      <c r="F17" s="108"/>
      <c r="G17" s="108"/>
      <c r="H17" s="108"/>
      <c r="I17" s="125"/>
      <c r="J17" s="108"/>
      <c r="K17" s="108"/>
      <c r="L17" s="108"/>
      <c r="M17" s="108"/>
      <c r="N17" s="108"/>
      <c r="O17" s="108"/>
      <c r="P17" s="108"/>
      <c r="Q17" s="108"/>
      <c r="R17" s="108"/>
      <c r="S17" s="108"/>
      <c r="T17" s="108"/>
      <c r="U17" s="117"/>
      <c r="V17" s="108"/>
      <c r="W17" s="108"/>
      <c r="X17" s="108"/>
      <c r="Y17" s="108"/>
      <c r="Z17" s="108"/>
      <c r="AA17" s="108"/>
      <c r="AB17" s="108"/>
      <c r="AC17" s="108"/>
      <c r="AD17" s="108"/>
      <c r="AE17" s="108"/>
      <c r="AF17" s="108"/>
      <c r="AG17" s="117"/>
      <c r="AH17" s="108"/>
      <c r="AI17" s="108"/>
      <c r="AJ17" s="108"/>
      <c r="AK17" s="108"/>
      <c r="AL17" s="108"/>
      <c r="AM17" s="108"/>
      <c r="AN17" s="108"/>
      <c r="AO17" s="108"/>
      <c r="AP17" s="108"/>
      <c r="AQ17" s="108"/>
      <c r="AR17" s="108"/>
      <c r="AS17" s="117"/>
      <c r="AT17" s="108"/>
      <c r="AU17" s="108"/>
      <c r="AV17" s="108"/>
      <c r="AW17" s="108"/>
      <c r="AX17" s="108"/>
      <c r="AY17" s="108"/>
      <c r="AZ17" s="108"/>
      <c r="BA17" s="108"/>
      <c r="BB17" s="108"/>
      <c r="BC17" s="108"/>
      <c r="BD17" s="108"/>
      <c r="BE17" s="117"/>
      <c r="BF17" s="108"/>
      <c r="BG17" s="108"/>
      <c r="BH17" s="108"/>
      <c r="BI17" s="108"/>
      <c r="BJ17" s="108"/>
      <c r="BK17" s="108"/>
      <c r="BL17" s="108"/>
      <c r="BM17" s="108"/>
      <c r="BN17" s="108"/>
      <c r="BO17" s="108"/>
      <c r="BP17" s="108"/>
      <c r="BQ17" s="117"/>
      <c r="BR17" s="108"/>
      <c r="BS17" s="108"/>
      <c r="BT17" s="108"/>
      <c r="BU17" s="108"/>
      <c r="BV17" s="108"/>
      <c r="BW17" s="108"/>
      <c r="BX17" s="108"/>
      <c r="BY17" s="108"/>
      <c r="BZ17" s="108"/>
      <c r="CA17" s="108"/>
      <c r="CB17" s="108"/>
      <c r="CC17" s="117"/>
      <c r="CD17" s="108"/>
      <c r="CE17" s="108"/>
      <c r="CF17" s="108"/>
      <c r="CG17" s="108"/>
      <c r="CH17" s="108"/>
      <c r="CI17" s="108"/>
      <c r="CJ17" s="108"/>
      <c r="CK17" s="108"/>
      <c r="CL17" s="108"/>
      <c r="CM17" s="108"/>
      <c r="CN17" s="108"/>
      <c r="CO17" s="117"/>
      <c r="CP17" s="108"/>
      <c r="CQ17" s="108"/>
      <c r="CR17" s="108"/>
      <c r="CS17" s="108"/>
      <c r="CT17" s="108"/>
      <c r="CU17" s="108"/>
      <c r="CV17" s="108"/>
      <c r="CW17" s="108"/>
      <c r="CX17" s="108"/>
      <c r="CY17" s="108"/>
      <c r="CZ17" s="108"/>
      <c r="DA17" s="117"/>
      <c r="DB17" s="108"/>
      <c r="DC17" s="108"/>
      <c r="DD17" s="108"/>
      <c r="DE17" s="108"/>
      <c r="DF17" s="108"/>
      <c r="DG17" s="108"/>
      <c r="DH17" s="108"/>
      <c r="DI17" s="108"/>
      <c r="DJ17" s="108"/>
      <c r="DK17" s="108"/>
      <c r="DL17" s="108"/>
      <c r="DM17" s="117"/>
      <c r="DN17" s="108"/>
      <c r="DO17" s="108"/>
      <c r="DP17" s="108"/>
      <c r="DQ17" s="108"/>
      <c r="DR17" s="108"/>
      <c r="DS17" s="108"/>
      <c r="DT17" s="108"/>
      <c r="DU17" s="108"/>
      <c r="DV17" s="108"/>
      <c r="DW17" s="108"/>
      <c r="DX17" s="108"/>
      <c r="DY17" s="117"/>
    </row>
    <row r="18" spans="1:129" s="3" customFormat="1" x14ac:dyDescent="0.25">
      <c r="A18" s="296"/>
      <c r="B18" s="273" t="s">
        <v>93</v>
      </c>
      <c r="C18" s="280"/>
      <c r="D18" s="122">
        <v>1538</v>
      </c>
      <c r="E18" s="122">
        <v>285</v>
      </c>
      <c r="F18" s="122">
        <v>2169</v>
      </c>
      <c r="G18" s="122">
        <v>1885</v>
      </c>
      <c r="H18" s="122">
        <v>2214</v>
      </c>
      <c r="I18" s="122">
        <v>1040</v>
      </c>
      <c r="J18" s="122">
        <v>1645</v>
      </c>
      <c r="K18" s="122">
        <v>1195</v>
      </c>
      <c r="L18" s="122">
        <v>773</v>
      </c>
      <c r="M18" s="122">
        <v>1684</v>
      </c>
      <c r="N18" s="122">
        <v>1556</v>
      </c>
      <c r="O18" s="122">
        <v>1700</v>
      </c>
      <c r="P18" s="122">
        <v>1986</v>
      </c>
      <c r="Q18" s="122">
        <v>560</v>
      </c>
      <c r="R18" s="122">
        <v>1470</v>
      </c>
      <c r="S18" s="122">
        <v>1884</v>
      </c>
      <c r="T18" s="122">
        <v>2209</v>
      </c>
      <c r="U18" s="122">
        <v>1145</v>
      </c>
      <c r="V18" s="126">
        <v>1779</v>
      </c>
      <c r="W18" s="122">
        <v>1757</v>
      </c>
      <c r="X18" s="122">
        <v>1282</v>
      </c>
      <c r="Y18" s="122">
        <v>1686</v>
      </c>
      <c r="Z18" s="122">
        <v>1537</v>
      </c>
      <c r="AA18" s="122">
        <v>1958</v>
      </c>
      <c r="AB18" s="122">
        <v>1662</v>
      </c>
      <c r="AC18" s="122">
        <v>274</v>
      </c>
      <c r="AD18" s="122">
        <v>2219</v>
      </c>
      <c r="AE18" s="122">
        <v>2540</v>
      </c>
      <c r="AF18" s="122">
        <v>2364</v>
      </c>
      <c r="AG18" s="122">
        <v>1487</v>
      </c>
      <c r="AH18" s="126">
        <v>1482</v>
      </c>
      <c r="AI18" s="122">
        <v>1503</v>
      </c>
      <c r="AJ18" s="122">
        <v>2057</v>
      </c>
      <c r="AK18" s="122">
        <v>1221</v>
      </c>
      <c r="AL18" s="122">
        <v>2184</v>
      </c>
      <c r="AM18" s="122">
        <v>1821</v>
      </c>
      <c r="AN18" s="122">
        <v>2062</v>
      </c>
      <c r="AO18" s="122">
        <v>2062</v>
      </c>
      <c r="AP18" s="122">
        <v>2213</v>
      </c>
      <c r="AQ18" s="122">
        <v>1753</v>
      </c>
      <c r="AR18" s="122">
        <v>1272</v>
      </c>
      <c r="AS18" s="122">
        <v>1080</v>
      </c>
      <c r="AT18" s="126">
        <v>1437</v>
      </c>
      <c r="AU18" s="122">
        <v>2044</v>
      </c>
      <c r="AV18" s="122">
        <v>1621</v>
      </c>
      <c r="AW18" s="122">
        <v>2196</v>
      </c>
      <c r="AX18" s="122">
        <v>2102</v>
      </c>
      <c r="AY18" s="122">
        <v>2642</v>
      </c>
      <c r="AZ18" s="122">
        <v>2800</v>
      </c>
      <c r="BA18" s="122">
        <v>635</v>
      </c>
      <c r="BB18" s="122">
        <v>3018</v>
      </c>
      <c r="BC18" s="122">
        <v>2896</v>
      </c>
      <c r="BD18" s="122">
        <v>2426</v>
      </c>
      <c r="BE18" s="122">
        <v>1767</v>
      </c>
      <c r="BF18" s="126">
        <v>1812</v>
      </c>
      <c r="BG18" s="122">
        <v>2417</v>
      </c>
      <c r="BH18" s="122">
        <v>2023</v>
      </c>
      <c r="BI18" s="122">
        <v>2369</v>
      </c>
      <c r="BJ18" s="122">
        <v>2219</v>
      </c>
      <c r="BK18" s="122">
        <v>2426</v>
      </c>
      <c r="BL18" s="122"/>
      <c r="BM18" s="122"/>
      <c r="BN18" s="122"/>
      <c r="BO18" s="122"/>
      <c r="BP18" s="122"/>
      <c r="BQ18" s="122"/>
      <c r="BR18" s="126"/>
      <c r="BS18" s="122"/>
      <c r="BT18" s="122"/>
      <c r="BU18" s="122"/>
      <c r="BV18" s="122"/>
      <c r="BW18" s="122"/>
      <c r="BX18" s="122"/>
      <c r="BY18" s="122"/>
      <c r="BZ18" s="122"/>
      <c r="CA18" s="122"/>
      <c r="CB18" s="122"/>
      <c r="CC18" s="122"/>
      <c r="CD18" s="126"/>
      <c r="CE18" s="122"/>
      <c r="CF18" s="122"/>
      <c r="CG18" s="122"/>
      <c r="CH18" s="122"/>
      <c r="CI18" s="122"/>
      <c r="CJ18" s="122"/>
      <c r="CK18" s="122"/>
      <c r="CL18" s="122"/>
      <c r="CM18" s="122"/>
      <c r="CN18" s="122"/>
      <c r="CO18" s="122"/>
      <c r="CP18" s="126"/>
      <c r="CQ18" s="122"/>
      <c r="CR18" s="122"/>
      <c r="CS18" s="122"/>
      <c r="CT18" s="122"/>
      <c r="CU18" s="122"/>
      <c r="CV18" s="122"/>
      <c r="CW18" s="122"/>
      <c r="CX18" s="122"/>
      <c r="CY18" s="122"/>
      <c r="CZ18" s="122"/>
      <c r="DA18" s="122"/>
      <c r="DB18" s="126"/>
      <c r="DC18" s="122"/>
      <c r="DD18" s="122"/>
      <c r="DE18" s="122"/>
      <c r="DF18" s="122"/>
      <c r="DG18" s="122"/>
      <c r="DH18" s="122"/>
      <c r="DI18" s="122"/>
      <c r="DJ18" s="122"/>
      <c r="DK18" s="122"/>
      <c r="DL18" s="122"/>
      <c r="DM18" s="122"/>
      <c r="DN18" s="126"/>
      <c r="DO18" s="122"/>
      <c r="DP18" s="122"/>
      <c r="DQ18" s="122"/>
      <c r="DR18" s="122"/>
      <c r="DS18" s="122"/>
      <c r="DT18" s="122"/>
      <c r="DU18" s="122"/>
      <c r="DV18" s="122"/>
      <c r="DW18" s="122"/>
      <c r="DX18" s="122"/>
      <c r="DY18" s="122"/>
    </row>
    <row r="19" spans="1:129" s="3" customFormat="1" x14ac:dyDescent="0.25">
      <c r="A19" s="296"/>
      <c r="B19" s="273" t="s">
        <v>6</v>
      </c>
      <c r="C19" s="280"/>
      <c r="D19" s="122">
        <v>0</v>
      </c>
      <c r="E19" s="122">
        <v>0</v>
      </c>
      <c r="F19" s="122">
        <v>0</v>
      </c>
      <c r="G19" s="122">
        <v>0</v>
      </c>
      <c r="H19" s="122">
        <v>0</v>
      </c>
      <c r="I19" s="122">
        <v>0</v>
      </c>
      <c r="J19" s="122">
        <v>0</v>
      </c>
      <c r="K19" s="122">
        <v>0</v>
      </c>
      <c r="L19" s="122">
        <v>0</v>
      </c>
      <c r="M19" s="122">
        <v>0</v>
      </c>
      <c r="N19" s="122">
        <v>0</v>
      </c>
      <c r="O19" s="122">
        <v>0</v>
      </c>
      <c r="P19" s="122">
        <v>0</v>
      </c>
      <c r="Q19" s="122">
        <v>0</v>
      </c>
      <c r="R19" s="122">
        <v>0</v>
      </c>
      <c r="S19" s="122">
        <v>0</v>
      </c>
      <c r="T19" s="122">
        <v>0</v>
      </c>
      <c r="U19" s="122">
        <v>0</v>
      </c>
      <c r="V19" s="126">
        <v>1</v>
      </c>
      <c r="W19" s="122">
        <v>0</v>
      </c>
      <c r="X19" s="122">
        <v>0</v>
      </c>
      <c r="Y19" s="122">
        <v>0</v>
      </c>
      <c r="Z19" s="122">
        <v>0</v>
      </c>
      <c r="AA19" s="122">
        <v>0</v>
      </c>
      <c r="AB19" s="122">
        <v>0</v>
      </c>
      <c r="AC19" s="122">
        <v>0</v>
      </c>
      <c r="AD19" s="122">
        <v>0</v>
      </c>
      <c r="AE19" s="122">
        <v>0</v>
      </c>
      <c r="AF19" s="122">
        <v>0</v>
      </c>
      <c r="AG19" s="122">
        <v>0</v>
      </c>
      <c r="AH19" s="126">
        <v>0</v>
      </c>
      <c r="AI19" s="122">
        <v>0</v>
      </c>
      <c r="AJ19" s="122">
        <v>0</v>
      </c>
      <c r="AK19" s="122">
        <v>0</v>
      </c>
      <c r="AL19" s="122">
        <v>0</v>
      </c>
      <c r="AM19" s="122">
        <v>0</v>
      </c>
      <c r="AN19" s="122">
        <v>0</v>
      </c>
      <c r="AO19" s="122">
        <v>0</v>
      </c>
      <c r="AP19" s="122">
        <v>0</v>
      </c>
      <c r="AQ19" s="122">
        <v>0</v>
      </c>
      <c r="AR19" s="122">
        <v>0</v>
      </c>
      <c r="AS19" s="122">
        <v>0</v>
      </c>
      <c r="AT19" s="126">
        <v>0</v>
      </c>
      <c r="AU19" s="122">
        <v>0</v>
      </c>
      <c r="AV19" s="122">
        <v>0</v>
      </c>
      <c r="AW19" s="122">
        <v>0</v>
      </c>
      <c r="AX19" s="122">
        <v>0</v>
      </c>
      <c r="AY19" s="122">
        <v>0</v>
      </c>
      <c r="AZ19" s="122">
        <v>0</v>
      </c>
      <c r="BA19" s="122">
        <v>0</v>
      </c>
      <c r="BB19" s="122">
        <v>0</v>
      </c>
      <c r="BC19" s="122">
        <v>0</v>
      </c>
      <c r="BD19" s="122">
        <v>0</v>
      </c>
      <c r="BE19" s="122">
        <v>0</v>
      </c>
      <c r="BF19" s="126">
        <v>0</v>
      </c>
      <c r="BG19" s="122">
        <v>0</v>
      </c>
      <c r="BH19" s="122">
        <v>0</v>
      </c>
      <c r="BI19" s="122">
        <v>0</v>
      </c>
      <c r="BJ19" s="122">
        <v>0</v>
      </c>
      <c r="BK19" s="122">
        <v>0</v>
      </c>
      <c r="BL19" s="122"/>
      <c r="BM19" s="122"/>
      <c r="BN19" s="122"/>
      <c r="BO19" s="122"/>
      <c r="BP19" s="122"/>
      <c r="BQ19" s="122"/>
      <c r="BR19" s="126"/>
      <c r="BS19" s="122"/>
      <c r="BT19" s="122"/>
      <c r="BU19" s="122"/>
      <c r="BV19" s="122"/>
      <c r="BW19" s="122"/>
      <c r="BX19" s="122"/>
      <c r="BY19" s="122"/>
      <c r="BZ19" s="122"/>
      <c r="CA19" s="122"/>
      <c r="CB19" s="122"/>
      <c r="CC19" s="122"/>
      <c r="CD19" s="126"/>
      <c r="CE19" s="122"/>
      <c r="CF19" s="122"/>
      <c r="CG19" s="122"/>
      <c r="CH19" s="122"/>
      <c r="CI19" s="122"/>
      <c r="CJ19" s="122"/>
      <c r="CK19" s="122"/>
      <c r="CL19" s="122"/>
      <c r="CM19" s="122"/>
      <c r="CN19" s="122"/>
      <c r="CO19" s="122"/>
      <c r="CP19" s="126"/>
      <c r="CQ19" s="122"/>
      <c r="CR19" s="122"/>
      <c r="CS19" s="122"/>
      <c r="CT19" s="122"/>
      <c r="CU19" s="122"/>
      <c r="CV19" s="122"/>
      <c r="CW19" s="122"/>
      <c r="CX19" s="122"/>
      <c r="CY19" s="122"/>
      <c r="CZ19" s="122"/>
      <c r="DA19" s="122"/>
      <c r="DB19" s="126"/>
      <c r="DC19" s="122"/>
      <c r="DD19" s="122"/>
      <c r="DE19" s="122"/>
      <c r="DF19" s="122"/>
      <c r="DG19" s="122"/>
      <c r="DH19" s="122"/>
      <c r="DI19" s="122"/>
      <c r="DJ19" s="122"/>
      <c r="DK19" s="122"/>
      <c r="DL19" s="122"/>
      <c r="DM19" s="122"/>
      <c r="DN19" s="126"/>
      <c r="DO19" s="122"/>
      <c r="DP19" s="122"/>
      <c r="DQ19" s="122"/>
      <c r="DR19" s="122"/>
      <c r="DS19" s="122"/>
      <c r="DT19" s="122"/>
      <c r="DU19" s="122"/>
      <c r="DV19" s="122"/>
      <c r="DW19" s="122"/>
      <c r="DX19" s="122"/>
      <c r="DY19" s="122"/>
    </row>
    <row r="20" spans="1:129" s="3" customFormat="1" x14ac:dyDescent="0.25">
      <c r="A20" s="296"/>
      <c r="B20" s="273" t="s">
        <v>7</v>
      </c>
      <c r="C20" s="280"/>
      <c r="D20" s="122">
        <v>0</v>
      </c>
      <c r="E20" s="122">
        <v>0</v>
      </c>
      <c r="F20" s="122">
        <v>0</v>
      </c>
      <c r="G20" s="122">
        <v>0</v>
      </c>
      <c r="H20" s="122">
        <v>0</v>
      </c>
      <c r="I20" s="122">
        <v>0</v>
      </c>
      <c r="J20" s="122">
        <v>0</v>
      </c>
      <c r="K20" s="122">
        <v>0</v>
      </c>
      <c r="L20" s="122">
        <v>0</v>
      </c>
      <c r="M20" s="122">
        <v>0</v>
      </c>
      <c r="N20" s="122">
        <v>0</v>
      </c>
      <c r="O20" s="122">
        <v>0</v>
      </c>
      <c r="P20" s="122">
        <v>0</v>
      </c>
      <c r="Q20" s="122">
        <v>0</v>
      </c>
      <c r="R20" s="122">
        <v>0</v>
      </c>
      <c r="S20" s="122">
        <v>0</v>
      </c>
      <c r="T20" s="122">
        <v>0</v>
      </c>
      <c r="U20" s="122">
        <v>0</v>
      </c>
      <c r="V20" s="126">
        <v>0</v>
      </c>
      <c r="W20" s="122">
        <v>0</v>
      </c>
      <c r="X20" s="122">
        <v>0</v>
      </c>
      <c r="Y20" s="122">
        <v>0</v>
      </c>
      <c r="Z20" s="122">
        <v>0</v>
      </c>
      <c r="AA20" s="122">
        <v>0</v>
      </c>
      <c r="AB20" s="122">
        <v>0</v>
      </c>
      <c r="AC20" s="122">
        <v>0</v>
      </c>
      <c r="AD20" s="122">
        <v>0</v>
      </c>
      <c r="AE20" s="122">
        <v>0</v>
      </c>
      <c r="AF20" s="122">
        <v>0</v>
      </c>
      <c r="AG20" s="122">
        <v>0</v>
      </c>
      <c r="AH20" s="126">
        <v>0</v>
      </c>
      <c r="AI20" s="122">
        <v>0</v>
      </c>
      <c r="AJ20" s="122">
        <v>0</v>
      </c>
      <c r="AK20" s="122">
        <v>0</v>
      </c>
      <c r="AL20" s="122">
        <v>0</v>
      </c>
      <c r="AM20" s="122">
        <v>0</v>
      </c>
      <c r="AN20" s="122">
        <v>0</v>
      </c>
      <c r="AO20" s="122">
        <v>0</v>
      </c>
      <c r="AP20" s="122">
        <v>0</v>
      </c>
      <c r="AQ20" s="122">
        <v>0</v>
      </c>
      <c r="AR20" s="122">
        <v>0</v>
      </c>
      <c r="AS20" s="122">
        <v>0</v>
      </c>
      <c r="AT20" s="126">
        <v>0</v>
      </c>
      <c r="AU20" s="122">
        <v>0</v>
      </c>
      <c r="AV20" s="122">
        <v>0</v>
      </c>
      <c r="AW20" s="122">
        <v>0</v>
      </c>
      <c r="AX20" s="122">
        <v>0</v>
      </c>
      <c r="AY20" s="122">
        <v>0</v>
      </c>
      <c r="AZ20" s="122">
        <v>0</v>
      </c>
      <c r="BA20" s="122">
        <v>0</v>
      </c>
      <c r="BB20" s="122">
        <v>0</v>
      </c>
      <c r="BC20" s="122">
        <v>0</v>
      </c>
      <c r="BD20" s="122">
        <v>0</v>
      </c>
      <c r="BE20" s="122">
        <v>0</v>
      </c>
      <c r="BF20" s="126">
        <v>0</v>
      </c>
      <c r="BG20" s="122">
        <v>0</v>
      </c>
      <c r="BH20" s="122">
        <v>0</v>
      </c>
      <c r="BI20" s="122">
        <v>0</v>
      </c>
      <c r="BJ20" s="122">
        <v>0</v>
      </c>
      <c r="BK20" s="122">
        <v>0</v>
      </c>
      <c r="BL20" s="122"/>
      <c r="BM20" s="122"/>
      <c r="BN20" s="122"/>
      <c r="BO20" s="122"/>
      <c r="BP20" s="122"/>
      <c r="BQ20" s="122"/>
      <c r="BR20" s="126"/>
      <c r="BS20" s="122"/>
      <c r="BT20" s="122"/>
      <c r="BU20" s="122"/>
      <c r="BV20" s="122"/>
      <c r="BW20" s="122"/>
      <c r="BX20" s="122"/>
      <c r="BY20" s="122"/>
      <c r="BZ20" s="122"/>
      <c r="CA20" s="122"/>
      <c r="CB20" s="122"/>
      <c r="CC20" s="122"/>
      <c r="CD20" s="126"/>
      <c r="CE20" s="122"/>
      <c r="CF20" s="122"/>
      <c r="CG20" s="122"/>
      <c r="CH20" s="122"/>
      <c r="CI20" s="122"/>
      <c r="CJ20" s="122"/>
      <c r="CK20" s="122"/>
      <c r="CL20" s="122"/>
      <c r="CM20" s="122"/>
      <c r="CN20" s="122"/>
      <c r="CO20" s="122"/>
      <c r="CP20" s="126"/>
      <c r="CQ20" s="122"/>
      <c r="CR20" s="122"/>
      <c r="CS20" s="122"/>
      <c r="CT20" s="122"/>
      <c r="CU20" s="122"/>
      <c r="CV20" s="122"/>
      <c r="CW20" s="122"/>
      <c r="CX20" s="122"/>
      <c r="CY20" s="122"/>
      <c r="CZ20" s="122"/>
      <c r="DA20" s="122"/>
      <c r="DB20" s="126"/>
      <c r="DC20" s="122"/>
      <c r="DD20" s="122"/>
      <c r="DE20" s="122"/>
      <c r="DF20" s="122"/>
      <c r="DG20" s="122"/>
      <c r="DH20" s="122"/>
      <c r="DI20" s="122"/>
      <c r="DJ20" s="122"/>
      <c r="DK20" s="122"/>
      <c r="DL20" s="122"/>
      <c r="DM20" s="122"/>
      <c r="DN20" s="126"/>
      <c r="DO20" s="122"/>
      <c r="DP20" s="122"/>
      <c r="DQ20" s="122"/>
      <c r="DR20" s="122"/>
      <c r="DS20" s="122"/>
      <c r="DT20" s="122"/>
      <c r="DU20" s="122"/>
      <c r="DV20" s="122"/>
      <c r="DW20" s="122"/>
      <c r="DX20" s="122"/>
      <c r="DY20" s="122"/>
    </row>
    <row r="21" spans="1:129" s="3" customFormat="1" x14ac:dyDescent="0.25">
      <c r="A21" s="296"/>
      <c r="B21" s="109"/>
      <c r="C21" s="108"/>
      <c r="D21" s="108"/>
      <c r="E21" s="108"/>
      <c r="F21" s="108"/>
      <c r="G21" s="108"/>
      <c r="H21" s="108"/>
      <c r="I21" s="117"/>
      <c r="J21" s="108"/>
      <c r="K21" s="108"/>
      <c r="L21" s="108"/>
      <c r="M21" s="108"/>
      <c r="N21" s="108"/>
      <c r="O21" s="108"/>
      <c r="P21" s="108"/>
      <c r="Q21" s="108"/>
      <c r="R21" s="108"/>
      <c r="S21" s="108"/>
      <c r="T21" s="108"/>
      <c r="U21" s="117"/>
      <c r="V21" s="108"/>
      <c r="W21" s="108"/>
      <c r="X21" s="108"/>
      <c r="Y21" s="108"/>
      <c r="Z21" s="108"/>
      <c r="AA21" s="108"/>
      <c r="AB21" s="108"/>
      <c r="AC21" s="108"/>
      <c r="AD21" s="108"/>
      <c r="AE21" s="108"/>
      <c r="AF21" s="108"/>
      <c r="AG21" s="117"/>
      <c r="AH21" s="108"/>
      <c r="AI21" s="108"/>
      <c r="AJ21" s="108"/>
      <c r="AK21" s="108"/>
      <c r="AL21" s="108"/>
      <c r="AM21" s="108"/>
      <c r="AN21" s="108"/>
      <c r="AO21" s="108"/>
      <c r="AP21" s="108"/>
      <c r="AQ21" s="108"/>
      <c r="AR21" s="108"/>
      <c r="AS21" s="117"/>
      <c r="AT21" s="108"/>
      <c r="AU21" s="108"/>
      <c r="AV21" s="108"/>
      <c r="AW21" s="108"/>
      <c r="AX21" s="108"/>
      <c r="AY21" s="108"/>
      <c r="AZ21" s="108"/>
      <c r="BA21" s="108"/>
      <c r="BB21" s="108"/>
      <c r="BC21" s="108"/>
      <c r="BD21" s="108"/>
      <c r="BE21" s="117"/>
      <c r="BF21" s="108"/>
      <c r="BG21" s="108"/>
      <c r="BH21" s="108"/>
      <c r="BI21" s="108"/>
      <c r="BJ21" s="108"/>
      <c r="BK21" s="108"/>
      <c r="BL21" s="108"/>
      <c r="BM21" s="108"/>
      <c r="BN21" s="108"/>
      <c r="BO21" s="108"/>
      <c r="BP21" s="108"/>
      <c r="BQ21" s="117"/>
      <c r="BR21" s="108"/>
      <c r="BS21" s="108"/>
      <c r="BT21" s="108"/>
      <c r="BU21" s="108"/>
      <c r="BV21" s="108"/>
      <c r="BW21" s="108"/>
      <c r="BX21" s="108"/>
      <c r="BY21" s="108"/>
      <c r="BZ21" s="108"/>
      <c r="CA21" s="108"/>
      <c r="CB21" s="108"/>
      <c r="CC21" s="117"/>
      <c r="CD21" s="108"/>
      <c r="CE21" s="108"/>
      <c r="CF21" s="108"/>
      <c r="CG21" s="108"/>
      <c r="CH21" s="108"/>
      <c r="CI21" s="108"/>
      <c r="CJ21" s="108"/>
      <c r="CK21" s="108"/>
      <c r="CL21" s="108"/>
      <c r="CM21" s="108"/>
      <c r="CN21" s="108"/>
      <c r="CO21" s="117"/>
      <c r="CP21" s="108"/>
      <c r="CQ21" s="108"/>
      <c r="CR21" s="108"/>
      <c r="CS21" s="108"/>
      <c r="CT21" s="108"/>
      <c r="CU21" s="108"/>
      <c r="CV21" s="108"/>
      <c r="CW21" s="108"/>
      <c r="CX21" s="108"/>
      <c r="CY21" s="108"/>
      <c r="CZ21" s="108"/>
      <c r="DA21" s="117"/>
      <c r="DB21" s="108"/>
      <c r="DC21" s="108"/>
      <c r="DD21" s="108"/>
      <c r="DE21" s="108"/>
      <c r="DF21" s="108"/>
      <c r="DG21" s="108"/>
      <c r="DH21" s="108"/>
      <c r="DI21" s="108"/>
      <c r="DJ21" s="108"/>
      <c r="DK21" s="108"/>
      <c r="DL21" s="108"/>
      <c r="DM21" s="117"/>
      <c r="DN21" s="108"/>
      <c r="DO21" s="108"/>
      <c r="DP21" s="108"/>
      <c r="DQ21" s="108"/>
      <c r="DR21" s="108"/>
      <c r="DS21" s="108"/>
      <c r="DT21" s="108"/>
      <c r="DU21" s="108"/>
      <c r="DV21" s="108"/>
      <c r="DW21" s="108"/>
      <c r="DX21" s="108"/>
      <c r="DY21" s="117"/>
    </row>
    <row r="22" spans="1:129" s="3" customFormat="1" x14ac:dyDescent="0.25">
      <c r="A22" s="296"/>
      <c r="B22" s="136" t="s">
        <v>10</v>
      </c>
      <c r="C22" s="124"/>
      <c r="D22" s="108"/>
      <c r="E22" s="108"/>
      <c r="F22" s="108"/>
      <c r="G22" s="108"/>
      <c r="H22" s="108"/>
      <c r="I22" s="125"/>
      <c r="J22" s="108"/>
      <c r="K22" s="108"/>
      <c r="L22" s="108"/>
      <c r="M22" s="108"/>
      <c r="N22" s="108"/>
      <c r="O22" s="108"/>
      <c r="P22" s="108"/>
      <c r="Q22" s="108"/>
      <c r="R22" s="108"/>
      <c r="S22" s="108"/>
      <c r="T22" s="108"/>
      <c r="U22" s="117"/>
      <c r="V22" s="108"/>
      <c r="W22" s="108"/>
      <c r="X22" s="108"/>
      <c r="Y22" s="108"/>
      <c r="Z22" s="108"/>
      <c r="AA22" s="108"/>
      <c r="AB22" s="108"/>
      <c r="AC22" s="108"/>
      <c r="AD22" s="108"/>
      <c r="AE22" s="108"/>
      <c r="AF22" s="108"/>
      <c r="AG22" s="117"/>
      <c r="AH22" s="108"/>
      <c r="AI22" s="108"/>
      <c r="AJ22" s="108"/>
      <c r="AK22" s="108"/>
      <c r="AL22" s="108"/>
      <c r="AM22" s="108"/>
      <c r="AN22" s="108"/>
      <c r="AO22" s="108"/>
      <c r="AP22" s="108"/>
      <c r="AQ22" s="108"/>
      <c r="AR22" s="108"/>
      <c r="AS22" s="117"/>
      <c r="AT22" s="108"/>
      <c r="AU22" s="108"/>
      <c r="AV22" s="108"/>
      <c r="AW22" s="108"/>
      <c r="AX22" s="108"/>
      <c r="AY22" s="108"/>
      <c r="AZ22" s="108"/>
      <c r="BA22" s="108"/>
      <c r="BB22" s="108"/>
      <c r="BC22" s="108"/>
      <c r="BD22" s="108"/>
      <c r="BE22" s="117"/>
      <c r="BF22" s="108"/>
      <c r="BG22" s="108"/>
      <c r="BH22" s="108"/>
      <c r="BI22" s="108"/>
      <c r="BJ22" s="108"/>
      <c r="BK22" s="108"/>
      <c r="BL22" s="108"/>
      <c r="BM22" s="108"/>
      <c r="BN22" s="108"/>
      <c r="BO22" s="108"/>
      <c r="BP22" s="108"/>
      <c r="BQ22" s="117"/>
      <c r="BR22" s="108"/>
      <c r="BS22" s="108"/>
      <c r="BT22" s="108"/>
      <c r="BU22" s="108"/>
      <c r="BV22" s="108"/>
      <c r="BW22" s="108"/>
      <c r="BX22" s="108"/>
      <c r="BY22" s="108"/>
      <c r="BZ22" s="108"/>
      <c r="CA22" s="108"/>
      <c r="CB22" s="108"/>
      <c r="CC22" s="117"/>
      <c r="CD22" s="108"/>
      <c r="CE22" s="108"/>
      <c r="CF22" s="108"/>
      <c r="CG22" s="108"/>
      <c r="CH22" s="108"/>
      <c r="CI22" s="108"/>
      <c r="CJ22" s="108"/>
      <c r="CK22" s="108"/>
      <c r="CL22" s="108"/>
      <c r="CM22" s="108"/>
      <c r="CN22" s="108"/>
      <c r="CO22" s="117"/>
      <c r="CP22" s="108"/>
      <c r="CQ22" s="108"/>
      <c r="CR22" s="108"/>
      <c r="CS22" s="108"/>
      <c r="CT22" s="108"/>
      <c r="CU22" s="108"/>
      <c r="CV22" s="108"/>
      <c r="CW22" s="108"/>
      <c r="CX22" s="108"/>
      <c r="CY22" s="108"/>
      <c r="CZ22" s="108"/>
      <c r="DA22" s="117"/>
      <c r="DB22" s="108"/>
      <c r="DC22" s="108"/>
      <c r="DD22" s="108"/>
      <c r="DE22" s="108"/>
      <c r="DF22" s="108"/>
      <c r="DG22" s="108"/>
      <c r="DH22" s="108"/>
      <c r="DI22" s="108"/>
      <c r="DJ22" s="108"/>
      <c r="DK22" s="108"/>
      <c r="DL22" s="108"/>
      <c r="DM22" s="117"/>
      <c r="DN22" s="108"/>
      <c r="DO22" s="108"/>
      <c r="DP22" s="108"/>
      <c r="DQ22" s="108"/>
      <c r="DR22" s="108"/>
      <c r="DS22" s="108"/>
      <c r="DT22" s="108"/>
      <c r="DU22" s="108"/>
      <c r="DV22" s="108"/>
      <c r="DW22" s="108"/>
      <c r="DX22" s="108"/>
      <c r="DY22" s="117"/>
    </row>
    <row r="23" spans="1:129" s="3" customFormat="1" x14ac:dyDescent="0.25">
      <c r="A23" s="296"/>
      <c r="B23" s="273" t="s">
        <v>96</v>
      </c>
      <c r="C23" s="280"/>
      <c r="D23" s="122">
        <v>2801</v>
      </c>
      <c r="E23" s="122">
        <v>597</v>
      </c>
      <c r="F23" s="122">
        <v>3224</v>
      </c>
      <c r="G23" s="122">
        <v>3532</v>
      </c>
      <c r="H23" s="122">
        <v>3484</v>
      </c>
      <c r="I23" s="122">
        <v>2381</v>
      </c>
      <c r="J23" s="122">
        <v>2941</v>
      </c>
      <c r="K23" s="122">
        <v>2438</v>
      </c>
      <c r="L23" s="122">
        <v>2097</v>
      </c>
      <c r="M23" s="122">
        <v>3053</v>
      </c>
      <c r="N23" s="122">
        <v>2973</v>
      </c>
      <c r="O23" s="122">
        <v>3921</v>
      </c>
      <c r="P23" s="122">
        <v>3606</v>
      </c>
      <c r="Q23" s="122">
        <v>270</v>
      </c>
      <c r="R23" s="122">
        <v>2056</v>
      </c>
      <c r="S23" s="122">
        <v>3212</v>
      </c>
      <c r="T23" s="122">
        <v>3484</v>
      </c>
      <c r="U23" s="122">
        <v>2697</v>
      </c>
      <c r="V23" s="126">
        <v>3086</v>
      </c>
      <c r="W23" s="122">
        <v>3240</v>
      </c>
      <c r="X23" s="122">
        <v>3214</v>
      </c>
      <c r="Y23" s="122">
        <v>3074</v>
      </c>
      <c r="Z23" s="122">
        <v>2157</v>
      </c>
      <c r="AA23" s="122">
        <v>3384</v>
      </c>
      <c r="AB23" s="122">
        <v>3550</v>
      </c>
      <c r="AC23" s="122">
        <v>594</v>
      </c>
      <c r="AD23" s="122">
        <v>3777</v>
      </c>
      <c r="AE23" s="122">
        <v>4566</v>
      </c>
      <c r="AF23" s="122">
        <v>4114</v>
      </c>
      <c r="AG23" s="122">
        <v>2549</v>
      </c>
      <c r="AH23" s="126">
        <v>2714</v>
      </c>
      <c r="AI23" s="122">
        <v>3757</v>
      </c>
      <c r="AJ23" s="122">
        <v>3159</v>
      </c>
      <c r="AK23" s="122">
        <v>2752</v>
      </c>
      <c r="AL23" s="122">
        <v>2868</v>
      </c>
      <c r="AM23" s="122">
        <v>3900</v>
      </c>
      <c r="AN23" s="122">
        <v>3384</v>
      </c>
      <c r="AO23" s="122">
        <v>591</v>
      </c>
      <c r="AP23" s="122">
        <v>3385</v>
      </c>
      <c r="AQ23" s="122">
        <v>2938</v>
      </c>
      <c r="AR23" s="122">
        <v>1339</v>
      </c>
      <c r="AS23" s="122">
        <v>1957</v>
      </c>
      <c r="AT23" s="126">
        <v>3330</v>
      </c>
      <c r="AU23" s="122">
        <v>3866</v>
      </c>
      <c r="AV23" s="122">
        <v>4320</v>
      </c>
      <c r="AW23" s="122">
        <v>4085</v>
      </c>
      <c r="AX23" s="122">
        <v>3454</v>
      </c>
      <c r="AY23" s="122">
        <v>5054</v>
      </c>
      <c r="AZ23" s="122">
        <v>3827</v>
      </c>
      <c r="BA23" s="122">
        <v>856</v>
      </c>
      <c r="BB23" s="122">
        <v>4475</v>
      </c>
      <c r="BC23" s="122">
        <v>4935</v>
      </c>
      <c r="BD23" s="122">
        <v>3435</v>
      </c>
      <c r="BE23" s="122">
        <v>2867</v>
      </c>
      <c r="BF23" s="126">
        <v>2878</v>
      </c>
      <c r="BG23" s="122">
        <v>4079</v>
      </c>
      <c r="BH23" s="122">
        <v>3392</v>
      </c>
      <c r="BI23" s="122">
        <v>4202</v>
      </c>
      <c r="BJ23" s="122">
        <v>4147</v>
      </c>
      <c r="BK23" s="122">
        <v>4478</v>
      </c>
      <c r="BL23" s="122"/>
      <c r="BM23" s="122"/>
      <c r="BN23" s="122"/>
      <c r="BO23" s="122"/>
      <c r="BP23" s="122"/>
      <c r="BQ23" s="122"/>
      <c r="BR23" s="126"/>
      <c r="BS23" s="122"/>
      <c r="BT23" s="122"/>
      <c r="BU23" s="122"/>
      <c r="BV23" s="122"/>
      <c r="BW23" s="122"/>
      <c r="BX23" s="122"/>
      <c r="BY23" s="122"/>
      <c r="BZ23" s="122"/>
      <c r="CA23" s="122"/>
      <c r="CB23" s="122"/>
      <c r="CC23" s="122"/>
      <c r="CD23" s="126"/>
      <c r="CE23" s="122"/>
      <c r="CF23" s="122"/>
      <c r="CG23" s="122"/>
      <c r="CH23" s="122"/>
      <c r="CI23" s="122"/>
      <c r="CJ23" s="122"/>
      <c r="CK23" s="122"/>
      <c r="CL23" s="122"/>
      <c r="CM23" s="122"/>
      <c r="CN23" s="122"/>
      <c r="CO23" s="122"/>
      <c r="CP23" s="126"/>
      <c r="CQ23" s="122"/>
      <c r="CR23" s="122"/>
      <c r="CS23" s="122"/>
      <c r="CT23" s="122"/>
      <c r="CU23" s="122"/>
      <c r="CV23" s="122"/>
      <c r="CW23" s="122"/>
      <c r="CX23" s="122"/>
      <c r="CY23" s="122"/>
      <c r="CZ23" s="122"/>
      <c r="DA23" s="122"/>
      <c r="DB23" s="126"/>
      <c r="DC23" s="122"/>
      <c r="DD23" s="122"/>
      <c r="DE23" s="122"/>
      <c r="DF23" s="122"/>
      <c r="DG23" s="122"/>
      <c r="DH23" s="122"/>
      <c r="DI23" s="122"/>
      <c r="DJ23" s="122"/>
      <c r="DK23" s="122"/>
      <c r="DL23" s="122"/>
      <c r="DM23" s="122"/>
      <c r="DN23" s="126"/>
      <c r="DO23" s="122"/>
      <c r="DP23" s="122"/>
      <c r="DQ23" s="122"/>
      <c r="DR23" s="122"/>
      <c r="DS23" s="122"/>
      <c r="DT23" s="122"/>
      <c r="DU23" s="122"/>
      <c r="DV23" s="122"/>
      <c r="DW23" s="122"/>
      <c r="DX23" s="122"/>
      <c r="DY23" s="122"/>
    </row>
    <row r="24" spans="1:129" s="3" customFormat="1" x14ac:dyDescent="0.25">
      <c r="A24" s="296"/>
      <c r="B24" s="273" t="s">
        <v>11</v>
      </c>
      <c r="C24" s="280"/>
      <c r="D24" s="122">
        <v>0</v>
      </c>
      <c r="E24" s="122">
        <v>0</v>
      </c>
      <c r="F24" s="122">
        <v>10</v>
      </c>
      <c r="G24" s="122">
        <v>2</v>
      </c>
      <c r="H24" s="122">
        <v>2</v>
      </c>
      <c r="I24" s="122">
        <v>2</v>
      </c>
      <c r="J24" s="122">
        <v>1</v>
      </c>
      <c r="K24" s="122">
        <v>2</v>
      </c>
      <c r="L24" s="122">
        <v>0</v>
      </c>
      <c r="M24" s="122">
        <v>0</v>
      </c>
      <c r="N24" s="122">
        <v>0</v>
      </c>
      <c r="O24" s="122">
        <v>0</v>
      </c>
      <c r="P24" s="122">
        <v>0</v>
      </c>
      <c r="Q24" s="122">
        <v>0</v>
      </c>
      <c r="R24" s="122">
        <v>1</v>
      </c>
      <c r="S24" s="122">
        <v>0</v>
      </c>
      <c r="T24" s="122">
        <v>1</v>
      </c>
      <c r="U24" s="122">
        <v>0</v>
      </c>
      <c r="V24" s="126">
        <v>1</v>
      </c>
      <c r="W24" s="122">
        <v>2</v>
      </c>
      <c r="X24" s="122">
        <v>3</v>
      </c>
      <c r="Y24" s="122">
        <v>1</v>
      </c>
      <c r="Z24" s="122">
        <v>1</v>
      </c>
      <c r="AA24" s="122">
        <v>1</v>
      </c>
      <c r="AB24" s="122">
        <v>1</v>
      </c>
      <c r="AC24" s="122">
        <v>0</v>
      </c>
      <c r="AD24" s="122">
        <v>2</v>
      </c>
      <c r="AE24" s="122">
        <v>1</v>
      </c>
      <c r="AF24" s="122">
        <v>3</v>
      </c>
      <c r="AG24" s="122">
        <v>1</v>
      </c>
      <c r="AH24" s="126">
        <v>1</v>
      </c>
      <c r="AI24" s="122">
        <v>1</v>
      </c>
      <c r="AJ24" s="122">
        <v>1</v>
      </c>
      <c r="AK24" s="122">
        <v>2</v>
      </c>
      <c r="AL24" s="122">
        <v>1</v>
      </c>
      <c r="AM24" s="122">
        <v>1</v>
      </c>
      <c r="AN24" s="122">
        <v>1</v>
      </c>
      <c r="AO24" s="122">
        <v>1</v>
      </c>
      <c r="AP24" s="122">
        <v>1</v>
      </c>
      <c r="AQ24" s="122">
        <v>1</v>
      </c>
      <c r="AR24" s="122">
        <v>0</v>
      </c>
      <c r="AS24" s="122">
        <v>1</v>
      </c>
      <c r="AT24" s="126">
        <v>1</v>
      </c>
      <c r="AU24" s="122">
        <v>1</v>
      </c>
      <c r="AV24" s="122">
        <v>1</v>
      </c>
      <c r="AW24" s="122">
        <v>2</v>
      </c>
      <c r="AX24" s="122">
        <v>1</v>
      </c>
      <c r="AY24" s="122">
        <v>2</v>
      </c>
      <c r="AZ24" s="122">
        <v>1</v>
      </c>
      <c r="BA24" s="122">
        <v>0</v>
      </c>
      <c r="BB24" s="122">
        <v>1</v>
      </c>
      <c r="BC24" s="122">
        <v>1</v>
      </c>
      <c r="BD24" s="122">
        <v>1</v>
      </c>
      <c r="BE24" s="122">
        <v>1</v>
      </c>
      <c r="BF24" s="126">
        <v>1</v>
      </c>
      <c r="BG24" s="122">
        <v>1</v>
      </c>
      <c r="BH24" s="122">
        <v>1</v>
      </c>
      <c r="BI24" s="122">
        <v>1</v>
      </c>
      <c r="BJ24" s="122">
        <v>0</v>
      </c>
      <c r="BK24" s="122">
        <v>1</v>
      </c>
      <c r="BL24" s="122"/>
      <c r="BM24" s="122"/>
      <c r="BN24" s="122"/>
      <c r="BO24" s="122"/>
      <c r="BP24" s="122"/>
      <c r="BQ24" s="122"/>
      <c r="BR24" s="126"/>
      <c r="BS24" s="122"/>
      <c r="BT24" s="122"/>
      <c r="BU24" s="122"/>
      <c r="BV24" s="122"/>
      <c r="BW24" s="122"/>
      <c r="BX24" s="122"/>
      <c r="BY24" s="122"/>
      <c r="BZ24" s="122"/>
      <c r="CA24" s="122"/>
      <c r="CB24" s="122"/>
      <c r="CC24" s="122"/>
      <c r="CD24" s="126"/>
      <c r="CE24" s="122"/>
      <c r="CF24" s="122"/>
      <c r="CG24" s="122"/>
      <c r="CH24" s="122"/>
      <c r="CI24" s="122"/>
      <c r="CJ24" s="122"/>
      <c r="CK24" s="122"/>
      <c r="CL24" s="122"/>
      <c r="CM24" s="122"/>
      <c r="CN24" s="122"/>
      <c r="CO24" s="122"/>
      <c r="CP24" s="126"/>
      <c r="CQ24" s="122"/>
      <c r="CR24" s="122"/>
      <c r="CS24" s="122"/>
      <c r="CT24" s="122"/>
      <c r="CU24" s="122"/>
      <c r="CV24" s="122"/>
      <c r="CW24" s="122"/>
      <c r="CX24" s="122"/>
      <c r="CY24" s="122"/>
      <c r="CZ24" s="122"/>
      <c r="DA24" s="122"/>
      <c r="DB24" s="126"/>
      <c r="DC24" s="122"/>
      <c r="DD24" s="122"/>
      <c r="DE24" s="122"/>
      <c r="DF24" s="122"/>
      <c r="DG24" s="122"/>
      <c r="DH24" s="122"/>
      <c r="DI24" s="122"/>
      <c r="DJ24" s="122"/>
      <c r="DK24" s="122"/>
      <c r="DL24" s="122"/>
      <c r="DM24" s="122"/>
      <c r="DN24" s="126"/>
      <c r="DO24" s="122"/>
      <c r="DP24" s="122"/>
      <c r="DQ24" s="122"/>
      <c r="DR24" s="122"/>
      <c r="DS24" s="122"/>
      <c r="DT24" s="122"/>
      <c r="DU24" s="122"/>
      <c r="DV24" s="122"/>
      <c r="DW24" s="122"/>
      <c r="DX24" s="122"/>
      <c r="DY24" s="122"/>
    </row>
    <row r="25" spans="1:129" s="3" customFormat="1" x14ac:dyDescent="0.25">
      <c r="A25" s="109"/>
      <c r="B25" s="109"/>
      <c r="C25" s="108"/>
      <c r="D25" s="108"/>
      <c r="E25" s="108"/>
      <c r="F25" s="108"/>
      <c r="G25" s="108"/>
      <c r="H25" s="108"/>
      <c r="I25" s="125"/>
      <c r="J25" s="108"/>
      <c r="K25" s="108"/>
      <c r="L25" s="108"/>
      <c r="M25" s="108"/>
      <c r="N25" s="108"/>
      <c r="O25" s="108"/>
      <c r="P25" s="108"/>
      <c r="Q25" s="108"/>
      <c r="R25" s="108"/>
      <c r="S25" s="108"/>
      <c r="T25" s="108"/>
      <c r="U25" s="117"/>
      <c r="V25" s="108"/>
      <c r="W25" s="108"/>
      <c r="X25" s="108"/>
      <c r="Y25" s="108"/>
      <c r="Z25" s="108"/>
      <c r="AA25" s="108"/>
      <c r="AB25" s="108"/>
      <c r="AC25" s="108"/>
      <c r="AD25" s="108"/>
      <c r="AE25" s="108"/>
      <c r="AF25" s="108"/>
      <c r="AG25" s="117"/>
      <c r="AH25" s="108"/>
      <c r="AI25" s="108"/>
      <c r="AJ25" s="108"/>
      <c r="AK25" s="108"/>
      <c r="AL25" s="108"/>
      <c r="AM25" s="108"/>
      <c r="AN25" s="108"/>
      <c r="AO25" s="108"/>
      <c r="AP25" s="108"/>
      <c r="AQ25" s="108"/>
      <c r="AR25" s="108"/>
      <c r="AS25" s="117"/>
      <c r="AT25" s="108"/>
      <c r="AU25" s="108"/>
      <c r="AV25" s="108"/>
      <c r="AW25" s="108"/>
      <c r="AX25" s="108"/>
      <c r="AY25" s="108"/>
      <c r="AZ25" s="108"/>
      <c r="BA25" s="108"/>
      <c r="BB25" s="108"/>
      <c r="BC25" s="108"/>
      <c r="BD25" s="108"/>
      <c r="BE25" s="117"/>
      <c r="BF25" s="108"/>
      <c r="BG25" s="108"/>
      <c r="BH25" s="108"/>
      <c r="BI25" s="108"/>
      <c r="BJ25" s="108"/>
      <c r="BK25" s="108"/>
      <c r="BL25" s="108"/>
      <c r="BM25" s="108"/>
      <c r="BN25" s="108"/>
      <c r="BO25" s="108"/>
      <c r="BP25" s="108"/>
      <c r="BQ25" s="117"/>
      <c r="BR25" s="108"/>
      <c r="BS25" s="108"/>
      <c r="BT25" s="108"/>
      <c r="BU25" s="108"/>
      <c r="BV25" s="108"/>
      <c r="BW25" s="108"/>
      <c r="BX25" s="108"/>
      <c r="BY25" s="108"/>
      <c r="BZ25" s="108"/>
      <c r="CA25" s="108"/>
      <c r="CB25" s="108"/>
      <c r="CC25" s="117"/>
      <c r="CD25" s="108"/>
      <c r="CE25" s="108"/>
      <c r="CF25" s="108"/>
      <c r="CG25" s="108"/>
      <c r="CH25" s="108"/>
      <c r="CI25" s="108"/>
      <c r="CJ25" s="108"/>
      <c r="CK25" s="108"/>
      <c r="CL25" s="108"/>
      <c r="CM25" s="108"/>
      <c r="CN25" s="108"/>
      <c r="CO25" s="117"/>
      <c r="CP25" s="108"/>
      <c r="CQ25" s="108"/>
      <c r="CR25" s="108"/>
      <c r="CS25" s="108"/>
      <c r="CT25" s="108"/>
      <c r="CU25" s="108"/>
      <c r="CV25" s="108"/>
      <c r="CW25" s="108"/>
      <c r="CX25" s="108"/>
      <c r="CY25" s="108"/>
      <c r="CZ25" s="108"/>
      <c r="DA25" s="117"/>
      <c r="DB25" s="108"/>
      <c r="DC25" s="108"/>
      <c r="DD25" s="108"/>
      <c r="DE25" s="108"/>
      <c r="DF25" s="108"/>
      <c r="DG25" s="108"/>
      <c r="DH25" s="108"/>
      <c r="DI25" s="108"/>
      <c r="DJ25" s="108"/>
      <c r="DK25" s="108"/>
      <c r="DL25" s="108"/>
      <c r="DM25" s="117"/>
      <c r="DN25" s="108"/>
      <c r="DO25" s="108"/>
      <c r="DP25" s="108"/>
      <c r="DQ25" s="108"/>
      <c r="DR25" s="108"/>
      <c r="DS25" s="108"/>
      <c r="DT25" s="108"/>
      <c r="DU25" s="108"/>
      <c r="DV25" s="108"/>
      <c r="DW25" s="108"/>
      <c r="DX25" s="108"/>
      <c r="DY25" s="117"/>
    </row>
    <row r="26" spans="1:129" s="3" customFormat="1" x14ac:dyDescent="0.25">
      <c r="A26" s="114" t="s">
        <v>25</v>
      </c>
      <c r="B26" s="276" t="s">
        <v>26</v>
      </c>
      <c r="C26" s="277"/>
      <c r="D26" s="113"/>
      <c r="E26" s="113"/>
      <c r="F26" s="113"/>
      <c r="G26" s="113"/>
      <c r="H26" s="113"/>
      <c r="I26" s="113"/>
      <c r="J26" s="113">
        <v>0</v>
      </c>
      <c r="K26" s="113">
        <v>0</v>
      </c>
      <c r="L26" s="113">
        <v>0.91</v>
      </c>
      <c r="M26" s="113">
        <v>0</v>
      </c>
      <c r="N26" s="113">
        <v>0</v>
      </c>
      <c r="O26" s="113">
        <v>0</v>
      </c>
      <c r="P26" s="113">
        <v>0</v>
      </c>
      <c r="Q26" s="113">
        <v>0</v>
      </c>
      <c r="R26" s="113">
        <v>1.5</v>
      </c>
      <c r="S26" s="113">
        <v>0</v>
      </c>
      <c r="T26" s="113">
        <v>0</v>
      </c>
      <c r="U26" s="113">
        <v>0</v>
      </c>
      <c r="V26" s="127">
        <v>2.06</v>
      </c>
      <c r="W26" s="113">
        <v>0</v>
      </c>
      <c r="X26" s="113">
        <v>1.76</v>
      </c>
      <c r="Y26" s="113">
        <v>0</v>
      </c>
      <c r="Z26" s="113">
        <v>3.85</v>
      </c>
      <c r="AA26" s="113">
        <v>5.5</v>
      </c>
      <c r="AB26" s="113">
        <v>10.95</v>
      </c>
      <c r="AC26" s="113">
        <v>0</v>
      </c>
      <c r="AD26" s="113">
        <v>0</v>
      </c>
      <c r="AE26" s="113">
        <v>15.7</v>
      </c>
      <c r="AF26" s="113">
        <v>10.9</v>
      </c>
      <c r="AG26" s="113">
        <v>4</v>
      </c>
      <c r="AH26" s="127">
        <v>7</v>
      </c>
      <c r="AI26" s="113">
        <v>54.25</v>
      </c>
      <c r="AJ26" s="113">
        <v>0</v>
      </c>
      <c r="AK26" s="113">
        <v>0</v>
      </c>
      <c r="AL26" s="113">
        <v>1.5</v>
      </c>
      <c r="AM26" s="113">
        <v>0</v>
      </c>
      <c r="AN26" s="113">
        <v>0</v>
      </c>
      <c r="AO26" s="113">
        <v>0</v>
      </c>
      <c r="AP26" s="113">
        <v>39.5</v>
      </c>
      <c r="AQ26" s="113">
        <v>5.22</v>
      </c>
      <c r="AR26" s="113">
        <v>6.18</v>
      </c>
      <c r="AS26" s="113">
        <v>48.24</v>
      </c>
      <c r="AT26" s="127">
        <v>25.22</v>
      </c>
      <c r="AU26" s="113">
        <v>3</v>
      </c>
      <c r="AV26" s="113">
        <v>26.55</v>
      </c>
      <c r="AW26" s="113">
        <v>10.49</v>
      </c>
      <c r="AX26" s="113">
        <v>21.28</v>
      </c>
      <c r="AY26" s="113">
        <v>3.98</v>
      </c>
      <c r="AZ26" s="113">
        <v>13.13</v>
      </c>
      <c r="BA26" s="113">
        <v>4</v>
      </c>
      <c r="BB26" s="113">
        <v>30.58</v>
      </c>
      <c r="BC26" s="113">
        <v>8.01</v>
      </c>
      <c r="BD26" s="113">
        <v>13</v>
      </c>
      <c r="BE26" s="113">
        <v>30.06</v>
      </c>
      <c r="BF26" s="127">
        <v>2</v>
      </c>
      <c r="BG26" s="113">
        <v>0</v>
      </c>
      <c r="BH26" s="113">
        <v>0</v>
      </c>
      <c r="BI26" s="113">
        <v>13.47</v>
      </c>
      <c r="BJ26" s="113">
        <v>8.86</v>
      </c>
      <c r="BK26" s="113">
        <v>0.75</v>
      </c>
      <c r="BL26" s="113"/>
      <c r="BM26" s="113"/>
      <c r="BN26" s="113"/>
      <c r="BO26" s="113"/>
      <c r="BP26" s="113"/>
      <c r="BQ26" s="113"/>
      <c r="BR26" s="127"/>
      <c r="BS26" s="113"/>
      <c r="BT26" s="113"/>
      <c r="BU26" s="113"/>
      <c r="BV26" s="113"/>
      <c r="BW26" s="113"/>
      <c r="BX26" s="113"/>
      <c r="BY26" s="113"/>
      <c r="BZ26" s="113"/>
      <c r="CA26" s="113"/>
      <c r="CB26" s="113"/>
      <c r="CC26" s="113"/>
      <c r="CD26" s="127"/>
      <c r="CE26" s="113"/>
      <c r="CF26" s="113"/>
      <c r="CG26" s="113"/>
      <c r="CH26" s="113"/>
      <c r="CI26" s="113"/>
      <c r="CJ26" s="113"/>
      <c r="CK26" s="113"/>
      <c r="CL26" s="113"/>
      <c r="CM26" s="113"/>
      <c r="CN26" s="113"/>
      <c r="CO26" s="113"/>
      <c r="CP26" s="127"/>
      <c r="CQ26" s="113"/>
      <c r="CR26" s="113"/>
      <c r="CS26" s="113"/>
      <c r="CT26" s="113"/>
      <c r="CU26" s="113"/>
      <c r="CV26" s="113"/>
      <c r="CW26" s="113"/>
      <c r="CX26" s="113"/>
      <c r="CY26" s="113"/>
      <c r="CZ26" s="113"/>
      <c r="DA26" s="113"/>
      <c r="DB26" s="127"/>
      <c r="DC26" s="113"/>
      <c r="DD26" s="113"/>
      <c r="DE26" s="113"/>
      <c r="DF26" s="113"/>
      <c r="DG26" s="113"/>
      <c r="DH26" s="113"/>
      <c r="DI26" s="113"/>
      <c r="DJ26" s="113"/>
      <c r="DK26" s="113"/>
      <c r="DL26" s="113"/>
      <c r="DM26" s="113"/>
      <c r="DN26" s="127"/>
      <c r="DO26" s="113"/>
      <c r="DP26" s="113"/>
      <c r="DQ26" s="113"/>
      <c r="DR26" s="113"/>
      <c r="DS26" s="113"/>
      <c r="DT26" s="113"/>
      <c r="DU26" s="113"/>
      <c r="DV26" s="113"/>
      <c r="DW26" s="113"/>
      <c r="DX26" s="113"/>
      <c r="DY26" s="113"/>
    </row>
    <row r="27" spans="1:129" s="3" customFormat="1" x14ac:dyDescent="0.25">
      <c r="A27" s="109"/>
      <c r="B27" s="109"/>
      <c r="C27" s="108"/>
      <c r="D27" s="108"/>
      <c r="E27" s="108"/>
      <c r="F27" s="108"/>
      <c r="G27" s="108"/>
      <c r="H27" s="108"/>
      <c r="I27" s="125"/>
      <c r="J27" s="108"/>
      <c r="K27" s="108"/>
      <c r="L27" s="108"/>
      <c r="M27" s="108"/>
      <c r="N27" s="108"/>
      <c r="O27" s="108"/>
      <c r="P27" s="108"/>
      <c r="Q27" s="108"/>
      <c r="R27" s="108"/>
      <c r="S27" s="108"/>
      <c r="T27" s="108"/>
      <c r="U27" s="117"/>
      <c r="V27" s="108"/>
      <c r="W27" s="108"/>
      <c r="X27" s="108"/>
      <c r="Y27" s="108"/>
      <c r="Z27" s="108"/>
      <c r="AA27" s="108"/>
      <c r="AB27" s="108"/>
      <c r="AC27" s="108"/>
      <c r="AD27" s="108"/>
      <c r="AE27" s="108"/>
      <c r="AF27" s="108"/>
      <c r="AG27" s="117"/>
      <c r="AH27" s="108"/>
      <c r="AI27" s="108"/>
      <c r="AJ27" s="108"/>
      <c r="AK27" s="108"/>
      <c r="AL27" s="108"/>
      <c r="AM27" s="108"/>
      <c r="AN27" s="108"/>
      <c r="AO27" s="108"/>
      <c r="AP27" s="108"/>
      <c r="AQ27" s="108"/>
      <c r="AR27" s="108"/>
      <c r="AS27" s="117"/>
      <c r="AT27" s="108"/>
      <c r="AU27" s="108"/>
      <c r="AV27" s="108"/>
      <c r="AW27" s="108"/>
      <c r="AX27" s="108"/>
      <c r="AY27" s="108"/>
      <c r="AZ27" s="108"/>
      <c r="BA27" s="108"/>
      <c r="BB27" s="108"/>
      <c r="BC27" s="108"/>
      <c r="BD27" s="108"/>
      <c r="BE27" s="117"/>
      <c r="BF27" s="108"/>
      <c r="BG27" s="108"/>
      <c r="BH27" s="108"/>
      <c r="BI27" s="108"/>
      <c r="BJ27" s="108"/>
      <c r="BK27" s="108"/>
      <c r="BL27" s="108"/>
      <c r="BM27" s="108"/>
      <c r="BN27" s="108"/>
      <c r="BO27" s="108"/>
      <c r="BP27" s="108"/>
      <c r="BQ27" s="117"/>
      <c r="BR27" s="108"/>
      <c r="BS27" s="108"/>
      <c r="BT27" s="108"/>
      <c r="BU27" s="108"/>
      <c r="BV27" s="108"/>
      <c r="BW27" s="108"/>
      <c r="BX27" s="108"/>
      <c r="BY27" s="108"/>
      <c r="BZ27" s="108"/>
      <c r="CA27" s="108"/>
      <c r="CB27" s="108"/>
      <c r="CC27" s="117"/>
      <c r="CD27" s="108"/>
      <c r="CE27" s="108"/>
      <c r="CF27" s="108"/>
      <c r="CG27" s="108"/>
      <c r="CH27" s="108"/>
      <c r="CI27" s="108"/>
      <c r="CJ27" s="108"/>
      <c r="CK27" s="108"/>
      <c r="CL27" s="108"/>
      <c r="CM27" s="108"/>
      <c r="CN27" s="108"/>
      <c r="CO27" s="117"/>
      <c r="CP27" s="108"/>
      <c r="CQ27" s="108"/>
      <c r="CR27" s="108"/>
      <c r="CS27" s="108"/>
      <c r="CT27" s="108"/>
      <c r="CU27" s="108"/>
      <c r="CV27" s="108"/>
      <c r="CW27" s="108"/>
      <c r="CX27" s="108"/>
      <c r="CY27" s="108"/>
      <c r="CZ27" s="108"/>
      <c r="DA27" s="117"/>
      <c r="DB27" s="108"/>
      <c r="DC27" s="108"/>
      <c r="DD27" s="108"/>
      <c r="DE27" s="108"/>
      <c r="DF27" s="108"/>
      <c r="DG27" s="108"/>
      <c r="DH27" s="108"/>
      <c r="DI27" s="108"/>
      <c r="DJ27" s="108"/>
      <c r="DK27" s="108"/>
      <c r="DL27" s="108"/>
      <c r="DM27" s="117"/>
      <c r="DN27" s="108"/>
      <c r="DO27" s="108"/>
      <c r="DP27" s="108"/>
      <c r="DQ27" s="108"/>
      <c r="DR27" s="108"/>
      <c r="DS27" s="108"/>
      <c r="DT27" s="108"/>
      <c r="DU27" s="108"/>
      <c r="DV27" s="108"/>
      <c r="DW27" s="108"/>
      <c r="DX27" s="108"/>
      <c r="DY27" s="117"/>
    </row>
    <row r="28" spans="1:129" s="3" customFormat="1" x14ac:dyDescent="0.25">
      <c r="A28" s="185" t="s">
        <v>27</v>
      </c>
      <c r="B28" s="278" t="s">
        <v>195</v>
      </c>
      <c r="C28" s="279"/>
      <c r="D28" s="128"/>
      <c r="E28" s="128"/>
      <c r="F28" s="128"/>
      <c r="G28" s="128"/>
      <c r="H28" s="128"/>
      <c r="I28" s="128"/>
      <c r="J28" s="128"/>
      <c r="K28" s="128"/>
      <c r="L28" s="128"/>
      <c r="M28" s="128"/>
      <c r="N28" s="128"/>
      <c r="O28" s="128"/>
      <c r="P28" s="128"/>
      <c r="Q28" s="128"/>
      <c r="R28" s="128"/>
      <c r="S28" s="128"/>
      <c r="T28" s="128"/>
      <c r="U28" s="128"/>
      <c r="V28" s="129"/>
      <c r="W28" s="128"/>
      <c r="X28" s="128"/>
      <c r="Y28" s="128"/>
      <c r="Z28" s="128"/>
      <c r="AA28" s="128"/>
      <c r="AB28" s="128"/>
      <c r="AC28" s="128"/>
      <c r="AD28" s="128"/>
      <c r="AE28" s="128"/>
      <c r="AF28" s="128"/>
      <c r="AG28" s="128"/>
      <c r="AH28" s="129"/>
      <c r="AI28" s="128"/>
      <c r="AJ28" s="128"/>
      <c r="AK28" s="128"/>
      <c r="AL28" s="128"/>
      <c r="AM28" s="128"/>
      <c r="AN28" s="128"/>
      <c r="AO28" s="128"/>
      <c r="AP28" s="128"/>
      <c r="AQ28" s="128"/>
      <c r="AR28" s="128"/>
      <c r="AS28" s="128"/>
      <c r="AT28" s="129"/>
      <c r="AU28" s="128"/>
      <c r="AV28" s="128"/>
      <c r="AW28" s="128"/>
      <c r="AX28" s="128"/>
      <c r="AY28" s="128"/>
      <c r="AZ28" s="128"/>
      <c r="BA28" s="128"/>
      <c r="BB28" s="128"/>
      <c r="BC28" s="128"/>
      <c r="BD28" s="128"/>
      <c r="BE28" s="128"/>
      <c r="BF28" s="129"/>
      <c r="BG28" s="128"/>
      <c r="BH28" s="128"/>
      <c r="BI28" s="128"/>
      <c r="BJ28" s="128"/>
      <c r="BK28" s="128"/>
      <c r="BL28" s="128"/>
      <c r="BM28" s="128"/>
      <c r="BN28" s="128"/>
      <c r="BO28" s="128"/>
      <c r="BP28" s="128"/>
      <c r="BQ28" s="128"/>
      <c r="BR28" s="129"/>
      <c r="BS28" s="128"/>
      <c r="BT28" s="128"/>
      <c r="BU28" s="128"/>
      <c r="BV28" s="128"/>
      <c r="BW28" s="128"/>
      <c r="BX28" s="128"/>
      <c r="BY28" s="128"/>
      <c r="BZ28" s="128"/>
      <c r="CA28" s="128"/>
      <c r="CB28" s="128"/>
      <c r="CC28" s="128"/>
      <c r="CD28" s="129"/>
      <c r="CE28" s="128"/>
      <c r="CF28" s="128"/>
      <c r="CG28" s="128"/>
      <c r="CH28" s="128"/>
      <c r="CI28" s="128"/>
      <c r="CJ28" s="128"/>
      <c r="CK28" s="128"/>
      <c r="CL28" s="128"/>
      <c r="CM28" s="128"/>
      <c r="CN28" s="128"/>
      <c r="CO28" s="128"/>
      <c r="CP28" s="129"/>
      <c r="CQ28" s="128"/>
      <c r="CR28" s="128"/>
      <c r="CS28" s="128"/>
      <c r="CT28" s="128"/>
      <c r="CU28" s="128"/>
      <c r="CV28" s="128"/>
      <c r="CW28" s="128"/>
      <c r="CX28" s="128"/>
      <c r="CY28" s="128"/>
      <c r="CZ28" s="128"/>
      <c r="DA28" s="128"/>
      <c r="DB28" s="129"/>
      <c r="DC28" s="128"/>
      <c r="DD28" s="128"/>
      <c r="DE28" s="128"/>
      <c r="DF28" s="128"/>
      <c r="DG28" s="128"/>
      <c r="DH28" s="128"/>
      <c r="DI28" s="128"/>
      <c r="DJ28" s="128"/>
      <c r="DK28" s="128"/>
      <c r="DL28" s="128"/>
      <c r="DM28" s="128"/>
      <c r="DN28" s="129"/>
      <c r="DO28" s="128"/>
      <c r="DP28" s="128"/>
      <c r="DQ28" s="128"/>
      <c r="DR28" s="128"/>
      <c r="DS28" s="128"/>
      <c r="DT28" s="128"/>
      <c r="DU28" s="128"/>
      <c r="DV28" s="128"/>
      <c r="DW28" s="128"/>
      <c r="DX28" s="128"/>
      <c r="DY28" s="128"/>
    </row>
    <row r="29" spans="1:129" s="3" customFormat="1" x14ac:dyDescent="0.25"/>
    <row r="30" spans="1:129" s="3" customFormat="1" x14ac:dyDescent="0.25"/>
    <row r="31" spans="1:129" s="3" customFormat="1" x14ac:dyDescent="0.25">
      <c r="D31" s="115">
        <v>2011</v>
      </c>
      <c r="E31" s="121">
        <v>2012</v>
      </c>
      <c r="F31" s="115">
        <v>2013</v>
      </c>
      <c r="G31" s="121">
        <v>2014</v>
      </c>
      <c r="H31" s="115">
        <v>2015</v>
      </c>
      <c r="I31" s="121">
        <v>2016</v>
      </c>
      <c r="J31" s="115">
        <v>2017</v>
      </c>
      <c r="K31" s="121">
        <v>2018</v>
      </c>
      <c r="L31" s="115">
        <v>2019</v>
      </c>
      <c r="M31" s="121">
        <v>2020</v>
      </c>
      <c r="N31" s="115">
        <v>2021</v>
      </c>
    </row>
    <row r="32" spans="1:129" s="3" customFormat="1" x14ac:dyDescent="0.25"/>
    <row r="33" spans="1:14" s="3" customFormat="1" x14ac:dyDescent="0.25">
      <c r="A33" s="281" t="s">
        <v>0</v>
      </c>
      <c r="B33" s="282" t="s">
        <v>78</v>
      </c>
      <c r="C33" s="283"/>
      <c r="D33" s="130"/>
      <c r="E33" s="130">
        <v>0.06</v>
      </c>
      <c r="F33" s="130">
        <v>0.06</v>
      </c>
      <c r="G33" s="130">
        <v>0</v>
      </c>
      <c r="H33" s="130">
        <v>0</v>
      </c>
      <c r="I33" s="130">
        <v>0</v>
      </c>
      <c r="J33" s="130"/>
      <c r="K33" s="130"/>
      <c r="L33" s="130"/>
      <c r="M33" s="130"/>
      <c r="N33" s="130"/>
    </row>
    <row r="34" spans="1:14" s="3" customFormat="1" x14ac:dyDescent="0.25">
      <c r="A34" s="281"/>
      <c r="B34" s="282" t="s">
        <v>77</v>
      </c>
      <c r="C34" s="283"/>
      <c r="D34" s="130"/>
      <c r="E34" s="130">
        <v>0.24</v>
      </c>
      <c r="F34" s="130">
        <v>0.22</v>
      </c>
      <c r="G34" s="130">
        <v>0.15</v>
      </c>
      <c r="H34" s="130">
        <v>0.1</v>
      </c>
      <c r="I34" s="130">
        <v>0.1</v>
      </c>
      <c r="J34" s="130"/>
      <c r="K34" s="130"/>
      <c r="L34" s="130"/>
      <c r="M34" s="130"/>
      <c r="N34" s="130"/>
    </row>
    <row r="35" spans="1:14" s="3" customFormat="1" x14ac:dyDescent="0.25">
      <c r="A35" s="109"/>
      <c r="B35" s="109"/>
      <c r="C35" s="108"/>
    </row>
    <row r="36" spans="1:14" s="3" customFormat="1" x14ac:dyDescent="0.25">
      <c r="A36" s="274" t="s">
        <v>3</v>
      </c>
      <c r="B36" s="272" t="s">
        <v>87</v>
      </c>
      <c r="C36" s="273"/>
      <c r="D36" s="131"/>
      <c r="E36" s="131">
        <v>8</v>
      </c>
      <c r="F36" s="131">
        <v>12</v>
      </c>
      <c r="G36" s="131">
        <v>10</v>
      </c>
      <c r="H36" s="131">
        <v>0</v>
      </c>
      <c r="I36" s="131">
        <v>0</v>
      </c>
      <c r="J36" s="131"/>
      <c r="K36" s="131"/>
      <c r="L36" s="131"/>
      <c r="M36" s="131"/>
      <c r="N36" s="131"/>
    </row>
    <row r="37" spans="1:14" s="3" customFormat="1" x14ac:dyDescent="0.25">
      <c r="A37" s="275"/>
      <c r="B37" s="272" t="s">
        <v>88</v>
      </c>
      <c r="C37" s="273"/>
      <c r="D37" s="131"/>
      <c r="E37" s="131">
        <v>8</v>
      </c>
      <c r="F37" s="131">
        <v>12</v>
      </c>
      <c r="G37" s="131">
        <v>10</v>
      </c>
      <c r="H37" s="131">
        <v>0</v>
      </c>
      <c r="I37" s="131">
        <v>0</v>
      </c>
      <c r="J37" s="131"/>
      <c r="K37" s="131"/>
      <c r="L37" s="131"/>
      <c r="M37" s="131"/>
      <c r="N37" s="131"/>
    </row>
    <row r="38" spans="1:14" s="3" customFormat="1" x14ac:dyDescent="0.25">
      <c r="A38" s="275"/>
      <c r="B38" s="272" t="s">
        <v>89</v>
      </c>
      <c r="C38" s="273"/>
      <c r="D38" s="131"/>
      <c r="E38" s="131">
        <v>8</v>
      </c>
      <c r="F38" s="131">
        <v>12</v>
      </c>
      <c r="G38" s="131">
        <v>10</v>
      </c>
      <c r="H38" s="131">
        <v>0</v>
      </c>
      <c r="I38" s="131">
        <v>0</v>
      </c>
      <c r="J38" s="131"/>
      <c r="K38" s="131"/>
      <c r="L38" s="131"/>
      <c r="M38" s="131"/>
      <c r="N38" s="131"/>
    </row>
    <row r="39" spans="1:14" s="3" customFormat="1" x14ac:dyDescent="0.25">
      <c r="A39" s="275"/>
    </row>
    <row r="40" spans="1:14" s="3" customFormat="1" x14ac:dyDescent="0.25">
      <c r="A40" s="275"/>
      <c r="B40" s="272" t="s">
        <v>90</v>
      </c>
      <c r="C40" s="273"/>
      <c r="D40" s="131"/>
      <c r="E40" s="131">
        <v>75</v>
      </c>
      <c r="F40" s="131">
        <v>55</v>
      </c>
      <c r="G40" s="131">
        <v>55</v>
      </c>
      <c r="H40" s="131">
        <v>76</v>
      </c>
      <c r="I40" s="131">
        <v>76</v>
      </c>
      <c r="J40" s="131"/>
      <c r="K40" s="131"/>
      <c r="L40" s="131"/>
      <c r="M40" s="131"/>
      <c r="N40" s="131"/>
    </row>
    <row r="41" spans="1:14" s="3" customFormat="1" x14ac:dyDescent="0.25">
      <c r="A41" s="275"/>
      <c r="B41" s="273" t="s">
        <v>91</v>
      </c>
      <c r="C41" s="280"/>
      <c r="D41" s="131"/>
      <c r="E41" s="131">
        <v>75</v>
      </c>
      <c r="F41" s="131">
        <v>55</v>
      </c>
      <c r="G41" s="131">
        <v>55</v>
      </c>
      <c r="H41" s="131">
        <v>76</v>
      </c>
      <c r="I41" s="131">
        <v>76</v>
      </c>
      <c r="J41" s="131"/>
      <c r="K41" s="131"/>
      <c r="L41" s="131"/>
      <c r="M41" s="131"/>
      <c r="N41" s="131"/>
    </row>
    <row r="42" spans="1:14" s="3" customFormat="1" x14ac:dyDescent="0.25">
      <c r="A42" s="275"/>
      <c r="B42" s="273" t="s">
        <v>92</v>
      </c>
      <c r="C42" s="280"/>
      <c r="D42" s="131"/>
      <c r="E42" s="131">
        <v>75</v>
      </c>
      <c r="F42" s="131">
        <v>55</v>
      </c>
      <c r="G42" s="131">
        <v>55</v>
      </c>
      <c r="H42" s="131">
        <v>76</v>
      </c>
      <c r="I42" s="131">
        <v>76</v>
      </c>
      <c r="J42" s="131"/>
      <c r="K42" s="131"/>
      <c r="L42" s="131"/>
      <c r="M42" s="131"/>
      <c r="N42" s="131"/>
    </row>
    <row r="43" spans="1:14" s="3" customFormat="1" x14ac:dyDescent="0.25">
      <c r="A43" s="275"/>
    </row>
    <row r="44" spans="1:14" s="3" customFormat="1" x14ac:dyDescent="0.25">
      <c r="A44" s="275"/>
      <c r="B44" s="273" t="s">
        <v>79</v>
      </c>
      <c r="C44" s="280"/>
      <c r="D44" s="131"/>
      <c r="E44" s="131">
        <v>99.9</v>
      </c>
      <c r="F44" s="131">
        <v>99.95</v>
      </c>
      <c r="G44" s="131">
        <v>99.96</v>
      </c>
      <c r="H44" s="131">
        <v>99.96</v>
      </c>
      <c r="I44" s="131">
        <v>99.96</v>
      </c>
      <c r="J44" s="131"/>
      <c r="K44" s="131"/>
      <c r="L44" s="131"/>
      <c r="M44" s="131"/>
      <c r="N44" s="131"/>
    </row>
    <row r="45" spans="1:14" s="3" customFormat="1" x14ac:dyDescent="0.25">
      <c r="A45" s="109"/>
      <c r="B45" s="109"/>
      <c r="C45" s="108"/>
    </row>
    <row r="46" spans="1:14" s="3" customFormat="1" x14ac:dyDescent="0.25">
      <c r="A46" s="114" t="s">
        <v>76</v>
      </c>
      <c r="B46" s="276" t="s">
        <v>80</v>
      </c>
      <c r="C46" s="277"/>
      <c r="D46" s="132"/>
      <c r="E46" s="132">
        <v>44.52</v>
      </c>
      <c r="F46" s="132">
        <v>16.670000000000002</v>
      </c>
      <c r="G46" s="132">
        <v>44.13</v>
      </c>
      <c r="H46" s="132">
        <v>44.13</v>
      </c>
      <c r="I46" s="132">
        <v>40.409999999999997</v>
      </c>
      <c r="J46" s="132"/>
      <c r="K46" s="132"/>
      <c r="L46" s="132"/>
      <c r="M46" s="132"/>
      <c r="N46" s="132"/>
    </row>
    <row r="47" spans="1:14" s="3" customFormat="1" x14ac:dyDescent="0.25">
      <c r="A47" s="109"/>
      <c r="B47" s="109"/>
      <c r="C47" s="108"/>
    </row>
    <row r="48" spans="1:14" s="3" customFormat="1" x14ac:dyDescent="0.25">
      <c r="A48" s="185" t="s">
        <v>27</v>
      </c>
      <c r="B48" s="278" t="s">
        <v>335</v>
      </c>
      <c r="C48" s="279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</row>
  </sheetData>
  <mergeCells count="41">
    <mergeCell ref="B23:C23"/>
    <mergeCell ref="DB1:DM1"/>
    <mergeCell ref="DN1:DY1"/>
    <mergeCell ref="A4:A5"/>
    <mergeCell ref="D1:I1"/>
    <mergeCell ref="J1:U1"/>
    <mergeCell ref="V1:AG1"/>
    <mergeCell ref="AH1:AS1"/>
    <mergeCell ref="AT1:BE1"/>
    <mergeCell ref="BF1:BQ1"/>
    <mergeCell ref="BR1:CC1"/>
    <mergeCell ref="CD1:CO1"/>
    <mergeCell ref="CP1:DA1"/>
    <mergeCell ref="B4:C4"/>
    <mergeCell ref="B5:C5"/>
    <mergeCell ref="B24:C24"/>
    <mergeCell ref="B26:C26"/>
    <mergeCell ref="B28:C28"/>
    <mergeCell ref="A33:A34"/>
    <mergeCell ref="B33:C33"/>
    <mergeCell ref="B34:C34"/>
    <mergeCell ref="A7:A24"/>
    <mergeCell ref="B8:C8"/>
    <mergeCell ref="B9:C9"/>
    <mergeCell ref="B10:C10"/>
    <mergeCell ref="B13:C13"/>
    <mergeCell ref="B14:C14"/>
    <mergeCell ref="B15:C15"/>
    <mergeCell ref="B18:C18"/>
    <mergeCell ref="B19:C19"/>
    <mergeCell ref="B20:C20"/>
    <mergeCell ref="B46:C46"/>
    <mergeCell ref="B48:C48"/>
    <mergeCell ref="A36:A44"/>
    <mergeCell ref="B36:C36"/>
    <mergeCell ref="B37:C37"/>
    <mergeCell ref="B38:C38"/>
    <mergeCell ref="B40:C40"/>
    <mergeCell ref="B41:C41"/>
    <mergeCell ref="B42:C42"/>
    <mergeCell ref="B44:C44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Y48"/>
  <sheetViews>
    <sheetView showGridLines="0" zoomScale="73" zoomScaleNormal="73" workbookViewId="0">
      <pane xSplit="3" ySplit="3" topLeftCell="G28" activePane="bottomRight" state="frozen"/>
      <selection pane="topRight" activeCell="D1" sqref="D1"/>
      <selection pane="bottomLeft" activeCell="A4" sqref="A4"/>
      <selection pane="bottomRight" activeCell="B51" sqref="B51"/>
    </sheetView>
  </sheetViews>
  <sheetFormatPr baseColWidth="10" defaultRowHeight="15" x14ac:dyDescent="0.25"/>
  <cols>
    <col min="1" max="1" width="18.28515625" style="1" customWidth="1"/>
    <col min="2" max="2" width="31.140625" style="1" customWidth="1"/>
    <col min="3" max="3" width="11.42578125" style="1"/>
    <col min="4" max="129" width="16.85546875" style="1" customWidth="1"/>
  </cols>
  <sheetData>
    <row r="1" spans="1:129" x14ac:dyDescent="0.25">
      <c r="A1" s="3"/>
      <c r="B1" s="3"/>
      <c r="C1" s="107"/>
      <c r="D1" s="291">
        <v>2011</v>
      </c>
      <c r="E1" s="291"/>
      <c r="F1" s="291"/>
      <c r="G1" s="291"/>
      <c r="H1" s="291"/>
      <c r="I1" s="292"/>
      <c r="J1" s="293">
        <v>2012</v>
      </c>
      <c r="K1" s="293"/>
      <c r="L1" s="293"/>
      <c r="M1" s="293"/>
      <c r="N1" s="293"/>
      <c r="O1" s="293"/>
      <c r="P1" s="293"/>
      <c r="Q1" s="293"/>
      <c r="R1" s="293"/>
      <c r="S1" s="293"/>
      <c r="T1" s="293"/>
      <c r="U1" s="294"/>
      <c r="V1" s="290">
        <v>2013</v>
      </c>
      <c r="W1" s="291"/>
      <c r="X1" s="291"/>
      <c r="Y1" s="291"/>
      <c r="Z1" s="291"/>
      <c r="AA1" s="291"/>
      <c r="AB1" s="291"/>
      <c r="AC1" s="291"/>
      <c r="AD1" s="291"/>
      <c r="AE1" s="291"/>
      <c r="AF1" s="291"/>
      <c r="AG1" s="292"/>
      <c r="AH1" s="284">
        <v>2014</v>
      </c>
      <c r="AI1" s="285"/>
      <c r="AJ1" s="285"/>
      <c r="AK1" s="285"/>
      <c r="AL1" s="285"/>
      <c r="AM1" s="285"/>
      <c r="AN1" s="285"/>
      <c r="AO1" s="285"/>
      <c r="AP1" s="285"/>
      <c r="AQ1" s="285"/>
      <c r="AR1" s="285"/>
      <c r="AS1" s="286"/>
      <c r="AT1" s="287">
        <v>2015</v>
      </c>
      <c r="AU1" s="288"/>
      <c r="AV1" s="288"/>
      <c r="AW1" s="288"/>
      <c r="AX1" s="288"/>
      <c r="AY1" s="288"/>
      <c r="AZ1" s="288"/>
      <c r="BA1" s="288"/>
      <c r="BB1" s="288"/>
      <c r="BC1" s="288"/>
      <c r="BD1" s="288"/>
      <c r="BE1" s="289"/>
      <c r="BF1" s="284">
        <v>2016</v>
      </c>
      <c r="BG1" s="285"/>
      <c r="BH1" s="285"/>
      <c r="BI1" s="285"/>
      <c r="BJ1" s="285"/>
      <c r="BK1" s="285"/>
      <c r="BL1" s="285"/>
      <c r="BM1" s="285"/>
      <c r="BN1" s="285"/>
      <c r="BO1" s="285"/>
      <c r="BP1" s="285"/>
      <c r="BQ1" s="286"/>
      <c r="BR1" s="287">
        <v>2017</v>
      </c>
      <c r="BS1" s="288"/>
      <c r="BT1" s="288"/>
      <c r="BU1" s="288"/>
      <c r="BV1" s="288"/>
      <c r="BW1" s="288"/>
      <c r="BX1" s="288"/>
      <c r="BY1" s="288"/>
      <c r="BZ1" s="288"/>
      <c r="CA1" s="288"/>
      <c r="CB1" s="288"/>
      <c r="CC1" s="289"/>
      <c r="CD1" s="284">
        <v>2018</v>
      </c>
      <c r="CE1" s="285"/>
      <c r="CF1" s="285"/>
      <c r="CG1" s="285"/>
      <c r="CH1" s="285"/>
      <c r="CI1" s="285"/>
      <c r="CJ1" s="285"/>
      <c r="CK1" s="285"/>
      <c r="CL1" s="285"/>
      <c r="CM1" s="285"/>
      <c r="CN1" s="285"/>
      <c r="CO1" s="286"/>
      <c r="CP1" s="287">
        <v>2019</v>
      </c>
      <c r="CQ1" s="288"/>
      <c r="CR1" s="288"/>
      <c r="CS1" s="288"/>
      <c r="CT1" s="288"/>
      <c r="CU1" s="288"/>
      <c r="CV1" s="288"/>
      <c r="CW1" s="288"/>
      <c r="CX1" s="288"/>
      <c r="CY1" s="288"/>
      <c r="CZ1" s="288"/>
      <c r="DA1" s="289"/>
      <c r="DB1" s="284">
        <v>2020</v>
      </c>
      <c r="DC1" s="285"/>
      <c r="DD1" s="285"/>
      <c r="DE1" s="285"/>
      <c r="DF1" s="285"/>
      <c r="DG1" s="285"/>
      <c r="DH1" s="285"/>
      <c r="DI1" s="285"/>
      <c r="DJ1" s="285"/>
      <c r="DK1" s="285"/>
      <c r="DL1" s="285"/>
      <c r="DM1" s="286"/>
      <c r="DN1" s="290">
        <v>2021</v>
      </c>
      <c r="DO1" s="291"/>
      <c r="DP1" s="291"/>
      <c r="DQ1" s="291"/>
      <c r="DR1" s="291"/>
      <c r="DS1" s="291"/>
      <c r="DT1" s="291"/>
      <c r="DU1" s="291"/>
      <c r="DV1" s="291"/>
      <c r="DW1" s="291"/>
      <c r="DX1" s="291"/>
      <c r="DY1" s="292"/>
    </row>
    <row r="2" spans="1:129" x14ac:dyDescent="0.25">
      <c r="A2" s="3"/>
      <c r="B2" s="3"/>
      <c r="C2" s="3"/>
      <c r="D2" s="119" t="s">
        <v>18</v>
      </c>
      <c r="E2" s="120" t="s">
        <v>19</v>
      </c>
      <c r="F2" s="120" t="s">
        <v>20</v>
      </c>
      <c r="G2" s="120" t="s">
        <v>21</v>
      </c>
      <c r="H2" s="120" t="s">
        <v>22</v>
      </c>
      <c r="I2" s="120" t="s">
        <v>23</v>
      </c>
      <c r="J2" s="120" t="s">
        <v>12</v>
      </c>
      <c r="K2" s="120" t="s">
        <v>13</v>
      </c>
      <c r="L2" s="120" t="s">
        <v>14</v>
      </c>
      <c r="M2" s="120" t="s">
        <v>15</v>
      </c>
      <c r="N2" s="120" t="s">
        <v>16</v>
      </c>
      <c r="O2" s="120" t="s">
        <v>17</v>
      </c>
      <c r="P2" s="120" t="s">
        <v>18</v>
      </c>
      <c r="Q2" s="120" t="s">
        <v>19</v>
      </c>
      <c r="R2" s="120" t="s">
        <v>20</v>
      </c>
      <c r="S2" s="120" t="s">
        <v>21</v>
      </c>
      <c r="T2" s="120" t="s">
        <v>22</v>
      </c>
      <c r="U2" s="120" t="s">
        <v>23</v>
      </c>
      <c r="V2" s="120" t="s">
        <v>12</v>
      </c>
      <c r="W2" s="120" t="s">
        <v>24</v>
      </c>
      <c r="X2" s="120" t="s">
        <v>14</v>
      </c>
      <c r="Y2" s="120" t="s">
        <v>15</v>
      </c>
      <c r="Z2" s="120" t="s">
        <v>16</v>
      </c>
      <c r="AA2" s="120" t="s">
        <v>17</v>
      </c>
      <c r="AB2" s="120" t="s">
        <v>18</v>
      </c>
      <c r="AC2" s="120" t="s">
        <v>19</v>
      </c>
      <c r="AD2" s="120" t="s">
        <v>20</v>
      </c>
      <c r="AE2" s="120" t="s">
        <v>21</v>
      </c>
      <c r="AF2" s="120" t="s">
        <v>22</v>
      </c>
      <c r="AG2" s="120" t="s">
        <v>23</v>
      </c>
      <c r="AH2" s="120" t="s">
        <v>12</v>
      </c>
      <c r="AI2" s="120" t="s">
        <v>24</v>
      </c>
      <c r="AJ2" s="120" t="s">
        <v>14</v>
      </c>
      <c r="AK2" s="120" t="s">
        <v>15</v>
      </c>
      <c r="AL2" s="120" t="s">
        <v>16</v>
      </c>
      <c r="AM2" s="120" t="s">
        <v>17</v>
      </c>
      <c r="AN2" s="120" t="s">
        <v>18</v>
      </c>
      <c r="AO2" s="120" t="s">
        <v>19</v>
      </c>
      <c r="AP2" s="120" t="s">
        <v>20</v>
      </c>
      <c r="AQ2" s="120" t="s">
        <v>21</v>
      </c>
      <c r="AR2" s="120" t="s">
        <v>22</v>
      </c>
      <c r="AS2" s="120" t="s">
        <v>23</v>
      </c>
      <c r="AT2" s="120" t="s">
        <v>12</v>
      </c>
      <c r="AU2" s="120" t="s">
        <v>24</v>
      </c>
      <c r="AV2" s="120" t="s">
        <v>14</v>
      </c>
      <c r="AW2" s="120" t="s">
        <v>15</v>
      </c>
      <c r="AX2" s="120" t="s">
        <v>16</v>
      </c>
      <c r="AY2" s="120" t="s">
        <v>17</v>
      </c>
      <c r="AZ2" s="120" t="s">
        <v>18</v>
      </c>
      <c r="BA2" s="120" t="s">
        <v>19</v>
      </c>
      <c r="BB2" s="120" t="s">
        <v>20</v>
      </c>
      <c r="BC2" s="120" t="s">
        <v>21</v>
      </c>
      <c r="BD2" s="120" t="s">
        <v>22</v>
      </c>
      <c r="BE2" s="120" t="s">
        <v>23</v>
      </c>
      <c r="BF2" s="120" t="s">
        <v>12</v>
      </c>
      <c r="BG2" s="120" t="s">
        <v>24</v>
      </c>
      <c r="BH2" s="120" t="s">
        <v>14</v>
      </c>
      <c r="BI2" s="120" t="s">
        <v>15</v>
      </c>
      <c r="BJ2" s="120" t="s">
        <v>16</v>
      </c>
      <c r="BK2" s="120" t="s">
        <v>17</v>
      </c>
      <c r="BL2" s="120" t="s">
        <v>18</v>
      </c>
      <c r="BM2" s="120" t="s">
        <v>19</v>
      </c>
      <c r="BN2" s="120" t="s">
        <v>20</v>
      </c>
      <c r="BO2" s="120" t="s">
        <v>21</v>
      </c>
      <c r="BP2" s="120" t="s">
        <v>22</v>
      </c>
      <c r="BQ2" s="120" t="s">
        <v>23</v>
      </c>
      <c r="BR2" s="120" t="s">
        <v>12</v>
      </c>
      <c r="BS2" s="120" t="s">
        <v>24</v>
      </c>
      <c r="BT2" s="120" t="s">
        <v>14</v>
      </c>
      <c r="BU2" s="120" t="s">
        <v>15</v>
      </c>
      <c r="BV2" s="120" t="s">
        <v>16</v>
      </c>
      <c r="BW2" s="120" t="s">
        <v>17</v>
      </c>
      <c r="BX2" s="120" t="s">
        <v>18</v>
      </c>
      <c r="BY2" s="120" t="s">
        <v>19</v>
      </c>
      <c r="BZ2" s="120" t="s">
        <v>20</v>
      </c>
      <c r="CA2" s="120" t="s">
        <v>21</v>
      </c>
      <c r="CB2" s="120" t="s">
        <v>22</v>
      </c>
      <c r="CC2" s="120" t="s">
        <v>23</v>
      </c>
      <c r="CD2" s="120" t="s">
        <v>12</v>
      </c>
      <c r="CE2" s="120" t="s">
        <v>24</v>
      </c>
      <c r="CF2" s="120" t="s">
        <v>14</v>
      </c>
      <c r="CG2" s="120" t="s">
        <v>15</v>
      </c>
      <c r="CH2" s="120" t="s">
        <v>16</v>
      </c>
      <c r="CI2" s="120" t="s">
        <v>17</v>
      </c>
      <c r="CJ2" s="120" t="s">
        <v>18</v>
      </c>
      <c r="CK2" s="120" t="s">
        <v>19</v>
      </c>
      <c r="CL2" s="120" t="s">
        <v>20</v>
      </c>
      <c r="CM2" s="120" t="s">
        <v>21</v>
      </c>
      <c r="CN2" s="120" t="s">
        <v>22</v>
      </c>
      <c r="CO2" s="120" t="s">
        <v>23</v>
      </c>
      <c r="CP2" s="120" t="s">
        <v>12</v>
      </c>
      <c r="CQ2" s="120" t="s">
        <v>24</v>
      </c>
      <c r="CR2" s="120" t="s">
        <v>14</v>
      </c>
      <c r="CS2" s="120" t="s">
        <v>15</v>
      </c>
      <c r="CT2" s="120" t="s">
        <v>16</v>
      </c>
      <c r="CU2" s="120" t="s">
        <v>17</v>
      </c>
      <c r="CV2" s="120" t="s">
        <v>18</v>
      </c>
      <c r="CW2" s="120" t="s">
        <v>19</v>
      </c>
      <c r="CX2" s="120" t="s">
        <v>20</v>
      </c>
      <c r="CY2" s="120" t="s">
        <v>21</v>
      </c>
      <c r="CZ2" s="120" t="s">
        <v>22</v>
      </c>
      <c r="DA2" s="120" t="s">
        <v>23</v>
      </c>
      <c r="DB2" s="120" t="s">
        <v>12</v>
      </c>
      <c r="DC2" s="120" t="s">
        <v>24</v>
      </c>
      <c r="DD2" s="120" t="s">
        <v>14</v>
      </c>
      <c r="DE2" s="120" t="s">
        <v>15</v>
      </c>
      <c r="DF2" s="120" t="s">
        <v>16</v>
      </c>
      <c r="DG2" s="120" t="s">
        <v>17</v>
      </c>
      <c r="DH2" s="120" t="s">
        <v>18</v>
      </c>
      <c r="DI2" s="120" t="s">
        <v>19</v>
      </c>
      <c r="DJ2" s="120" t="s">
        <v>20</v>
      </c>
      <c r="DK2" s="120" t="s">
        <v>21</v>
      </c>
      <c r="DL2" s="120" t="s">
        <v>22</v>
      </c>
      <c r="DM2" s="120" t="s">
        <v>23</v>
      </c>
      <c r="DN2" s="120" t="s">
        <v>12</v>
      </c>
      <c r="DO2" s="120" t="s">
        <v>24</v>
      </c>
      <c r="DP2" s="120" t="s">
        <v>14</v>
      </c>
      <c r="DQ2" s="120" t="s">
        <v>15</v>
      </c>
      <c r="DR2" s="120" t="s">
        <v>16</v>
      </c>
      <c r="DS2" s="120" t="s">
        <v>17</v>
      </c>
      <c r="DT2" s="120" t="s">
        <v>18</v>
      </c>
      <c r="DU2" s="120" t="s">
        <v>19</v>
      </c>
      <c r="DV2" s="120" t="s">
        <v>20</v>
      </c>
      <c r="DW2" s="120" t="s">
        <v>21</v>
      </c>
      <c r="DX2" s="120" t="s">
        <v>22</v>
      </c>
      <c r="DY2" s="120" t="s">
        <v>23</v>
      </c>
    </row>
    <row r="3" spans="1:129" x14ac:dyDescent="0.25">
      <c r="I3" s="116"/>
      <c r="U3" s="118"/>
      <c r="AG3" s="118"/>
      <c r="AS3" s="118"/>
      <c r="BE3" s="118"/>
      <c r="BQ3" s="118"/>
      <c r="CC3" s="118"/>
      <c r="CO3" s="118"/>
      <c r="DA3" s="118"/>
      <c r="DM3" s="118"/>
      <c r="DY3" s="118"/>
    </row>
    <row r="4" spans="1:129" s="3" customFormat="1" x14ac:dyDescent="0.25">
      <c r="A4" s="281" t="s">
        <v>0</v>
      </c>
      <c r="B4" s="282" t="s">
        <v>1</v>
      </c>
      <c r="C4" s="295"/>
      <c r="D4" s="123"/>
      <c r="E4" s="123"/>
      <c r="F4" s="123"/>
      <c r="G4" s="123"/>
      <c r="H4" s="123"/>
      <c r="I4" s="123"/>
      <c r="J4" s="123">
        <v>0</v>
      </c>
      <c r="K4" s="123">
        <v>0</v>
      </c>
      <c r="L4" s="123">
        <v>0</v>
      </c>
      <c r="M4" s="123">
        <v>0</v>
      </c>
      <c r="N4" s="123">
        <v>0</v>
      </c>
      <c r="O4" s="123">
        <v>0</v>
      </c>
      <c r="P4" s="123">
        <v>0</v>
      </c>
      <c r="Q4" s="123">
        <v>0</v>
      </c>
      <c r="R4" s="123">
        <v>0</v>
      </c>
      <c r="S4" s="123">
        <v>0</v>
      </c>
      <c r="T4" s="123">
        <v>0</v>
      </c>
      <c r="U4" s="123">
        <v>0</v>
      </c>
      <c r="V4" s="111">
        <v>0</v>
      </c>
      <c r="W4" s="123">
        <v>0</v>
      </c>
      <c r="X4" s="123">
        <v>0</v>
      </c>
      <c r="Y4" s="123">
        <v>0</v>
      </c>
      <c r="Z4" s="123">
        <v>0</v>
      </c>
      <c r="AA4" s="123">
        <v>0</v>
      </c>
      <c r="AB4" s="123">
        <v>0</v>
      </c>
      <c r="AC4" s="123">
        <v>0</v>
      </c>
      <c r="AD4" s="123">
        <v>0</v>
      </c>
      <c r="AE4" s="123">
        <v>0</v>
      </c>
      <c r="AF4" s="123">
        <v>0</v>
      </c>
      <c r="AG4" s="123">
        <v>0</v>
      </c>
      <c r="AH4" s="111">
        <v>0</v>
      </c>
      <c r="AI4" s="123">
        <v>0</v>
      </c>
      <c r="AJ4" s="123">
        <v>0</v>
      </c>
      <c r="AK4" s="123">
        <v>0</v>
      </c>
      <c r="AL4" s="123">
        <v>0</v>
      </c>
      <c r="AM4" s="123">
        <v>0</v>
      </c>
      <c r="AN4" s="123">
        <v>0</v>
      </c>
      <c r="AO4" s="123">
        <v>0</v>
      </c>
      <c r="AP4" s="123">
        <v>0</v>
      </c>
      <c r="AQ4" s="123">
        <v>0</v>
      </c>
      <c r="AR4" s="123">
        <v>0</v>
      </c>
      <c r="AS4" s="123">
        <v>0</v>
      </c>
      <c r="AT4" s="111">
        <v>0</v>
      </c>
      <c r="AU4" s="123">
        <v>0</v>
      </c>
      <c r="AV4" s="123">
        <v>0</v>
      </c>
      <c r="AW4" s="123">
        <v>0</v>
      </c>
      <c r="AX4" s="123">
        <v>0</v>
      </c>
      <c r="AY4" s="123">
        <v>0</v>
      </c>
      <c r="AZ4" s="123">
        <v>0</v>
      </c>
      <c r="BA4" s="123">
        <v>0</v>
      </c>
      <c r="BB4" s="123">
        <v>0</v>
      </c>
      <c r="BC4" s="123">
        <v>0</v>
      </c>
      <c r="BD4" s="123">
        <v>0</v>
      </c>
      <c r="BE4" s="123">
        <v>0</v>
      </c>
      <c r="BF4" s="111">
        <v>0</v>
      </c>
      <c r="BG4" s="123">
        <v>0</v>
      </c>
      <c r="BH4" s="123">
        <v>0</v>
      </c>
      <c r="BI4" s="123">
        <v>0</v>
      </c>
      <c r="BJ4" s="123">
        <v>0</v>
      </c>
      <c r="BK4" s="123">
        <v>0</v>
      </c>
      <c r="BL4" s="123"/>
      <c r="BM4" s="123"/>
      <c r="BN4" s="123"/>
      <c r="BO4" s="123"/>
      <c r="BP4" s="123"/>
      <c r="BQ4" s="123"/>
      <c r="BR4" s="111"/>
      <c r="BS4" s="123"/>
      <c r="BT4" s="123"/>
      <c r="BU4" s="123"/>
      <c r="BV4" s="123"/>
      <c r="BW4" s="123"/>
      <c r="BX4" s="123"/>
      <c r="BY4" s="123"/>
      <c r="BZ4" s="123"/>
      <c r="CA4" s="123"/>
      <c r="CB4" s="123"/>
      <c r="CC4" s="123"/>
      <c r="CD4" s="111"/>
      <c r="CE4" s="123"/>
      <c r="CF4" s="123"/>
      <c r="CG4" s="123"/>
      <c r="CH4" s="123"/>
      <c r="CI4" s="123"/>
      <c r="CJ4" s="123"/>
      <c r="CK4" s="123"/>
      <c r="CL4" s="123"/>
      <c r="CM4" s="123"/>
      <c r="CN4" s="123"/>
      <c r="CO4" s="123"/>
      <c r="CP4" s="111"/>
      <c r="CQ4" s="123"/>
      <c r="CR4" s="123"/>
      <c r="CS4" s="123"/>
      <c r="CT4" s="123"/>
      <c r="CU4" s="123"/>
      <c r="CV4" s="123"/>
      <c r="CW4" s="123"/>
      <c r="CX4" s="123"/>
      <c r="CY4" s="123"/>
      <c r="CZ4" s="123"/>
      <c r="DA4" s="123"/>
      <c r="DB4" s="111"/>
      <c r="DC4" s="123"/>
      <c r="DD4" s="123"/>
      <c r="DE4" s="123"/>
      <c r="DF4" s="123"/>
      <c r="DG4" s="123"/>
      <c r="DH4" s="123"/>
      <c r="DI4" s="123"/>
      <c r="DJ4" s="123"/>
      <c r="DK4" s="123"/>
      <c r="DL4" s="123"/>
      <c r="DM4" s="123"/>
      <c r="DN4" s="111"/>
      <c r="DO4" s="123"/>
      <c r="DP4" s="123"/>
      <c r="DQ4" s="123"/>
      <c r="DR4" s="123"/>
      <c r="DS4" s="123"/>
      <c r="DT4" s="123"/>
      <c r="DU4" s="123"/>
      <c r="DV4" s="123"/>
      <c r="DW4" s="123"/>
      <c r="DX4" s="123"/>
      <c r="DY4" s="123"/>
    </row>
    <row r="5" spans="1:129" s="3" customFormat="1" x14ac:dyDescent="0.25">
      <c r="A5" s="281"/>
      <c r="B5" s="282" t="s">
        <v>2</v>
      </c>
      <c r="C5" s="295"/>
      <c r="D5" s="123"/>
      <c r="E5" s="123"/>
      <c r="F5" s="123"/>
      <c r="G5" s="123"/>
      <c r="H5" s="123"/>
      <c r="I5" s="123"/>
      <c r="J5" s="123">
        <v>0</v>
      </c>
      <c r="K5" s="123">
        <v>0</v>
      </c>
      <c r="L5" s="123">
        <v>0</v>
      </c>
      <c r="M5" s="123">
        <v>0</v>
      </c>
      <c r="N5" s="123">
        <v>0</v>
      </c>
      <c r="O5" s="123">
        <v>0</v>
      </c>
      <c r="P5" s="123">
        <v>0</v>
      </c>
      <c r="Q5" s="123">
        <v>0</v>
      </c>
      <c r="R5" s="123">
        <v>0</v>
      </c>
      <c r="S5" s="123">
        <v>0</v>
      </c>
      <c r="T5" s="123">
        <v>0</v>
      </c>
      <c r="U5" s="123">
        <v>0</v>
      </c>
      <c r="V5" s="111">
        <v>0</v>
      </c>
      <c r="W5" s="123">
        <v>0</v>
      </c>
      <c r="X5" s="123">
        <v>0</v>
      </c>
      <c r="Y5" s="123">
        <v>0</v>
      </c>
      <c r="Z5" s="123">
        <v>0</v>
      </c>
      <c r="AA5" s="123">
        <v>0</v>
      </c>
      <c r="AB5" s="123">
        <v>0</v>
      </c>
      <c r="AC5" s="123">
        <v>0</v>
      </c>
      <c r="AD5" s="123">
        <v>0</v>
      </c>
      <c r="AE5" s="123">
        <v>0</v>
      </c>
      <c r="AF5" s="123">
        <v>0</v>
      </c>
      <c r="AG5" s="123">
        <v>0.5</v>
      </c>
      <c r="AH5" s="111">
        <v>0</v>
      </c>
      <c r="AI5" s="123">
        <v>0</v>
      </c>
      <c r="AJ5" s="123">
        <v>0</v>
      </c>
      <c r="AK5" s="123">
        <v>0</v>
      </c>
      <c r="AL5" s="123">
        <v>0</v>
      </c>
      <c r="AM5" s="123">
        <v>0</v>
      </c>
      <c r="AN5" s="123">
        <v>0</v>
      </c>
      <c r="AO5" s="123">
        <v>0</v>
      </c>
      <c r="AP5" s="123">
        <v>0</v>
      </c>
      <c r="AQ5" s="123">
        <v>0</v>
      </c>
      <c r="AR5" s="123">
        <v>0</v>
      </c>
      <c r="AS5" s="123">
        <v>0</v>
      </c>
      <c r="AT5" s="111">
        <v>7.12</v>
      </c>
      <c r="AU5" s="123">
        <v>3.51</v>
      </c>
      <c r="AV5" s="123">
        <v>2.16</v>
      </c>
      <c r="AW5" s="123">
        <v>1.62</v>
      </c>
      <c r="AX5" s="123">
        <v>1.33</v>
      </c>
      <c r="AY5" s="123">
        <v>1.05</v>
      </c>
      <c r="AZ5" s="123">
        <v>0.9</v>
      </c>
      <c r="BA5" s="123">
        <v>0.87</v>
      </c>
      <c r="BB5" s="123">
        <v>0.75</v>
      </c>
      <c r="BC5" s="123">
        <v>0.65</v>
      </c>
      <c r="BD5" s="123">
        <v>0.64</v>
      </c>
      <c r="BE5" s="123">
        <v>0.59</v>
      </c>
      <c r="BF5" s="111">
        <v>0</v>
      </c>
      <c r="BG5" s="123">
        <v>0</v>
      </c>
      <c r="BH5" s="123">
        <v>0</v>
      </c>
      <c r="BI5" s="123">
        <v>0</v>
      </c>
      <c r="BJ5" s="123">
        <v>0</v>
      </c>
      <c r="BK5" s="123">
        <v>0</v>
      </c>
      <c r="BL5" s="123"/>
      <c r="BM5" s="123"/>
      <c r="BN5" s="123"/>
      <c r="BO5" s="123"/>
      <c r="BP5" s="123"/>
      <c r="BQ5" s="123"/>
      <c r="BR5" s="111"/>
      <c r="BS5" s="123"/>
      <c r="BT5" s="123"/>
      <c r="BU5" s="123"/>
      <c r="BV5" s="123"/>
      <c r="BW5" s="123"/>
      <c r="BX5" s="123"/>
      <c r="BY5" s="123"/>
      <c r="BZ5" s="123"/>
      <c r="CA5" s="123"/>
      <c r="CB5" s="123"/>
      <c r="CC5" s="123"/>
      <c r="CD5" s="111"/>
      <c r="CE5" s="123"/>
      <c r="CF5" s="123"/>
      <c r="CG5" s="123"/>
      <c r="CH5" s="123"/>
      <c r="CI5" s="123"/>
      <c r="CJ5" s="123"/>
      <c r="CK5" s="123"/>
      <c r="CL5" s="123"/>
      <c r="CM5" s="123"/>
      <c r="CN5" s="123"/>
      <c r="CO5" s="123"/>
      <c r="CP5" s="111"/>
      <c r="CQ5" s="123"/>
      <c r="CR5" s="123"/>
      <c r="CS5" s="123"/>
      <c r="CT5" s="123"/>
      <c r="CU5" s="123"/>
      <c r="CV5" s="123"/>
      <c r="CW5" s="123"/>
      <c r="CX5" s="123"/>
      <c r="CY5" s="123"/>
      <c r="CZ5" s="123"/>
      <c r="DA5" s="123"/>
      <c r="DB5" s="111"/>
      <c r="DC5" s="123"/>
      <c r="DD5" s="123"/>
      <c r="DE5" s="123"/>
      <c r="DF5" s="123"/>
      <c r="DG5" s="123"/>
      <c r="DH5" s="123"/>
      <c r="DI5" s="123"/>
      <c r="DJ5" s="123"/>
      <c r="DK5" s="123"/>
      <c r="DL5" s="123"/>
      <c r="DM5" s="123"/>
      <c r="DN5" s="111"/>
      <c r="DO5" s="123"/>
      <c r="DP5" s="123"/>
      <c r="DQ5" s="123"/>
      <c r="DR5" s="123"/>
      <c r="DS5" s="123"/>
      <c r="DT5" s="123"/>
      <c r="DU5" s="123"/>
      <c r="DV5" s="123"/>
      <c r="DW5" s="123"/>
      <c r="DX5" s="123"/>
      <c r="DY5" s="123"/>
    </row>
    <row r="6" spans="1:129" s="3" customFormat="1" x14ac:dyDescent="0.25">
      <c r="A6" s="109"/>
      <c r="B6" s="109"/>
      <c r="C6" s="108"/>
      <c r="D6" s="108"/>
      <c r="E6" s="108"/>
      <c r="F6" s="108"/>
      <c r="G6" s="108"/>
      <c r="H6" s="108"/>
      <c r="I6" s="117"/>
      <c r="J6" s="108"/>
      <c r="K6" s="108"/>
      <c r="L6" s="108"/>
      <c r="M6" s="108"/>
      <c r="N6" s="108"/>
      <c r="O6" s="108"/>
      <c r="P6" s="108"/>
      <c r="Q6" s="108"/>
      <c r="R6" s="108"/>
      <c r="S6" s="108"/>
      <c r="T6" s="108"/>
      <c r="U6" s="117"/>
      <c r="V6" s="108"/>
      <c r="W6" s="108"/>
      <c r="X6" s="108"/>
      <c r="Y6" s="108"/>
      <c r="Z6" s="108"/>
      <c r="AA6" s="108"/>
      <c r="AB6" s="108"/>
      <c r="AC6" s="108"/>
      <c r="AD6" s="108"/>
      <c r="AE6" s="108"/>
      <c r="AF6" s="108"/>
      <c r="AG6" s="117"/>
      <c r="AH6" s="108"/>
      <c r="AI6" s="108"/>
      <c r="AJ6" s="108"/>
      <c r="AK6" s="108"/>
      <c r="AL6" s="108"/>
      <c r="AM6" s="108"/>
      <c r="AN6" s="108"/>
      <c r="AO6" s="108"/>
      <c r="AP6" s="108"/>
      <c r="AQ6" s="108"/>
      <c r="AR6" s="108"/>
      <c r="AS6" s="117"/>
      <c r="AT6" s="108"/>
      <c r="AU6" s="108"/>
      <c r="AV6" s="108"/>
      <c r="AW6" s="108"/>
      <c r="AX6" s="108"/>
      <c r="AY6" s="108"/>
      <c r="AZ6" s="108"/>
      <c r="BA6" s="108"/>
      <c r="BB6" s="108"/>
      <c r="BC6" s="108"/>
      <c r="BD6" s="108"/>
      <c r="BE6" s="117"/>
      <c r="BF6" s="108"/>
      <c r="BG6" s="108"/>
      <c r="BH6" s="108"/>
      <c r="BI6" s="108"/>
      <c r="BJ6" s="108"/>
      <c r="BK6" s="108"/>
      <c r="BL6" s="108"/>
      <c r="BM6" s="108"/>
      <c r="BN6" s="108"/>
      <c r="BO6" s="108"/>
      <c r="BP6" s="108"/>
      <c r="BQ6" s="117"/>
      <c r="BR6" s="108"/>
      <c r="BS6" s="108"/>
      <c r="BT6" s="108"/>
      <c r="BU6" s="108"/>
      <c r="BV6" s="108"/>
      <c r="BW6" s="108"/>
      <c r="BX6" s="108"/>
      <c r="BY6" s="108"/>
      <c r="BZ6" s="108"/>
      <c r="CA6" s="108"/>
      <c r="CB6" s="108"/>
      <c r="CC6" s="117"/>
      <c r="CD6" s="108"/>
      <c r="CE6" s="108"/>
      <c r="CF6" s="108"/>
      <c r="CG6" s="108"/>
      <c r="CH6" s="108"/>
      <c r="CI6" s="108"/>
      <c r="CJ6" s="108"/>
      <c r="CK6" s="108"/>
      <c r="CL6" s="108"/>
      <c r="CM6" s="108"/>
      <c r="CN6" s="108"/>
      <c r="CO6" s="117"/>
      <c r="CP6" s="108"/>
      <c r="CQ6" s="108"/>
      <c r="CR6" s="108"/>
      <c r="CS6" s="108"/>
      <c r="CT6" s="108"/>
      <c r="CU6" s="108"/>
      <c r="CV6" s="108"/>
      <c r="CW6" s="108"/>
      <c r="CX6" s="108"/>
      <c r="CY6" s="108"/>
      <c r="CZ6" s="108"/>
      <c r="DA6" s="117"/>
      <c r="DB6" s="108"/>
      <c r="DC6" s="108"/>
      <c r="DD6" s="108"/>
      <c r="DE6" s="108"/>
      <c r="DF6" s="108"/>
      <c r="DG6" s="108"/>
      <c r="DH6" s="108"/>
      <c r="DI6" s="108"/>
      <c r="DJ6" s="108"/>
      <c r="DK6" s="108"/>
      <c r="DL6" s="108"/>
      <c r="DM6" s="117"/>
      <c r="DN6" s="108"/>
      <c r="DO6" s="108"/>
      <c r="DP6" s="108"/>
      <c r="DQ6" s="108"/>
      <c r="DR6" s="108"/>
      <c r="DS6" s="108"/>
      <c r="DT6" s="108"/>
      <c r="DU6" s="108"/>
      <c r="DV6" s="108"/>
      <c r="DW6" s="108"/>
      <c r="DX6" s="108"/>
      <c r="DY6" s="117"/>
    </row>
    <row r="7" spans="1:129" s="3" customFormat="1" x14ac:dyDescent="0.25">
      <c r="A7" s="296" t="s">
        <v>3</v>
      </c>
      <c r="B7" s="136" t="s">
        <v>4</v>
      </c>
      <c r="C7" s="124"/>
      <c r="D7" s="108"/>
      <c r="E7" s="108"/>
      <c r="F7" s="108"/>
      <c r="G7" s="108"/>
      <c r="H7" s="108"/>
      <c r="I7" s="125"/>
      <c r="J7" s="108"/>
      <c r="K7" s="108"/>
      <c r="L7" s="108"/>
      <c r="M7" s="108"/>
      <c r="N7" s="108"/>
      <c r="O7" s="108"/>
      <c r="P7" s="108"/>
      <c r="Q7" s="108"/>
      <c r="R7" s="108"/>
      <c r="S7" s="108"/>
      <c r="T7" s="108"/>
      <c r="U7" s="117"/>
      <c r="V7" s="108"/>
      <c r="W7" s="108"/>
      <c r="X7" s="108"/>
      <c r="Y7" s="108"/>
      <c r="Z7" s="108"/>
      <c r="AA7" s="108"/>
      <c r="AB7" s="108"/>
      <c r="AC7" s="108"/>
      <c r="AD7" s="108"/>
      <c r="AE7" s="108"/>
      <c r="AF7" s="108"/>
      <c r="AG7" s="117"/>
      <c r="AH7" s="108"/>
      <c r="AI7" s="108"/>
      <c r="AJ7" s="108"/>
      <c r="AK7" s="108"/>
      <c r="AL7" s="108"/>
      <c r="AM7" s="108"/>
      <c r="AN7" s="108"/>
      <c r="AO7" s="108"/>
      <c r="AP7" s="108"/>
      <c r="AQ7" s="108"/>
      <c r="AR7" s="108"/>
      <c r="AS7" s="117"/>
      <c r="AT7" s="108"/>
      <c r="AU7" s="108"/>
      <c r="AV7" s="108"/>
      <c r="AW7" s="108"/>
      <c r="AX7" s="108"/>
      <c r="AY7" s="108"/>
      <c r="AZ7" s="108"/>
      <c r="BA7" s="108"/>
      <c r="BB7" s="108"/>
      <c r="BC7" s="108"/>
      <c r="BD7" s="108"/>
      <c r="BE7" s="117"/>
      <c r="BF7" s="108"/>
      <c r="BG7" s="108"/>
      <c r="BH7" s="108"/>
      <c r="BI7" s="108"/>
      <c r="BJ7" s="108"/>
      <c r="BK7" s="108"/>
      <c r="BL7" s="108"/>
      <c r="BM7" s="108"/>
      <c r="BN7" s="108"/>
      <c r="BO7" s="108"/>
      <c r="BP7" s="108"/>
      <c r="BQ7" s="117"/>
      <c r="BR7" s="108"/>
      <c r="BS7" s="108"/>
      <c r="BT7" s="108"/>
      <c r="BU7" s="108"/>
      <c r="BV7" s="108"/>
      <c r="BW7" s="108"/>
      <c r="BX7" s="108"/>
      <c r="BY7" s="108"/>
      <c r="BZ7" s="108"/>
      <c r="CA7" s="108"/>
      <c r="CB7" s="108"/>
      <c r="CC7" s="117"/>
      <c r="CD7" s="108"/>
      <c r="CE7" s="108"/>
      <c r="CF7" s="108"/>
      <c r="CG7" s="108"/>
      <c r="CH7" s="108"/>
      <c r="CI7" s="108"/>
      <c r="CJ7" s="108"/>
      <c r="CK7" s="108"/>
      <c r="CL7" s="108"/>
      <c r="CM7" s="108"/>
      <c r="CN7" s="108"/>
      <c r="CO7" s="117"/>
      <c r="CP7" s="108"/>
      <c r="CQ7" s="108"/>
      <c r="CR7" s="108"/>
      <c r="CS7" s="108"/>
      <c r="CT7" s="108"/>
      <c r="CU7" s="108"/>
      <c r="CV7" s="108"/>
      <c r="CW7" s="108"/>
      <c r="CX7" s="108"/>
      <c r="CY7" s="108"/>
      <c r="CZ7" s="108"/>
      <c r="DA7" s="117"/>
      <c r="DB7" s="108"/>
      <c r="DC7" s="108"/>
      <c r="DD7" s="108"/>
      <c r="DE7" s="108"/>
      <c r="DF7" s="108"/>
      <c r="DG7" s="108"/>
      <c r="DH7" s="108"/>
      <c r="DI7" s="108"/>
      <c r="DJ7" s="108"/>
      <c r="DK7" s="108"/>
      <c r="DL7" s="108"/>
      <c r="DM7" s="117"/>
      <c r="DN7" s="108"/>
      <c r="DO7" s="108"/>
      <c r="DP7" s="108"/>
      <c r="DQ7" s="108"/>
      <c r="DR7" s="108"/>
      <c r="DS7" s="108"/>
      <c r="DT7" s="108"/>
      <c r="DU7" s="108"/>
      <c r="DV7" s="108"/>
      <c r="DW7" s="108"/>
      <c r="DX7" s="108"/>
      <c r="DY7" s="117"/>
    </row>
    <row r="8" spans="1:129" s="3" customFormat="1" x14ac:dyDescent="0.25">
      <c r="A8" s="296"/>
      <c r="B8" s="272" t="s">
        <v>93</v>
      </c>
      <c r="C8" s="272"/>
      <c r="D8" s="122">
        <v>1088</v>
      </c>
      <c r="E8" s="122">
        <v>282</v>
      </c>
      <c r="F8" s="122">
        <v>1104</v>
      </c>
      <c r="G8" s="122">
        <v>962</v>
      </c>
      <c r="H8" s="122">
        <v>683</v>
      </c>
      <c r="I8" s="122">
        <v>1094</v>
      </c>
      <c r="J8" s="122">
        <v>1148</v>
      </c>
      <c r="K8" s="122">
        <v>1056</v>
      </c>
      <c r="L8" s="122">
        <v>979</v>
      </c>
      <c r="M8" s="122">
        <v>1127</v>
      </c>
      <c r="N8" s="122">
        <v>1007</v>
      </c>
      <c r="O8" s="122">
        <v>1485</v>
      </c>
      <c r="P8" s="122">
        <v>1494</v>
      </c>
      <c r="Q8" s="122">
        <v>119</v>
      </c>
      <c r="R8" s="122">
        <v>941</v>
      </c>
      <c r="S8" s="122">
        <v>895</v>
      </c>
      <c r="T8" s="122">
        <v>661</v>
      </c>
      <c r="U8" s="122">
        <v>902</v>
      </c>
      <c r="V8" s="126">
        <v>1061</v>
      </c>
      <c r="W8" s="122">
        <v>1286</v>
      </c>
      <c r="X8" s="122">
        <v>1626</v>
      </c>
      <c r="Y8" s="122">
        <v>1062</v>
      </c>
      <c r="Z8" s="122">
        <v>1176</v>
      </c>
      <c r="AA8" s="122">
        <v>965</v>
      </c>
      <c r="AB8" s="122">
        <v>1499</v>
      </c>
      <c r="AC8" s="122">
        <v>334</v>
      </c>
      <c r="AD8" s="122">
        <v>1160</v>
      </c>
      <c r="AE8" s="122">
        <v>999</v>
      </c>
      <c r="AF8" s="122">
        <v>772</v>
      </c>
      <c r="AG8" s="122">
        <v>718</v>
      </c>
      <c r="AH8" s="126">
        <v>747</v>
      </c>
      <c r="AI8" s="122">
        <v>1130</v>
      </c>
      <c r="AJ8" s="122">
        <v>811</v>
      </c>
      <c r="AK8" s="122">
        <v>755</v>
      </c>
      <c r="AL8" s="122">
        <v>548</v>
      </c>
      <c r="AM8" s="122">
        <v>486</v>
      </c>
      <c r="AN8" s="122">
        <v>927</v>
      </c>
      <c r="AO8" s="122">
        <v>145</v>
      </c>
      <c r="AP8" s="122">
        <v>468</v>
      </c>
      <c r="AQ8" s="122">
        <v>128</v>
      </c>
      <c r="AR8" s="122">
        <v>44</v>
      </c>
      <c r="AS8" s="122">
        <v>568</v>
      </c>
      <c r="AT8" s="126">
        <v>432</v>
      </c>
      <c r="AU8" s="122">
        <v>392</v>
      </c>
      <c r="AV8" s="122">
        <v>593</v>
      </c>
      <c r="AW8" s="122">
        <v>454</v>
      </c>
      <c r="AX8" s="122">
        <v>303</v>
      </c>
      <c r="AY8" s="122">
        <v>240</v>
      </c>
      <c r="AZ8" s="122">
        <v>453</v>
      </c>
      <c r="BA8" s="122">
        <v>55</v>
      </c>
      <c r="BB8" s="122">
        <v>180</v>
      </c>
      <c r="BC8" s="122">
        <v>303</v>
      </c>
      <c r="BD8" s="122">
        <v>104</v>
      </c>
      <c r="BE8" s="122">
        <v>213</v>
      </c>
      <c r="BF8" s="126">
        <v>188</v>
      </c>
      <c r="BG8" s="122">
        <v>308</v>
      </c>
      <c r="BH8" s="122">
        <v>510</v>
      </c>
      <c r="BI8" s="122">
        <v>487</v>
      </c>
      <c r="BJ8" s="122">
        <v>475</v>
      </c>
      <c r="BK8" s="122">
        <v>491</v>
      </c>
      <c r="BL8" s="122"/>
      <c r="BM8" s="122"/>
      <c r="BN8" s="122"/>
      <c r="BO8" s="122"/>
      <c r="BP8" s="122"/>
      <c r="BQ8" s="122"/>
      <c r="BR8" s="126"/>
      <c r="BS8" s="122"/>
      <c r="BT8" s="122"/>
      <c r="BU8" s="122"/>
      <c r="BV8" s="122"/>
      <c r="BW8" s="122"/>
      <c r="BX8" s="122"/>
      <c r="BY8" s="122"/>
      <c r="BZ8" s="122"/>
      <c r="CA8" s="122"/>
      <c r="CB8" s="122"/>
      <c r="CC8" s="122"/>
      <c r="CD8" s="126"/>
      <c r="CE8" s="122"/>
      <c r="CF8" s="122"/>
      <c r="CG8" s="122"/>
      <c r="CH8" s="122"/>
      <c r="CI8" s="122"/>
      <c r="CJ8" s="122"/>
      <c r="CK8" s="122"/>
      <c r="CL8" s="122"/>
      <c r="CM8" s="122"/>
      <c r="CN8" s="122"/>
      <c r="CO8" s="122"/>
      <c r="CP8" s="126"/>
      <c r="CQ8" s="122"/>
      <c r="CR8" s="122"/>
      <c r="CS8" s="122"/>
      <c r="CT8" s="122"/>
      <c r="CU8" s="122"/>
      <c r="CV8" s="122"/>
      <c r="CW8" s="122"/>
      <c r="CX8" s="122"/>
      <c r="CY8" s="122"/>
      <c r="CZ8" s="122"/>
      <c r="DA8" s="122"/>
      <c r="DB8" s="126"/>
      <c r="DC8" s="122"/>
      <c r="DD8" s="122"/>
      <c r="DE8" s="122"/>
      <c r="DF8" s="122"/>
      <c r="DG8" s="122"/>
      <c r="DH8" s="122"/>
      <c r="DI8" s="122"/>
      <c r="DJ8" s="122"/>
      <c r="DK8" s="122"/>
      <c r="DL8" s="122"/>
      <c r="DM8" s="122"/>
      <c r="DN8" s="126"/>
      <c r="DO8" s="122"/>
      <c r="DP8" s="122"/>
      <c r="DQ8" s="122"/>
      <c r="DR8" s="122"/>
      <c r="DS8" s="122"/>
      <c r="DT8" s="122"/>
      <c r="DU8" s="122"/>
      <c r="DV8" s="122"/>
      <c r="DW8" s="122"/>
      <c r="DX8" s="122"/>
      <c r="DY8" s="122"/>
    </row>
    <row r="9" spans="1:129" s="3" customFormat="1" x14ac:dyDescent="0.25">
      <c r="A9" s="296"/>
      <c r="B9" s="272" t="s">
        <v>6</v>
      </c>
      <c r="C9" s="272"/>
      <c r="D9" s="122">
        <v>0</v>
      </c>
      <c r="E9" s="122">
        <v>0</v>
      </c>
      <c r="F9" s="122">
        <v>0</v>
      </c>
      <c r="G9" s="122">
        <v>0</v>
      </c>
      <c r="H9" s="122">
        <v>0</v>
      </c>
      <c r="I9" s="122">
        <v>0</v>
      </c>
      <c r="J9" s="122">
        <v>0</v>
      </c>
      <c r="K9" s="122">
        <v>0</v>
      </c>
      <c r="L9" s="122">
        <v>0</v>
      </c>
      <c r="M9" s="122">
        <v>0</v>
      </c>
      <c r="N9" s="122">
        <v>0</v>
      </c>
      <c r="O9" s="122">
        <v>0</v>
      </c>
      <c r="P9" s="122">
        <v>0</v>
      </c>
      <c r="Q9" s="122">
        <v>0</v>
      </c>
      <c r="R9" s="122">
        <v>0</v>
      </c>
      <c r="S9" s="122">
        <v>0</v>
      </c>
      <c r="T9" s="122">
        <v>0</v>
      </c>
      <c r="U9" s="122">
        <v>0</v>
      </c>
      <c r="V9" s="126">
        <v>0</v>
      </c>
      <c r="W9" s="122">
        <v>0</v>
      </c>
      <c r="X9" s="122">
        <v>0</v>
      </c>
      <c r="Y9" s="122">
        <v>0</v>
      </c>
      <c r="Z9" s="122">
        <v>0</v>
      </c>
      <c r="AA9" s="122">
        <v>0</v>
      </c>
      <c r="AB9" s="122">
        <v>0</v>
      </c>
      <c r="AC9" s="122">
        <v>0</v>
      </c>
      <c r="AD9" s="122">
        <v>0</v>
      </c>
      <c r="AE9" s="122">
        <v>0</v>
      </c>
      <c r="AF9" s="122">
        <v>0</v>
      </c>
      <c r="AG9" s="122">
        <v>0</v>
      </c>
      <c r="AH9" s="126">
        <v>0</v>
      </c>
      <c r="AI9" s="122">
        <v>0</v>
      </c>
      <c r="AJ9" s="122">
        <v>0</v>
      </c>
      <c r="AK9" s="122">
        <v>0</v>
      </c>
      <c r="AL9" s="122">
        <v>0</v>
      </c>
      <c r="AM9" s="122">
        <v>0</v>
      </c>
      <c r="AN9" s="122">
        <v>0</v>
      </c>
      <c r="AO9" s="122">
        <v>0</v>
      </c>
      <c r="AP9" s="122">
        <v>0</v>
      </c>
      <c r="AQ9" s="122">
        <v>0</v>
      </c>
      <c r="AR9" s="122">
        <v>0</v>
      </c>
      <c r="AS9" s="122">
        <v>0</v>
      </c>
      <c r="AT9" s="126">
        <v>0</v>
      </c>
      <c r="AU9" s="122">
        <v>0</v>
      </c>
      <c r="AV9" s="122">
        <v>0</v>
      </c>
      <c r="AW9" s="122">
        <v>0</v>
      </c>
      <c r="AX9" s="122">
        <v>0</v>
      </c>
      <c r="AY9" s="122">
        <v>0</v>
      </c>
      <c r="AZ9" s="122">
        <v>0</v>
      </c>
      <c r="BA9" s="122">
        <v>0</v>
      </c>
      <c r="BB9" s="122">
        <v>0</v>
      </c>
      <c r="BC9" s="122">
        <v>0</v>
      </c>
      <c r="BD9" s="122">
        <v>0</v>
      </c>
      <c r="BE9" s="122">
        <v>0</v>
      </c>
      <c r="BF9" s="126">
        <v>0</v>
      </c>
      <c r="BG9" s="122">
        <v>0</v>
      </c>
      <c r="BH9" s="122">
        <v>0</v>
      </c>
      <c r="BI9" s="122">
        <v>0</v>
      </c>
      <c r="BJ9" s="122">
        <v>0</v>
      </c>
      <c r="BK9" s="122">
        <v>0</v>
      </c>
      <c r="BL9" s="122"/>
      <c r="BM9" s="122"/>
      <c r="BN9" s="122"/>
      <c r="BO9" s="122"/>
      <c r="BP9" s="122"/>
      <c r="BQ9" s="122"/>
      <c r="BR9" s="126"/>
      <c r="BS9" s="122"/>
      <c r="BT9" s="122"/>
      <c r="BU9" s="122"/>
      <c r="BV9" s="122"/>
      <c r="BW9" s="122"/>
      <c r="BX9" s="122"/>
      <c r="BY9" s="122"/>
      <c r="BZ9" s="122"/>
      <c r="CA9" s="122"/>
      <c r="CB9" s="122"/>
      <c r="CC9" s="122"/>
      <c r="CD9" s="126"/>
      <c r="CE9" s="122"/>
      <c r="CF9" s="122"/>
      <c r="CG9" s="122"/>
      <c r="CH9" s="122"/>
      <c r="CI9" s="122"/>
      <c r="CJ9" s="122"/>
      <c r="CK9" s="122"/>
      <c r="CL9" s="122"/>
      <c r="CM9" s="122"/>
      <c r="CN9" s="122"/>
      <c r="CO9" s="122"/>
      <c r="CP9" s="126"/>
      <c r="CQ9" s="122"/>
      <c r="CR9" s="122"/>
      <c r="CS9" s="122"/>
      <c r="CT9" s="122"/>
      <c r="CU9" s="122"/>
      <c r="CV9" s="122"/>
      <c r="CW9" s="122"/>
      <c r="CX9" s="122"/>
      <c r="CY9" s="122"/>
      <c r="CZ9" s="122"/>
      <c r="DA9" s="122"/>
      <c r="DB9" s="126"/>
      <c r="DC9" s="122"/>
      <c r="DD9" s="122"/>
      <c r="DE9" s="122"/>
      <c r="DF9" s="122"/>
      <c r="DG9" s="122"/>
      <c r="DH9" s="122"/>
      <c r="DI9" s="122"/>
      <c r="DJ9" s="122"/>
      <c r="DK9" s="122"/>
      <c r="DL9" s="122"/>
      <c r="DM9" s="122"/>
      <c r="DN9" s="126"/>
      <c r="DO9" s="122"/>
      <c r="DP9" s="122"/>
      <c r="DQ9" s="122"/>
      <c r="DR9" s="122"/>
      <c r="DS9" s="122"/>
      <c r="DT9" s="122"/>
      <c r="DU9" s="122"/>
      <c r="DV9" s="122"/>
      <c r="DW9" s="122"/>
      <c r="DX9" s="122"/>
      <c r="DY9" s="122"/>
    </row>
    <row r="10" spans="1:129" s="3" customFormat="1" x14ac:dyDescent="0.25">
      <c r="A10" s="296"/>
      <c r="B10" s="272" t="s">
        <v>7</v>
      </c>
      <c r="C10" s="272"/>
      <c r="D10" s="122">
        <v>1</v>
      </c>
      <c r="E10" s="122">
        <v>0</v>
      </c>
      <c r="F10" s="122">
        <v>0</v>
      </c>
      <c r="G10" s="122">
        <v>0</v>
      </c>
      <c r="H10" s="122">
        <v>0</v>
      </c>
      <c r="I10" s="122">
        <v>0</v>
      </c>
      <c r="J10" s="122">
        <v>0</v>
      </c>
      <c r="K10" s="122">
        <v>0</v>
      </c>
      <c r="L10" s="122">
        <v>0</v>
      </c>
      <c r="M10" s="122">
        <v>1</v>
      </c>
      <c r="N10" s="122">
        <v>0</v>
      </c>
      <c r="O10" s="122">
        <v>0</v>
      </c>
      <c r="P10" s="122">
        <v>0</v>
      </c>
      <c r="Q10" s="122">
        <v>0</v>
      </c>
      <c r="R10" s="122">
        <v>0</v>
      </c>
      <c r="S10" s="122">
        <v>0</v>
      </c>
      <c r="T10" s="122">
        <v>0</v>
      </c>
      <c r="U10" s="122">
        <v>0</v>
      </c>
      <c r="V10" s="126">
        <v>0</v>
      </c>
      <c r="W10" s="122">
        <v>0</v>
      </c>
      <c r="X10" s="122">
        <v>0</v>
      </c>
      <c r="Y10" s="122">
        <v>0</v>
      </c>
      <c r="Z10" s="122">
        <v>0</v>
      </c>
      <c r="AA10" s="122">
        <v>0</v>
      </c>
      <c r="AB10" s="122">
        <v>0</v>
      </c>
      <c r="AC10" s="122">
        <v>0</v>
      </c>
      <c r="AD10" s="122">
        <v>0</v>
      </c>
      <c r="AE10" s="122">
        <v>3</v>
      </c>
      <c r="AF10" s="122">
        <v>0</v>
      </c>
      <c r="AG10" s="122">
        <v>0</v>
      </c>
      <c r="AH10" s="126">
        <v>0</v>
      </c>
      <c r="AI10" s="122">
        <v>0</v>
      </c>
      <c r="AJ10" s="122">
        <v>0</v>
      </c>
      <c r="AK10" s="122">
        <v>0</v>
      </c>
      <c r="AL10" s="122">
        <v>0</v>
      </c>
      <c r="AM10" s="122">
        <v>0</v>
      </c>
      <c r="AN10" s="122">
        <v>2</v>
      </c>
      <c r="AO10" s="122">
        <v>0</v>
      </c>
      <c r="AP10" s="122">
        <v>0</v>
      </c>
      <c r="AQ10" s="122">
        <v>0</v>
      </c>
      <c r="AR10" s="122">
        <v>0</v>
      </c>
      <c r="AS10" s="122">
        <v>0</v>
      </c>
      <c r="AT10" s="126">
        <v>0</v>
      </c>
      <c r="AU10" s="122">
        <v>0</v>
      </c>
      <c r="AV10" s="122">
        <v>0</v>
      </c>
      <c r="AW10" s="122">
        <v>0</v>
      </c>
      <c r="AX10" s="122">
        <v>0</v>
      </c>
      <c r="AY10" s="122">
        <v>0</v>
      </c>
      <c r="AZ10" s="122">
        <v>0</v>
      </c>
      <c r="BA10" s="122">
        <v>0</v>
      </c>
      <c r="BB10" s="122">
        <v>1</v>
      </c>
      <c r="BC10" s="122">
        <v>1</v>
      </c>
      <c r="BD10" s="122">
        <v>0</v>
      </c>
      <c r="BE10" s="122">
        <v>0</v>
      </c>
      <c r="BF10" s="126">
        <v>0</v>
      </c>
      <c r="BG10" s="122">
        <v>1</v>
      </c>
      <c r="BH10" s="122">
        <v>1</v>
      </c>
      <c r="BI10" s="122">
        <v>0</v>
      </c>
      <c r="BJ10" s="122">
        <v>0</v>
      </c>
      <c r="BK10" s="122">
        <v>0</v>
      </c>
      <c r="BL10" s="122"/>
      <c r="BM10" s="122"/>
      <c r="BN10" s="122"/>
      <c r="BO10" s="122"/>
      <c r="BP10" s="122"/>
      <c r="BQ10" s="122"/>
      <c r="BR10" s="126"/>
      <c r="BS10" s="122"/>
      <c r="BT10" s="122"/>
      <c r="BU10" s="122"/>
      <c r="BV10" s="122"/>
      <c r="BW10" s="122"/>
      <c r="BX10" s="122"/>
      <c r="BY10" s="122"/>
      <c r="BZ10" s="122"/>
      <c r="CA10" s="122"/>
      <c r="CB10" s="122"/>
      <c r="CC10" s="122"/>
      <c r="CD10" s="126"/>
      <c r="CE10" s="122"/>
      <c r="CF10" s="122"/>
      <c r="CG10" s="122"/>
      <c r="CH10" s="122"/>
      <c r="CI10" s="122"/>
      <c r="CJ10" s="122"/>
      <c r="CK10" s="122"/>
      <c r="CL10" s="122"/>
      <c r="CM10" s="122"/>
      <c r="CN10" s="122"/>
      <c r="CO10" s="122"/>
      <c r="CP10" s="126"/>
      <c r="CQ10" s="122"/>
      <c r="CR10" s="122"/>
      <c r="CS10" s="122"/>
      <c r="CT10" s="122"/>
      <c r="CU10" s="122"/>
      <c r="CV10" s="122"/>
      <c r="CW10" s="122"/>
      <c r="CX10" s="122"/>
      <c r="CY10" s="122"/>
      <c r="CZ10" s="122"/>
      <c r="DA10" s="122"/>
      <c r="DB10" s="126"/>
      <c r="DC10" s="122"/>
      <c r="DD10" s="122"/>
      <c r="DE10" s="122"/>
      <c r="DF10" s="122"/>
      <c r="DG10" s="122"/>
      <c r="DH10" s="122"/>
      <c r="DI10" s="122"/>
      <c r="DJ10" s="122"/>
      <c r="DK10" s="122"/>
      <c r="DL10" s="122"/>
      <c r="DM10" s="122"/>
      <c r="DN10" s="126"/>
      <c r="DO10" s="122"/>
      <c r="DP10" s="122"/>
      <c r="DQ10" s="122"/>
      <c r="DR10" s="122"/>
      <c r="DS10" s="122"/>
      <c r="DT10" s="122"/>
      <c r="DU10" s="122"/>
      <c r="DV10" s="122"/>
      <c r="DW10" s="122"/>
      <c r="DX10" s="122"/>
      <c r="DY10" s="122"/>
    </row>
    <row r="11" spans="1:129" s="3" customFormat="1" x14ac:dyDescent="0.25">
      <c r="A11" s="296"/>
      <c r="B11" s="109"/>
      <c r="C11" s="108"/>
      <c r="D11" s="108"/>
      <c r="E11" s="108"/>
      <c r="F11" s="108"/>
      <c r="G11" s="108"/>
      <c r="H11" s="108"/>
      <c r="I11" s="117"/>
      <c r="J11" s="108"/>
      <c r="K11" s="108"/>
      <c r="L11" s="108"/>
      <c r="M11" s="108"/>
      <c r="N11" s="108"/>
      <c r="O11" s="108"/>
      <c r="P11" s="108"/>
      <c r="Q11" s="108"/>
      <c r="R11" s="108"/>
      <c r="S11" s="108"/>
      <c r="T11" s="108"/>
      <c r="U11" s="117"/>
      <c r="V11" s="108"/>
      <c r="W11" s="108"/>
      <c r="X11" s="108"/>
      <c r="Y11" s="108"/>
      <c r="Z11" s="108"/>
      <c r="AA11" s="108"/>
      <c r="AB11" s="108"/>
      <c r="AC11" s="108"/>
      <c r="AD11" s="108"/>
      <c r="AE11" s="108"/>
      <c r="AF11" s="108"/>
      <c r="AG11" s="117"/>
      <c r="AH11" s="108"/>
      <c r="AI11" s="108"/>
      <c r="AJ11" s="108"/>
      <c r="AK11" s="108"/>
      <c r="AL11" s="108"/>
      <c r="AM11" s="108"/>
      <c r="AN11" s="108"/>
      <c r="AO11" s="108"/>
      <c r="AP11" s="108"/>
      <c r="AQ11" s="108"/>
      <c r="AR11" s="108"/>
      <c r="AS11" s="117"/>
      <c r="AT11" s="108"/>
      <c r="AU11" s="108"/>
      <c r="AV11" s="108"/>
      <c r="AW11" s="108"/>
      <c r="AX11" s="108"/>
      <c r="AY11" s="108"/>
      <c r="AZ11" s="108"/>
      <c r="BA11" s="108"/>
      <c r="BB11" s="108"/>
      <c r="BC11" s="108"/>
      <c r="BD11" s="108"/>
      <c r="BE11" s="117"/>
      <c r="BF11" s="108"/>
      <c r="BG11" s="108"/>
      <c r="BH11" s="108"/>
      <c r="BI11" s="108"/>
      <c r="BJ11" s="108"/>
      <c r="BK11" s="108"/>
      <c r="BL11" s="108"/>
      <c r="BM11" s="108"/>
      <c r="BN11" s="108"/>
      <c r="BO11" s="108"/>
      <c r="BP11" s="108"/>
      <c r="BQ11" s="117"/>
      <c r="BR11" s="108"/>
      <c r="BS11" s="108"/>
      <c r="BT11" s="108"/>
      <c r="BU11" s="108"/>
      <c r="BV11" s="108"/>
      <c r="BW11" s="108"/>
      <c r="BX11" s="108"/>
      <c r="BY11" s="108"/>
      <c r="BZ11" s="108"/>
      <c r="CA11" s="108"/>
      <c r="CB11" s="108"/>
      <c r="CC11" s="117"/>
      <c r="CD11" s="108"/>
      <c r="CE11" s="108"/>
      <c r="CF11" s="108"/>
      <c r="CG11" s="108"/>
      <c r="CH11" s="108"/>
      <c r="CI11" s="108"/>
      <c r="CJ11" s="108"/>
      <c r="CK11" s="108"/>
      <c r="CL11" s="108"/>
      <c r="CM11" s="108"/>
      <c r="CN11" s="108"/>
      <c r="CO11" s="117"/>
      <c r="CP11" s="108"/>
      <c r="CQ11" s="108"/>
      <c r="CR11" s="108"/>
      <c r="CS11" s="108"/>
      <c r="CT11" s="108"/>
      <c r="CU11" s="108"/>
      <c r="CV11" s="108"/>
      <c r="CW11" s="108"/>
      <c r="CX11" s="108"/>
      <c r="CY11" s="108"/>
      <c r="CZ11" s="108"/>
      <c r="DA11" s="117"/>
      <c r="DB11" s="108"/>
      <c r="DC11" s="108"/>
      <c r="DD11" s="108"/>
      <c r="DE11" s="108"/>
      <c r="DF11" s="108"/>
      <c r="DG11" s="108"/>
      <c r="DH11" s="108"/>
      <c r="DI11" s="108"/>
      <c r="DJ11" s="108"/>
      <c r="DK11" s="108"/>
      <c r="DL11" s="108"/>
      <c r="DM11" s="117"/>
      <c r="DN11" s="108"/>
      <c r="DO11" s="108"/>
      <c r="DP11" s="108"/>
      <c r="DQ11" s="108"/>
      <c r="DR11" s="108"/>
      <c r="DS11" s="108"/>
      <c r="DT11" s="108"/>
      <c r="DU11" s="108"/>
      <c r="DV11" s="108"/>
      <c r="DW11" s="108"/>
      <c r="DX11" s="108"/>
      <c r="DY11" s="117"/>
    </row>
    <row r="12" spans="1:129" s="3" customFormat="1" x14ac:dyDescent="0.25">
      <c r="A12" s="296"/>
      <c r="B12" s="136" t="s">
        <v>8</v>
      </c>
      <c r="C12" s="124"/>
      <c r="D12" s="108"/>
      <c r="E12" s="108"/>
      <c r="F12" s="108"/>
      <c r="G12" s="108"/>
      <c r="H12" s="108"/>
      <c r="I12" s="125"/>
      <c r="J12" s="108"/>
      <c r="K12" s="108"/>
      <c r="L12" s="108"/>
      <c r="M12" s="108"/>
      <c r="N12" s="108"/>
      <c r="O12" s="108"/>
      <c r="P12" s="108"/>
      <c r="Q12" s="108"/>
      <c r="R12" s="108"/>
      <c r="S12" s="108"/>
      <c r="T12" s="108"/>
      <c r="U12" s="117"/>
      <c r="V12" s="108"/>
      <c r="W12" s="108"/>
      <c r="X12" s="108"/>
      <c r="Y12" s="108"/>
      <c r="Z12" s="108"/>
      <c r="AA12" s="108"/>
      <c r="AB12" s="108"/>
      <c r="AC12" s="108"/>
      <c r="AD12" s="108"/>
      <c r="AE12" s="108"/>
      <c r="AF12" s="108"/>
      <c r="AG12" s="117"/>
      <c r="AH12" s="108"/>
      <c r="AI12" s="108"/>
      <c r="AJ12" s="108"/>
      <c r="AK12" s="108"/>
      <c r="AL12" s="108"/>
      <c r="AM12" s="108"/>
      <c r="AN12" s="108"/>
      <c r="AO12" s="108"/>
      <c r="AP12" s="108"/>
      <c r="AQ12" s="108"/>
      <c r="AR12" s="108"/>
      <c r="AS12" s="117"/>
      <c r="AT12" s="108"/>
      <c r="AU12" s="108"/>
      <c r="AV12" s="108"/>
      <c r="AW12" s="108"/>
      <c r="AX12" s="108"/>
      <c r="AY12" s="108"/>
      <c r="AZ12" s="108"/>
      <c r="BA12" s="108"/>
      <c r="BB12" s="108"/>
      <c r="BC12" s="108"/>
      <c r="BD12" s="108"/>
      <c r="BE12" s="117"/>
      <c r="BF12" s="108"/>
      <c r="BG12" s="108"/>
      <c r="BH12" s="108"/>
      <c r="BI12" s="108"/>
      <c r="BJ12" s="108"/>
      <c r="BK12" s="108"/>
      <c r="BL12" s="108"/>
      <c r="BM12" s="108"/>
      <c r="BN12" s="108"/>
      <c r="BO12" s="108"/>
      <c r="BP12" s="108"/>
      <c r="BQ12" s="117"/>
      <c r="BR12" s="108"/>
      <c r="BS12" s="108"/>
      <c r="BT12" s="108"/>
      <c r="BU12" s="108"/>
      <c r="BV12" s="108"/>
      <c r="BW12" s="108"/>
      <c r="BX12" s="108"/>
      <c r="BY12" s="108"/>
      <c r="BZ12" s="108"/>
      <c r="CA12" s="108"/>
      <c r="CB12" s="108"/>
      <c r="CC12" s="117"/>
      <c r="CD12" s="108"/>
      <c r="CE12" s="108"/>
      <c r="CF12" s="108"/>
      <c r="CG12" s="108"/>
      <c r="CH12" s="108"/>
      <c r="CI12" s="108"/>
      <c r="CJ12" s="108"/>
      <c r="CK12" s="108"/>
      <c r="CL12" s="108"/>
      <c r="CM12" s="108"/>
      <c r="CN12" s="108"/>
      <c r="CO12" s="117"/>
      <c r="CP12" s="108"/>
      <c r="CQ12" s="108"/>
      <c r="CR12" s="108"/>
      <c r="CS12" s="108"/>
      <c r="CT12" s="108"/>
      <c r="CU12" s="108"/>
      <c r="CV12" s="108"/>
      <c r="CW12" s="108"/>
      <c r="CX12" s="108"/>
      <c r="CY12" s="108"/>
      <c r="CZ12" s="108"/>
      <c r="DA12" s="117"/>
      <c r="DB12" s="108"/>
      <c r="DC12" s="108"/>
      <c r="DD12" s="108"/>
      <c r="DE12" s="108"/>
      <c r="DF12" s="108"/>
      <c r="DG12" s="108"/>
      <c r="DH12" s="108"/>
      <c r="DI12" s="108"/>
      <c r="DJ12" s="108"/>
      <c r="DK12" s="108"/>
      <c r="DL12" s="108"/>
      <c r="DM12" s="117"/>
      <c r="DN12" s="108"/>
      <c r="DO12" s="108"/>
      <c r="DP12" s="108"/>
      <c r="DQ12" s="108"/>
      <c r="DR12" s="108"/>
      <c r="DS12" s="108"/>
      <c r="DT12" s="108"/>
      <c r="DU12" s="108"/>
      <c r="DV12" s="108"/>
      <c r="DW12" s="108"/>
      <c r="DX12" s="108"/>
      <c r="DY12" s="117"/>
    </row>
    <row r="13" spans="1:129" s="3" customFormat="1" x14ac:dyDescent="0.25">
      <c r="A13" s="296"/>
      <c r="B13" s="273" t="s">
        <v>93</v>
      </c>
      <c r="C13" s="280"/>
      <c r="D13" s="122">
        <v>480</v>
      </c>
      <c r="E13" s="122">
        <v>33</v>
      </c>
      <c r="F13" s="122">
        <v>288</v>
      </c>
      <c r="G13" s="122">
        <v>363</v>
      </c>
      <c r="H13" s="122">
        <v>421</v>
      </c>
      <c r="I13" s="122">
        <v>246</v>
      </c>
      <c r="J13" s="122">
        <v>170</v>
      </c>
      <c r="K13" s="122">
        <v>291</v>
      </c>
      <c r="L13" s="122">
        <v>246</v>
      </c>
      <c r="M13" s="122">
        <v>233</v>
      </c>
      <c r="N13" s="122">
        <v>287</v>
      </c>
      <c r="O13" s="122">
        <v>277</v>
      </c>
      <c r="P13" s="122">
        <v>347</v>
      </c>
      <c r="Q13" s="122">
        <v>72</v>
      </c>
      <c r="R13" s="122">
        <v>394</v>
      </c>
      <c r="S13" s="122">
        <v>445</v>
      </c>
      <c r="T13" s="122">
        <v>291</v>
      </c>
      <c r="U13" s="122">
        <v>101</v>
      </c>
      <c r="V13" s="126">
        <v>245</v>
      </c>
      <c r="W13" s="122">
        <v>256</v>
      </c>
      <c r="X13" s="122">
        <v>296</v>
      </c>
      <c r="Y13" s="122">
        <v>252</v>
      </c>
      <c r="Z13" s="122">
        <v>313</v>
      </c>
      <c r="AA13" s="122">
        <v>304</v>
      </c>
      <c r="AB13" s="122">
        <v>426</v>
      </c>
      <c r="AC13" s="122">
        <v>78</v>
      </c>
      <c r="AD13" s="122">
        <v>415</v>
      </c>
      <c r="AE13" s="122">
        <v>554</v>
      </c>
      <c r="AF13" s="122">
        <v>526</v>
      </c>
      <c r="AG13" s="122">
        <v>325</v>
      </c>
      <c r="AH13" s="126">
        <v>83</v>
      </c>
      <c r="AI13" s="122">
        <v>29</v>
      </c>
      <c r="AJ13" s="122">
        <v>11</v>
      </c>
      <c r="AK13" s="122">
        <v>72</v>
      </c>
      <c r="AL13" s="122">
        <v>16</v>
      </c>
      <c r="AM13" s="122">
        <v>43</v>
      </c>
      <c r="AN13" s="122">
        <v>33</v>
      </c>
      <c r="AO13" s="122">
        <v>30</v>
      </c>
      <c r="AP13" s="122">
        <v>74</v>
      </c>
      <c r="AQ13" s="122">
        <v>76</v>
      </c>
      <c r="AR13" s="122">
        <v>60</v>
      </c>
      <c r="AS13" s="122">
        <v>62</v>
      </c>
      <c r="AT13" s="126">
        <v>103</v>
      </c>
      <c r="AU13" s="122">
        <v>83</v>
      </c>
      <c r="AV13" s="122">
        <v>69</v>
      </c>
      <c r="AW13" s="122">
        <v>112</v>
      </c>
      <c r="AX13" s="122">
        <v>86</v>
      </c>
      <c r="AY13" s="122">
        <v>121</v>
      </c>
      <c r="AZ13" s="122">
        <v>65</v>
      </c>
      <c r="BA13" s="122">
        <v>1</v>
      </c>
      <c r="BB13" s="122">
        <v>10</v>
      </c>
      <c r="BC13" s="122">
        <v>26</v>
      </c>
      <c r="BD13" s="122">
        <v>23</v>
      </c>
      <c r="BE13" s="122">
        <v>17</v>
      </c>
      <c r="BF13" s="126">
        <v>42</v>
      </c>
      <c r="BG13" s="122">
        <v>21</v>
      </c>
      <c r="BH13" s="122">
        <v>9</v>
      </c>
      <c r="BI13" s="122">
        <v>15</v>
      </c>
      <c r="BJ13" s="122">
        <v>36</v>
      </c>
      <c r="BK13" s="122">
        <v>3</v>
      </c>
      <c r="BL13" s="122"/>
      <c r="BM13" s="122"/>
      <c r="BN13" s="122"/>
      <c r="BO13" s="122"/>
      <c r="BP13" s="122"/>
      <c r="BQ13" s="122"/>
      <c r="BR13" s="126"/>
      <c r="BS13" s="122"/>
      <c r="BT13" s="122"/>
      <c r="BU13" s="122"/>
      <c r="BV13" s="122"/>
      <c r="BW13" s="122"/>
      <c r="BX13" s="122"/>
      <c r="BY13" s="122"/>
      <c r="BZ13" s="122"/>
      <c r="CA13" s="122"/>
      <c r="CB13" s="122"/>
      <c r="CC13" s="122"/>
      <c r="CD13" s="126"/>
      <c r="CE13" s="122"/>
      <c r="CF13" s="122"/>
      <c r="CG13" s="122"/>
      <c r="CH13" s="122"/>
      <c r="CI13" s="122"/>
      <c r="CJ13" s="122"/>
      <c r="CK13" s="122"/>
      <c r="CL13" s="122"/>
      <c r="CM13" s="122"/>
      <c r="CN13" s="122"/>
      <c r="CO13" s="122"/>
      <c r="CP13" s="126"/>
      <c r="CQ13" s="122"/>
      <c r="CR13" s="122"/>
      <c r="CS13" s="122"/>
      <c r="CT13" s="122"/>
      <c r="CU13" s="122"/>
      <c r="CV13" s="122"/>
      <c r="CW13" s="122"/>
      <c r="CX13" s="122"/>
      <c r="CY13" s="122"/>
      <c r="CZ13" s="122"/>
      <c r="DA13" s="122"/>
      <c r="DB13" s="126"/>
      <c r="DC13" s="122"/>
      <c r="DD13" s="122"/>
      <c r="DE13" s="122"/>
      <c r="DF13" s="122"/>
      <c r="DG13" s="122"/>
      <c r="DH13" s="122"/>
      <c r="DI13" s="122"/>
      <c r="DJ13" s="122"/>
      <c r="DK13" s="122"/>
      <c r="DL13" s="122"/>
      <c r="DM13" s="122"/>
      <c r="DN13" s="126"/>
      <c r="DO13" s="122"/>
      <c r="DP13" s="122"/>
      <c r="DQ13" s="122"/>
      <c r="DR13" s="122"/>
      <c r="DS13" s="122"/>
      <c r="DT13" s="122"/>
      <c r="DU13" s="122"/>
      <c r="DV13" s="122"/>
      <c r="DW13" s="122"/>
      <c r="DX13" s="122"/>
      <c r="DY13" s="122"/>
    </row>
    <row r="14" spans="1:129" s="3" customFormat="1" x14ac:dyDescent="0.25">
      <c r="A14" s="296"/>
      <c r="B14" s="273" t="s">
        <v>6</v>
      </c>
      <c r="C14" s="280"/>
      <c r="D14" s="122">
        <v>0</v>
      </c>
      <c r="E14" s="122">
        <v>0</v>
      </c>
      <c r="F14" s="122">
        <v>0</v>
      </c>
      <c r="G14" s="122">
        <v>0</v>
      </c>
      <c r="H14" s="122">
        <v>0</v>
      </c>
      <c r="I14" s="122">
        <v>0</v>
      </c>
      <c r="J14" s="122">
        <v>0</v>
      </c>
      <c r="K14" s="122">
        <v>0</v>
      </c>
      <c r="L14" s="122">
        <v>0</v>
      </c>
      <c r="M14" s="122">
        <v>0</v>
      </c>
      <c r="N14" s="122">
        <v>0</v>
      </c>
      <c r="O14" s="122">
        <v>0</v>
      </c>
      <c r="P14" s="122">
        <v>0</v>
      </c>
      <c r="Q14" s="122">
        <v>0</v>
      </c>
      <c r="R14" s="122">
        <v>0</v>
      </c>
      <c r="S14" s="122">
        <v>0</v>
      </c>
      <c r="T14" s="122">
        <v>0</v>
      </c>
      <c r="U14" s="122">
        <v>0</v>
      </c>
      <c r="V14" s="126">
        <v>0</v>
      </c>
      <c r="W14" s="122">
        <v>0</v>
      </c>
      <c r="X14" s="122">
        <v>0</v>
      </c>
      <c r="Y14" s="122">
        <v>0</v>
      </c>
      <c r="Z14" s="122">
        <v>0</v>
      </c>
      <c r="AA14" s="122">
        <v>0</v>
      </c>
      <c r="AB14" s="122">
        <v>0</v>
      </c>
      <c r="AC14" s="122">
        <v>0</v>
      </c>
      <c r="AD14" s="122">
        <v>0</v>
      </c>
      <c r="AE14" s="122">
        <v>0</v>
      </c>
      <c r="AF14" s="122">
        <v>0</v>
      </c>
      <c r="AG14" s="122">
        <v>0</v>
      </c>
      <c r="AH14" s="126">
        <v>0</v>
      </c>
      <c r="AI14" s="122">
        <v>0</v>
      </c>
      <c r="AJ14" s="122">
        <v>0</v>
      </c>
      <c r="AK14" s="122">
        <v>0</v>
      </c>
      <c r="AL14" s="122">
        <v>0</v>
      </c>
      <c r="AM14" s="122">
        <v>0</v>
      </c>
      <c r="AN14" s="122">
        <v>0</v>
      </c>
      <c r="AO14" s="122">
        <v>0</v>
      </c>
      <c r="AP14" s="122">
        <v>0</v>
      </c>
      <c r="AQ14" s="122">
        <v>0</v>
      </c>
      <c r="AR14" s="122">
        <v>0</v>
      </c>
      <c r="AS14" s="122">
        <v>0</v>
      </c>
      <c r="AT14" s="126">
        <v>0</v>
      </c>
      <c r="AU14" s="122">
        <v>0</v>
      </c>
      <c r="AV14" s="122">
        <v>0</v>
      </c>
      <c r="AW14" s="122">
        <v>0</v>
      </c>
      <c r="AX14" s="122">
        <v>0</v>
      </c>
      <c r="AY14" s="122">
        <v>0</v>
      </c>
      <c r="AZ14" s="122">
        <v>0</v>
      </c>
      <c r="BA14" s="122">
        <v>0</v>
      </c>
      <c r="BB14" s="122">
        <v>0</v>
      </c>
      <c r="BC14" s="122">
        <v>0</v>
      </c>
      <c r="BD14" s="122">
        <v>0</v>
      </c>
      <c r="BE14" s="122">
        <v>0</v>
      </c>
      <c r="BF14" s="126">
        <v>0</v>
      </c>
      <c r="BG14" s="122">
        <v>0</v>
      </c>
      <c r="BH14" s="122">
        <v>0</v>
      </c>
      <c r="BI14" s="122">
        <v>0</v>
      </c>
      <c r="BJ14" s="122">
        <v>0</v>
      </c>
      <c r="BK14" s="122">
        <v>0</v>
      </c>
      <c r="BL14" s="122"/>
      <c r="BM14" s="122"/>
      <c r="BN14" s="122"/>
      <c r="BO14" s="122"/>
      <c r="BP14" s="122"/>
      <c r="BQ14" s="122"/>
      <c r="BR14" s="126"/>
      <c r="BS14" s="122"/>
      <c r="BT14" s="122"/>
      <c r="BU14" s="122"/>
      <c r="BV14" s="122"/>
      <c r="BW14" s="122"/>
      <c r="BX14" s="122"/>
      <c r="BY14" s="122"/>
      <c r="BZ14" s="122"/>
      <c r="CA14" s="122"/>
      <c r="CB14" s="122"/>
      <c r="CC14" s="122"/>
      <c r="CD14" s="126"/>
      <c r="CE14" s="122"/>
      <c r="CF14" s="122"/>
      <c r="CG14" s="122"/>
      <c r="CH14" s="122"/>
      <c r="CI14" s="122"/>
      <c r="CJ14" s="122"/>
      <c r="CK14" s="122"/>
      <c r="CL14" s="122"/>
      <c r="CM14" s="122"/>
      <c r="CN14" s="122"/>
      <c r="CO14" s="122"/>
      <c r="CP14" s="126"/>
      <c r="CQ14" s="122"/>
      <c r="CR14" s="122"/>
      <c r="CS14" s="122"/>
      <c r="CT14" s="122"/>
      <c r="CU14" s="122"/>
      <c r="CV14" s="122"/>
      <c r="CW14" s="122"/>
      <c r="CX14" s="122"/>
      <c r="CY14" s="122"/>
      <c r="CZ14" s="122"/>
      <c r="DA14" s="122"/>
      <c r="DB14" s="126"/>
      <c r="DC14" s="122"/>
      <c r="DD14" s="122"/>
      <c r="DE14" s="122"/>
      <c r="DF14" s="122"/>
      <c r="DG14" s="122"/>
      <c r="DH14" s="122"/>
      <c r="DI14" s="122"/>
      <c r="DJ14" s="122"/>
      <c r="DK14" s="122"/>
      <c r="DL14" s="122"/>
      <c r="DM14" s="122"/>
      <c r="DN14" s="126"/>
      <c r="DO14" s="122"/>
      <c r="DP14" s="122"/>
      <c r="DQ14" s="122"/>
      <c r="DR14" s="122"/>
      <c r="DS14" s="122"/>
      <c r="DT14" s="122"/>
      <c r="DU14" s="122"/>
      <c r="DV14" s="122"/>
      <c r="DW14" s="122"/>
      <c r="DX14" s="122"/>
      <c r="DY14" s="122"/>
    </row>
    <row r="15" spans="1:129" s="3" customFormat="1" x14ac:dyDescent="0.25">
      <c r="A15" s="296"/>
      <c r="B15" s="273" t="s">
        <v>7</v>
      </c>
      <c r="C15" s="280"/>
      <c r="D15" s="122">
        <v>0</v>
      </c>
      <c r="E15" s="122">
        <v>1</v>
      </c>
      <c r="F15" s="122">
        <v>0</v>
      </c>
      <c r="G15" s="122">
        <v>0</v>
      </c>
      <c r="H15" s="122">
        <v>0</v>
      </c>
      <c r="I15" s="122">
        <v>0</v>
      </c>
      <c r="J15" s="122">
        <v>0</v>
      </c>
      <c r="K15" s="122">
        <v>0</v>
      </c>
      <c r="L15" s="122">
        <v>0</v>
      </c>
      <c r="M15" s="122">
        <v>0</v>
      </c>
      <c r="N15" s="122">
        <v>0</v>
      </c>
      <c r="O15" s="122">
        <v>0</v>
      </c>
      <c r="P15" s="122">
        <v>0</v>
      </c>
      <c r="Q15" s="122">
        <v>0</v>
      </c>
      <c r="R15" s="122">
        <v>0</v>
      </c>
      <c r="S15" s="122">
        <v>0</v>
      </c>
      <c r="T15" s="122">
        <v>0</v>
      </c>
      <c r="U15" s="122">
        <v>0</v>
      </c>
      <c r="V15" s="126">
        <v>0</v>
      </c>
      <c r="W15" s="122">
        <v>0</v>
      </c>
      <c r="X15" s="122">
        <v>0</v>
      </c>
      <c r="Y15" s="122">
        <v>0</v>
      </c>
      <c r="Z15" s="122">
        <v>0</v>
      </c>
      <c r="AA15" s="122">
        <v>0</v>
      </c>
      <c r="AB15" s="122">
        <v>0</v>
      </c>
      <c r="AC15" s="122">
        <v>0</v>
      </c>
      <c r="AD15" s="122">
        <v>0</v>
      </c>
      <c r="AE15" s="122">
        <v>0</v>
      </c>
      <c r="AF15" s="122">
        <v>0</v>
      </c>
      <c r="AG15" s="122">
        <v>0</v>
      </c>
      <c r="AH15" s="126">
        <v>0</v>
      </c>
      <c r="AI15" s="122">
        <v>0</v>
      </c>
      <c r="AJ15" s="122">
        <v>0</v>
      </c>
      <c r="AK15" s="122">
        <v>0</v>
      </c>
      <c r="AL15" s="122">
        <v>0</v>
      </c>
      <c r="AM15" s="122">
        <v>0</v>
      </c>
      <c r="AN15" s="122">
        <v>0</v>
      </c>
      <c r="AO15" s="122">
        <v>0</v>
      </c>
      <c r="AP15" s="122">
        <v>0</v>
      </c>
      <c r="AQ15" s="122">
        <v>0</v>
      </c>
      <c r="AR15" s="122">
        <v>0</v>
      </c>
      <c r="AS15" s="122">
        <v>0</v>
      </c>
      <c r="AT15" s="126">
        <v>0</v>
      </c>
      <c r="AU15" s="122">
        <v>0</v>
      </c>
      <c r="AV15" s="122">
        <v>0</v>
      </c>
      <c r="AW15" s="122">
        <v>0</v>
      </c>
      <c r="AX15" s="122">
        <v>0</v>
      </c>
      <c r="AY15" s="122">
        <v>0</v>
      </c>
      <c r="AZ15" s="122">
        <v>0</v>
      </c>
      <c r="BA15" s="122">
        <v>0</v>
      </c>
      <c r="BB15" s="122">
        <v>0</v>
      </c>
      <c r="BC15" s="122">
        <v>0</v>
      </c>
      <c r="BD15" s="122">
        <v>0</v>
      </c>
      <c r="BE15" s="122">
        <v>0</v>
      </c>
      <c r="BF15" s="126">
        <v>0</v>
      </c>
      <c r="BG15" s="122">
        <v>0</v>
      </c>
      <c r="BH15" s="122">
        <v>0</v>
      </c>
      <c r="BI15" s="122">
        <v>0</v>
      </c>
      <c r="BJ15" s="122">
        <v>0</v>
      </c>
      <c r="BK15" s="122">
        <v>0</v>
      </c>
      <c r="BL15" s="122"/>
      <c r="BM15" s="122"/>
      <c r="BN15" s="122"/>
      <c r="BO15" s="122"/>
      <c r="BP15" s="122"/>
      <c r="BQ15" s="122"/>
      <c r="BR15" s="126"/>
      <c r="BS15" s="122"/>
      <c r="BT15" s="122"/>
      <c r="BU15" s="122"/>
      <c r="BV15" s="122"/>
      <c r="BW15" s="122"/>
      <c r="BX15" s="122"/>
      <c r="BY15" s="122"/>
      <c r="BZ15" s="122"/>
      <c r="CA15" s="122"/>
      <c r="CB15" s="122"/>
      <c r="CC15" s="122"/>
      <c r="CD15" s="126"/>
      <c r="CE15" s="122"/>
      <c r="CF15" s="122"/>
      <c r="CG15" s="122"/>
      <c r="CH15" s="122"/>
      <c r="CI15" s="122"/>
      <c r="CJ15" s="122"/>
      <c r="CK15" s="122"/>
      <c r="CL15" s="122"/>
      <c r="CM15" s="122"/>
      <c r="CN15" s="122"/>
      <c r="CO15" s="122"/>
      <c r="CP15" s="126"/>
      <c r="CQ15" s="122"/>
      <c r="CR15" s="122"/>
      <c r="CS15" s="122"/>
      <c r="CT15" s="122"/>
      <c r="CU15" s="122"/>
      <c r="CV15" s="122"/>
      <c r="CW15" s="122"/>
      <c r="CX15" s="122"/>
      <c r="CY15" s="122"/>
      <c r="CZ15" s="122"/>
      <c r="DA15" s="122"/>
      <c r="DB15" s="126"/>
      <c r="DC15" s="122"/>
      <c r="DD15" s="122"/>
      <c r="DE15" s="122"/>
      <c r="DF15" s="122"/>
      <c r="DG15" s="122"/>
      <c r="DH15" s="122"/>
      <c r="DI15" s="122"/>
      <c r="DJ15" s="122"/>
      <c r="DK15" s="122"/>
      <c r="DL15" s="122"/>
      <c r="DM15" s="122"/>
      <c r="DN15" s="126"/>
      <c r="DO15" s="122"/>
      <c r="DP15" s="122"/>
      <c r="DQ15" s="122"/>
      <c r="DR15" s="122"/>
      <c r="DS15" s="122"/>
      <c r="DT15" s="122"/>
      <c r="DU15" s="122"/>
      <c r="DV15" s="122"/>
      <c r="DW15" s="122"/>
      <c r="DX15" s="122"/>
      <c r="DY15" s="122"/>
    </row>
    <row r="16" spans="1:129" s="3" customFormat="1" x14ac:dyDescent="0.25">
      <c r="A16" s="296"/>
      <c r="B16" s="109"/>
      <c r="C16" s="108"/>
      <c r="D16" s="108"/>
      <c r="E16" s="108"/>
      <c r="F16" s="108"/>
      <c r="G16" s="108"/>
      <c r="H16" s="108"/>
      <c r="I16" s="117"/>
      <c r="J16" s="108"/>
      <c r="K16" s="108"/>
      <c r="L16" s="108"/>
      <c r="M16" s="108"/>
      <c r="N16" s="108"/>
      <c r="O16" s="108"/>
      <c r="P16" s="108"/>
      <c r="Q16" s="108"/>
      <c r="R16" s="108"/>
      <c r="S16" s="108"/>
      <c r="T16" s="108"/>
      <c r="U16" s="117"/>
      <c r="V16" s="108"/>
      <c r="W16" s="108"/>
      <c r="X16" s="108"/>
      <c r="Y16" s="108"/>
      <c r="Z16" s="108"/>
      <c r="AA16" s="108"/>
      <c r="AB16" s="108"/>
      <c r="AC16" s="108"/>
      <c r="AD16" s="108"/>
      <c r="AE16" s="108"/>
      <c r="AF16" s="108"/>
      <c r="AG16" s="117"/>
      <c r="AH16" s="108"/>
      <c r="AI16" s="108"/>
      <c r="AJ16" s="108"/>
      <c r="AK16" s="108"/>
      <c r="AL16" s="108"/>
      <c r="AM16" s="108"/>
      <c r="AN16" s="108"/>
      <c r="AO16" s="108"/>
      <c r="AP16" s="108"/>
      <c r="AQ16" s="108"/>
      <c r="AR16" s="108"/>
      <c r="AS16" s="117"/>
      <c r="AT16" s="108"/>
      <c r="AU16" s="108"/>
      <c r="AV16" s="108"/>
      <c r="AW16" s="108"/>
      <c r="AX16" s="108"/>
      <c r="AY16" s="108"/>
      <c r="AZ16" s="108"/>
      <c r="BA16" s="108"/>
      <c r="BB16" s="108"/>
      <c r="BC16" s="108"/>
      <c r="BD16" s="108"/>
      <c r="BE16" s="117"/>
      <c r="BF16" s="108"/>
      <c r="BG16" s="108"/>
      <c r="BH16" s="108"/>
      <c r="BI16" s="108"/>
      <c r="BJ16" s="108"/>
      <c r="BK16" s="108"/>
      <c r="BL16" s="108"/>
      <c r="BM16" s="108"/>
      <c r="BN16" s="108"/>
      <c r="BO16" s="108"/>
      <c r="BP16" s="108"/>
      <c r="BQ16" s="117"/>
      <c r="BR16" s="108"/>
      <c r="BS16" s="108"/>
      <c r="BT16" s="108"/>
      <c r="BU16" s="108"/>
      <c r="BV16" s="108"/>
      <c r="BW16" s="108"/>
      <c r="BX16" s="108"/>
      <c r="BY16" s="108"/>
      <c r="BZ16" s="108"/>
      <c r="CA16" s="108"/>
      <c r="CB16" s="108"/>
      <c r="CC16" s="117"/>
      <c r="CD16" s="108"/>
      <c r="CE16" s="108"/>
      <c r="CF16" s="108"/>
      <c r="CG16" s="108"/>
      <c r="CH16" s="108"/>
      <c r="CI16" s="108"/>
      <c r="CJ16" s="108"/>
      <c r="CK16" s="108"/>
      <c r="CL16" s="108"/>
      <c r="CM16" s="108"/>
      <c r="CN16" s="108"/>
      <c r="CO16" s="117"/>
      <c r="CP16" s="108"/>
      <c r="CQ16" s="108"/>
      <c r="CR16" s="108"/>
      <c r="CS16" s="108"/>
      <c r="CT16" s="108"/>
      <c r="CU16" s="108"/>
      <c r="CV16" s="108"/>
      <c r="CW16" s="108"/>
      <c r="CX16" s="108"/>
      <c r="CY16" s="108"/>
      <c r="CZ16" s="108"/>
      <c r="DA16" s="117"/>
      <c r="DB16" s="108"/>
      <c r="DC16" s="108"/>
      <c r="DD16" s="108"/>
      <c r="DE16" s="108"/>
      <c r="DF16" s="108"/>
      <c r="DG16" s="108"/>
      <c r="DH16" s="108"/>
      <c r="DI16" s="108"/>
      <c r="DJ16" s="108"/>
      <c r="DK16" s="108"/>
      <c r="DL16" s="108"/>
      <c r="DM16" s="117"/>
      <c r="DN16" s="108"/>
      <c r="DO16" s="108"/>
      <c r="DP16" s="108"/>
      <c r="DQ16" s="108"/>
      <c r="DR16" s="108"/>
      <c r="DS16" s="108"/>
      <c r="DT16" s="108"/>
      <c r="DU16" s="108"/>
      <c r="DV16" s="108"/>
      <c r="DW16" s="108"/>
      <c r="DX16" s="108"/>
      <c r="DY16" s="117"/>
    </row>
    <row r="17" spans="1:129" s="3" customFormat="1" x14ac:dyDescent="0.25">
      <c r="A17" s="296"/>
      <c r="B17" s="136" t="s">
        <v>9</v>
      </c>
      <c r="C17" s="124"/>
      <c r="D17" s="108"/>
      <c r="E17" s="108"/>
      <c r="F17" s="108"/>
      <c r="G17" s="108"/>
      <c r="H17" s="108"/>
      <c r="I17" s="125"/>
      <c r="J17" s="108"/>
      <c r="K17" s="108"/>
      <c r="L17" s="108"/>
      <c r="M17" s="108"/>
      <c r="N17" s="108"/>
      <c r="O17" s="108"/>
      <c r="P17" s="108"/>
      <c r="Q17" s="108"/>
      <c r="R17" s="108"/>
      <c r="S17" s="108"/>
      <c r="T17" s="108"/>
      <c r="U17" s="117"/>
      <c r="V17" s="108"/>
      <c r="W17" s="108"/>
      <c r="X17" s="108"/>
      <c r="Y17" s="108"/>
      <c r="Z17" s="108"/>
      <c r="AA17" s="108"/>
      <c r="AB17" s="108"/>
      <c r="AC17" s="108"/>
      <c r="AD17" s="108"/>
      <c r="AE17" s="108"/>
      <c r="AF17" s="108"/>
      <c r="AG17" s="117"/>
      <c r="AH17" s="108"/>
      <c r="AI17" s="108"/>
      <c r="AJ17" s="108"/>
      <c r="AK17" s="108"/>
      <c r="AL17" s="108"/>
      <c r="AM17" s="108"/>
      <c r="AN17" s="108"/>
      <c r="AO17" s="108"/>
      <c r="AP17" s="108"/>
      <c r="AQ17" s="108"/>
      <c r="AR17" s="108"/>
      <c r="AS17" s="117"/>
      <c r="AT17" s="108"/>
      <c r="AU17" s="108"/>
      <c r="AV17" s="108"/>
      <c r="AW17" s="108"/>
      <c r="AX17" s="108"/>
      <c r="AY17" s="108"/>
      <c r="AZ17" s="108"/>
      <c r="BA17" s="108"/>
      <c r="BB17" s="108"/>
      <c r="BC17" s="108"/>
      <c r="BD17" s="108"/>
      <c r="BE17" s="117"/>
      <c r="BF17" s="108"/>
      <c r="BG17" s="108"/>
      <c r="BH17" s="108"/>
      <c r="BI17" s="108"/>
      <c r="BJ17" s="108"/>
      <c r="BK17" s="108"/>
      <c r="BL17" s="108"/>
      <c r="BM17" s="108"/>
      <c r="BN17" s="108"/>
      <c r="BO17" s="108"/>
      <c r="BP17" s="108"/>
      <c r="BQ17" s="117"/>
      <c r="BR17" s="108"/>
      <c r="BS17" s="108"/>
      <c r="BT17" s="108"/>
      <c r="BU17" s="108"/>
      <c r="BV17" s="108"/>
      <c r="BW17" s="108"/>
      <c r="BX17" s="108"/>
      <c r="BY17" s="108"/>
      <c r="BZ17" s="108"/>
      <c r="CA17" s="108"/>
      <c r="CB17" s="108"/>
      <c r="CC17" s="117"/>
      <c r="CD17" s="108"/>
      <c r="CE17" s="108"/>
      <c r="CF17" s="108"/>
      <c r="CG17" s="108"/>
      <c r="CH17" s="108"/>
      <c r="CI17" s="108"/>
      <c r="CJ17" s="108"/>
      <c r="CK17" s="108"/>
      <c r="CL17" s="108"/>
      <c r="CM17" s="108"/>
      <c r="CN17" s="108"/>
      <c r="CO17" s="117"/>
      <c r="CP17" s="108"/>
      <c r="CQ17" s="108"/>
      <c r="CR17" s="108"/>
      <c r="CS17" s="108"/>
      <c r="CT17" s="108"/>
      <c r="CU17" s="108"/>
      <c r="CV17" s="108"/>
      <c r="CW17" s="108"/>
      <c r="CX17" s="108"/>
      <c r="CY17" s="108"/>
      <c r="CZ17" s="108"/>
      <c r="DA17" s="117"/>
      <c r="DB17" s="108"/>
      <c r="DC17" s="108"/>
      <c r="DD17" s="108"/>
      <c r="DE17" s="108"/>
      <c r="DF17" s="108"/>
      <c r="DG17" s="108"/>
      <c r="DH17" s="108"/>
      <c r="DI17" s="108"/>
      <c r="DJ17" s="108"/>
      <c r="DK17" s="108"/>
      <c r="DL17" s="108"/>
      <c r="DM17" s="117"/>
      <c r="DN17" s="108"/>
      <c r="DO17" s="108"/>
      <c r="DP17" s="108"/>
      <c r="DQ17" s="108"/>
      <c r="DR17" s="108"/>
      <c r="DS17" s="108"/>
      <c r="DT17" s="108"/>
      <c r="DU17" s="108"/>
      <c r="DV17" s="108"/>
      <c r="DW17" s="108"/>
      <c r="DX17" s="108"/>
      <c r="DY17" s="117"/>
    </row>
    <row r="18" spans="1:129" s="3" customFormat="1" x14ac:dyDescent="0.25">
      <c r="A18" s="296"/>
      <c r="B18" s="273" t="s">
        <v>93</v>
      </c>
      <c r="C18" s="280"/>
      <c r="D18" s="122">
        <v>1800</v>
      </c>
      <c r="E18" s="122">
        <v>318</v>
      </c>
      <c r="F18" s="122">
        <v>2458</v>
      </c>
      <c r="G18" s="122">
        <v>2180</v>
      </c>
      <c r="H18" s="122">
        <v>2391</v>
      </c>
      <c r="I18" s="122">
        <v>1142</v>
      </c>
      <c r="J18" s="122">
        <v>1864</v>
      </c>
      <c r="K18" s="122">
        <v>1334</v>
      </c>
      <c r="L18" s="122">
        <v>902</v>
      </c>
      <c r="M18" s="122">
        <v>1879</v>
      </c>
      <c r="N18" s="122">
        <v>1674</v>
      </c>
      <c r="O18" s="122">
        <v>1839</v>
      </c>
      <c r="P18" s="122">
        <v>2184</v>
      </c>
      <c r="Q18" s="122">
        <v>617</v>
      </c>
      <c r="R18" s="122">
        <v>1615</v>
      </c>
      <c r="S18" s="122">
        <v>2018</v>
      </c>
      <c r="T18" s="122">
        <v>2348</v>
      </c>
      <c r="U18" s="122">
        <v>1198</v>
      </c>
      <c r="V18" s="126">
        <v>2086</v>
      </c>
      <c r="W18" s="122">
        <v>2030</v>
      </c>
      <c r="X18" s="122">
        <v>1405</v>
      </c>
      <c r="Y18" s="122">
        <v>1893</v>
      </c>
      <c r="Z18" s="122">
        <v>1983</v>
      </c>
      <c r="AA18" s="122">
        <v>2109</v>
      </c>
      <c r="AB18" s="122">
        <v>1815</v>
      </c>
      <c r="AC18" s="122">
        <v>333</v>
      </c>
      <c r="AD18" s="122">
        <v>2477</v>
      </c>
      <c r="AE18" s="122">
        <v>2774</v>
      </c>
      <c r="AF18" s="122">
        <v>2600</v>
      </c>
      <c r="AG18" s="122">
        <v>1654</v>
      </c>
      <c r="AH18" s="126">
        <v>1494</v>
      </c>
      <c r="AI18" s="122">
        <v>1550</v>
      </c>
      <c r="AJ18" s="122">
        <v>2130</v>
      </c>
      <c r="AK18" s="122">
        <v>1267</v>
      </c>
      <c r="AL18" s="122">
        <v>2230</v>
      </c>
      <c r="AM18" s="122">
        <v>1866</v>
      </c>
      <c r="AN18" s="122">
        <v>2103</v>
      </c>
      <c r="AO18" s="122">
        <v>545</v>
      </c>
      <c r="AP18" s="122">
        <v>2250</v>
      </c>
      <c r="AQ18" s="122">
        <v>1795</v>
      </c>
      <c r="AR18" s="122">
        <v>1299</v>
      </c>
      <c r="AS18" s="122">
        <v>1116</v>
      </c>
      <c r="AT18" s="126">
        <v>1437</v>
      </c>
      <c r="AU18" s="122">
        <v>2044</v>
      </c>
      <c r="AV18" s="122">
        <v>1621</v>
      </c>
      <c r="AW18" s="122">
        <v>2196</v>
      </c>
      <c r="AX18" s="122">
        <v>2102</v>
      </c>
      <c r="AY18" s="122">
        <v>2642</v>
      </c>
      <c r="AZ18" s="122">
        <v>2800</v>
      </c>
      <c r="BA18" s="122">
        <v>635</v>
      </c>
      <c r="BB18" s="122">
        <v>3018</v>
      </c>
      <c r="BC18" s="122">
        <v>2895</v>
      </c>
      <c r="BD18" s="122">
        <v>2426</v>
      </c>
      <c r="BE18" s="122">
        <v>1767</v>
      </c>
      <c r="BF18" s="126">
        <v>1812</v>
      </c>
      <c r="BG18" s="122">
        <v>2417</v>
      </c>
      <c r="BH18" s="122">
        <v>2023</v>
      </c>
      <c r="BI18" s="122">
        <v>2369</v>
      </c>
      <c r="BJ18" s="122">
        <v>2219</v>
      </c>
      <c r="BK18" s="122">
        <v>2426</v>
      </c>
      <c r="BL18" s="122"/>
      <c r="BM18" s="122"/>
      <c r="BN18" s="122"/>
      <c r="BO18" s="122"/>
      <c r="BP18" s="122"/>
      <c r="BQ18" s="122"/>
      <c r="BR18" s="126"/>
      <c r="BS18" s="122"/>
      <c r="BT18" s="122"/>
      <c r="BU18" s="122"/>
      <c r="BV18" s="122"/>
      <c r="BW18" s="122"/>
      <c r="BX18" s="122"/>
      <c r="BY18" s="122"/>
      <c r="BZ18" s="122"/>
      <c r="CA18" s="122"/>
      <c r="CB18" s="122"/>
      <c r="CC18" s="122"/>
      <c r="CD18" s="126"/>
      <c r="CE18" s="122"/>
      <c r="CF18" s="122"/>
      <c r="CG18" s="122"/>
      <c r="CH18" s="122"/>
      <c r="CI18" s="122"/>
      <c r="CJ18" s="122"/>
      <c r="CK18" s="122"/>
      <c r="CL18" s="122"/>
      <c r="CM18" s="122"/>
      <c r="CN18" s="122"/>
      <c r="CO18" s="122"/>
      <c r="CP18" s="126"/>
      <c r="CQ18" s="122"/>
      <c r="CR18" s="122"/>
      <c r="CS18" s="122"/>
      <c r="CT18" s="122"/>
      <c r="CU18" s="122"/>
      <c r="CV18" s="122"/>
      <c r="CW18" s="122"/>
      <c r="CX18" s="122"/>
      <c r="CY18" s="122"/>
      <c r="CZ18" s="122"/>
      <c r="DA18" s="122"/>
      <c r="DB18" s="126"/>
      <c r="DC18" s="122"/>
      <c r="DD18" s="122"/>
      <c r="DE18" s="122"/>
      <c r="DF18" s="122"/>
      <c r="DG18" s="122"/>
      <c r="DH18" s="122"/>
      <c r="DI18" s="122"/>
      <c r="DJ18" s="122"/>
      <c r="DK18" s="122"/>
      <c r="DL18" s="122"/>
      <c r="DM18" s="122"/>
      <c r="DN18" s="126"/>
      <c r="DO18" s="122"/>
      <c r="DP18" s="122"/>
      <c r="DQ18" s="122"/>
      <c r="DR18" s="122"/>
      <c r="DS18" s="122"/>
      <c r="DT18" s="122"/>
      <c r="DU18" s="122"/>
      <c r="DV18" s="122"/>
      <c r="DW18" s="122"/>
      <c r="DX18" s="122"/>
      <c r="DY18" s="122"/>
    </row>
    <row r="19" spans="1:129" s="3" customFormat="1" x14ac:dyDescent="0.25">
      <c r="A19" s="296"/>
      <c r="B19" s="273" t="s">
        <v>6</v>
      </c>
      <c r="C19" s="280"/>
      <c r="D19" s="122">
        <v>0</v>
      </c>
      <c r="E19" s="122">
        <v>0</v>
      </c>
      <c r="F19" s="122">
        <v>0</v>
      </c>
      <c r="G19" s="122">
        <v>0</v>
      </c>
      <c r="H19" s="122">
        <v>0</v>
      </c>
      <c r="I19" s="122">
        <v>0</v>
      </c>
      <c r="J19" s="122">
        <v>0</v>
      </c>
      <c r="K19" s="122">
        <v>0</v>
      </c>
      <c r="L19" s="122">
        <v>0</v>
      </c>
      <c r="M19" s="122">
        <v>0</v>
      </c>
      <c r="N19" s="122">
        <v>0</v>
      </c>
      <c r="O19" s="122">
        <v>0</v>
      </c>
      <c r="P19" s="122">
        <v>0</v>
      </c>
      <c r="Q19" s="122">
        <v>0</v>
      </c>
      <c r="R19" s="122">
        <v>0</v>
      </c>
      <c r="S19" s="122">
        <v>0</v>
      </c>
      <c r="T19" s="122">
        <v>0</v>
      </c>
      <c r="U19" s="122">
        <v>0</v>
      </c>
      <c r="V19" s="126">
        <v>0</v>
      </c>
      <c r="W19" s="122">
        <v>0</v>
      </c>
      <c r="X19" s="122">
        <v>0</v>
      </c>
      <c r="Y19" s="122">
        <v>0</v>
      </c>
      <c r="Z19" s="122">
        <v>0</v>
      </c>
      <c r="AA19" s="122">
        <v>0</v>
      </c>
      <c r="AB19" s="122">
        <v>0</v>
      </c>
      <c r="AC19" s="122">
        <v>0</v>
      </c>
      <c r="AD19" s="122">
        <v>0</v>
      </c>
      <c r="AE19" s="122">
        <v>0</v>
      </c>
      <c r="AF19" s="122">
        <v>0</v>
      </c>
      <c r="AG19" s="122">
        <v>0</v>
      </c>
      <c r="AH19" s="126">
        <v>0</v>
      </c>
      <c r="AI19" s="122">
        <v>0</v>
      </c>
      <c r="AJ19" s="122">
        <v>0</v>
      </c>
      <c r="AK19" s="122">
        <v>0</v>
      </c>
      <c r="AL19" s="122">
        <v>0</v>
      </c>
      <c r="AM19" s="122">
        <v>0</v>
      </c>
      <c r="AN19" s="122">
        <v>0</v>
      </c>
      <c r="AO19" s="122">
        <v>0</v>
      </c>
      <c r="AP19" s="122">
        <v>0</v>
      </c>
      <c r="AQ19" s="122">
        <v>0</v>
      </c>
      <c r="AR19" s="122">
        <v>0</v>
      </c>
      <c r="AS19" s="122">
        <v>0</v>
      </c>
      <c r="AT19" s="126">
        <v>0</v>
      </c>
      <c r="AU19" s="122">
        <v>0</v>
      </c>
      <c r="AV19" s="122">
        <v>0</v>
      </c>
      <c r="AW19" s="122">
        <v>0</v>
      </c>
      <c r="AX19" s="122">
        <v>0</v>
      </c>
      <c r="AY19" s="122">
        <v>0</v>
      </c>
      <c r="AZ19" s="122">
        <v>0</v>
      </c>
      <c r="BA19" s="122">
        <v>0</v>
      </c>
      <c r="BB19" s="122">
        <v>0</v>
      </c>
      <c r="BC19" s="122">
        <v>0</v>
      </c>
      <c r="BD19" s="122">
        <v>0</v>
      </c>
      <c r="BE19" s="122">
        <v>0</v>
      </c>
      <c r="BF19" s="126">
        <v>0</v>
      </c>
      <c r="BG19" s="122">
        <v>0</v>
      </c>
      <c r="BH19" s="122">
        <v>0</v>
      </c>
      <c r="BI19" s="122">
        <v>0</v>
      </c>
      <c r="BJ19" s="122">
        <v>0</v>
      </c>
      <c r="BK19" s="122">
        <v>0</v>
      </c>
      <c r="BL19" s="122"/>
      <c r="BM19" s="122"/>
      <c r="BN19" s="122"/>
      <c r="BO19" s="122"/>
      <c r="BP19" s="122"/>
      <c r="BQ19" s="122"/>
      <c r="BR19" s="126"/>
      <c r="BS19" s="122"/>
      <c r="BT19" s="122"/>
      <c r="BU19" s="122"/>
      <c r="BV19" s="122"/>
      <c r="BW19" s="122"/>
      <c r="BX19" s="122"/>
      <c r="BY19" s="122"/>
      <c r="BZ19" s="122"/>
      <c r="CA19" s="122"/>
      <c r="CB19" s="122"/>
      <c r="CC19" s="122"/>
      <c r="CD19" s="126"/>
      <c r="CE19" s="122"/>
      <c r="CF19" s="122"/>
      <c r="CG19" s="122"/>
      <c r="CH19" s="122"/>
      <c r="CI19" s="122"/>
      <c r="CJ19" s="122"/>
      <c r="CK19" s="122"/>
      <c r="CL19" s="122"/>
      <c r="CM19" s="122"/>
      <c r="CN19" s="122"/>
      <c r="CO19" s="122"/>
      <c r="CP19" s="126"/>
      <c r="CQ19" s="122"/>
      <c r="CR19" s="122"/>
      <c r="CS19" s="122"/>
      <c r="CT19" s="122"/>
      <c r="CU19" s="122"/>
      <c r="CV19" s="122"/>
      <c r="CW19" s="122"/>
      <c r="CX19" s="122"/>
      <c r="CY19" s="122"/>
      <c r="CZ19" s="122"/>
      <c r="DA19" s="122"/>
      <c r="DB19" s="126"/>
      <c r="DC19" s="122"/>
      <c r="DD19" s="122"/>
      <c r="DE19" s="122"/>
      <c r="DF19" s="122"/>
      <c r="DG19" s="122"/>
      <c r="DH19" s="122"/>
      <c r="DI19" s="122"/>
      <c r="DJ19" s="122"/>
      <c r="DK19" s="122"/>
      <c r="DL19" s="122"/>
      <c r="DM19" s="122"/>
      <c r="DN19" s="126"/>
      <c r="DO19" s="122"/>
      <c r="DP19" s="122"/>
      <c r="DQ19" s="122"/>
      <c r="DR19" s="122"/>
      <c r="DS19" s="122"/>
      <c r="DT19" s="122"/>
      <c r="DU19" s="122"/>
      <c r="DV19" s="122"/>
      <c r="DW19" s="122"/>
      <c r="DX19" s="122"/>
      <c r="DY19" s="122"/>
    </row>
    <row r="20" spans="1:129" s="3" customFormat="1" x14ac:dyDescent="0.25">
      <c r="A20" s="296"/>
      <c r="B20" s="273" t="s">
        <v>7</v>
      </c>
      <c r="C20" s="280"/>
      <c r="D20" s="122">
        <v>0</v>
      </c>
      <c r="E20" s="122">
        <v>0</v>
      </c>
      <c r="F20" s="122">
        <v>0</v>
      </c>
      <c r="G20" s="122">
        <v>0</v>
      </c>
      <c r="H20" s="122">
        <v>0</v>
      </c>
      <c r="I20" s="122">
        <v>1</v>
      </c>
      <c r="J20" s="122">
        <v>0</v>
      </c>
      <c r="K20" s="122">
        <v>0</v>
      </c>
      <c r="L20" s="122">
        <v>0</v>
      </c>
      <c r="M20" s="122">
        <v>0</v>
      </c>
      <c r="N20" s="122">
        <v>0</v>
      </c>
      <c r="O20" s="122">
        <v>0</v>
      </c>
      <c r="P20" s="122">
        <v>0</v>
      </c>
      <c r="Q20" s="122">
        <v>0</v>
      </c>
      <c r="R20" s="122">
        <v>0</v>
      </c>
      <c r="S20" s="122">
        <v>0</v>
      </c>
      <c r="T20" s="122">
        <v>0</v>
      </c>
      <c r="U20" s="122">
        <v>0</v>
      </c>
      <c r="V20" s="126">
        <v>2</v>
      </c>
      <c r="W20" s="122">
        <v>0</v>
      </c>
      <c r="X20" s="122">
        <v>1</v>
      </c>
      <c r="Y20" s="122">
        <v>0</v>
      </c>
      <c r="Z20" s="122">
        <v>0</v>
      </c>
      <c r="AA20" s="122">
        <v>0</v>
      </c>
      <c r="AB20" s="122">
        <v>0</v>
      </c>
      <c r="AC20" s="122">
        <v>0</v>
      </c>
      <c r="AD20" s="122">
        <v>0</v>
      </c>
      <c r="AE20" s="122">
        <v>0</v>
      </c>
      <c r="AF20" s="122">
        <v>0</v>
      </c>
      <c r="AG20" s="122">
        <v>0</v>
      </c>
      <c r="AH20" s="126">
        <v>0</v>
      </c>
      <c r="AI20" s="122">
        <v>0</v>
      </c>
      <c r="AJ20" s="122">
        <v>0</v>
      </c>
      <c r="AK20" s="122">
        <v>0</v>
      </c>
      <c r="AL20" s="122">
        <v>0</v>
      </c>
      <c r="AM20" s="122">
        <v>0</v>
      </c>
      <c r="AN20" s="122">
        <v>0</v>
      </c>
      <c r="AO20" s="122">
        <v>0</v>
      </c>
      <c r="AP20" s="122">
        <v>0</v>
      </c>
      <c r="AQ20" s="122">
        <v>0</v>
      </c>
      <c r="AR20" s="122">
        <v>0</v>
      </c>
      <c r="AS20" s="122">
        <v>0</v>
      </c>
      <c r="AT20" s="126">
        <v>0</v>
      </c>
      <c r="AU20" s="122">
        <v>0</v>
      </c>
      <c r="AV20" s="122">
        <v>0</v>
      </c>
      <c r="AW20" s="122">
        <v>0</v>
      </c>
      <c r="AX20" s="122">
        <v>0</v>
      </c>
      <c r="AY20" s="122">
        <v>0</v>
      </c>
      <c r="AZ20" s="122">
        <v>0</v>
      </c>
      <c r="BA20" s="122">
        <v>0</v>
      </c>
      <c r="BB20" s="122">
        <v>0</v>
      </c>
      <c r="BC20" s="122">
        <v>0</v>
      </c>
      <c r="BD20" s="122">
        <v>0</v>
      </c>
      <c r="BE20" s="122">
        <v>0</v>
      </c>
      <c r="BF20" s="126">
        <v>0</v>
      </c>
      <c r="BG20" s="122">
        <v>0</v>
      </c>
      <c r="BH20" s="122">
        <v>0</v>
      </c>
      <c r="BI20" s="122">
        <v>1</v>
      </c>
      <c r="BJ20" s="122">
        <v>0</v>
      </c>
      <c r="BK20" s="122">
        <v>0</v>
      </c>
      <c r="BL20" s="122"/>
      <c r="BM20" s="122"/>
      <c r="BN20" s="122"/>
      <c r="BO20" s="122"/>
      <c r="BP20" s="122"/>
      <c r="BQ20" s="122"/>
      <c r="BR20" s="126"/>
      <c r="BS20" s="122"/>
      <c r="BT20" s="122"/>
      <c r="BU20" s="122"/>
      <c r="BV20" s="122"/>
      <c r="BW20" s="122"/>
      <c r="BX20" s="122"/>
      <c r="BY20" s="122"/>
      <c r="BZ20" s="122"/>
      <c r="CA20" s="122"/>
      <c r="CB20" s="122"/>
      <c r="CC20" s="122"/>
      <c r="CD20" s="126"/>
      <c r="CE20" s="122"/>
      <c r="CF20" s="122"/>
      <c r="CG20" s="122"/>
      <c r="CH20" s="122"/>
      <c r="CI20" s="122"/>
      <c r="CJ20" s="122"/>
      <c r="CK20" s="122"/>
      <c r="CL20" s="122"/>
      <c r="CM20" s="122"/>
      <c r="CN20" s="122"/>
      <c r="CO20" s="122"/>
      <c r="CP20" s="126"/>
      <c r="CQ20" s="122"/>
      <c r="CR20" s="122"/>
      <c r="CS20" s="122"/>
      <c r="CT20" s="122"/>
      <c r="CU20" s="122"/>
      <c r="CV20" s="122"/>
      <c r="CW20" s="122"/>
      <c r="CX20" s="122"/>
      <c r="CY20" s="122"/>
      <c r="CZ20" s="122"/>
      <c r="DA20" s="122"/>
      <c r="DB20" s="126"/>
      <c r="DC20" s="122"/>
      <c r="DD20" s="122"/>
      <c r="DE20" s="122"/>
      <c r="DF20" s="122"/>
      <c r="DG20" s="122"/>
      <c r="DH20" s="122"/>
      <c r="DI20" s="122"/>
      <c r="DJ20" s="122"/>
      <c r="DK20" s="122"/>
      <c r="DL20" s="122"/>
      <c r="DM20" s="122"/>
      <c r="DN20" s="126"/>
      <c r="DO20" s="122"/>
      <c r="DP20" s="122"/>
      <c r="DQ20" s="122"/>
      <c r="DR20" s="122"/>
      <c r="DS20" s="122"/>
      <c r="DT20" s="122"/>
      <c r="DU20" s="122"/>
      <c r="DV20" s="122"/>
      <c r="DW20" s="122"/>
      <c r="DX20" s="122"/>
      <c r="DY20" s="122"/>
    </row>
    <row r="21" spans="1:129" s="3" customFormat="1" x14ac:dyDescent="0.25">
      <c r="A21" s="296"/>
      <c r="B21" s="109"/>
      <c r="C21" s="108"/>
      <c r="D21" s="108"/>
      <c r="E21" s="108"/>
      <c r="F21" s="108"/>
      <c r="G21" s="108"/>
      <c r="H21" s="108"/>
      <c r="I21" s="117"/>
      <c r="J21" s="108"/>
      <c r="K21" s="108"/>
      <c r="L21" s="108"/>
      <c r="M21" s="108"/>
      <c r="N21" s="108"/>
      <c r="O21" s="108"/>
      <c r="P21" s="108"/>
      <c r="Q21" s="108"/>
      <c r="R21" s="108"/>
      <c r="S21" s="108"/>
      <c r="T21" s="108"/>
      <c r="U21" s="117"/>
      <c r="V21" s="108"/>
      <c r="W21" s="108"/>
      <c r="X21" s="108"/>
      <c r="Y21" s="108"/>
      <c r="Z21" s="108"/>
      <c r="AA21" s="108"/>
      <c r="AB21" s="108"/>
      <c r="AC21" s="108"/>
      <c r="AD21" s="108"/>
      <c r="AE21" s="108"/>
      <c r="AF21" s="108"/>
      <c r="AG21" s="117"/>
      <c r="AH21" s="108"/>
      <c r="AI21" s="108"/>
      <c r="AJ21" s="108"/>
      <c r="AK21" s="108"/>
      <c r="AL21" s="108"/>
      <c r="AM21" s="108"/>
      <c r="AN21" s="108"/>
      <c r="AO21" s="108"/>
      <c r="AP21" s="108"/>
      <c r="AQ21" s="108"/>
      <c r="AR21" s="108"/>
      <c r="AS21" s="117"/>
      <c r="AT21" s="108"/>
      <c r="AU21" s="108"/>
      <c r="AV21" s="108"/>
      <c r="AW21" s="108"/>
      <c r="AX21" s="108"/>
      <c r="AY21" s="108"/>
      <c r="AZ21" s="108"/>
      <c r="BA21" s="108"/>
      <c r="BB21" s="108"/>
      <c r="BC21" s="108"/>
      <c r="BD21" s="108"/>
      <c r="BE21" s="117"/>
      <c r="BF21" s="108"/>
      <c r="BG21" s="108"/>
      <c r="BH21" s="108"/>
      <c r="BI21" s="108"/>
      <c r="BJ21" s="108"/>
      <c r="BK21" s="108"/>
      <c r="BL21" s="108"/>
      <c r="BM21" s="108"/>
      <c r="BN21" s="108"/>
      <c r="BO21" s="108"/>
      <c r="BP21" s="108"/>
      <c r="BQ21" s="117"/>
      <c r="BR21" s="108"/>
      <c r="BS21" s="108"/>
      <c r="BT21" s="108"/>
      <c r="BU21" s="108"/>
      <c r="BV21" s="108"/>
      <c r="BW21" s="108"/>
      <c r="BX21" s="108"/>
      <c r="BY21" s="108"/>
      <c r="BZ21" s="108"/>
      <c r="CA21" s="108"/>
      <c r="CB21" s="108"/>
      <c r="CC21" s="117"/>
      <c r="CD21" s="108"/>
      <c r="CE21" s="108"/>
      <c r="CF21" s="108"/>
      <c r="CG21" s="108"/>
      <c r="CH21" s="108"/>
      <c r="CI21" s="108"/>
      <c r="CJ21" s="108"/>
      <c r="CK21" s="108"/>
      <c r="CL21" s="108"/>
      <c r="CM21" s="108"/>
      <c r="CN21" s="108"/>
      <c r="CO21" s="117"/>
      <c r="CP21" s="108"/>
      <c r="CQ21" s="108"/>
      <c r="CR21" s="108"/>
      <c r="CS21" s="108"/>
      <c r="CT21" s="108"/>
      <c r="CU21" s="108"/>
      <c r="CV21" s="108"/>
      <c r="CW21" s="108"/>
      <c r="CX21" s="108"/>
      <c r="CY21" s="108"/>
      <c r="CZ21" s="108"/>
      <c r="DA21" s="117"/>
      <c r="DB21" s="108"/>
      <c r="DC21" s="108"/>
      <c r="DD21" s="108"/>
      <c r="DE21" s="108"/>
      <c r="DF21" s="108"/>
      <c r="DG21" s="108"/>
      <c r="DH21" s="108"/>
      <c r="DI21" s="108"/>
      <c r="DJ21" s="108"/>
      <c r="DK21" s="108"/>
      <c r="DL21" s="108"/>
      <c r="DM21" s="117"/>
      <c r="DN21" s="108"/>
      <c r="DO21" s="108"/>
      <c r="DP21" s="108"/>
      <c r="DQ21" s="108"/>
      <c r="DR21" s="108"/>
      <c r="DS21" s="108"/>
      <c r="DT21" s="108"/>
      <c r="DU21" s="108"/>
      <c r="DV21" s="108"/>
      <c r="DW21" s="108"/>
      <c r="DX21" s="108"/>
      <c r="DY21" s="117"/>
    </row>
    <row r="22" spans="1:129" s="3" customFormat="1" x14ac:dyDescent="0.25">
      <c r="A22" s="296"/>
      <c r="B22" s="136" t="s">
        <v>10</v>
      </c>
      <c r="C22" s="124"/>
      <c r="D22" s="108"/>
      <c r="E22" s="108"/>
      <c r="F22" s="108"/>
      <c r="G22" s="108"/>
      <c r="H22" s="108"/>
      <c r="I22" s="125"/>
      <c r="J22" s="108"/>
      <c r="K22" s="108"/>
      <c r="L22" s="108"/>
      <c r="M22" s="108"/>
      <c r="N22" s="108"/>
      <c r="O22" s="108"/>
      <c r="P22" s="108"/>
      <c r="Q22" s="108"/>
      <c r="R22" s="108"/>
      <c r="S22" s="108"/>
      <c r="T22" s="108"/>
      <c r="U22" s="117"/>
      <c r="V22" s="108"/>
      <c r="W22" s="108"/>
      <c r="X22" s="108"/>
      <c r="Y22" s="108"/>
      <c r="Z22" s="108"/>
      <c r="AA22" s="108"/>
      <c r="AB22" s="108"/>
      <c r="AC22" s="108"/>
      <c r="AD22" s="108"/>
      <c r="AE22" s="108"/>
      <c r="AF22" s="108"/>
      <c r="AG22" s="117"/>
      <c r="AH22" s="108"/>
      <c r="AI22" s="108"/>
      <c r="AJ22" s="108"/>
      <c r="AK22" s="108"/>
      <c r="AL22" s="108"/>
      <c r="AM22" s="108"/>
      <c r="AN22" s="108"/>
      <c r="AO22" s="108"/>
      <c r="AP22" s="108"/>
      <c r="AQ22" s="108"/>
      <c r="AR22" s="108"/>
      <c r="AS22" s="117"/>
      <c r="AT22" s="108"/>
      <c r="AU22" s="108"/>
      <c r="AV22" s="108"/>
      <c r="AW22" s="108"/>
      <c r="AX22" s="108"/>
      <c r="AY22" s="108"/>
      <c r="AZ22" s="108"/>
      <c r="BA22" s="108"/>
      <c r="BB22" s="108"/>
      <c r="BC22" s="108"/>
      <c r="BD22" s="108"/>
      <c r="BE22" s="117"/>
      <c r="BF22" s="108"/>
      <c r="BG22" s="108"/>
      <c r="BH22" s="108"/>
      <c r="BI22" s="108"/>
      <c r="BJ22" s="108"/>
      <c r="BK22" s="108"/>
      <c r="BL22" s="108"/>
      <c r="BM22" s="108"/>
      <c r="BN22" s="108"/>
      <c r="BO22" s="108"/>
      <c r="BP22" s="108"/>
      <c r="BQ22" s="117"/>
      <c r="BR22" s="108"/>
      <c r="BS22" s="108"/>
      <c r="BT22" s="108"/>
      <c r="BU22" s="108"/>
      <c r="BV22" s="108"/>
      <c r="BW22" s="108"/>
      <c r="BX22" s="108"/>
      <c r="BY22" s="108"/>
      <c r="BZ22" s="108"/>
      <c r="CA22" s="108"/>
      <c r="CB22" s="108"/>
      <c r="CC22" s="117"/>
      <c r="CD22" s="108"/>
      <c r="CE22" s="108"/>
      <c r="CF22" s="108"/>
      <c r="CG22" s="108"/>
      <c r="CH22" s="108"/>
      <c r="CI22" s="108"/>
      <c r="CJ22" s="108"/>
      <c r="CK22" s="108"/>
      <c r="CL22" s="108"/>
      <c r="CM22" s="108"/>
      <c r="CN22" s="108"/>
      <c r="CO22" s="117"/>
      <c r="CP22" s="108"/>
      <c r="CQ22" s="108"/>
      <c r="CR22" s="108"/>
      <c r="CS22" s="108"/>
      <c r="CT22" s="108"/>
      <c r="CU22" s="108"/>
      <c r="CV22" s="108"/>
      <c r="CW22" s="108"/>
      <c r="CX22" s="108"/>
      <c r="CY22" s="108"/>
      <c r="CZ22" s="108"/>
      <c r="DA22" s="117"/>
      <c r="DB22" s="108"/>
      <c r="DC22" s="108"/>
      <c r="DD22" s="108"/>
      <c r="DE22" s="108"/>
      <c r="DF22" s="108"/>
      <c r="DG22" s="108"/>
      <c r="DH22" s="108"/>
      <c r="DI22" s="108"/>
      <c r="DJ22" s="108"/>
      <c r="DK22" s="108"/>
      <c r="DL22" s="108"/>
      <c r="DM22" s="117"/>
      <c r="DN22" s="108"/>
      <c r="DO22" s="108"/>
      <c r="DP22" s="108"/>
      <c r="DQ22" s="108"/>
      <c r="DR22" s="108"/>
      <c r="DS22" s="108"/>
      <c r="DT22" s="108"/>
      <c r="DU22" s="108"/>
      <c r="DV22" s="108"/>
      <c r="DW22" s="108"/>
      <c r="DX22" s="108"/>
      <c r="DY22" s="117"/>
    </row>
    <row r="23" spans="1:129" s="3" customFormat="1" x14ac:dyDescent="0.25">
      <c r="A23" s="296"/>
      <c r="B23" s="273" t="s">
        <v>96</v>
      </c>
      <c r="C23" s="280"/>
      <c r="D23" s="122"/>
      <c r="E23" s="122"/>
      <c r="F23" s="122">
        <v>4898</v>
      </c>
      <c r="G23" s="122">
        <v>5003</v>
      </c>
      <c r="H23" s="122">
        <v>4421</v>
      </c>
      <c r="I23" s="122">
        <v>3368</v>
      </c>
      <c r="J23" s="122">
        <v>4196</v>
      </c>
      <c r="K23" s="122">
        <v>3630</v>
      </c>
      <c r="L23" s="122">
        <v>3120</v>
      </c>
      <c r="M23" s="122">
        <v>4409</v>
      </c>
      <c r="N23" s="122">
        <v>4336</v>
      </c>
      <c r="O23" s="122">
        <v>5218</v>
      </c>
      <c r="P23" s="122">
        <v>4988</v>
      </c>
      <c r="Q23" s="122">
        <v>629</v>
      </c>
      <c r="R23" s="122">
        <v>3620</v>
      </c>
      <c r="S23" s="122">
        <v>4257</v>
      </c>
      <c r="T23" s="122">
        <v>4299</v>
      </c>
      <c r="U23" s="122">
        <v>3390</v>
      </c>
      <c r="V23" s="126">
        <v>4231</v>
      </c>
      <c r="W23" s="122">
        <v>4514</v>
      </c>
      <c r="X23" s="122">
        <v>5135</v>
      </c>
      <c r="Y23" s="122">
        <v>4767</v>
      </c>
      <c r="Z23" s="122">
        <v>3677</v>
      </c>
      <c r="AA23" s="122">
        <v>5212</v>
      </c>
      <c r="AB23" s="122">
        <v>5486</v>
      </c>
      <c r="AC23" s="122">
        <v>940</v>
      </c>
      <c r="AD23" s="122">
        <v>5326</v>
      </c>
      <c r="AE23" s="122">
        <v>6767</v>
      </c>
      <c r="AF23" s="122">
        <v>6226</v>
      </c>
      <c r="AG23" s="122">
        <v>4365</v>
      </c>
      <c r="AH23" s="126">
        <v>3614</v>
      </c>
      <c r="AI23" s="122">
        <v>4565</v>
      </c>
      <c r="AJ23" s="122">
        <v>3735</v>
      </c>
      <c r="AK23" s="122">
        <v>3321</v>
      </c>
      <c r="AL23" s="122">
        <v>3471</v>
      </c>
      <c r="AM23" s="122">
        <v>4366</v>
      </c>
      <c r="AN23" s="122">
        <v>3705</v>
      </c>
      <c r="AO23" s="122">
        <v>591</v>
      </c>
      <c r="AP23" s="122">
        <v>3752</v>
      </c>
      <c r="AQ23" s="122">
        <v>3293</v>
      </c>
      <c r="AR23" s="122">
        <v>1516</v>
      </c>
      <c r="AS23" s="122">
        <v>2146</v>
      </c>
      <c r="AT23" s="126">
        <v>3412</v>
      </c>
      <c r="AU23" s="122">
        <v>3866</v>
      </c>
      <c r="AV23" s="122">
        <v>4320</v>
      </c>
      <c r="AW23" s="122">
        <v>4085</v>
      </c>
      <c r="AX23" s="122">
        <v>3530</v>
      </c>
      <c r="AY23" s="122">
        <v>5054</v>
      </c>
      <c r="AZ23" s="122">
        <v>3904</v>
      </c>
      <c r="BA23" s="122">
        <v>856</v>
      </c>
      <c r="BB23" s="122">
        <v>4475</v>
      </c>
      <c r="BC23" s="122">
        <v>4935</v>
      </c>
      <c r="BD23" s="122">
        <v>3435</v>
      </c>
      <c r="BE23" s="122">
        <v>2867</v>
      </c>
      <c r="BF23" s="126">
        <v>2878</v>
      </c>
      <c r="BG23" s="122">
        <v>4079</v>
      </c>
      <c r="BH23" s="122">
        <v>3392</v>
      </c>
      <c r="BI23" s="122">
        <v>4202</v>
      </c>
      <c r="BJ23" s="122">
        <v>4147</v>
      </c>
      <c r="BK23" s="122">
        <v>4478</v>
      </c>
      <c r="BL23" s="122"/>
      <c r="BM23" s="122"/>
      <c r="BN23" s="122"/>
      <c r="BO23" s="122"/>
      <c r="BP23" s="122"/>
      <c r="BQ23" s="122"/>
      <c r="BR23" s="126"/>
      <c r="BS23" s="122"/>
      <c r="BT23" s="122"/>
      <c r="BU23" s="122"/>
      <c r="BV23" s="122"/>
      <c r="BW23" s="122"/>
      <c r="BX23" s="122"/>
      <c r="BY23" s="122"/>
      <c r="BZ23" s="122"/>
      <c r="CA23" s="122"/>
      <c r="CB23" s="122"/>
      <c r="CC23" s="122"/>
      <c r="CD23" s="126"/>
      <c r="CE23" s="122"/>
      <c r="CF23" s="122"/>
      <c r="CG23" s="122"/>
      <c r="CH23" s="122"/>
      <c r="CI23" s="122"/>
      <c r="CJ23" s="122"/>
      <c r="CK23" s="122"/>
      <c r="CL23" s="122"/>
      <c r="CM23" s="122"/>
      <c r="CN23" s="122"/>
      <c r="CO23" s="122"/>
      <c r="CP23" s="126"/>
      <c r="CQ23" s="122"/>
      <c r="CR23" s="122"/>
      <c r="CS23" s="122"/>
      <c r="CT23" s="122"/>
      <c r="CU23" s="122"/>
      <c r="CV23" s="122"/>
      <c r="CW23" s="122"/>
      <c r="CX23" s="122"/>
      <c r="CY23" s="122"/>
      <c r="CZ23" s="122"/>
      <c r="DA23" s="122"/>
      <c r="DB23" s="126"/>
      <c r="DC23" s="122"/>
      <c r="DD23" s="122"/>
      <c r="DE23" s="122"/>
      <c r="DF23" s="122"/>
      <c r="DG23" s="122"/>
      <c r="DH23" s="122"/>
      <c r="DI23" s="122"/>
      <c r="DJ23" s="122"/>
      <c r="DK23" s="122"/>
      <c r="DL23" s="122"/>
      <c r="DM23" s="122"/>
      <c r="DN23" s="126"/>
      <c r="DO23" s="122"/>
      <c r="DP23" s="122"/>
      <c r="DQ23" s="122"/>
      <c r="DR23" s="122"/>
      <c r="DS23" s="122"/>
      <c r="DT23" s="122"/>
      <c r="DU23" s="122"/>
      <c r="DV23" s="122"/>
      <c r="DW23" s="122"/>
      <c r="DX23" s="122"/>
      <c r="DY23" s="122"/>
    </row>
    <row r="24" spans="1:129" s="3" customFormat="1" x14ac:dyDescent="0.25">
      <c r="A24" s="296"/>
      <c r="B24" s="273" t="s">
        <v>11</v>
      </c>
      <c r="C24" s="280"/>
      <c r="D24" s="122"/>
      <c r="E24" s="122"/>
      <c r="F24" s="122"/>
      <c r="G24" s="122">
        <v>2</v>
      </c>
      <c r="H24" s="122">
        <v>2</v>
      </c>
      <c r="I24" s="122">
        <v>1</v>
      </c>
      <c r="J24" s="122">
        <v>1</v>
      </c>
      <c r="K24" s="122">
        <v>1</v>
      </c>
      <c r="L24" s="122">
        <v>0</v>
      </c>
      <c r="M24" s="122">
        <v>1</v>
      </c>
      <c r="N24" s="122">
        <v>3</v>
      </c>
      <c r="O24" s="122">
        <v>1</v>
      </c>
      <c r="P24" s="122">
        <v>2</v>
      </c>
      <c r="Q24" s="122">
        <v>0</v>
      </c>
      <c r="R24" s="122">
        <v>1</v>
      </c>
      <c r="S24" s="122">
        <v>0</v>
      </c>
      <c r="T24" s="122">
        <v>1</v>
      </c>
      <c r="U24" s="122">
        <v>0</v>
      </c>
      <c r="V24" s="126">
        <v>1</v>
      </c>
      <c r="W24" s="122">
        <v>1</v>
      </c>
      <c r="X24" s="122">
        <v>2</v>
      </c>
      <c r="Y24" s="122">
        <v>3</v>
      </c>
      <c r="Z24" s="122">
        <v>1</v>
      </c>
      <c r="AA24" s="122">
        <v>1</v>
      </c>
      <c r="AB24" s="122">
        <v>1</v>
      </c>
      <c r="AC24" s="122">
        <v>1</v>
      </c>
      <c r="AD24" s="122">
        <v>0</v>
      </c>
      <c r="AE24" s="122">
        <v>1</v>
      </c>
      <c r="AF24" s="122">
        <v>2</v>
      </c>
      <c r="AG24" s="122">
        <v>2</v>
      </c>
      <c r="AH24" s="126">
        <v>2</v>
      </c>
      <c r="AI24" s="122">
        <v>1</v>
      </c>
      <c r="AJ24" s="122">
        <v>1</v>
      </c>
      <c r="AK24" s="122">
        <v>1</v>
      </c>
      <c r="AL24" s="122">
        <v>1</v>
      </c>
      <c r="AM24" s="122">
        <v>1</v>
      </c>
      <c r="AN24" s="122">
        <v>1</v>
      </c>
      <c r="AO24" s="122">
        <v>1</v>
      </c>
      <c r="AP24" s="122">
        <v>1</v>
      </c>
      <c r="AQ24" s="122">
        <v>1</v>
      </c>
      <c r="AR24" s="122">
        <v>1</v>
      </c>
      <c r="AS24" s="122">
        <v>0</v>
      </c>
      <c r="AT24" s="126">
        <v>1</v>
      </c>
      <c r="AU24" s="122">
        <v>1</v>
      </c>
      <c r="AV24" s="122">
        <v>1</v>
      </c>
      <c r="AW24" s="122">
        <v>0</v>
      </c>
      <c r="AX24" s="122">
        <v>1</v>
      </c>
      <c r="AY24" s="122">
        <v>1</v>
      </c>
      <c r="AZ24" s="122">
        <v>1</v>
      </c>
      <c r="BA24" s="122">
        <v>0</v>
      </c>
      <c r="BB24" s="122">
        <v>2</v>
      </c>
      <c r="BC24" s="122">
        <v>1</v>
      </c>
      <c r="BD24" s="122">
        <v>1</v>
      </c>
      <c r="BE24" s="122">
        <v>1</v>
      </c>
      <c r="BF24" s="126">
        <v>2</v>
      </c>
      <c r="BG24" s="122">
        <v>1</v>
      </c>
      <c r="BH24" s="122">
        <v>1</v>
      </c>
      <c r="BI24" s="122">
        <v>1</v>
      </c>
      <c r="BJ24" s="122">
        <v>1</v>
      </c>
      <c r="BK24" s="122">
        <v>1</v>
      </c>
      <c r="BL24" s="122"/>
      <c r="BM24" s="122"/>
      <c r="BN24" s="122"/>
      <c r="BO24" s="122"/>
      <c r="BP24" s="122"/>
      <c r="BQ24" s="122"/>
      <c r="BR24" s="126"/>
      <c r="BS24" s="122"/>
      <c r="BT24" s="122"/>
      <c r="BU24" s="122"/>
      <c r="BV24" s="122"/>
      <c r="BW24" s="122"/>
      <c r="BX24" s="122"/>
      <c r="BY24" s="122"/>
      <c r="BZ24" s="122"/>
      <c r="CA24" s="122"/>
      <c r="CB24" s="122"/>
      <c r="CC24" s="122"/>
      <c r="CD24" s="126"/>
      <c r="CE24" s="122"/>
      <c r="CF24" s="122"/>
      <c r="CG24" s="122"/>
      <c r="CH24" s="122"/>
      <c r="CI24" s="122"/>
      <c r="CJ24" s="122"/>
      <c r="CK24" s="122"/>
      <c r="CL24" s="122"/>
      <c r="CM24" s="122"/>
      <c r="CN24" s="122"/>
      <c r="CO24" s="122"/>
      <c r="CP24" s="126"/>
      <c r="CQ24" s="122"/>
      <c r="CR24" s="122"/>
      <c r="CS24" s="122"/>
      <c r="CT24" s="122"/>
      <c r="CU24" s="122"/>
      <c r="CV24" s="122"/>
      <c r="CW24" s="122"/>
      <c r="CX24" s="122"/>
      <c r="CY24" s="122"/>
      <c r="CZ24" s="122"/>
      <c r="DA24" s="122"/>
      <c r="DB24" s="126"/>
      <c r="DC24" s="122"/>
      <c r="DD24" s="122"/>
      <c r="DE24" s="122"/>
      <c r="DF24" s="122"/>
      <c r="DG24" s="122"/>
      <c r="DH24" s="122"/>
      <c r="DI24" s="122"/>
      <c r="DJ24" s="122"/>
      <c r="DK24" s="122"/>
      <c r="DL24" s="122"/>
      <c r="DM24" s="122"/>
      <c r="DN24" s="126"/>
      <c r="DO24" s="122"/>
      <c r="DP24" s="122"/>
      <c r="DQ24" s="122"/>
      <c r="DR24" s="122"/>
      <c r="DS24" s="122"/>
      <c r="DT24" s="122"/>
      <c r="DU24" s="122"/>
      <c r="DV24" s="122"/>
      <c r="DW24" s="122"/>
      <c r="DX24" s="122"/>
      <c r="DY24" s="122"/>
    </row>
    <row r="25" spans="1:129" s="3" customFormat="1" x14ac:dyDescent="0.25">
      <c r="A25" s="109"/>
      <c r="B25" s="109"/>
      <c r="C25" s="108"/>
      <c r="D25" s="108"/>
      <c r="E25" s="108"/>
      <c r="F25" s="108"/>
      <c r="G25" s="108"/>
      <c r="H25" s="108"/>
      <c r="I25" s="125"/>
      <c r="J25" s="108"/>
      <c r="K25" s="108"/>
      <c r="L25" s="108"/>
      <c r="M25" s="108"/>
      <c r="N25" s="108"/>
      <c r="O25" s="108"/>
      <c r="P25" s="108"/>
      <c r="Q25" s="108"/>
      <c r="R25" s="108"/>
      <c r="S25" s="108"/>
      <c r="T25" s="108"/>
      <c r="U25" s="117"/>
      <c r="V25" s="108"/>
      <c r="W25" s="108"/>
      <c r="X25" s="108"/>
      <c r="Y25" s="108"/>
      <c r="Z25" s="108"/>
      <c r="AA25" s="108"/>
      <c r="AB25" s="108"/>
      <c r="AC25" s="108"/>
      <c r="AD25" s="108"/>
      <c r="AE25" s="108"/>
      <c r="AF25" s="108"/>
      <c r="AG25" s="117"/>
      <c r="AH25" s="108"/>
      <c r="AI25" s="108"/>
      <c r="AJ25" s="108"/>
      <c r="AK25" s="108"/>
      <c r="AL25" s="108"/>
      <c r="AM25" s="108"/>
      <c r="AN25" s="108"/>
      <c r="AO25" s="108"/>
      <c r="AP25" s="108"/>
      <c r="AQ25" s="108"/>
      <c r="AR25" s="108"/>
      <c r="AS25" s="117"/>
      <c r="AT25" s="108"/>
      <c r="AU25" s="108"/>
      <c r="AV25" s="108"/>
      <c r="AW25" s="108"/>
      <c r="AX25" s="108"/>
      <c r="AY25" s="108"/>
      <c r="AZ25" s="108"/>
      <c r="BA25" s="108"/>
      <c r="BB25" s="108"/>
      <c r="BC25" s="108"/>
      <c r="BD25" s="108"/>
      <c r="BE25" s="117"/>
      <c r="BF25" s="108"/>
      <c r="BG25" s="108"/>
      <c r="BH25" s="108"/>
      <c r="BI25" s="108"/>
      <c r="BJ25" s="108"/>
      <c r="BK25" s="108"/>
      <c r="BL25" s="108"/>
      <c r="BM25" s="108"/>
      <c r="BN25" s="108"/>
      <c r="BO25" s="108"/>
      <c r="BP25" s="108"/>
      <c r="BQ25" s="117"/>
      <c r="BR25" s="108"/>
      <c r="BS25" s="108"/>
      <c r="BT25" s="108"/>
      <c r="BU25" s="108"/>
      <c r="BV25" s="108"/>
      <c r="BW25" s="108"/>
      <c r="BX25" s="108"/>
      <c r="BY25" s="108"/>
      <c r="BZ25" s="108"/>
      <c r="CA25" s="108"/>
      <c r="CB25" s="108"/>
      <c r="CC25" s="117"/>
      <c r="CD25" s="108"/>
      <c r="CE25" s="108"/>
      <c r="CF25" s="108"/>
      <c r="CG25" s="108"/>
      <c r="CH25" s="108"/>
      <c r="CI25" s="108"/>
      <c r="CJ25" s="108"/>
      <c r="CK25" s="108"/>
      <c r="CL25" s="108"/>
      <c r="CM25" s="108"/>
      <c r="CN25" s="108"/>
      <c r="CO25" s="117"/>
      <c r="CP25" s="108"/>
      <c r="CQ25" s="108"/>
      <c r="CR25" s="108"/>
      <c r="CS25" s="108"/>
      <c r="CT25" s="108"/>
      <c r="CU25" s="108"/>
      <c r="CV25" s="108"/>
      <c r="CW25" s="108"/>
      <c r="CX25" s="108"/>
      <c r="CY25" s="108"/>
      <c r="CZ25" s="108"/>
      <c r="DA25" s="117"/>
      <c r="DB25" s="108"/>
      <c r="DC25" s="108"/>
      <c r="DD25" s="108"/>
      <c r="DE25" s="108"/>
      <c r="DF25" s="108"/>
      <c r="DG25" s="108"/>
      <c r="DH25" s="108"/>
      <c r="DI25" s="108"/>
      <c r="DJ25" s="108"/>
      <c r="DK25" s="108"/>
      <c r="DL25" s="108"/>
      <c r="DM25" s="117"/>
      <c r="DN25" s="108"/>
      <c r="DO25" s="108"/>
      <c r="DP25" s="108"/>
      <c r="DQ25" s="108"/>
      <c r="DR25" s="108"/>
      <c r="DS25" s="108"/>
      <c r="DT25" s="108"/>
      <c r="DU25" s="108"/>
      <c r="DV25" s="108"/>
      <c r="DW25" s="108"/>
      <c r="DX25" s="108"/>
      <c r="DY25" s="117"/>
    </row>
    <row r="26" spans="1:129" s="3" customFormat="1" x14ac:dyDescent="0.25">
      <c r="A26" s="114" t="s">
        <v>25</v>
      </c>
      <c r="B26" s="276" t="s">
        <v>26</v>
      </c>
      <c r="C26" s="277"/>
      <c r="D26" s="113"/>
      <c r="E26" s="113"/>
      <c r="F26" s="113"/>
      <c r="G26" s="113"/>
      <c r="H26" s="113"/>
      <c r="I26" s="113"/>
      <c r="J26" s="113">
        <v>116.52</v>
      </c>
      <c r="K26" s="113">
        <v>92.3</v>
      </c>
      <c r="L26" s="113">
        <v>67.650000000000006</v>
      </c>
      <c r="M26" s="113">
        <v>118.27</v>
      </c>
      <c r="N26" s="113">
        <v>104.24</v>
      </c>
      <c r="O26" s="113">
        <v>131.37</v>
      </c>
      <c r="P26" s="113">
        <v>63.98</v>
      </c>
      <c r="Q26" s="113">
        <v>13.76</v>
      </c>
      <c r="R26" s="113">
        <v>31.53</v>
      </c>
      <c r="S26" s="113">
        <v>56.66</v>
      </c>
      <c r="T26" s="113">
        <v>98.52</v>
      </c>
      <c r="U26" s="113">
        <v>98.63</v>
      </c>
      <c r="V26" s="127">
        <v>128.69999999999999</v>
      </c>
      <c r="W26" s="113">
        <v>102.4</v>
      </c>
      <c r="X26" s="113">
        <v>73.81</v>
      </c>
      <c r="Y26" s="113">
        <v>96.03</v>
      </c>
      <c r="Z26" s="113">
        <v>202.59</v>
      </c>
      <c r="AA26" s="113">
        <v>59</v>
      </c>
      <c r="AB26" s="113">
        <v>124.18</v>
      </c>
      <c r="AC26" s="113">
        <v>4</v>
      </c>
      <c r="AD26" s="113">
        <v>73</v>
      </c>
      <c r="AE26" s="113">
        <v>105.46</v>
      </c>
      <c r="AF26" s="113">
        <v>54.81</v>
      </c>
      <c r="AG26" s="113">
        <v>106.76</v>
      </c>
      <c r="AH26" s="127">
        <v>94.3</v>
      </c>
      <c r="AI26" s="113">
        <v>48.76</v>
      </c>
      <c r="AJ26" s="113">
        <v>195.4</v>
      </c>
      <c r="AK26" s="113">
        <v>57.5</v>
      </c>
      <c r="AL26" s="113">
        <v>33.25</v>
      </c>
      <c r="AM26" s="113">
        <v>62.6</v>
      </c>
      <c r="AN26" s="113">
        <v>43.5</v>
      </c>
      <c r="AO26" s="113">
        <v>21</v>
      </c>
      <c r="AP26" s="113">
        <v>109.8</v>
      </c>
      <c r="AQ26" s="113">
        <v>150.75</v>
      </c>
      <c r="AR26" s="113">
        <v>44.42</v>
      </c>
      <c r="AS26" s="113">
        <v>81.14</v>
      </c>
      <c r="AT26" s="127">
        <v>106.66</v>
      </c>
      <c r="AU26" s="113">
        <v>27.5</v>
      </c>
      <c r="AV26" s="113">
        <v>128.57</v>
      </c>
      <c r="AW26" s="113">
        <v>100.41</v>
      </c>
      <c r="AX26" s="113">
        <v>98.54</v>
      </c>
      <c r="AY26" s="113">
        <v>168.33</v>
      </c>
      <c r="AZ26" s="113">
        <v>141.41</v>
      </c>
      <c r="BA26" s="113">
        <v>35.83</v>
      </c>
      <c r="BB26" s="113">
        <v>124.3</v>
      </c>
      <c r="BC26" s="113">
        <v>51</v>
      </c>
      <c r="BD26" s="113">
        <v>91.37</v>
      </c>
      <c r="BE26" s="113">
        <v>105.47</v>
      </c>
      <c r="BF26" s="127">
        <v>22.5</v>
      </c>
      <c r="BG26" s="113">
        <v>518.39</v>
      </c>
      <c r="BH26" s="113">
        <v>128.57</v>
      </c>
      <c r="BI26" s="113">
        <v>85.83</v>
      </c>
      <c r="BJ26" s="113">
        <v>65.75</v>
      </c>
      <c r="BK26" s="113">
        <v>65.75</v>
      </c>
      <c r="BL26" s="113"/>
      <c r="BM26" s="113"/>
      <c r="BN26" s="113"/>
      <c r="BO26" s="113"/>
      <c r="BP26" s="113"/>
      <c r="BQ26" s="113"/>
      <c r="BR26" s="127"/>
      <c r="BS26" s="113"/>
      <c r="BT26" s="113"/>
      <c r="BU26" s="113"/>
      <c r="BV26" s="113"/>
      <c r="BW26" s="113"/>
      <c r="BX26" s="113"/>
      <c r="BY26" s="113"/>
      <c r="BZ26" s="113"/>
      <c r="CA26" s="113"/>
      <c r="CB26" s="113"/>
      <c r="CC26" s="113"/>
      <c r="CD26" s="127"/>
      <c r="CE26" s="113"/>
      <c r="CF26" s="113"/>
      <c r="CG26" s="113"/>
      <c r="CH26" s="113"/>
      <c r="CI26" s="113"/>
      <c r="CJ26" s="113"/>
      <c r="CK26" s="113"/>
      <c r="CL26" s="113"/>
      <c r="CM26" s="113"/>
      <c r="CN26" s="113"/>
      <c r="CO26" s="113"/>
      <c r="CP26" s="127"/>
      <c r="CQ26" s="113"/>
      <c r="CR26" s="113"/>
      <c r="CS26" s="113"/>
      <c r="CT26" s="113"/>
      <c r="CU26" s="113"/>
      <c r="CV26" s="113"/>
      <c r="CW26" s="113"/>
      <c r="CX26" s="113"/>
      <c r="CY26" s="113"/>
      <c r="CZ26" s="113"/>
      <c r="DA26" s="113"/>
      <c r="DB26" s="127"/>
      <c r="DC26" s="113"/>
      <c r="DD26" s="113"/>
      <c r="DE26" s="113"/>
      <c r="DF26" s="113"/>
      <c r="DG26" s="113"/>
      <c r="DH26" s="113"/>
      <c r="DI26" s="113"/>
      <c r="DJ26" s="113"/>
      <c r="DK26" s="113"/>
      <c r="DL26" s="113"/>
      <c r="DM26" s="113"/>
      <c r="DN26" s="127"/>
      <c r="DO26" s="113"/>
      <c r="DP26" s="113"/>
      <c r="DQ26" s="113"/>
      <c r="DR26" s="113"/>
      <c r="DS26" s="113"/>
      <c r="DT26" s="113"/>
      <c r="DU26" s="113"/>
      <c r="DV26" s="113"/>
      <c r="DW26" s="113"/>
      <c r="DX26" s="113"/>
      <c r="DY26" s="113"/>
    </row>
    <row r="27" spans="1:129" s="3" customFormat="1" x14ac:dyDescent="0.25">
      <c r="A27" s="109"/>
      <c r="B27" s="109"/>
      <c r="C27" s="108"/>
      <c r="D27" s="108"/>
      <c r="E27" s="108"/>
      <c r="F27" s="108"/>
      <c r="G27" s="108"/>
      <c r="H27" s="108"/>
      <c r="I27" s="125"/>
      <c r="J27" s="108"/>
      <c r="K27" s="108"/>
      <c r="L27" s="108"/>
      <c r="M27" s="108"/>
      <c r="N27" s="108"/>
      <c r="O27" s="108"/>
      <c r="P27" s="108"/>
      <c r="Q27" s="108"/>
      <c r="R27" s="108"/>
      <c r="S27" s="108"/>
      <c r="T27" s="108"/>
      <c r="U27" s="117"/>
      <c r="V27" s="108"/>
      <c r="W27" s="108"/>
      <c r="X27" s="108"/>
      <c r="Y27" s="108"/>
      <c r="Z27" s="108"/>
      <c r="AA27" s="108"/>
      <c r="AB27" s="108"/>
      <c r="AC27" s="108"/>
      <c r="AD27" s="108"/>
      <c r="AE27" s="108"/>
      <c r="AF27" s="108"/>
      <c r="AG27" s="117"/>
      <c r="AH27" s="108"/>
      <c r="AI27" s="108"/>
      <c r="AJ27" s="108"/>
      <c r="AK27" s="108"/>
      <c r="AL27" s="108"/>
      <c r="AM27" s="108"/>
      <c r="AN27" s="108"/>
      <c r="AO27" s="108"/>
      <c r="AP27" s="108"/>
      <c r="AQ27" s="108"/>
      <c r="AR27" s="108"/>
      <c r="AS27" s="117"/>
      <c r="AT27" s="108"/>
      <c r="AU27" s="108"/>
      <c r="AV27" s="108"/>
      <c r="AW27" s="108"/>
      <c r="AX27" s="108"/>
      <c r="AY27" s="108"/>
      <c r="AZ27" s="108"/>
      <c r="BA27" s="108"/>
      <c r="BB27" s="108"/>
      <c r="BC27" s="108"/>
      <c r="BD27" s="108"/>
      <c r="BE27" s="117"/>
      <c r="BF27" s="108"/>
      <c r="BG27" s="108"/>
      <c r="BH27" s="108"/>
      <c r="BI27" s="108"/>
      <c r="BJ27" s="108"/>
      <c r="BK27" s="108"/>
      <c r="BL27" s="108"/>
      <c r="BM27" s="108"/>
      <c r="BN27" s="108"/>
      <c r="BO27" s="108"/>
      <c r="BP27" s="108"/>
      <c r="BQ27" s="117"/>
      <c r="BR27" s="108"/>
      <c r="BS27" s="108"/>
      <c r="BT27" s="108"/>
      <c r="BU27" s="108"/>
      <c r="BV27" s="108"/>
      <c r="BW27" s="108"/>
      <c r="BX27" s="108"/>
      <c r="BY27" s="108"/>
      <c r="BZ27" s="108"/>
      <c r="CA27" s="108"/>
      <c r="CB27" s="108"/>
      <c r="CC27" s="117"/>
      <c r="CD27" s="108"/>
      <c r="CE27" s="108"/>
      <c r="CF27" s="108"/>
      <c r="CG27" s="108"/>
      <c r="CH27" s="108"/>
      <c r="CI27" s="108"/>
      <c r="CJ27" s="108"/>
      <c r="CK27" s="108"/>
      <c r="CL27" s="108"/>
      <c r="CM27" s="108"/>
      <c r="CN27" s="108"/>
      <c r="CO27" s="117"/>
      <c r="CP27" s="108"/>
      <c r="CQ27" s="108"/>
      <c r="CR27" s="108"/>
      <c r="CS27" s="108"/>
      <c r="CT27" s="108"/>
      <c r="CU27" s="108"/>
      <c r="CV27" s="108"/>
      <c r="CW27" s="108"/>
      <c r="CX27" s="108"/>
      <c r="CY27" s="108"/>
      <c r="CZ27" s="108"/>
      <c r="DA27" s="117"/>
      <c r="DB27" s="108"/>
      <c r="DC27" s="108"/>
      <c r="DD27" s="108"/>
      <c r="DE27" s="108"/>
      <c r="DF27" s="108"/>
      <c r="DG27" s="108"/>
      <c r="DH27" s="108"/>
      <c r="DI27" s="108"/>
      <c r="DJ27" s="108"/>
      <c r="DK27" s="108"/>
      <c r="DL27" s="108"/>
      <c r="DM27" s="117"/>
      <c r="DN27" s="108"/>
      <c r="DO27" s="108"/>
      <c r="DP27" s="108"/>
      <c r="DQ27" s="108"/>
      <c r="DR27" s="108"/>
      <c r="DS27" s="108"/>
      <c r="DT27" s="108"/>
      <c r="DU27" s="108"/>
      <c r="DV27" s="108"/>
      <c r="DW27" s="108"/>
      <c r="DX27" s="108"/>
      <c r="DY27" s="117"/>
    </row>
    <row r="28" spans="1:129" s="3" customFormat="1" x14ac:dyDescent="0.25">
      <c r="A28" s="185" t="s">
        <v>27</v>
      </c>
      <c r="B28" s="278" t="s">
        <v>195</v>
      </c>
      <c r="C28" s="279"/>
      <c r="D28" s="128"/>
      <c r="E28" s="128"/>
      <c r="F28" s="128"/>
      <c r="G28" s="128"/>
      <c r="H28" s="128"/>
      <c r="I28" s="128"/>
      <c r="J28" s="128"/>
      <c r="K28" s="128"/>
      <c r="L28" s="128"/>
      <c r="M28" s="128"/>
      <c r="N28" s="128"/>
      <c r="O28" s="128"/>
      <c r="P28" s="128"/>
      <c r="Q28" s="128"/>
      <c r="R28" s="128"/>
      <c r="S28" s="128"/>
      <c r="T28" s="128"/>
      <c r="U28" s="128"/>
      <c r="V28" s="129"/>
      <c r="W28" s="128"/>
      <c r="X28" s="128"/>
      <c r="Y28" s="128"/>
      <c r="Z28" s="128"/>
      <c r="AA28" s="128"/>
      <c r="AB28" s="128"/>
      <c r="AC28" s="128"/>
      <c r="AD28" s="128"/>
      <c r="AE28" s="128"/>
      <c r="AF28" s="128"/>
      <c r="AG28" s="128"/>
      <c r="AH28" s="129"/>
      <c r="AI28" s="128"/>
      <c r="AJ28" s="128"/>
      <c r="AK28" s="128"/>
      <c r="AL28" s="128"/>
      <c r="AM28" s="128"/>
      <c r="AN28" s="128"/>
      <c r="AO28" s="128"/>
      <c r="AP28" s="128"/>
      <c r="AQ28" s="128"/>
      <c r="AR28" s="128"/>
      <c r="AS28" s="128"/>
      <c r="AT28" s="129"/>
      <c r="AU28" s="128"/>
      <c r="AV28" s="128"/>
      <c r="AW28" s="128"/>
      <c r="AX28" s="128"/>
      <c r="AY28" s="128"/>
      <c r="AZ28" s="128"/>
      <c r="BA28" s="128"/>
      <c r="BB28" s="128"/>
      <c r="BC28" s="128"/>
      <c r="BD28" s="128"/>
      <c r="BE28" s="128"/>
      <c r="BF28" s="129"/>
      <c r="BG28" s="128"/>
      <c r="BH28" s="128"/>
      <c r="BI28" s="128"/>
      <c r="BJ28" s="128"/>
      <c r="BK28" s="128"/>
      <c r="BL28" s="128"/>
      <c r="BM28" s="128"/>
      <c r="BN28" s="128"/>
      <c r="BO28" s="128"/>
      <c r="BP28" s="128"/>
      <c r="BQ28" s="128"/>
      <c r="BR28" s="129"/>
      <c r="BS28" s="128"/>
      <c r="BT28" s="128"/>
      <c r="BU28" s="128"/>
      <c r="BV28" s="128"/>
      <c r="BW28" s="128"/>
      <c r="BX28" s="128"/>
      <c r="BY28" s="128"/>
      <c r="BZ28" s="128"/>
      <c r="CA28" s="128"/>
      <c r="CB28" s="128"/>
      <c r="CC28" s="128"/>
      <c r="CD28" s="129"/>
      <c r="CE28" s="128"/>
      <c r="CF28" s="128"/>
      <c r="CG28" s="128"/>
      <c r="CH28" s="128"/>
      <c r="CI28" s="128"/>
      <c r="CJ28" s="128"/>
      <c r="CK28" s="128"/>
      <c r="CL28" s="128"/>
      <c r="CM28" s="128"/>
      <c r="CN28" s="128"/>
      <c r="CO28" s="128"/>
      <c r="CP28" s="129"/>
      <c r="CQ28" s="128"/>
      <c r="CR28" s="128"/>
      <c r="CS28" s="128"/>
      <c r="CT28" s="128"/>
      <c r="CU28" s="128"/>
      <c r="CV28" s="128"/>
      <c r="CW28" s="128"/>
      <c r="CX28" s="128"/>
      <c r="CY28" s="128"/>
      <c r="CZ28" s="128"/>
      <c r="DA28" s="128"/>
      <c r="DB28" s="129"/>
      <c r="DC28" s="128"/>
      <c r="DD28" s="128"/>
      <c r="DE28" s="128"/>
      <c r="DF28" s="128"/>
      <c r="DG28" s="128"/>
      <c r="DH28" s="128"/>
      <c r="DI28" s="128"/>
      <c r="DJ28" s="128"/>
      <c r="DK28" s="128"/>
      <c r="DL28" s="128"/>
      <c r="DM28" s="128"/>
      <c r="DN28" s="129"/>
      <c r="DO28" s="128"/>
      <c r="DP28" s="128"/>
      <c r="DQ28" s="128"/>
      <c r="DR28" s="128"/>
      <c r="DS28" s="128"/>
      <c r="DT28" s="128"/>
      <c r="DU28" s="128"/>
      <c r="DV28" s="128"/>
      <c r="DW28" s="128"/>
      <c r="DX28" s="128"/>
      <c r="DY28" s="128"/>
    </row>
    <row r="29" spans="1:129" s="3" customFormat="1" x14ac:dyDescent="0.25"/>
    <row r="30" spans="1:129" s="3" customFormat="1" x14ac:dyDescent="0.25"/>
    <row r="31" spans="1:129" s="3" customFormat="1" x14ac:dyDescent="0.25">
      <c r="D31" s="115">
        <v>2011</v>
      </c>
      <c r="E31" s="121">
        <v>2012</v>
      </c>
      <c r="F31" s="115">
        <v>2013</v>
      </c>
      <c r="G31" s="121">
        <v>2014</v>
      </c>
      <c r="H31" s="115">
        <v>2015</v>
      </c>
      <c r="I31" s="121">
        <v>2016</v>
      </c>
      <c r="J31" s="115">
        <v>2017</v>
      </c>
      <c r="K31" s="121">
        <v>2018</v>
      </c>
      <c r="L31" s="115">
        <v>2019</v>
      </c>
      <c r="M31" s="121">
        <v>2020</v>
      </c>
      <c r="N31" s="115">
        <v>2021</v>
      </c>
    </row>
    <row r="32" spans="1:129" s="3" customFormat="1" x14ac:dyDescent="0.25"/>
    <row r="33" spans="1:14" s="3" customFormat="1" x14ac:dyDescent="0.25">
      <c r="A33" s="281" t="s">
        <v>0</v>
      </c>
      <c r="B33" s="282" t="s">
        <v>78</v>
      </c>
      <c r="C33" s="283"/>
      <c r="D33" s="130"/>
      <c r="E33" s="130">
        <v>0.06</v>
      </c>
      <c r="F33" s="130">
        <v>0.06</v>
      </c>
      <c r="G33" s="130">
        <v>0</v>
      </c>
      <c r="H33" s="130">
        <v>0</v>
      </c>
      <c r="I33" s="130">
        <v>0</v>
      </c>
      <c r="J33" s="130"/>
      <c r="K33" s="130"/>
      <c r="L33" s="130"/>
      <c r="M33" s="130"/>
      <c r="N33" s="130"/>
    </row>
    <row r="34" spans="1:14" s="3" customFormat="1" x14ac:dyDescent="0.25">
      <c r="A34" s="281"/>
      <c r="B34" s="282" t="s">
        <v>77</v>
      </c>
      <c r="C34" s="283"/>
      <c r="D34" s="130"/>
      <c r="E34" s="130">
        <v>0.24</v>
      </c>
      <c r="F34" s="130">
        <v>0.22</v>
      </c>
      <c r="G34" s="130">
        <v>0.15</v>
      </c>
      <c r="H34" s="130">
        <v>0.1</v>
      </c>
      <c r="I34" s="130">
        <v>0.1</v>
      </c>
      <c r="J34" s="130"/>
      <c r="K34" s="130"/>
      <c r="L34" s="130"/>
      <c r="M34" s="130"/>
      <c r="N34" s="130"/>
    </row>
    <row r="35" spans="1:14" s="3" customFormat="1" x14ac:dyDescent="0.25">
      <c r="A35" s="109"/>
      <c r="B35" s="109"/>
      <c r="C35" s="108"/>
    </row>
    <row r="36" spans="1:14" s="3" customFormat="1" x14ac:dyDescent="0.25">
      <c r="A36" s="274" t="s">
        <v>3</v>
      </c>
      <c r="B36" s="272" t="s">
        <v>87</v>
      </c>
      <c r="C36" s="273"/>
      <c r="D36" s="131"/>
      <c r="E36" s="131">
        <v>0</v>
      </c>
      <c r="F36" s="131">
        <v>0</v>
      </c>
      <c r="G36" s="131">
        <v>0</v>
      </c>
      <c r="H36" s="131">
        <v>0</v>
      </c>
      <c r="I36" s="131">
        <v>0</v>
      </c>
      <c r="J36" s="131"/>
      <c r="K36" s="131"/>
      <c r="L36" s="131"/>
      <c r="M36" s="131"/>
      <c r="N36" s="131"/>
    </row>
    <row r="37" spans="1:14" s="3" customFormat="1" x14ac:dyDescent="0.25">
      <c r="A37" s="275"/>
      <c r="B37" s="272" t="s">
        <v>88</v>
      </c>
      <c r="C37" s="273"/>
      <c r="D37" s="131"/>
      <c r="E37" s="131">
        <v>0</v>
      </c>
      <c r="F37" s="131">
        <v>0</v>
      </c>
      <c r="G37" s="131">
        <v>0</v>
      </c>
      <c r="H37" s="131">
        <v>0</v>
      </c>
      <c r="I37" s="131">
        <v>0</v>
      </c>
      <c r="J37" s="131"/>
      <c r="K37" s="131"/>
      <c r="L37" s="131"/>
      <c r="M37" s="131"/>
      <c r="N37" s="131"/>
    </row>
    <row r="38" spans="1:14" s="3" customFormat="1" x14ac:dyDescent="0.25">
      <c r="A38" s="275"/>
      <c r="B38" s="272" t="s">
        <v>89</v>
      </c>
      <c r="C38" s="273"/>
      <c r="D38" s="131"/>
      <c r="E38" s="131">
        <v>0</v>
      </c>
      <c r="F38" s="131">
        <v>0</v>
      </c>
      <c r="G38" s="131">
        <v>0</v>
      </c>
      <c r="H38" s="131">
        <v>0</v>
      </c>
      <c r="I38" s="131">
        <v>0</v>
      </c>
      <c r="J38" s="131"/>
      <c r="K38" s="131"/>
      <c r="L38" s="131"/>
      <c r="M38" s="131"/>
      <c r="N38" s="131"/>
    </row>
    <row r="39" spans="1:14" s="3" customFormat="1" x14ac:dyDescent="0.25">
      <c r="A39" s="275"/>
    </row>
    <row r="40" spans="1:14" s="3" customFormat="1" x14ac:dyDescent="0.25">
      <c r="A40" s="275"/>
      <c r="B40" s="272" t="s">
        <v>90</v>
      </c>
      <c r="C40" s="273"/>
      <c r="D40" s="131"/>
      <c r="E40" s="131">
        <v>15</v>
      </c>
      <c r="F40" s="131">
        <v>50</v>
      </c>
      <c r="G40" s="131">
        <v>50</v>
      </c>
      <c r="H40" s="131">
        <v>0</v>
      </c>
      <c r="I40" s="131">
        <v>0</v>
      </c>
      <c r="J40" s="131"/>
      <c r="K40" s="131"/>
      <c r="L40" s="131"/>
      <c r="M40" s="131"/>
      <c r="N40" s="131"/>
    </row>
    <row r="41" spans="1:14" s="3" customFormat="1" x14ac:dyDescent="0.25">
      <c r="A41" s="275"/>
      <c r="B41" s="273" t="s">
        <v>91</v>
      </c>
      <c r="C41" s="280"/>
      <c r="D41" s="131"/>
      <c r="E41" s="131">
        <v>5</v>
      </c>
      <c r="F41" s="131">
        <v>50</v>
      </c>
      <c r="G41" s="131">
        <v>50</v>
      </c>
      <c r="H41" s="131">
        <v>0</v>
      </c>
      <c r="I41" s="131">
        <v>0</v>
      </c>
      <c r="J41" s="131"/>
      <c r="K41" s="131"/>
      <c r="L41" s="131"/>
      <c r="M41" s="131"/>
      <c r="N41" s="131"/>
    </row>
    <row r="42" spans="1:14" s="3" customFormat="1" x14ac:dyDescent="0.25">
      <c r="A42" s="275"/>
      <c r="B42" s="273" t="s">
        <v>92</v>
      </c>
      <c r="C42" s="280"/>
      <c r="D42" s="131"/>
      <c r="E42" s="131">
        <v>50</v>
      </c>
      <c r="F42" s="131">
        <v>50</v>
      </c>
      <c r="G42" s="131">
        <v>50</v>
      </c>
      <c r="H42" s="131">
        <v>0</v>
      </c>
      <c r="I42" s="131">
        <v>0</v>
      </c>
      <c r="J42" s="131"/>
      <c r="K42" s="131"/>
      <c r="L42" s="131"/>
      <c r="M42" s="131"/>
      <c r="N42" s="131"/>
    </row>
    <row r="43" spans="1:14" s="3" customFormat="1" x14ac:dyDescent="0.25">
      <c r="A43" s="275"/>
    </row>
    <row r="44" spans="1:14" s="3" customFormat="1" x14ac:dyDescent="0.25">
      <c r="A44" s="275"/>
      <c r="B44" s="273" t="s">
        <v>79</v>
      </c>
      <c r="C44" s="280"/>
      <c r="D44" s="131"/>
      <c r="E44" s="131">
        <v>99.96</v>
      </c>
      <c r="F44" s="131">
        <v>99.98</v>
      </c>
      <c r="G44" s="131">
        <v>99.97</v>
      </c>
      <c r="H44" s="131">
        <v>99.97</v>
      </c>
      <c r="I44" s="131">
        <v>99.97</v>
      </c>
      <c r="J44" s="131"/>
      <c r="K44" s="131"/>
      <c r="L44" s="131"/>
      <c r="M44" s="131"/>
      <c r="N44" s="131"/>
    </row>
    <row r="45" spans="1:14" s="3" customFormat="1" x14ac:dyDescent="0.25">
      <c r="A45" s="109"/>
      <c r="B45" s="109"/>
      <c r="C45" s="108"/>
    </row>
    <row r="46" spans="1:14" s="3" customFormat="1" x14ac:dyDescent="0.25">
      <c r="A46" s="114" t="s">
        <v>76</v>
      </c>
      <c r="B46" s="276" t="s">
        <v>80</v>
      </c>
      <c r="C46" s="277"/>
      <c r="D46" s="132"/>
      <c r="E46" s="132">
        <v>152.88999999999999</v>
      </c>
      <c r="F46" s="132">
        <v>255.25</v>
      </c>
      <c r="G46" s="132">
        <v>103.66</v>
      </c>
      <c r="H46" s="132">
        <v>103.66</v>
      </c>
      <c r="I46" s="132">
        <v>86.71</v>
      </c>
      <c r="J46" s="132"/>
      <c r="K46" s="132"/>
      <c r="L46" s="132"/>
      <c r="M46" s="132"/>
      <c r="N46" s="132"/>
    </row>
    <row r="47" spans="1:14" s="3" customFormat="1" x14ac:dyDescent="0.25">
      <c r="A47" s="109"/>
      <c r="B47" s="109"/>
      <c r="C47" s="108"/>
    </row>
    <row r="48" spans="1:14" s="3" customFormat="1" x14ac:dyDescent="0.25">
      <c r="A48" s="185" t="s">
        <v>27</v>
      </c>
      <c r="B48" s="278" t="s">
        <v>335</v>
      </c>
      <c r="C48" s="279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</row>
  </sheetData>
  <mergeCells count="41">
    <mergeCell ref="B23:C23"/>
    <mergeCell ref="DB1:DM1"/>
    <mergeCell ref="DN1:DY1"/>
    <mergeCell ref="A4:A5"/>
    <mergeCell ref="D1:I1"/>
    <mergeCell ref="J1:U1"/>
    <mergeCell ref="V1:AG1"/>
    <mergeCell ref="AH1:AS1"/>
    <mergeCell ref="AT1:BE1"/>
    <mergeCell ref="BF1:BQ1"/>
    <mergeCell ref="BR1:CC1"/>
    <mergeCell ref="CD1:CO1"/>
    <mergeCell ref="CP1:DA1"/>
    <mergeCell ref="B4:C4"/>
    <mergeCell ref="B5:C5"/>
    <mergeCell ref="B24:C24"/>
    <mergeCell ref="B26:C26"/>
    <mergeCell ref="B28:C28"/>
    <mergeCell ref="A33:A34"/>
    <mergeCell ref="B33:C33"/>
    <mergeCell ref="B34:C34"/>
    <mergeCell ref="A7:A24"/>
    <mergeCell ref="B8:C8"/>
    <mergeCell ref="B9:C9"/>
    <mergeCell ref="B10:C10"/>
    <mergeCell ref="B13:C13"/>
    <mergeCell ref="B14:C14"/>
    <mergeCell ref="B15:C15"/>
    <mergeCell ref="B18:C18"/>
    <mergeCell ref="B19:C19"/>
    <mergeCell ref="B20:C20"/>
    <mergeCell ref="B46:C46"/>
    <mergeCell ref="B48:C48"/>
    <mergeCell ref="A36:A44"/>
    <mergeCell ref="B36:C36"/>
    <mergeCell ref="B37:C37"/>
    <mergeCell ref="B38:C38"/>
    <mergeCell ref="B40:C40"/>
    <mergeCell ref="B41:C41"/>
    <mergeCell ref="B42:C42"/>
    <mergeCell ref="B44:C44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8"/>
  </sheetPr>
  <dimension ref="B1:BZ44"/>
  <sheetViews>
    <sheetView showGridLines="0" view="pageLayout" topLeftCell="A8" zoomScale="80" zoomScaleNormal="89" zoomScaleSheetLayoutView="100" zoomScalePageLayoutView="80" workbookViewId="0">
      <selection activeCell="Q21" sqref="Q21"/>
    </sheetView>
  </sheetViews>
  <sheetFormatPr baseColWidth="10" defaultColWidth="4.5703125" defaultRowHeight="12.75" x14ac:dyDescent="0.2"/>
  <cols>
    <col min="1" max="1" width="4.42578125" style="5" customWidth="1"/>
    <col min="2" max="2" width="8.42578125" style="5" customWidth="1"/>
    <col min="3" max="3" width="5.5703125" style="5" customWidth="1"/>
    <col min="4" max="4" width="9.28515625" style="5" customWidth="1"/>
    <col min="5" max="5" width="0.140625" style="5" hidden="1" customWidth="1"/>
    <col min="6" max="6" width="6.85546875" style="5" customWidth="1"/>
    <col min="7" max="7" width="7.28515625" style="5" customWidth="1"/>
    <col min="8" max="8" width="5.5703125" style="5" customWidth="1"/>
    <col min="9" max="9" width="2.7109375" style="5" customWidth="1"/>
    <col min="10" max="10" width="5.42578125" style="5" customWidth="1"/>
    <col min="11" max="11" width="2.7109375" style="5" customWidth="1"/>
    <col min="12" max="12" width="5.7109375" style="5" customWidth="1"/>
    <col min="13" max="13" width="2.7109375" style="5" customWidth="1"/>
    <col min="14" max="14" width="5.85546875" style="5" customWidth="1"/>
    <col min="15" max="15" width="2.7109375" style="5" customWidth="1"/>
    <col min="16" max="16" width="6.28515625" style="5" customWidth="1"/>
    <col min="17" max="17" width="2.7109375" style="5" customWidth="1"/>
    <col min="18" max="18" width="7" style="5" customWidth="1"/>
    <col min="19" max="19" width="2.7109375" style="5" customWidth="1"/>
    <col min="20" max="20" width="6.140625" style="5" customWidth="1"/>
    <col min="21" max="21" width="2.7109375" style="5" customWidth="1"/>
    <col min="22" max="22" width="5.85546875" style="5" customWidth="1"/>
    <col min="23" max="23" width="2.7109375" style="5" customWidth="1"/>
    <col min="24" max="24" width="6.140625" style="5" customWidth="1"/>
    <col min="25" max="25" width="2.7109375" style="5" customWidth="1"/>
    <col min="26" max="26" width="6.42578125" style="5" customWidth="1"/>
    <col min="27" max="27" width="2.7109375" style="5" customWidth="1"/>
    <col min="28" max="28" width="5.7109375" style="5" customWidth="1"/>
    <col min="29" max="29" width="2.7109375" style="5" customWidth="1"/>
    <col min="30" max="30" width="5.42578125" style="5" customWidth="1"/>
    <col min="31" max="31" width="2.7109375" style="5" customWidth="1"/>
    <col min="32" max="32" width="6.28515625" style="5" customWidth="1"/>
    <col min="33" max="33" width="6" style="5" customWidth="1"/>
    <col min="34" max="34" width="4.140625" style="5" customWidth="1"/>
    <col min="35" max="46" width="2.7109375" style="5" customWidth="1"/>
    <col min="47" max="47" width="2.28515625" style="5" customWidth="1"/>
    <col min="48" max="48" width="3.85546875" style="5" customWidth="1"/>
    <col min="49" max="62" width="2.7109375" style="5" customWidth="1"/>
    <col min="63" max="63" width="4.140625" style="5" customWidth="1"/>
    <col min="64" max="109" width="2.7109375" style="5" customWidth="1"/>
    <col min="110" max="256" width="4.5703125" style="5"/>
    <col min="257" max="257" width="11.7109375" style="5" customWidth="1"/>
    <col min="258" max="258" width="6.28515625" style="5" customWidth="1"/>
    <col min="259" max="259" width="12.140625" style="5" customWidth="1"/>
    <col min="260" max="260" width="0" style="5" hidden="1" customWidth="1"/>
    <col min="261" max="261" width="6.85546875" style="5" customWidth="1"/>
    <col min="262" max="262" width="7.85546875" style="5" customWidth="1"/>
    <col min="263" max="263" width="6.28515625" style="5" customWidth="1"/>
    <col min="264" max="264" width="2.7109375" style="5" customWidth="1"/>
    <col min="265" max="265" width="6.5703125" style="5" customWidth="1"/>
    <col min="266" max="266" width="2.7109375" style="5" customWidth="1"/>
    <col min="267" max="267" width="5.7109375" style="5" customWidth="1"/>
    <col min="268" max="268" width="2.7109375" style="5" customWidth="1"/>
    <col min="269" max="269" width="5.7109375" style="5" customWidth="1"/>
    <col min="270" max="270" width="2.7109375" style="5" customWidth="1"/>
    <col min="271" max="271" width="6.28515625" style="5" customWidth="1"/>
    <col min="272" max="272" width="2.7109375" style="5" customWidth="1"/>
    <col min="273" max="273" width="5.7109375" style="5" customWidth="1"/>
    <col min="274" max="274" width="2.7109375" style="5" customWidth="1"/>
    <col min="275" max="275" width="5.7109375" style="5" customWidth="1"/>
    <col min="276" max="276" width="2.7109375" style="5" customWidth="1"/>
    <col min="277" max="277" width="5.7109375" style="5" customWidth="1"/>
    <col min="278" max="278" width="2.7109375" style="5" customWidth="1"/>
    <col min="279" max="279" width="5.7109375" style="5" customWidth="1"/>
    <col min="280" max="280" width="2.7109375" style="5" customWidth="1"/>
    <col min="281" max="281" width="5.7109375" style="5" customWidth="1"/>
    <col min="282" max="282" width="2.7109375" style="5" customWidth="1"/>
    <col min="283" max="283" width="6.28515625" style="5" customWidth="1"/>
    <col min="284" max="284" width="2.7109375" style="5" customWidth="1"/>
    <col min="285" max="285" width="5.7109375" style="5" customWidth="1"/>
    <col min="286" max="286" width="2.7109375" style="5" customWidth="1"/>
    <col min="287" max="287" width="5.7109375" style="5" customWidth="1"/>
    <col min="288" max="288" width="6.42578125" style="5" customWidth="1"/>
    <col min="289" max="289" width="7.140625" style="5" customWidth="1"/>
    <col min="290" max="290" width="4.140625" style="5" customWidth="1"/>
    <col min="291" max="302" width="2.7109375" style="5" customWidth="1"/>
    <col min="303" max="303" width="2.28515625" style="5" customWidth="1"/>
    <col min="304" max="304" width="3.85546875" style="5" customWidth="1"/>
    <col min="305" max="318" width="2.7109375" style="5" customWidth="1"/>
    <col min="319" max="319" width="4.140625" style="5" customWidth="1"/>
    <col min="320" max="365" width="2.7109375" style="5" customWidth="1"/>
    <col min="366" max="512" width="4.5703125" style="5"/>
    <col min="513" max="513" width="11.7109375" style="5" customWidth="1"/>
    <col min="514" max="514" width="6.28515625" style="5" customWidth="1"/>
    <col min="515" max="515" width="12.140625" style="5" customWidth="1"/>
    <col min="516" max="516" width="0" style="5" hidden="1" customWidth="1"/>
    <col min="517" max="517" width="6.85546875" style="5" customWidth="1"/>
    <col min="518" max="518" width="7.85546875" style="5" customWidth="1"/>
    <col min="519" max="519" width="6.28515625" style="5" customWidth="1"/>
    <col min="520" max="520" width="2.7109375" style="5" customWidth="1"/>
    <col min="521" max="521" width="6.5703125" style="5" customWidth="1"/>
    <col min="522" max="522" width="2.7109375" style="5" customWidth="1"/>
    <col min="523" max="523" width="5.7109375" style="5" customWidth="1"/>
    <col min="524" max="524" width="2.7109375" style="5" customWidth="1"/>
    <col min="525" max="525" width="5.7109375" style="5" customWidth="1"/>
    <col min="526" max="526" width="2.7109375" style="5" customWidth="1"/>
    <col min="527" max="527" width="6.28515625" style="5" customWidth="1"/>
    <col min="528" max="528" width="2.7109375" style="5" customWidth="1"/>
    <col min="529" max="529" width="5.7109375" style="5" customWidth="1"/>
    <col min="530" max="530" width="2.7109375" style="5" customWidth="1"/>
    <col min="531" max="531" width="5.7109375" style="5" customWidth="1"/>
    <col min="532" max="532" width="2.7109375" style="5" customWidth="1"/>
    <col min="533" max="533" width="5.7109375" style="5" customWidth="1"/>
    <col min="534" max="534" width="2.7109375" style="5" customWidth="1"/>
    <col min="535" max="535" width="5.7109375" style="5" customWidth="1"/>
    <col min="536" max="536" width="2.7109375" style="5" customWidth="1"/>
    <col min="537" max="537" width="5.7109375" style="5" customWidth="1"/>
    <col min="538" max="538" width="2.7109375" style="5" customWidth="1"/>
    <col min="539" max="539" width="6.28515625" style="5" customWidth="1"/>
    <col min="540" max="540" width="2.7109375" style="5" customWidth="1"/>
    <col min="541" max="541" width="5.7109375" style="5" customWidth="1"/>
    <col min="542" max="542" width="2.7109375" style="5" customWidth="1"/>
    <col min="543" max="543" width="5.7109375" style="5" customWidth="1"/>
    <col min="544" max="544" width="6.42578125" style="5" customWidth="1"/>
    <col min="545" max="545" width="7.140625" style="5" customWidth="1"/>
    <col min="546" max="546" width="4.140625" style="5" customWidth="1"/>
    <col min="547" max="558" width="2.7109375" style="5" customWidth="1"/>
    <col min="559" max="559" width="2.28515625" style="5" customWidth="1"/>
    <col min="560" max="560" width="3.85546875" style="5" customWidth="1"/>
    <col min="561" max="574" width="2.7109375" style="5" customWidth="1"/>
    <col min="575" max="575" width="4.140625" style="5" customWidth="1"/>
    <col min="576" max="621" width="2.7109375" style="5" customWidth="1"/>
    <col min="622" max="768" width="4.5703125" style="5"/>
    <col min="769" max="769" width="11.7109375" style="5" customWidth="1"/>
    <col min="770" max="770" width="6.28515625" style="5" customWidth="1"/>
    <col min="771" max="771" width="12.140625" style="5" customWidth="1"/>
    <col min="772" max="772" width="0" style="5" hidden="1" customWidth="1"/>
    <col min="773" max="773" width="6.85546875" style="5" customWidth="1"/>
    <col min="774" max="774" width="7.85546875" style="5" customWidth="1"/>
    <col min="775" max="775" width="6.28515625" style="5" customWidth="1"/>
    <col min="776" max="776" width="2.7109375" style="5" customWidth="1"/>
    <col min="777" max="777" width="6.5703125" style="5" customWidth="1"/>
    <col min="778" max="778" width="2.7109375" style="5" customWidth="1"/>
    <col min="779" max="779" width="5.7109375" style="5" customWidth="1"/>
    <col min="780" max="780" width="2.7109375" style="5" customWidth="1"/>
    <col min="781" max="781" width="5.7109375" style="5" customWidth="1"/>
    <col min="782" max="782" width="2.7109375" style="5" customWidth="1"/>
    <col min="783" max="783" width="6.28515625" style="5" customWidth="1"/>
    <col min="784" max="784" width="2.7109375" style="5" customWidth="1"/>
    <col min="785" max="785" width="5.7109375" style="5" customWidth="1"/>
    <col min="786" max="786" width="2.7109375" style="5" customWidth="1"/>
    <col min="787" max="787" width="5.7109375" style="5" customWidth="1"/>
    <col min="788" max="788" width="2.7109375" style="5" customWidth="1"/>
    <col min="789" max="789" width="5.7109375" style="5" customWidth="1"/>
    <col min="790" max="790" width="2.7109375" style="5" customWidth="1"/>
    <col min="791" max="791" width="5.7109375" style="5" customWidth="1"/>
    <col min="792" max="792" width="2.7109375" style="5" customWidth="1"/>
    <col min="793" max="793" width="5.7109375" style="5" customWidth="1"/>
    <col min="794" max="794" width="2.7109375" style="5" customWidth="1"/>
    <col min="795" max="795" width="6.28515625" style="5" customWidth="1"/>
    <col min="796" max="796" width="2.7109375" style="5" customWidth="1"/>
    <col min="797" max="797" width="5.7109375" style="5" customWidth="1"/>
    <col min="798" max="798" width="2.7109375" style="5" customWidth="1"/>
    <col min="799" max="799" width="5.7109375" style="5" customWidth="1"/>
    <col min="800" max="800" width="6.42578125" style="5" customWidth="1"/>
    <col min="801" max="801" width="7.140625" style="5" customWidth="1"/>
    <col min="802" max="802" width="4.140625" style="5" customWidth="1"/>
    <col min="803" max="814" width="2.7109375" style="5" customWidth="1"/>
    <col min="815" max="815" width="2.28515625" style="5" customWidth="1"/>
    <col min="816" max="816" width="3.85546875" style="5" customWidth="1"/>
    <col min="817" max="830" width="2.7109375" style="5" customWidth="1"/>
    <col min="831" max="831" width="4.140625" style="5" customWidth="1"/>
    <col min="832" max="877" width="2.7109375" style="5" customWidth="1"/>
    <col min="878" max="1024" width="4.5703125" style="5"/>
    <col min="1025" max="1025" width="11.7109375" style="5" customWidth="1"/>
    <col min="1026" max="1026" width="6.28515625" style="5" customWidth="1"/>
    <col min="1027" max="1027" width="12.140625" style="5" customWidth="1"/>
    <col min="1028" max="1028" width="0" style="5" hidden="1" customWidth="1"/>
    <col min="1029" max="1029" width="6.85546875" style="5" customWidth="1"/>
    <col min="1030" max="1030" width="7.85546875" style="5" customWidth="1"/>
    <col min="1031" max="1031" width="6.28515625" style="5" customWidth="1"/>
    <col min="1032" max="1032" width="2.7109375" style="5" customWidth="1"/>
    <col min="1033" max="1033" width="6.5703125" style="5" customWidth="1"/>
    <col min="1034" max="1034" width="2.7109375" style="5" customWidth="1"/>
    <col min="1035" max="1035" width="5.7109375" style="5" customWidth="1"/>
    <col min="1036" max="1036" width="2.7109375" style="5" customWidth="1"/>
    <col min="1037" max="1037" width="5.7109375" style="5" customWidth="1"/>
    <col min="1038" max="1038" width="2.7109375" style="5" customWidth="1"/>
    <col min="1039" max="1039" width="6.28515625" style="5" customWidth="1"/>
    <col min="1040" max="1040" width="2.7109375" style="5" customWidth="1"/>
    <col min="1041" max="1041" width="5.7109375" style="5" customWidth="1"/>
    <col min="1042" max="1042" width="2.7109375" style="5" customWidth="1"/>
    <col min="1043" max="1043" width="5.7109375" style="5" customWidth="1"/>
    <col min="1044" max="1044" width="2.7109375" style="5" customWidth="1"/>
    <col min="1045" max="1045" width="5.7109375" style="5" customWidth="1"/>
    <col min="1046" max="1046" width="2.7109375" style="5" customWidth="1"/>
    <col min="1047" max="1047" width="5.7109375" style="5" customWidth="1"/>
    <col min="1048" max="1048" width="2.7109375" style="5" customWidth="1"/>
    <col min="1049" max="1049" width="5.7109375" style="5" customWidth="1"/>
    <col min="1050" max="1050" width="2.7109375" style="5" customWidth="1"/>
    <col min="1051" max="1051" width="6.28515625" style="5" customWidth="1"/>
    <col min="1052" max="1052" width="2.7109375" style="5" customWidth="1"/>
    <col min="1053" max="1053" width="5.7109375" style="5" customWidth="1"/>
    <col min="1054" max="1054" width="2.7109375" style="5" customWidth="1"/>
    <col min="1055" max="1055" width="5.7109375" style="5" customWidth="1"/>
    <col min="1056" max="1056" width="6.42578125" style="5" customWidth="1"/>
    <col min="1057" max="1057" width="7.140625" style="5" customWidth="1"/>
    <col min="1058" max="1058" width="4.140625" style="5" customWidth="1"/>
    <col min="1059" max="1070" width="2.7109375" style="5" customWidth="1"/>
    <col min="1071" max="1071" width="2.28515625" style="5" customWidth="1"/>
    <col min="1072" max="1072" width="3.85546875" style="5" customWidth="1"/>
    <col min="1073" max="1086" width="2.7109375" style="5" customWidth="1"/>
    <col min="1087" max="1087" width="4.140625" style="5" customWidth="1"/>
    <col min="1088" max="1133" width="2.7109375" style="5" customWidth="1"/>
    <col min="1134" max="1280" width="4.5703125" style="5"/>
    <col min="1281" max="1281" width="11.7109375" style="5" customWidth="1"/>
    <col min="1282" max="1282" width="6.28515625" style="5" customWidth="1"/>
    <col min="1283" max="1283" width="12.140625" style="5" customWidth="1"/>
    <col min="1284" max="1284" width="0" style="5" hidden="1" customWidth="1"/>
    <col min="1285" max="1285" width="6.85546875" style="5" customWidth="1"/>
    <col min="1286" max="1286" width="7.85546875" style="5" customWidth="1"/>
    <col min="1287" max="1287" width="6.28515625" style="5" customWidth="1"/>
    <col min="1288" max="1288" width="2.7109375" style="5" customWidth="1"/>
    <col min="1289" max="1289" width="6.5703125" style="5" customWidth="1"/>
    <col min="1290" max="1290" width="2.7109375" style="5" customWidth="1"/>
    <col min="1291" max="1291" width="5.7109375" style="5" customWidth="1"/>
    <col min="1292" max="1292" width="2.7109375" style="5" customWidth="1"/>
    <col min="1293" max="1293" width="5.7109375" style="5" customWidth="1"/>
    <col min="1294" max="1294" width="2.7109375" style="5" customWidth="1"/>
    <col min="1295" max="1295" width="6.28515625" style="5" customWidth="1"/>
    <col min="1296" max="1296" width="2.7109375" style="5" customWidth="1"/>
    <col min="1297" max="1297" width="5.7109375" style="5" customWidth="1"/>
    <col min="1298" max="1298" width="2.7109375" style="5" customWidth="1"/>
    <col min="1299" max="1299" width="5.7109375" style="5" customWidth="1"/>
    <col min="1300" max="1300" width="2.7109375" style="5" customWidth="1"/>
    <col min="1301" max="1301" width="5.7109375" style="5" customWidth="1"/>
    <col min="1302" max="1302" width="2.7109375" style="5" customWidth="1"/>
    <col min="1303" max="1303" width="5.7109375" style="5" customWidth="1"/>
    <col min="1304" max="1304" width="2.7109375" style="5" customWidth="1"/>
    <col min="1305" max="1305" width="5.7109375" style="5" customWidth="1"/>
    <col min="1306" max="1306" width="2.7109375" style="5" customWidth="1"/>
    <col min="1307" max="1307" width="6.28515625" style="5" customWidth="1"/>
    <col min="1308" max="1308" width="2.7109375" style="5" customWidth="1"/>
    <col min="1309" max="1309" width="5.7109375" style="5" customWidth="1"/>
    <col min="1310" max="1310" width="2.7109375" style="5" customWidth="1"/>
    <col min="1311" max="1311" width="5.7109375" style="5" customWidth="1"/>
    <col min="1312" max="1312" width="6.42578125" style="5" customWidth="1"/>
    <col min="1313" max="1313" width="7.140625" style="5" customWidth="1"/>
    <col min="1314" max="1314" width="4.140625" style="5" customWidth="1"/>
    <col min="1315" max="1326" width="2.7109375" style="5" customWidth="1"/>
    <col min="1327" max="1327" width="2.28515625" style="5" customWidth="1"/>
    <col min="1328" max="1328" width="3.85546875" style="5" customWidth="1"/>
    <col min="1329" max="1342" width="2.7109375" style="5" customWidth="1"/>
    <col min="1343" max="1343" width="4.140625" style="5" customWidth="1"/>
    <col min="1344" max="1389" width="2.7109375" style="5" customWidth="1"/>
    <col min="1390" max="1536" width="4.5703125" style="5"/>
    <col min="1537" max="1537" width="11.7109375" style="5" customWidth="1"/>
    <col min="1538" max="1538" width="6.28515625" style="5" customWidth="1"/>
    <col min="1539" max="1539" width="12.140625" style="5" customWidth="1"/>
    <col min="1540" max="1540" width="0" style="5" hidden="1" customWidth="1"/>
    <col min="1541" max="1541" width="6.85546875" style="5" customWidth="1"/>
    <col min="1542" max="1542" width="7.85546875" style="5" customWidth="1"/>
    <col min="1543" max="1543" width="6.28515625" style="5" customWidth="1"/>
    <col min="1544" max="1544" width="2.7109375" style="5" customWidth="1"/>
    <col min="1545" max="1545" width="6.5703125" style="5" customWidth="1"/>
    <col min="1546" max="1546" width="2.7109375" style="5" customWidth="1"/>
    <col min="1547" max="1547" width="5.7109375" style="5" customWidth="1"/>
    <col min="1548" max="1548" width="2.7109375" style="5" customWidth="1"/>
    <col min="1549" max="1549" width="5.7109375" style="5" customWidth="1"/>
    <col min="1550" max="1550" width="2.7109375" style="5" customWidth="1"/>
    <col min="1551" max="1551" width="6.28515625" style="5" customWidth="1"/>
    <col min="1552" max="1552" width="2.7109375" style="5" customWidth="1"/>
    <col min="1553" max="1553" width="5.7109375" style="5" customWidth="1"/>
    <col min="1554" max="1554" width="2.7109375" style="5" customWidth="1"/>
    <col min="1555" max="1555" width="5.7109375" style="5" customWidth="1"/>
    <col min="1556" max="1556" width="2.7109375" style="5" customWidth="1"/>
    <col min="1557" max="1557" width="5.7109375" style="5" customWidth="1"/>
    <col min="1558" max="1558" width="2.7109375" style="5" customWidth="1"/>
    <col min="1559" max="1559" width="5.7109375" style="5" customWidth="1"/>
    <col min="1560" max="1560" width="2.7109375" style="5" customWidth="1"/>
    <col min="1561" max="1561" width="5.7109375" style="5" customWidth="1"/>
    <col min="1562" max="1562" width="2.7109375" style="5" customWidth="1"/>
    <col min="1563" max="1563" width="6.28515625" style="5" customWidth="1"/>
    <col min="1564" max="1564" width="2.7109375" style="5" customWidth="1"/>
    <col min="1565" max="1565" width="5.7109375" style="5" customWidth="1"/>
    <col min="1566" max="1566" width="2.7109375" style="5" customWidth="1"/>
    <col min="1567" max="1567" width="5.7109375" style="5" customWidth="1"/>
    <col min="1568" max="1568" width="6.42578125" style="5" customWidth="1"/>
    <col min="1569" max="1569" width="7.140625" style="5" customWidth="1"/>
    <col min="1570" max="1570" width="4.140625" style="5" customWidth="1"/>
    <col min="1571" max="1582" width="2.7109375" style="5" customWidth="1"/>
    <col min="1583" max="1583" width="2.28515625" style="5" customWidth="1"/>
    <col min="1584" max="1584" width="3.85546875" style="5" customWidth="1"/>
    <col min="1585" max="1598" width="2.7109375" style="5" customWidth="1"/>
    <col min="1599" max="1599" width="4.140625" style="5" customWidth="1"/>
    <col min="1600" max="1645" width="2.7109375" style="5" customWidth="1"/>
    <col min="1646" max="1792" width="4.5703125" style="5"/>
    <col min="1793" max="1793" width="11.7109375" style="5" customWidth="1"/>
    <col min="1794" max="1794" width="6.28515625" style="5" customWidth="1"/>
    <col min="1795" max="1795" width="12.140625" style="5" customWidth="1"/>
    <col min="1796" max="1796" width="0" style="5" hidden="1" customWidth="1"/>
    <col min="1797" max="1797" width="6.85546875" style="5" customWidth="1"/>
    <col min="1798" max="1798" width="7.85546875" style="5" customWidth="1"/>
    <col min="1799" max="1799" width="6.28515625" style="5" customWidth="1"/>
    <col min="1800" max="1800" width="2.7109375" style="5" customWidth="1"/>
    <col min="1801" max="1801" width="6.5703125" style="5" customWidth="1"/>
    <col min="1802" max="1802" width="2.7109375" style="5" customWidth="1"/>
    <col min="1803" max="1803" width="5.7109375" style="5" customWidth="1"/>
    <col min="1804" max="1804" width="2.7109375" style="5" customWidth="1"/>
    <col min="1805" max="1805" width="5.7109375" style="5" customWidth="1"/>
    <col min="1806" max="1806" width="2.7109375" style="5" customWidth="1"/>
    <col min="1807" max="1807" width="6.28515625" style="5" customWidth="1"/>
    <col min="1808" max="1808" width="2.7109375" style="5" customWidth="1"/>
    <col min="1809" max="1809" width="5.7109375" style="5" customWidth="1"/>
    <col min="1810" max="1810" width="2.7109375" style="5" customWidth="1"/>
    <col min="1811" max="1811" width="5.7109375" style="5" customWidth="1"/>
    <col min="1812" max="1812" width="2.7109375" style="5" customWidth="1"/>
    <col min="1813" max="1813" width="5.7109375" style="5" customWidth="1"/>
    <col min="1814" max="1814" width="2.7109375" style="5" customWidth="1"/>
    <col min="1815" max="1815" width="5.7109375" style="5" customWidth="1"/>
    <col min="1816" max="1816" width="2.7109375" style="5" customWidth="1"/>
    <col min="1817" max="1817" width="5.7109375" style="5" customWidth="1"/>
    <col min="1818" max="1818" width="2.7109375" style="5" customWidth="1"/>
    <col min="1819" max="1819" width="6.28515625" style="5" customWidth="1"/>
    <col min="1820" max="1820" width="2.7109375" style="5" customWidth="1"/>
    <col min="1821" max="1821" width="5.7109375" style="5" customWidth="1"/>
    <col min="1822" max="1822" width="2.7109375" style="5" customWidth="1"/>
    <col min="1823" max="1823" width="5.7109375" style="5" customWidth="1"/>
    <col min="1824" max="1824" width="6.42578125" style="5" customWidth="1"/>
    <col min="1825" max="1825" width="7.140625" style="5" customWidth="1"/>
    <col min="1826" max="1826" width="4.140625" style="5" customWidth="1"/>
    <col min="1827" max="1838" width="2.7109375" style="5" customWidth="1"/>
    <col min="1839" max="1839" width="2.28515625" style="5" customWidth="1"/>
    <col min="1840" max="1840" width="3.85546875" style="5" customWidth="1"/>
    <col min="1841" max="1854" width="2.7109375" style="5" customWidth="1"/>
    <col min="1855" max="1855" width="4.140625" style="5" customWidth="1"/>
    <col min="1856" max="1901" width="2.7109375" style="5" customWidth="1"/>
    <col min="1902" max="2048" width="4.5703125" style="5"/>
    <col min="2049" max="2049" width="11.7109375" style="5" customWidth="1"/>
    <col min="2050" max="2050" width="6.28515625" style="5" customWidth="1"/>
    <col min="2051" max="2051" width="12.140625" style="5" customWidth="1"/>
    <col min="2052" max="2052" width="0" style="5" hidden="1" customWidth="1"/>
    <col min="2053" max="2053" width="6.85546875" style="5" customWidth="1"/>
    <col min="2054" max="2054" width="7.85546875" style="5" customWidth="1"/>
    <col min="2055" max="2055" width="6.28515625" style="5" customWidth="1"/>
    <col min="2056" max="2056" width="2.7109375" style="5" customWidth="1"/>
    <col min="2057" max="2057" width="6.5703125" style="5" customWidth="1"/>
    <col min="2058" max="2058" width="2.7109375" style="5" customWidth="1"/>
    <col min="2059" max="2059" width="5.7109375" style="5" customWidth="1"/>
    <col min="2060" max="2060" width="2.7109375" style="5" customWidth="1"/>
    <col min="2061" max="2061" width="5.7109375" style="5" customWidth="1"/>
    <col min="2062" max="2062" width="2.7109375" style="5" customWidth="1"/>
    <col min="2063" max="2063" width="6.28515625" style="5" customWidth="1"/>
    <col min="2064" max="2064" width="2.7109375" style="5" customWidth="1"/>
    <col min="2065" max="2065" width="5.7109375" style="5" customWidth="1"/>
    <col min="2066" max="2066" width="2.7109375" style="5" customWidth="1"/>
    <col min="2067" max="2067" width="5.7109375" style="5" customWidth="1"/>
    <col min="2068" max="2068" width="2.7109375" style="5" customWidth="1"/>
    <col min="2069" max="2069" width="5.7109375" style="5" customWidth="1"/>
    <col min="2070" max="2070" width="2.7109375" style="5" customWidth="1"/>
    <col min="2071" max="2071" width="5.7109375" style="5" customWidth="1"/>
    <col min="2072" max="2072" width="2.7109375" style="5" customWidth="1"/>
    <col min="2073" max="2073" width="5.7109375" style="5" customWidth="1"/>
    <col min="2074" max="2074" width="2.7109375" style="5" customWidth="1"/>
    <col min="2075" max="2075" width="6.28515625" style="5" customWidth="1"/>
    <col min="2076" max="2076" width="2.7109375" style="5" customWidth="1"/>
    <col min="2077" max="2077" width="5.7109375" style="5" customWidth="1"/>
    <col min="2078" max="2078" width="2.7109375" style="5" customWidth="1"/>
    <col min="2079" max="2079" width="5.7109375" style="5" customWidth="1"/>
    <col min="2080" max="2080" width="6.42578125" style="5" customWidth="1"/>
    <col min="2081" max="2081" width="7.140625" style="5" customWidth="1"/>
    <col min="2082" max="2082" width="4.140625" style="5" customWidth="1"/>
    <col min="2083" max="2094" width="2.7109375" style="5" customWidth="1"/>
    <col min="2095" max="2095" width="2.28515625" style="5" customWidth="1"/>
    <col min="2096" max="2096" width="3.85546875" style="5" customWidth="1"/>
    <col min="2097" max="2110" width="2.7109375" style="5" customWidth="1"/>
    <col min="2111" max="2111" width="4.140625" style="5" customWidth="1"/>
    <col min="2112" max="2157" width="2.7109375" style="5" customWidth="1"/>
    <col min="2158" max="2304" width="4.5703125" style="5"/>
    <col min="2305" max="2305" width="11.7109375" style="5" customWidth="1"/>
    <col min="2306" max="2306" width="6.28515625" style="5" customWidth="1"/>
    <col min="2307" max="2307" width="12.140625" style="5" customWidth="1"/>
    <col min="2308" max="2308" width="0" style="5" hidden="1" customWidth="1"/>
    <col min="2309" max="2309" width="6.85546875" style="5" customWidth="1"/>
    <col min="2310" max="2310" width="7.85546875" style="5" customWidth="1"/>
    <col min="2311" max="2311" width="6.28515625" style="5" customWidth="1"/>
    <col min="2312" max="2312" width="2.7109375" style="5" customWidth="1"/>
    <col min="2313" max="2313" width="6.5703125" style="5" customWidth="1"/>
    <col min="2314" max="2314" width="2.7109375" style="5" customWidth="1"/>
    <col min="2315" max="2315" width="5.7109375" style="5" customWidth="1"/>
    <col min="2316" max="2316" width="2.7109375" style="5" customWidth="1"/>
    <col min="2317" max="2317" width="5.7109375" style="5" customWidth="1"/>
    <col min="2318" max="2318" width="2.7109375" style="5" customWidth="1"/>
    <col min="2319" max="2319" width="6.28515625" style="5" customWidth="1"/>
    <col min="2320" max="2320" width="2.7109375" style="5" customWidth="1"/>
    <col min="2321" max="2321" width="5.7109375" style="5" customWidth="1"/>
    <col min="2322" max="2322" width="2.7109375" style="5" customWidth="1"/>
    <col min="2323" max="2323" width="5.7109375" style="5" customWidth="1"/>
    <col min="2324" max="2324" width="2.7109375" style="5" customWidth="1"/>
    <col min="2325" max="2325" width="5.7109375" style="5" customWidth="1"/>
    <col min="2326" max="2326" width="2.7109375" style="5" customWidth="1"/>
    <col min="2327" max="2327" width="5.7109375" style="5" customWidth="1"/>
    <col min="2328" max="2328" width="2.7109375" style="5" customWidth="1"/>
    <col min="2329" max="2329" width="5.7109375" style="5" customWidth="1"/>
    <col min="2330" max="2330" width="2.7109375" style="5" customWidth="1"/>
    <col min="2331" max="2331" width="6.28515625" style="5" customWidth="1"/>
    <col min="2332" max="2332" width="2.7109375" style="5" customWidth="1"/>
    <col min="2333" max="2333" width="5.7109375" style="5" customWidth="1"/>
    <col min="2334" max="2334" width="2.7109375" style="5" customWidth="1"/>
    <col min="2335" max="2335" width="5.7109375" style="5" customWidth="1"/>
    <col min="2336" max="2336" width="6.42578125" style="5" customWidth="1"/>
    <col min="2337" max="2337" width="7.140625" style="5" customWidth="1"/>
    <col min="2338" max="2338" width="4.140625" style="5" customWidth="1"/>
    <col min="2339" max="2350" width="2.7109375" style="5" customWidth="1"/>
    <col min="2351" max="2351" width="2.28515625" style="5" customWidth="1"/>
    <col min="2352" max="2352" width="3.85546875" style="5" customWidth="1"/>
    <col min="2353" max="2366" width="2.7109375" style="5" customWidth="1"/>
    <col min="2367" max="2367" width="4.140625" style="5" customWidth="1"/>
    <col min="2368" max="2413" width="2.7109375" style="5" customWidth="1"/>
    <col min="2414" max="2560" width="4.5703125" style="5"/>
    <col min="2561" max="2561" width="11.7109375" style="5" customWidth="1"/>
    <col min="2562" max="2562" width="6.28515625" style="5" customWidth="1"/>
    <col min="2563" max="2563" width="12.140625" style="5" customWidth="1"/>
    <col min="2564" max="2564" width="0" style="5" hidden="1" customWidth="1"/>
    <col min="2565" max="2565" width="6.85546875" style="5" customWidth="1"/>
    <col min="2566" max="2566" width="7.85546875" style="5" customWidth="1"/>
    <col min="2567" max="2567" width="6.28515625" style="5" customWidth="1"/>
    <col min="2568" max="2568" width="2.7109375" style="5" customWidth="1"/>
    <col min="2569" max="2569" width="6.5703125" style="5" customWidth="1"/>
    <col min="2570" max="2570" width="2.7109375" style="5" customWidth="1"/>
    <col min="2571" max="2571" width="5.7109375" style="5" customWidth="1"/>
    <col min="2572" max="2572" width="2.7109375" style="5" customWidth="1"/>
    <col min="2573" max="2573" width="5.7109375" style="5" customWidth="1"/>
    <col min="2574" max="2574" width="2.7109375" style="5" customWidth="1"/>
    <col min="2575" max="2575" width="6.28515625" style="5" customWidth="1"/>
    <col min="2576" max="2576" width="2.7109375" style="5" customWidth="1"/>
    <col min="2577" max="2577" width="5.7109375" style="5" customWidth="1"/>
    <col min="2578" max="2578" width="2.7109375" style="5" customWidth="1"/>
    <col min="2579" max="2579" width="5.7109375" style="5" customWidth="1"/>
    <col min="2580" max="2580" width="2.7109375" style="5" customWidth="1"/>
    <col min="2581" max="2581" width="5.7109375" style="5" customWidth="1"/>
    <col min="2582" max="2582" width="2.7109375" style="5" customWidth="1"/>
    <col min="2583" max="2583" width="5.7109375" style="5" customWidth="1"/>
    <col min="2584" max="2584" width="2.7109375" style="5" customWidth="1"/>
    <col min="2585" max="2585" width="5.7109375" style="5" customWidth="1"/>
    <col min="2586" max="2586" width="2.7109375" style="5" customWidth="1"/>
    <col min="2587" max="2587" width="6.28515625" style="5" customWidth="1"/>
    <col min="2588" max="2588" width="2.7109375" style="5" customWidth="1"/>
    <col min="2589" max="2589" width="5.7109375" style="5" customWidth="1"/>
    <col min="2590" max="2590" width="2.7109375" style="5" customWidth="1"/>
    <col min="2591" max="2591" width="5.7109375" style="5" customWidth="1"/>
    <col min="2592" max="2592" width="6.42578125" style="5" customWidth="1"/>
    <col min="2593" max="2593" width="7.140625" style="5" customWidth="1"/>
    <col min="2594" max="2594" width="4.140625" style="5" customWidth="1"/>
    <col min="2595" max="2606" width="2.7109375" style="5" customWidth="1"/>
    <col min="2607" max="2607" width="2.28515625" style="5" customWidth="1"/>
    <col min="2608" max="2608" width="3.85546875" style="5" customWidth="1"/>
    <col min="2609" max="2622" width="2.7109375" style="5" customWidth="1"/>
    <col min="2623" max="2623" width="4.140625" style="5" customWidth="1"/>
    <col min="2624" max="2669" width="2.7109375" style="5" customWidth="1"/>
    <col min="2670" max="2816" width="4.5703125" style="5"/>
    <col min="2817" max="2817" width="11.7109375" style="5" customWidth="1"/>
    <col min="2818" max="2818" width="6.28515625" style="5" customWidth="1"/>
    <col min="2819" max="2819" width="12.140625" style="5" customWidth="1"/>
    <col min="2820" max="2820" width="0" style="5" hidden="1" customWidth="1"/>
    <col min="2821" max="2821" width="6.85546875" style="5" customWidth="1"/>
    <col min="2822" max="2822" width="7.85546875" style="5" customWidth="1"/>
    <col min="2823" max="2823" width="6.28515625" style="5" customWidth="1"/>
    <col min="2824" max="2824" width="2.7109375" style="5" customWidth="1"/>
    <col min="2825" max="2825" width="6.5703125" style="5" customWidth="1"/>
    <col min="2826" max="2826" width="2.7109375" style="5" customWidth="1"/>
    <col min="2827" max="2827" width="5.7109375" style="5" customWidth="1"/>
    <col min="2828" max="2828" width="2.7109375" style="5" customWidth="1"/>
    <col min="2829" max="2829" width="5.7109375" style="5" customWidth="1"/>
    <col min="2830" max="2830" width="2.7109375" style="5" customWidth="1"/>
    <col min="2831" max="2831" width="6.28515625" style="5" customWidth="1"/>
    <col min="2832" max="2832" width="2.7109375" style="5" customWidth="1"/>
    <col min="2833" max="2833" width="5.7109375" style="5" customWidth="1"/>
    <col min="2834" max="2834" width="2.7109375" style="5" customWidth="1"/>
    <col min="2835" max="2835" width="5.7109375" style="5" customWidth="1"/>
    <col min="2836" max="2836" width="2.7109375" style="5" customWidth="1"/>
    <col min="2837" max="2837" width="5.7109375" style="5" customWidth="1"/>
    <col min="2838" max="2838" width="2.7109375" style="5" customWidth="1"/>
    <col min="2839" max="2839" width="5.7109375" style="5" customWidth="1"/>
    <col min="2840" max="2840" width="2.7109375" style="5" customWidth="1"/>
    <col min="2841" max="2841" width="5.7109375" style="5" customWidth="1"/>
    <col min="2842" max="2842" width="2.7109375" style="5" customWidth="1"/>
    <col min="2843" max="2843" width="6.28515625" style="5" customWidth="1"/>
    <col min="2844" max="2844" width="2.7109375" style="5" customWidth="1"/>
    <col min="2845" max="2845" width="5.7109375" style="5" customWidth="1"/>
    <col min="2846" max="2846" width="2.7109375" style="5" customWidth="1"/>
    <col min="2847" max="2847" width="5.7109375" style="5" customWidth="1"/>
    <col min="2848" max="2848" width="6.42578125" style="5" customWidth="1"/>
    <col min="2849" max="2849" width="7.140625" style="5" customWidth="1"/>
    <col min="2850" max="2850" width="4.140625" style="5" customWidth="1"/>
    <col min="2851" max="2862" width="2.7109375" style="5" customWidth="1"/>
    <col min="2863" max="2863" width="2.28515625" style="5" customWidth="1"/>
    <col min="2864" max="2864" width="3.85546875" style="5" customWidth="1"/>
    <col min="2865" max="2878" width="2.7109375" style="5" customWidth="1"/>
    <col min="2879" max="2879" width="4.140625" style="5" customWidth="1"/>
    <col min="2880" max="2925" width="2.7109375" style="5" customWidth="1"/>
    <col min="2926" max="3072" width="4.5703125" style="5"/>
    <col min="3073" max="3073" width="11.7109375" style="5" customWidth="1"/>
    <col min="3074" max="3074" width="6.28515625" style="5" customWidth="1"/>
    <col min="3075" max="3075" width="12.140625" style="5" customWidth="1"/>
    <col min="3076" max="3076" width="0" style="5" hidden="1" customWidth="1"/>
    <col min="3077" max="3077" width="6.85546875" style="5" customWidth="1"/>
    <col min="3078" max="3078" width="7.85546875" style="5" customWidth="1"/>
    <col min="3079" max="3079" width="6.28515625" style="5" customWidth="1"/>
    <col min="3080" max="3080" width="2.7109375" style="5" customWidth="1"/>
    <col min="3081" max="3081" width="6.5703125" style="5" customWidth="1"/>
    <col min="3082" max="3082" width="2.7109375" style="5" customWidth="1"/>
    <col min="3083" max="3083" width="5.7109375" style="5" customWidth="1"/>
    <col min="3084" max="3084" width="2.7109375" style="5" customWidth="1"/>
    <col min="3085" max="3085" width="5.7109375" style="5" customWidth="1"/>
    <col min="3086" max="3086" width="2.7109375" style="5" customWidth="1"/>
    <col min="3087" max="3087" width="6.28515625" style="5" customWidth="1"/>
    <col min="3088" max="3088" width="2.7109375" style="5" customWidth="1"/>
    <col min="3089" max="3089" width="5.7109375" style="5" customWidth="1"/>
    <col min="3090" max="3090" width="2.7109375" style="5" customWidth="1"/>
    <col min="3091" max="3091" width="5.7109375" style="5" customWidth="1"/>
    <col min="3092" max="3092" width="2.7109375" style="5" customWidth="1"/>
    <col min="3093" max="3093" width="5.7109375" style="5" customWidth="1"/>
    <col min="3094" max="3094" width="2.7109375" style="5" customWidth="1"/>
    <col min="3095" max="3095" width="5.7109375" style="5" customWidth="1"/>
    <col min="3096" max="3096" width="2.7109375" style="5" customWidth="1"/>
    <col min="3097" max="3097" width="5.7109375" style="5" customWidth="1"/>
    <col min="3098" max="3098" width="2.7109375" style="5" customWidth="1"/>
    <col min="3099" max="3099" width="6.28515625" style="5" customWidth="1"/>
    <col min="3100" max="3100" width="2.7109375" style="5" customWidth="1"/>
    <col min="3101" max="3101" width="5.7109375" style="5" customWidth="1"/>
    <col min="3102" max="3102" width="2.7109375" style="5" customWidth="1"/>
    <col min="3103" max="3103" width="5.7109375" style="5" customWidth="1"/>
    <col min="3104" max="3104" width="6.42578125" style="5" customWidth="1"/>
    <col min="3105" max="3105" width="7.140625" style="5" customWidth="1"/>
    <col min="3106" max="3106" width="4.140625" style="5" customWidth="1"/>
    <col min="3107" max="3118" width="2.7109375" style="5" customWidth="1"/>
    <col min="3119" max="3119" width="2.28515625" style="5" customWidth="1"/>
    <col min="3120" max="3120" width="3.85546875" style="5" customWidth="1"/>
    <col min="3121" max="3134" width="2.7109375" style="5" customWidth="1"/>
    <col min="3135" max="3135" width="4.140625" style="5" customWidth="1"/>
    <col min="3136" max="3181" width="2.7109375" style="5" customWidth="1"/>
    <col min="3182" max="3328" width="4.5703125" style="5"/>
    <col min="3329" max="3329" width="11.7109375" style="5" customWidth="1"/>
    <col min="3330" max="3330" width="6.28515625" style="5" customWidth="1"/>
    <col min="3331" max="3331" width="12.140625" style="5" customWidth="1"/>
    <col min="3332" max="3332" width="0" style="5" hidden="1" customWidth="1"/>
    <col min="3333" max="3333" width="6.85546875" style="5" customWidth="1"/>
    <col min="3334" max="3334" width="7.85546875" style="5" customWidth="1"/>
    <col min="3335" max="3335" width="6.28515625" style="5" customWidth="1"/>
    <col min="3336" max="3336" width="2.7109375" style="5" customWidth="1"/>
    <col min="3337" max="3337" width="6.5703125" style="5" customWidth="1"/>
    <col min="3338" max="3338" width="2.7109375" style="5" customWidth="1"/>
    <col min="3339" max="3339" width="5.7109375" style="5" customWidth="1"/>
    <col min="3340" max="3340" width="2.7109375" style="5" customWidth="1"/>
    <col min="3341" max="3341" width="5.7109375" style="5" customWidth="1"/>
    <col min="3342" max="3342" width="2.7109375" style="5" customWidth="1"/>
    <col min="3343" max="3343" width="6.28515625" style="5" customWidth="1"/>
    <col min="3344" max="3344" width="2.7109375" style="5" customWidth="1"/>
    <col min="3345" max="3345" width="5.7109375" style="5" customWidth="1"/>
    <col min="3346" max="3346" width="2.7109375" style="5" customWidth="1"/>
    <col min="3347" max="3347" width="5.7109375" style="5" customWidth="1"/>
    <col min="3348" max="3348" width="2.7109375" style="5" customWidth="1"/>
    <col min="3349" max="3349" width="5.7109375" style="5" customWidth="1"/>
    <col min="3350" max="3350" width="2.7109375" style="5" customWidth="1"/>
    <col min="3351" max="3351" width="5.7109375" style="5" customWidth="1"/>
    <col min="3352" max="3352" width="2.7109375" style="5" customWidth="1"/>
    <col min="3353" max="3353" width="5.7109375" style="5" customWidth="1"/>
    <col min="3354" max="3354" width="2.7109375" style="5" customWidth="1"/>
    <col min="3355" max="3355" width="6.28515625" style="5" customWidth="1"/>
    <col min="3356" max="3356" width="2.7109375" style="5" customWidth="1"/>
    <col min="3357" max="3357" width="5.7109375" style="5" customWidth="1"/>
    <col min="3358" max="3358" width="2.7109375" style="5" customWidth="1"/>
    <col min="3359" max="3359" width="5.7109375" style="5" customWidth="1"/>
    <col min="3360" max="3360" width="6.42578125" style="5" customWidth="1"/>
    <col min="3361" max="3361" width="7.140625" style="5" customWidth="1"/>
    <col min="3362" max="3362" width="4.140625" style="5" customWidth="1"/>
    <col min="3363" max="3374" width="2.7109375" style="5" customWidth="1"/>
    <col min="3375" max="3375" width="2.28515625" style="5" customWidth="1"/>
    <col min="3376" max="3376" width="3.85546875" style="5" customWidth="1"/>
    <col min="3377" max="3390" width="2.7109375" style="5" customWidth="1"/>
    <col min="3391" max="3391" width="4.140625" style="5" customWidth="1"/>
    <col min="3392" max="3437" width="2.7109375" style="5" customWidth="1"/>
    <col min="3438" max="3584" width="4.5703125" style="5"/>
    <col min="3585" max="3585" width="11.7109375" style="5" customWidth="1"/>
    <col min="3586" max="3586" width="6.28515625" style="5" customWidth="1"/>
    <col min="3587" max="3587" width="12.140625" style="5" customWidth="1"/>
    <col min="3588" max="3588" width="0" style="5" hidden="1" customWidth="1"/>
    <col min="3589" max="3589" width="6.85546875" style="5" customWidth="1"/>
    <col min="3590" max="3590" width="7.85546875" style="5" customWidth="1"/>
    <col min="3591" max="3591" width="6.28515625" style="5" customWidth="1"/>
    <col min="3592" max="3592" width="2.7109375" style="5" customWidth="1"/>
    <col min="3593" max="3593" width="6.5703125" style="5" customWidth="1"/>
    <col min="3594" max="3594" width="2.7109375" style="5" customWidth="1"/>
    <col min="3595" max="3595" width="5.7109375" style="5" customWidth="1"/>
    <col min="3596" max="3596" width="2.7109375" style="5" customWidth="1"/>
    <col min="3597" max="3597" width="5.7109375" style="5" customWidth="1"/>
    <col min="3598" max="3598" width="2.7109375" style="5" customWidth="1"/>
    <col min="3599" max="3599" width="6.28515625" style="5" customWidth="1"/>
    <col min="3600" max="3600" width="2.7109375" style="5" customWidth="1"/>
    <col min="3601" max="3601" width="5.7109375" style="5" customWidth="1"/>
    <col min="3602" max="3602" width="2.7109375" style="5" customWidth="1"/>
    <col min="3603" max="3603" width="5.7109375" style="5" customWidth="1"/>
    <col min="3604" max="3604" width="2.7109375" style="5" customWidth="1"/>
    <col min="3605" max="3605" width="5.7109375" style="5" customWidth="1"/>
    <col min="3606" max="3606" width="2.7109375" style="5" customWidth="1"/>
    <col min="3607" max="3607" width="5.7109375" style="5" customWidth="1"/>
    <col min="3608" max="3608" width="2.7109375" style="5" customWidth="1"/>
    <col min="3609" max="3609" width="5.7109375" style="5" customWidth="1"/>
    <col min="3610" max="3610" width="2.7109375" style="5" customWidth="1"/>
    <col min="3611" max="3611" width="6.28515625" style="5" customWidth="1"/>
    <col min="3612" max="3612" width="2.7109375" style="5" customWidth="1"/>
    <col min="3613" max="3613" width="5.7109375" style="5" customWidth="1"/>
    <col min="3614" max="3614" width="2.7109375" style="5" customWidth="1"/>
    <col min="3615" max="3615" width="5.7109375" style="5" customWidth="1"/>
    <col min="3616" max="3616" width="6.42578125" style="5" customWidth="1"/>
    <col min="3617" max="3617" width="7.140625" style="5" customWidth="1"/>
    <col min="3618" max="3618" width="4.140625" style="5" customWidth="1"/>
    <col min="3619" max="3630" width="2.7109375" style="5" customWidth="1"/>
    <col min="3631" max="3631" width="2.28515625" style="5" customWidth="1"/>
    <col min="3632" max="3632" width="3.85546875" style="5" customWidth="1"/>
    <col min="3633" max="3646" width="2.7109375" style="5" customWidth="1"/>
    <col min="3647" max="3647" width="4.140625" style="5" customWidth="1"/>
    <col min="3648" max="3693" width="2.7109375" style="5" customWidth="1"/>
    <col min="3694" max="3840" width="4.5703125" style="5"/>
    <col min="3841" max="3841" width="11.7109375" style="5" customWidth="1"/>
    <col min="3842" max="3842" width="6.28515625" style="5" customWidth="1"/>
    <col min="3843" max="3843" width="12.140625" style="5" customWidth="1"/>
    <col min="3844" max="3844" width="0" style="5" hidden="1" customWidth="1"/>
    <col min="3845" max="3845" width="6.85546875" style="5" customWidth="1"/>
    <col min="3846" max="3846" width="7.85546875" style="5" customWidth="1"/>
    <col min="3847" max="3847" width="6.28515625" style="5" customWidth="1"/>
    <col min="3848" max="3848" width="2.7109375" style="5" customWidth="1"/>
    <col min="3849" max="3849" width="6.5703125" style="5" customWidth="1"/>
    <col min="3850" max="3850" width="2.7109375" style="5" customWidth="1"/>
    <col min="3851" max="3851" width="5.7109375" style="5" customWidth="1"/>
    <col min="3852" max="3852" width="2.7109375" style="5" customWidth="1"/>
    <col min="3853" max="3853" width="5.7109375" style="5" customWidth="1"/>
    <col min="3854" max="3854" width="2.7109375" style="5" customWidth="1"/>
    <col min="3855" max="3855" width="6.28515625" style="5" customWidth="1"/>
    <col min="3856" max="3856" width="2.7109375" style="5" customWidth="1"/>
    <col min="3857" max="3857" width="5.7109375" style="5" customWidth="1"/>
    <col min="3858" max="3858" width="2.7109375" style="5" customWidth="1"/>
    <col min="3859" max="3859" width="5.7109375" style="5" customWidth="1"/>
    <col min="3860" max="3860" width="2.7109375" style="5" customWidth="1"/>
    <col min="3861" max="3861" width="5.7109375" style="5" customWidth="1"/>
    <col min="3862" max="3862" width="2.7109375" style="5" customWidth="1"/>
    <col min="3863" max="3863" width="5.7109375" style="5" customWidth="1"/>
    <col min="3864" max="3864" width="2.7109375" style="5" customWidth="1"/>
    <col min="3865" max="3865" width="5.7109375" style="5" customWidth="1"/>
    <col min="3866" max="3866" width="2.7109375" style="5" customWidth="1"/>
    <col min="3867" max="3867" width="6.28515625" style="5" customWidth="1"/>
    <col min="3868" max="3868" width="2.7109375" style="5" customWidth="1"/>
    <col min="3869" max="3869" width="5.7109375" style="5" customWidth="1"/>
    <col min="3870" max="3870" width="2.7109375" style="5" customWidth="1"/>
    <col min="3871" max="3871" width="5.7109375" style="5" customWidth="1"/>
    <col min="3872" max="3872" width="6.42578125" style="5" customWidth="1"/>
    <col min="3873" max="3873" width="7.140625" style="5" customWidth="1"/>
    <col min="3874" max="3874" width="4.140625" style="5" customWidth="1"/>
    <col min="3875" max="3886" width="2.7109375" style="5" customWidth="1"/>
    <col min="3887" max="3887" width="2.28515625" style="5" customWidth="1"/>
    <col min="3888" max="3888" width="3.85546875" style="5" customWidth="1"/>
    <col min="3889" max="3902" width="2.7109375" style="5" customWidth="1"/>
    <col min="3903" max="3903" width="4.140625" style="5" customWidth="1"/>
    <col min="3904" max="3949" width="2.7109375" style="5" customWidth="1"/>
    <col min="3950" max="4096" width="4.5703125" style="5"/>
    <col min="4097" max="4097" width="11.7109375" style="5" customWidth="1"/>
    <col min="4098" max="4098" width="6.28515625" style="5" customWidth="1"/>
    <col min="4099" max="4099" width="12.140625" style="5" customWidth="1"/>
    <col min="4100" max="4100" width="0" style="5" hidden="1" customWidth="1"/>
    <col min="4101" max="4101" width="6.85546875" style="5" customWidth="1"/>
    <col min="4102" max="4102" width="7.85546875" style="5" customWidth="1"/>
    <col min="4103" max="4103" width="6.28515625" style="5" customWidth="1"/>
    <col min="4104" max="4104" width="2.7109375" style="5" customWidth="1"/>
    <col min="4105" max="4105" width="6.5703125" style="5" customWidth="1"/>
    <col min="4106" max="4106" width="2.7109375" style="5" customWidth="1"/>
    <col min="4107" max="4107" width="5.7109375" style="5" customWidth="1"/>
    <col min="4108" max="4108" width="2.7109375" style="5" customWidth="1"/>
    <col min="4109" max="4109" width="5.7109375" style="5" customWidth="1"/>
    <col min="4110" max="4110" width="2.7109375" style="5" customWidth="1"/>
    <col min="4111" max="4111" width="6.28515625" style="5" customWidth="1"/>
    <col min="4112" max="4112" width="2.7109375" style="5" customWidth="1"/>
    <col min="4113" max="4113" width="5.7109375" style="5" customWidth="1"/>
    <col min="4114" max="4114" width="2.7109375" style="5" customWidth="1"/>
    <col min="4115" max="4115" width="5.7109375" style="5" customWidth="1"/>
    <col min="4116" max="4116" width="2.7109375" style="5" customWidth="1"/>
    <col min="4117" max="4117" width="5.7109375" style="5" customWidth="1"/>
    <col min="4118" max="4118" width="2.7109375" style="5" customWidth="1"/>
    <col min="4119" max="4119" width="5.7109375" style="5" customWidth="1"/>
    <col min="4120" max="4120" width="2.7109375" style="5" customWidth="1"/>
    <col min="4121" max="4121" width="5.7109375" style="5" customWidth="1"/>
    <col min="4122" max="4122" width="2.7109375" style="5" customWidth="1"/>
    <col min="4123" max="4123" width="6.28515625" style="5" customWidth="1"/>
    <col min="4124" max="4124" width="2.7109375" style="5" customWidth="1"/>
    <col min="4125" max="4125" width="5.7109375" style="5" customWidth="1"/>
    <col min="4126" max="4126" width="2.7109375" style="5" customWidth="1"/>
    <col min="4127" max="4127" width="5.7109375" style="5" customWidth="1"/>
    <col min="4128" max="4128" width="6.42578125" style="5" customWidth="1"/>
    <col min="4129" max="4129" width="7.140625" style="5" customWidth="1"/>
    <col min="4130" max="4130" width="4.140625" style="5" customWidth="1"/>
    <col min="4131" max="4142" width="2.7109375" style="5" customWidth="1"/>
    <col min="4143" max="4143" width="2.28515625" style="5" customWidth="1"/>
    <col min="4144" max="4144" width="3.85546875" style="5" customWidth="1"/>
    <col min="4145" max="4158" width="2.7109375" style="5" customWidth="1"/>
    <col min="4159" max="4159" width="4.140625" style="5" customWidth="1"/>
    <col min="4160" max="4205" width="2.7109375" style="5" customWidth="1"/>
    <col min="4206" max="4352" width="4.5703125" style="5"/>
    <col min="4353" max="4353" width="11.7109375" style="5" customWidth="1"/>
    <col min="4354" max="4354" width="6.28515625" style="5" customWidth="1"/>
    <col min="4355" max="4355" width="12.140625" style="5" customWidth="1"/>
    <col min="4356" max="4356" width="0" style="5" hidden="1" customWidth="1"/>
    <col min="4357" max="4357" width="6.85546875" style="5" customWidth="1"/>
    <col min="4358" max="4358" width="7.85546875" style="5" customWidth="1"/>
    <col min="4359" max="4359" width="6.28515625" style="5" customWidth="1"/>
    <col min="4360" max="4360" width="2.7109375" style="5" customWidth="1"/>
    <col min="4361" max="4361" width="6.5703125" style="5" customWidth="1"/>
    <col min="4362" max="4362" width="2.7109375" style="5" customWidth="1"/>
    <col min="4363" max="4363" width="5.7109375" style="5" customWidth="1"/>
    <col min="4364" max="4364" width="2.7109375" style="5" customWidth="1"/>
    <col min="4365" max="4365" width="5.7109375" style="5" customWidth="1"/>
    <col min="4366" max="4366" width="2.7109375" style="5" customWidth="1"/>
    <col min="4367" max="4367" width="6.28515625" style="5" customWidth="1"/>
    <col min="4368" max="4368" width="2.7109375" style="5" customWidth="1"/>
    <col min="4369" max="4369" width="5.7109375" style="5" customWidth="1"/>
    <col min="4370" max="4370" width="2.7109375" style="5" customWidth="1"/>
    <col min="4371" max="4371" width="5.7109375" style="5" customWidth="1"/>
    <col min="4372" max="4372" width="2.7109375" style="5" customWidth="1"/>
    <col min="4373" max="4373" width="5.7109375" style="5" customWidth="1"/>
    <col min="4374" max="4374" width="2.7109375" style="5" customWidth="1"/>
    <col min="4375" max="4375" width="5.7109375" style="5" customWidth="1"/>
    <col min="4376" max="4376" width="2.7109375" style="5" customWidth="1"/>
    <col min="4377" max="4377" width="5.7109375" style="5" customWidth="1"/>
    <col min="4378" max="4378" width="2.7109375" style="5" customWidth="1"/>
    <col min="4379" max="4379" width="6.28515625" style="5" customWidth="1"/>
    <col min="4380" max="4380" width="2.7109375" style="5" customWidth="1"/>
    <col min="4381" max="4381" width="5.7109375" style="5" customWidth="1"/>
    <col min="4382" max="4382" width="2.7109375" style="5" customWidth="1"/>
    <col min="4383" max="4383" width="5.7109375" style="5" customWidth="1"/>
    <col min="4384" max="4384" width="6.42578125" style="5" customWidth="1"/>
    <col min="4385" max="4385" width="7.140625" style="5" customWidth="1"/>
    <col min="4386" max="4386" width="4.140625" style="5" customWidth="1"/>
    <col min="4387" max="4398" width="2.7109375" style="5" customWidth="1"/>
    <col min="4399" max="4399" width="2.28515625" style="5" customWidth="1"/>
    <col min="4400" max="4400" width="3.85546875" style="5" customWidth="1"/>
    <col min="4401" max="4414" width="2.7109375" style="5" customWidth="1"/>
    <col min="4415" max="4415" width="4.140625" style="5" customWidth="1"/>
    <col min="4416" max="4461" width="2.7109375" style="5" customWidth="1"/>
    <col min="4462" max="4608" width="4.5703125" style="5"/>
    <col min="4609" max="4609" width="11.7109375" style="5" customWidth="1"/>
    <col min="4610" max="4610" width="6.28515625" style="5" customWidth="1"/>
    <col min="4611" max="4611" width="12.140625" style="5" customWidth="1"/>
    <col min="4612" max="4612" width="0" style="5" hidden="1" customWidth="1"/>
    <col min="4613" max="4613" width="6.85546875" style="5" customWidth="1"/>
    <col min="4614" max="4614" width="7.85546875" style="5" customWidth="1"/>
    <col min="4615" max="4615" width="6.28515625" style="5" customWidth="1"/>
    <col min="4616" max="4616" width="2.7109375" style="5" customWidth="1"/>
    <col min="4617" max="4617" width="6.5703125" style="5" customWidth="1"/>
    <col min="4618" max="4618" width="2.7109375" style="5" customWidth="1"/>
    <col min="4619" max="4619" width="5.7109375" style="5" customWidth="1"/>
    <col min="4620" max="4620" width="2.7109375" style="5" customWidth="1"/>
    <col min="4621" max="4621" width="5.7109375" style="5" customWidth="1"/>
    <col min="4622" max="4622" width="2.7109375" style="5" customWidth="1"/>
    <col min="4623" max="4623" width="6.28515625" style="5" customWidth="1"/>
    <col min="4624" max="4624" width="2.7109375" style="5" customWidth="1"/>
    <col min="4625" max="4625" width="5.7109375" style="5" customWidth="1"/>
    <col min="4626" max="4626" width="2.7109375" style="5" customWidth="1"/>
    <col min="4627" max="4627" width="5.7109375" style="5" customWidth="1"/>
    <col min="4628" max="4628" width="2.7109375" style="5" customWidth="1"/>
    <col min="4629" max="4629" width="5.7109375" style="5" customWidth="1"/>
    <col min="4630" max="4630" width="2.7109375" style="5" customWidth="1"/>
    <col min="4631" max="4631" width="5.7109375" style="5" customWidth="1"/>
    <col min="4632" max="4632" width="2.7109375" style="5" customWidth="1"/>
    <col min="4633" max="4633" width="5.7109375" style="5" customWidth="1"/>
    <col min="4634" max="4634" width="2.7109375" style="5" customWidth="1"/>
    <col min="4635" max="4635" width="6.28515625" style="5" customWidth="1"/>
    <col min="4636" max="4636" width="2.7109375" style="5" customWidth="1"/>
    <col min="4637" max="4637" width="5.7109375" style="5" customWidth="1"/>
    <col min="4638" max="4638" width="2.7109375" style="5" customWidth="1"/>
    <col min="4639" max="4639" width="5.7109375" style="5" customWidth="1"/>
    <col min="4640" max="4640" width="6.42578125" style="5" customWidth="1"/>
    <col min="4641" max="4641" width="7.140625" style="5" customWidth="1"/>
    <col min="4642" max="4642" width="4.140625" style="5" customWidth="1"/>
    <col min="4643" max="4654" width="2.7109375" style="5" customWidth="1"/>
    <col min="4655" max="4655" width="2.28515625" style="5" customWidth="1"/>
    <col min="4656" max="4656" width="3.85546875" style="5" customWidth="1"/>
    <col min="4657" max="4670" width="2.7109375" style="5" customWidth="1"/>
    <col min="4671" max="4671" width="4.140625" style="5" customWidth="1"/>
    <col min="4672" max="4717" width="2.7109375" style="5" customWidth="1"/>
    <col min="4718" max="4864" width="4.5703125" style="5"/>
    <col min="4865" max="4865" width="11.7109375" style="5" customWidth="1"/>
    <col min="4866" max="4866" width="6.28515625" style="5" customWidth="1"/>
    <col min="4867" max="4867" width="12.140625" style="5" customWidth="1"/>
    <col min="4868" max="4868" width="0" style="5" hidden="1" customWidth="1"/>
    <col min="4869" max="4869" width="6.85546875" style="5" customWidth="1"/>
    <col min="4870" max="4870" width="7.85546875" style="5" customWidth="1"/>
    <col min="4871" max="4871" width="6.28515625" style="5" customWidth="1"/>
    <col min="4872" max="4872" width="2.7109375" style="5" customWidth="1"/>
    <col min="4873" max="4873" width="6.5703125" style="5" customWidth="1"/>
    <col min="4874" max="4874" width="2.7109375" style="5" customWidth="1"/>
    <col min="4875" max="4875" width="5.7109375" style="5" customWidth="1"/>
    <col min="4876" max="4876" width="2.7109375" style="5" customWidth="1"/>
    <col min="4877" max="4877" width="5.7109375" style="5" customWidth="1"/>
    <col min="4878" max="4878" width="2.7109375" style="5" customWidth="1"/>
    <col min="4879" max="4879" width="6.28515625" style="5" customWidth="1"/>
    <col min="4880" max="4880" width="2.7109375" style="5" customWidth="1"/>
    <col min="4881" max="4881" width="5.7109375" style="5" customWidth="1"/>
    <col min="4882" max="4882" width="2.7109375" style="5" customWidth="1"/>
    <col min="4883" max="4883" width="5.7109375" style="5" customWidth="1"/>
    <col min="4884" max="4884" width="2.7109375" style="5" customWidth="1"/>
    <col min="4885" max="4885" width="5.7109375" style="5" customWidth="1"/>
    <col min="4886" max="4886" width="2.7109375" style="5" customWidth="1"/>
    <col min="4887" max="4887" width="5.7109375" style="5" customWidth="1"/>
    <col min="4888" max="4888" width="2.7109375" style="5" customWidth="1"/>
    <col min="4889" max="4889" width="5.7109375" style="5" customWidth="1"/>
    <col min="4890" max="4890" width="2.7109375" style="5" customWidth="1"/>
    <col min="4891" max="4891" width="6.28515625" style="5" customWidth="1"/>
    <col min="4892" max="4892" width="2.7109375" style="5" customWidth="1"/>
    <col min="4893" max="4893" width="5.7109375" style="5" customWidth="1"/>
    <col min="4894" max="4894" width="2.7109375" style="5" customWidth="1"/>
    <col min="4895" max="4895" width="5.7109375" style="5" customWidth="1"/>
    <col min="4896" max="4896" width="6.42578125" style="5" customWidth="1"/>
    <col min="4897" max="4897" width="7.140625" style="5" customWidth="1"/>
    <col min="4898" max="4898" width="4.140625" style="5" customWidth="1"/>
    <col min="4899" max="4910" width="2.7109375" style="5" customWidth="1"/>
    <col min="4911" max="4911" width="2.28515625" style="5" customWidth="1"/>
    <col min="4912" max="4912" width="3.85546875" style="5" customWidth="1"/>
    <col min="4913" max="4926" width="2.7109375" style="5" customWidth="1"/>
    <col min="4927" max="4927" width="4.140625" style="5" customWidth="1"/>
    <col min="4928" max="4973" width="2.7109375" style="5" customWidth="1"/>
    <col min="4974" max="5120" width="4.5703125" style="5"/>
    <col min="5121" max="5121" width="11.7109375" style="5" customWidth="1"/>
    <col min="5122" max="5122" width="6.28515625" style="5" customWidth="1"/>
    <col min="5123" max="5123" width="12.140625" style="5" customWidth="1"/>
    <col min="5124" max="5124" width="0" style="5" hidden="1" customWidth="1"/>
    <col min="5125" max="5125" width="6.85546875" style="5" customWidth="1"/>
    <col min="5126" max="5126" width="7.85546875" style="5" customWidth="1"/>
    <col min="5127" max="5127" width="6.28515625" style="5" customWidth="1"/>
    <col min="5128" max="5128" width="2.7109375" style="5" customWidth="1"/>
    <col min="5129" max="5129" width="6.5703125" style="5" customWidth="1"/>
    <col min="5130" max="5130" width="2.7109375" style="5" customWidth="1"/>
    <col min="5131" max="5131" width="5.7109375" style="5" customWidth="1"/>
    <col min="5132" max="5132" width="2.7109375" style="5" customWidth="1"/>
    <col min="5133" max="5133" width="5.7109375" style="5" customWidth="1"/>
    <col min="5134" max="5134" width="2.7109375" style="5" customWidth="1"/>
    <col min="5135" max="5135" width="6.28515625" style="5" customWidth="1"/>
    <col min="5136" max="5136" width="2.7109375" style="5" customWidth="1"/>
    <col min="5137" max="5137" width="5.7109375" style="5" customWidth="1"/>
    <col min="5138" max="5138" width="2.7109375" style="5" customWidth="1"/>
    <col min="5139" max="5139" width="5.7109375" style="5" customWidth="1"/>
    <col min="5140" max="5140" width="2.7109375" style="5" customWidth="1"/>
    <col min="5141" max="5141" width="5.7109375" style="5" customWidth="1"/>
    <col min="5142" max="5142" width="2.7109375" style="5" customWidth="1"/>
    <col min="5143" max="5143" width="5.7109375" style="5" customWidth="1"/>
    <col min="5144" max="5144" width="2.7109375" style="5" customWidth="1"/>
    <col min="5145" max="5145" width="5.7109375" style="5" customWidth="1"/>
    <col min="5146" max="5146" width="2.7109375" style="5" customWidth="1"/>
    <col min="5147" max="5147" width="6.28515625" style="5" customWidth="1"/>
    <col min="5148" max="5148" width="2.7109375" style="5" customWidth="1"/>
    <col min="5149" max="5149" width="5.7109375" style="5" customWidth="1"/>
    <col min="5150" max="5150" width="2.7109375" style="5" customWidth="1"/>
    <col min="5151" max="5151" width="5.7109375" style="5" customWidth="1"/>
    <col min="5152" max="5152" width="6.42578125" style="5" customWidth="1"/>
    <col min="5153" max="5153" width="7.140625" style="5" customWidth="1"/>
    <col min="5154" max="5154" width="4.140625" style="5" customWidth="1"/>
    <col min="5155" max="5166" width="2.7109375" style="5" customWidth="1"/>
    <col min="5167" max="5167" width="2.28515625" style="5" customWidth="1"/>
    <col min="5168" max="5168" width="3.85546875" style="5" customWidth="1"/>
    <col min="5169" max="5182" width="2.7109375" style="5" customWidth="1"/>
    <col min="5183" max="5183" width="4.140625" style="5" customWidth="1"/>
    <col min="5184" max="5229" width="2.7109375" style="5" customWidth="1"/>
    <col min="5230" max="5376" width="4.5703125" style="5"/>
    <col min="5377" max="5377" width="11.7109375" style="5" customWidth="1"/>
    <col min="5378" max="5378" width="6.28515625" style="5" customWidth="1"/>
    <col min="5379" max="5379" width="12.140625" style="5" customWidth="1"/>
    <col min="5380" max="5380" width="0" style="5" hidden="1" customWidth="1"/>
    <col min="5381" max="5381" width="6.85546875" style="5" customWidth="1"/>
    <col min="5382" max="5382" width="7.85546875" style="5" customWidth="1"/>
    <col min="5383" max="5383" width="6.28515625" style="5" customWidth="1"/>
    <col min="5384" max="5384" width="2.7109375" style="5" customWidth="1"/>
    <col min="5385" max="5385" width="6.5703125" style="5" customWidth="1"/>
    <col min="5386" max="5386" width="2.7109375" style="5" customWidth="1"/>
    <col min="5387" max="5387" width="5.7109375" style="5" customWidth="1"/>
    <col min="5388" max="5388" width="2.7109375" style="5" customWidth="1"/>
    <col min="5389" max="5389" width="5.7109375" style="5" customWidth="1"/>
    <col min="5390" max="5390" width="2.7109375" style="5" customWidth="1"/>
    <col min="5391" max="5391" width="6.28515625" style="5" customWidth="1"/>
    <col min="5392" max="5392" width="2.7109375" style="5" customWidth="1"/>
    <col min="5393" max="5393" width="5.7109375" style="5" customWidth="1"/>
    <col min="5394" max="5394" width="2.7109375" style="5" customWidth="1"/>
    <col min="5395" max="5395" width="5.7109375" style="5" customWidth="1"/>
    <col min="5396" max="5396" width="2.7109375" style="5" customWidth="1"/>
    <col min="5397" max="5397" width="5.7109375" style="5" customWidth="1"/>
    <col min="5398" max="5398" width="2.7109375" style="5" customWidth="1"/>
    <col min="5399" max="5399" width="5.7109375" style="5" customWidth="1"/>
    <col min="5400" max="5400" width="2.7109375" style="5" customWidth="1"/>
    <col min="5401" max="5401" width="5.7109375" style="5" customWidth="1"/>
    <col min="5402" max="5402" width="2.7109375" style="5" customWidth="1"/>
    <col min="5403" max="5403" width="6.28515625" style="5" customWidth="1"/>
    <col min="5404" max="5404" width="2.7109375" style="5" customWidth="1"/>
    <col min="5405" max="5405" width="5.7109375" style="5" customWidth="1"/>
    <col min="5406" max="5406" width="2.7109375" style="5" customWidth="1"/>
    <col min="5407" max="5407" width="5.7109375" style="5" customWidth="1"/>
    <col min="5408" max="5408" width="6.42578125" style="5" customWidth="1"/>
    <col min="5409" max="5409" width="7.140625" style="5" customWidth="1"/>
    <col min="5410" max="5410" width="4.140625" style="5" customWidth="1"/>
    <col min="5411" max="5422" width="2.7109375" style="5" customWidth="1"/>
    <col min="5423" max="5423" width="2.28515625" style="5" customWidth="1"/>
    <col min="5424" max="5424" width="3.85546875" style="5" customWidth="1"/>
    <col min="5425" max="5438" width="2.7109375" style="5" customWidth="1"/>
    <col min="5439" max="5439" width="4.140625" style="5" customWidth="1"/>
    <col min="5440" max="5485" width="2.7109375" style="5" customWidth="1"/>
    <col min="5486" max="5632" width="4.5703125" style="5"/>
    <col min="5633" max="5633" width="11.7109375" style="5" customWidth="1"/>
    <col min="5634" max="5634" width="6.28515625" style="5" customWidth="1"/>
    <col min="5635" max="5635" width="12.140625" style="5" customWidth="1"/>
    <col min="5636" max="5636" width="0" style="5" hidden="1" customWidth="1"/>
    <col min="5637" max="5637" width="6.85546875" style="5" customWidth="1"/>
    <col min="5638" max="5638" width="7.85546875" style="5" customWidth="1"/>
    <col min="5639" max="5639" width="6.28515625" style="5" customWidth="1"/>
    <col min="5640" max="5640" width="2.7109375" style="5" customWidth="1"/>
    <col min="5641" max="5641" width="6.5703125" style="5" customWidth="1"/>
    <col min="5642" max="5642" width="2.7109375" style="5" customWidth="1"/>
    <col min="5643" max="5643" width="5.7109375" style="5" customWidth="1"/>
    <col min="5644" max="5644" width="2.7109375" style="5" customWidth="1"/>
    <col min="5645" max="5645" width="5.7109375" style="5" customWidth="1"/>
    <col min="5646" max="5646" width="2.7109375" style="5" customWidth="1"/>
    <col min="5647" max="5647" width="6.28515625" style="5" customWidth="1"/>
    <col min="5648" max="5648" width="2.7109375" style="5" customWidth="1"/>
    <col min="5649" max="5649" width="5.7109375" style="5" customWidth="1"/>
    <col min="5650" max="5650" width="2.7109375" style="5" customWidth="1"/>
    <col min="5651" max="5651" width="5.7109375" style="5" customWidth="1"/>
    <col min="5652" max="5652" width="2.7109375" style="5" customWidth="1"/>
    <col min="5653" max="5653" width="5.7109375" style="5" customWidth="1"/>
    <col min="5654" max="5654" width="2.7109375" style="5" customWidth="1"/>
    <col min="5655" max="5655" width="5.7109375" style="5" customWidth="1"/>
    <col min="5656" max="5656" width="2.7109375" style="5" customWidth="1"/>
    <col min="5657" max="5657" width="5.7109375" style="5" customWidth="1"/>
    <col min="5658" max="5658" width="2.7109375" style="5" customWidth="1"/>
    <col min="5659" max="5659" width="6.28515625" style="5" customWidth="1"/>
    <col min="5660" max="5660" width="2.7109375" style="5" customWidth="1"/>
    <col min="5661" max="5661" width="5.7109375" style="5" customWidth="1"/>
    <col min="5662" max="5662" width="2.7109375" style="5" customWidth="1"/>
    <col min="5663" max="5663" width="5.7109375" style="5" customWidth="1"/>
    <col min="5664" max="5664" width="6.42578125" style="5" customWidth="1"/>
    <col min="5665" max="5665" width="7.140625" style="5" customWidth="1"/>
    <col min="5666" max="5666" width="4.140625" style="5" customWidth="1"/>
    <col min="5667" max="5678" width="2.7109375" style="5" customWidth="1"/>
    <col min="5679" max="5679" width="2.28515625" style="5" customWidth="1"/>
    <col min="5680" max="5680" width="3.85546875" style="5" customWidth="1"/>
    <col min="5681" max="5694" width="2.7109375" style="5" customWidth="1"/>
    <col min="5695" max="5695" width="4.140625" style="5" customWidth="1"/>
    <col min="5696" max="5741" width="2.7109375" style="5" customWidth="1"/>
    <col min="5742" max="5888" width="4.5703125" style="5"/>
    <col min="5889" max="5889" width="11.7109375" style="5" customWidth="1"/>
    <col min="5890" max="5890" width="6.28515625" style="5" customWidth="1"/>
    <col min="5891" max="5891" width="12.140625" style="5" customWidth="1"/>
    <col min="5892" max="5892" width="0" style="5" hidden="1" customWidth="1"/>
    <col min="5893" max="5893" width="6.85546875" style="5" customWidth="1"/>
    <col min="5894" max="5894" width="7.85546875" style="5" customWidth="1"/>
    <col min="5895" max="5895" width="6.28515625" style="5" customWidth="1"/>
    <col min="5896" max="5896" width="2.7109375" style="5" customWidth="1"/>
    <col min="5897" max="5897" width="6.5703125" style="5" customWidth="1"/>
    <col min="5898" max="5898" width="2.7109375" style="5" customWidth="1"/>
    <col min="5899" max="5899" width="5.7109375" style="5" customWidth="1"/>
    <col min="5900" max="5900" width="2.7109375" style="5" customWidth="1"/>
    <col min="5901" max="5901" width="5.7109375" style="5" customWidth="1"/>
    <col min="5902" max="5902" width="2.7109375" style="5" customWidth="1"/>
    <col min="5903" max="5903" width="6.28515625" style="5" customWidth="1"/>
    <col min="5904" max="5904" width="2.7109375" style="5" customWidth="1"/>
    <col min="5905" max="5905" width="5.7109375" style="5" customWidth="1"/>
    <col min="5906" max="5906" width="2.7109375" style="5" customWidth="1"/>
    <col min="5907" max="5907" width="5.7109375" style="5" customWidth="1"/>
    <col min="5908" max="5908" width="2.7109375" style="5" customWidth="1"/>
    <col min="5909" max="5909" width="5.7109375" style="5" customWidth="1"/>
    <col min="5910" max="5910" width="2.7109375" style="5" customWidth="1"/>
    <col min="5911" max="5911" width="5.7109375" style="5" customWidth="1"/>
    <col min="5912" max="5912" width="2.7109375" style="5" customWidth="1"/>
    <col min="5913" max="5913" width="5.7109375" style="5" customWidth="1"/>
    <col min="5914" max="5914" width="2.7109375" style="5" customWidth="1"/>
    <col min="5915" max="5915" width="6.28515625" style="5" customWidth="1"/>
    <col min="5916" max="5916" width="2.7109375" style="5" customWidth="1"/>
    <col min="5917" max="5917" width="5.7109375" style="5" customWidth="1"/>
    <col min="5918" max="5918" width="2.7109375" style="5" customWidth="1"/>
    <col min="5919" max="5919" width="5.7109375" style="5" customWidth="1"/>
    <col min="5920" max="5920" width="6.42578125" style="5" customWidth="1"/>
    <col min="5921" max="5921" width="7.140625" style="5" customWidth="1"/>
    <col min="5922" max="5922" width="4.140625" style="5" customWidth="1"/>
    <col min="5923" max="5934" width="2.7109375" style="5" customWidth="1"/>
    <col min="5935" max="5935" width="2.28515625" style="5" customWidth="1"/>
    <col min="5936" max="5936" width="3.85546875" style="5" customWidth="1"/>
    <col min="5937" max="5950" width="2.7109375" style="5" customWidth="1"/>
    <col min="5951" max="5951" width="4.140625" style="5" customWidth="1"/>
    <col min="5952" max="5997" width="2.7109375" style="5" customWidth="1"/>
    <col min="5998" max="6144" width="4.5703125" style="5"/>
    <col min="6145" max="6145" width="11.7109375" style="5" customWidth="1"/>
    <col min="6146" max="6146" width="6.28515625" style="5" customWidth="1"/>
    <col min="6147" max="6147" width="12.140625" style="5" customWidth="1"/>
    <col min="6148" max="6148" width="0" style="5" hidden="1" customWidth="1"/>
    <col min="6149" max="6149" width="6.85546875" style="5" customWidth="1"/>
    <col min="6150" max="6150" width="7.85546875" style="5" customWidth="1"/>
    <col min="6151" max="6151" width="6.28515625" style="5" customWidth="1"/>
    <col min="6152" max="6152" width="2.7109375" style="5" customWidth="1"/>
    <col min="6153" max="6153" width="6.5703125" style="5" customWidth="1"/>
    <col min="6154" max="6154" width="2.7109375" style="5" customWidth="1"/>
    <col min="6155" max="6155" width="5.7109375" style="5" customWidth="1"/>
    <col min="6156" max="6156" width="2.7109375" style="5" customWidth="1"/>
    <col min="6157" max="6157" width="5.7109375" style="5" customWidth="1"/>
    <col min="6158" max="6158" width="2.7109375" style="5" customWidth="1"/>
    <col min="6159" max="6159" width="6.28515625" style="5" customWidth="1"/>
    <col min="6160" max="6160" width="2.7109375" style="5" customWidth="1"/>
    <col min="6161" max="6161" width="5.7109375" style="5" customWidth="1"/>
    <col min="6162" max="6162" width="2.7109375" style="5" customWidth="1"/>
    <col min="6163" max="6163" width="5.7109375" style="5" customWidth="1"/>
    <col min="6164" max="6164" width="2.7109375" style="5" customWidth="1"/>
    <col min="6165" max="6165" width="5.7109375" style="5" customWidth="1"/>
    <col min="6166" max="6166" width="2.7109375" style="5" customWidth="1"/>
    <col min="6167" max="6167" width="5.7109375" style="5" customWidth="1"/>
    <col min="6168" max="6168" width="2.7109375" style="5" customWidth="1"/>
    <col min="6169" max="6169" width="5.7109375" style="5" customWidth="1"/>
    <col min="6170" max="6170" width="2.7109375" style="5" customWidth="1"/>
    <col min="6171" max="6171" width="6.28515625" style="5" customWidth="1"/>
    <col min="6172" max="6172" width="2.7109375" style="5" customWidth="1"/>
    <col min="6173" max="6173" width="5.7109375" style="5" customWidth="1"/>
    <col min="6174" max="6174" width="2.7109375" style="5" customWidth="1"/>
    <col min="6175" max="6175" width="5.7109375" style="5" customWidth="1"/>
    <col min="6176" max="6176" width="6.42578125" style="5" customWidth="1"/>
    <col min="6177" max="6177" width="7.140625" style="5" customWidth="1"/>
    <col min="6178" max="6178" width="4.140625" style="5" customWidth="1"/>
    <col min="6179" max="6190" width="2.7109375" style="5" customWidth="1"/>
    <col min="6191" max="6191" width="2.28515625" style="5" customWidth="1"/>
    <col min="6192" max="6192" width="3.85546875" style="5" customWidth="1"/>
    <col min="6193" max="6206" width="2.7109375" style="5" customWidth="1"/>
    <col min="6207" max="6207" width="4.140625" style="5" customWidth="1"/>
    <col min="6208" max="6253" width="2.7109375" style="5" customWidth="1"/>
    <col min="6254" max="6400" width="4.5703125" style="5"/>
    <col min="6401" max="6401" width="11.7109375" style="5" customWidth="1"/>
    <col min="6402" max="6402" width="6.28515625" style="5" customWidth="1"/>
    <col min="6403" max="6403" width="12.140625" style="5" customWidth="1"/>
    <col min="6404" max="6404" width="0" style="5" hidden="1" customWidth="1"/>
    <col min="6405" max="6405" width="6.85546875" style="5" customWidth="1"/>
    <col min="6406" max="6406" width="7.85546875" style="5" customWidth="1"/>
    <col min="6407" max="6407" width="6.28515625" style="5" customWidth="1"/>
    <col min="6408" max="6408" width="2.7109375" style="5" customWidth="1"/>
    <col min="6409" max="6409" width="6.5703125" style="5" customWidth="1"/>
    <col min="6410" max="6410" width="2.7109375" style="5" customWidth="1"/>
    <col min="6411" max="6411" width="5.7109375" style="5" customWidth="1"/>
    <col min="6412" max="6412" width="2.7109375" style="5" customWidth="1"/>
    <col min="6413" max="6413" width="5.7109375" style="5" customWidth="1"/>
    <col min="6414" max="6414" width="2.7109375" style="5" customWidth="1"/>
    <col min="6415" max="6415" width="6.28515625" style="5" customWidth="1"/>
    <col min="6416" max="6416" width="2.7109375" style="5" customWidth="1"/>
    <col min="6417" max="6417" width="5.7109375" style="5" customWidth="1"/>
    <col min="6418" max="6418" width="2.7109375" style="5" customWidth="1"/>
    <col min="6419" max="6419" width="5.7109375" style="5" customWidth="1"/>
    <col min="6420" max="6420" width="2.7109375" style="5" customWidth="1"/>
    <col min="6421" max="6421" width="5.7109375" style="5" customWidth="1"/>
    <col min="6422" max="6422" width="2.7109375" style="5" customWidth="1"/>
    <col min="6423" max="6423" width="5.7109375" style="5" customWidth="1"/>
    <col min="6424" max="6424" width="2.7109375" style="5" customWidth="1"/>
    <col min="6425" max="6425" width="5.7109375" style="5" customWidth="1"/>
    <col min="6426" max="6426" width="2.7109375" style="5" customWidth="1"/>
    <col min="6427" max="6427" width="6.28515625" style="5" customWidth="1"/>
    <col min="6428" max="6428" width="2.7109375" style="5" customWidth="1"/>
    <col min="6429" max="6429" width="5.7109375" style="5" customWidth="1"/>
    <col min="6430" max="6430" width="2.7109375" style="5" customWidth="1"/>
    <col min="6431" max="6431" width="5.7109375" style="5" customWidth="1"/>
    <col min="6432" max="6432" width="6.42578125" style="5" customWidth="1"/>
    <col min="6433" max="6433" width="7.140625" style="5" customWidth="1"/>
    <col min="6434" max="6434" width="4.140625" style="5" customWidth="1"/>
    <col min="6435" max="6446" width="2.7109375" style="5" customWidth="1"/>
    <col min="6447" max="6447" width="2.28515625" style="5" customWidth="1"/>
    <col min="6448" max="6448" width="3.85546875" style="5" customWidth="1"/>
    <col min="6449" max="6462" width="2.7109375" style="5" customWidth="1"/>
    <col min="6463" max="6463" width="4.140625" style="5" customWidth="1"/>
    <col min="6464" max="6509" width="2.7109375" style="5" customWidth="1"/>
    <col min="6510" max="6656" width="4.5703125" style="5"/>
    <col min="6657" max="6657" width="11.7109375" style="5" customWidth="1"/>
    <col min="6658" max="6658" width="6.28515625" style="5" customWidth="1"/>
    <col min="6659" max="6659" width="12.140625" style="5" customWidth="1"/>
    <col min="6660" max="6660" width="0" style="5" hidden="1" customWidth="1"/>
    <col min="6661" max="6661" width="6.85546875" style="5" customWidth="1"/>
    <col min="6662" max="6662" width="7.85546875" style="5" customWidth="1"/>
    <col min="6663" max="6663" width="6.28515625" style="5" customWidth="1"/>
    <col min="6664" max="6664" width="2.7109375" style="5" customWidth="1"/>
    <col min="6665" max="6665" width="6.5703125" style="5" customWidth="1"/>
    <col min="6666" max="6666" width="2.7109375" style="5" customWidth="1"/>
    <col min="6667" max="6667" width="5.7109375" style="5" customWidth="1"/>
    <col min="6668" max="6668" width="2.7109375" style="5" customWidth="1"/>
    <col min="6669" max="6669" width="5.7109375" style="5" customWidth="1"/>
    <col min="6670" max="6670" width="2.7109375" style="5" customWidth="1"/>
    <col min="6671" max="6671" width="6.28515625" style="5" customWidth="1"/>
    <col min="6672" max="6672" width="2.7109375" style="5" customWidth="1"/>
    <col min="6673" max="6673" width="5.7109375" style="5" customWidth="1"/>
    <col min="6674" max="6674" width="2.7109375" style="5" customWidth="1"/>
    <col min="6675" max="6675" width="5.7109375" style="5" customWidth="1"/>
    <col min="6676" max="6676" width="2.7109375" style="5" customWidth="1"/>
    <col min="6677" max="6677" width="5.7109375" style="5" customWidth="1"/>
    <col min="6678" max="6678" width="2.7109375" style="5" customWidth="1"/>
    <col min="6679" max="6679" width="5.7109375" style="5" customWidth="1"/>
    <col min="6680" max="6680" width="2.7109375" style="5" customWidth="1"/>
    <col min="6681" max="6681" width="5.7109375" style="5" customWidth="1"/>
    <col min="6682" max="6682" width="2.7109375" style="5" customWidth="1"/>
    <col min="6683" max="6683" width="6.28515625" style="5" customWidth="1"/>
    <col min="6684" max="6684" width="2.7109375" style="5" customWidth="1"/>
    <col min="6685" max="6685" width="5.7109375" style="5" customWidth="1"/>
    <col min="6686" max="6686" width="2.7109375" style="5" customWidth="1"/>
    <col min="6687" max="6687" width="5.7109375" style="5" customWidth="1"/>
    <col min="6688" max="6688" width="6.42578125" style="5" customWidth="1"/>
    <col min="6689" max="6689" width="7.140625" style="5" customWidth="1"/>
    <col min="6690" max="6690" width="4.140625" style="5" customWidth="1"/>
    <col min="6691" max="6702" width="2.7109375" style="5" customWidth="1"/>
    <col min="6703" max="6703" width="2.28515625" style="5" customWidth="1"/>
    <col min="6704" max="6704" width="3.85546875" style="5" customWidth="1"/>
    <col min="6705" max="6718" width="2.7109375" style="5" customWidth="1"/>
    <col min="6719" max="6719" width="4.140625" style="5" customWidth="1"/>
    <col min="6720" max="6765" width="2.7109375" style="5" customWidth="1"/>
    <col min="6766" max="6912" width="4.5703125" style="5"/>
    <col min="6913" max="6913" width="11.7109375" style="5" customWidth="1"/>
    <col min="6914" max="6914" width="6.28515625" style="5" customWidth="1"/>
    <col min="6915" max="6915" width="12.140625" style="5" customWidth="1"/>
    <col min="6916" max="6916" width="0" style="5" hidden="1" customWidth="1"/>
    <col min="6917" max="6917" width="6.85546875" style="5" customWidth="1"/>
    <col min="6918" max="6918" width="7.85546875" style="5" customWidth="1"/>
    <col min="6919" max="6919" width="6.28515625" style="5" customWidth="1"/>
    <col min="6920" max="6920" width="2.7109375" style="5" customWidth="1"/>
    <col min="6921" max="6921" width="6.5703125" style="5" customWidth="1"/>
    <col min="6922" max="6922" width="2.7109375" style="5" customWidth="1"/>
    <col min="6923" max="6923" width="5.7109375" style="5" customWidth="1"/>
    <col min="6924" max="6924" width="2.7109375" style="5" customWidth="1"/>
    <col min="6925" max="6925" width="5.7109375" style="5" customWidth="1"/>
    <col min="6926" max="6926" width="2.7109375" style="5" customWidth="1"/>
    <col min="6927" max="6927" width="6.28515625" style="5" customWidth="1"/>
    <col min="6928" max="6928" width="2.7109375" style="5" customWidth="1"/>
    <col min="6929" max="6929" width="5.7109375" style="5" customWidth="1"/>
    <col min="6930" max="6930" width="2.7109375" style="5" customWidth="1"/>
    <col min="6931" max="6931" width="5.7109375" style="5" customWidth="1"/>
    <col min="6932" max="6932" width="2.7109375" style="5" customWidth="1"/>
    <col min="6933" max="6933" width="5.7109375" style="5" customWidth="1"/>
    <col min="6934" max="6934" width="2.7109375" style="5" customWidth="1"/>
    <col min="6935" max="6935" width="5.7109375" style="5" customWidth="1"/>
    <col min="6936" max="6936" width="2.7109375" style="5" customWidth="1"/>
    <col min="6937" max="6937" width="5.7109375" style="5" customWidth="1"/>
    <col min="6938" max="6938" width="2.7109375" style="5" customWidth="1"/>
    <col min="6939" max="6939" width="6.28515625" style="5" customWidth="1"/>
    <col min="6940" max="6940" width="2.7109375" style="5" customWidth="1"/>
    <col min="6941" max="6941" width="5.7109375" style="5" customWidth="1"/>
    <col min="6942" max="6942" width="2.7109375" style="5" customWidth="1"/>
    <col min="6943" max="6943" width="5.7109375" style="5" customWidth="1"/>
    <col min="6944" max="6944" width="6.42578125" style="5" customWidth="1"/>
    <col min="6945" max="6945" width="7.140625" style="5" customWidth="1"/>
    <col min="6946" max="6946" width="4.140625" style="5" customWidth="1"/>
    <col min="6947" max="6958" width="2.7109375" style="5" customWidth="1"/>
    <col min="6959" max="6959" width="2.28515625" style="5" customWidth="1"/>
    <col min="6960" max="6960" width="3.85546875" style="5" customWidth="1"/>
    <col min="6961" max="6974" width="2.7109375" style="5" customWidth="1"/>
    <col min="6975" max="6975" width="4.140625" style="5" customWidth="1"/>
    <col min="6976" max="7021" width="2.7109375" style="5" customWidth="1"/>
    <col min="7022" max="7168" width="4.5703125" style="5"/>
    <col min="7169" max="7169" width="11.7109375" style="5" customWidth="1"/>
    <col min="7170" max="7170" width="6.28515625" style="5" customWidth="1"/>
    <col min="7171" max="7171" width="12.140625" style="5" customWidth="1"/>
    <col min="7172" max="7172" width="0" style="5" hidden="1" customWidth="1"/>
    <col min="7173" max="7173" width="6.85546875" style="5" customWidth="1"/>
    <col min="7174" max="7174" width="7.85546875" style="5" customWidth="1"/>
    <col min="7175" max="7175" width="6.28515625" style="5" customWidth="1"/>
    <col min="7176" max="7176" width="2.7109375" style="5" customWidth="1"/>
    <col min="7177" max="7177" width="6.5703125" style="5" customWidth="1"/>
    <col min="7178" max="7178" width="2.7109375" style="5" customWidth="1"/>
    <col min="7179" max="7179" width="5.7109375" style="5" customWidth="1"/>
    <col min="7180" max="7180" width="2.7109375" style="5" customWidth="1"/>
    <col min="7181" max="7181" width="5.7109375" style="5" customWidth="1"/>
    <col min="7182" max="7182" width="2.7109375" style="5" customWidth="1"/>
    <col min="7183" max="7183" width="6.28515625" style="5" customWidth="1"/>
    <col min="7184" max="7184" width="2.7109375" style="5" customWidth="1"/>
    <col min="7185" max="7185" width="5.7109375" style="5" customWidth="1"/>
    <col min="7186" max="7186" width="2.7109375" style="5" customWidth="1"/>
    <col min="7187" max="7187" width="5.7109375" style="5" customWidth="1"/>
    <col min="7188" max="7188" width="2.7109375" style="5" customWidth="1"/>
    <col min="7189" max="7189" width="5.7109375" style="5" customWidth="1"/>
    <col min="7190" max="7190" width="2.7109375" style="5" customWidth="1"/>
    <col min="7191" max="7191" width="5.7109375" style="5" customWidth="1"/>
    <col min="7192" max="7192" width="2.7109375" style="5" customWidth="1"/>
    <col min="7193" max="7193" width="5.7109375" style="5" customWidth="1"/>
    <col min="7194" max="7194" width="2.7109375" style="5" customWidth="1"/>
    <col min="7195" max="7195" width="6.28515625" style="5" customWidth="1"/>
    <col min="7196" max="7196" width="2.7109375" style="5" customWidth="1"/>
    <col min="7197" max="7197" width="5.7109375" style="5" customWidth="1"/>
    <col min="7198" max="7198" width="2.7109375" style="5" customWidth="1"/>
    <col min="7199" max="7199" width="5.7109375" style="5" customWidth="1"/>
    <col min="7200" max="7200" width="6.42578125" style="5" customWidth="1"/>
    <col min="7201" max="7201" width="7.140625" style="5" customWidth="1"/>
    <col min="7202" max="7202" width="4.140625" style="5" customWidth="1"/>
    <col min="7203" max="7214" width="2.7109375" style="5" customWidth="1"/>
    <col min="7215" max="7215" width="2.28515625" style="5" customWidth="1"/>
    <col min="7216" max="7216" width="3.85546875" style="5" customWidth="1"/>
    <col min="7217" max="7230" width="2.7109375" style="5" customWidth="1"/>
    <col min="7231" max="7231" width="4.140625" style="5" customWidth="1"/>
    <col min="7232" max="7277" width="2.7109375" style="5" customWidth="1"/>
    <col min="7278" max="7424" width="4.5703125" style="5"/>
    <col min="7425" max="7425" width="11.7109375" style="5" customWidth="1"/>
    <col min="7426" max="7426" width="6.28515625" style="5" customWidth="1"/>
    <col min="7427" max="7427" width="12.140625" style="5" customWidth="1"/>
    <col min="7428" max="7428" width="0" style="5" hidden="1" customWidth="1"/>
    <col min="7429" max="7429" width="6.85546875" style="5" customWidth="1"/>
    <col min="7430" max="7430" width="7.85546875" style="5" customWidth="1"/>
    <col min="7431" max="7431" width="6.28515625" style="5" customWidth="1"/>
    <col min="7432" max="7432" width="2.7109375" style="5" customWidth="1"/>
    <col min="7433" max="7433" width="6.5703125" style="5" customWidth="1"/>
    <col min="7434" max="7434" width="2.7109375" style="5" customWidth="1"/>
    <col min="7435" max="7435" width="5.7109375" style="5" customWidth="1"/>
    <col min="7436" max="7436" width="2.7109375" style="5" customWidth="1"/>
    <col min="7437" max="7437" width="5.7109375" style="5" customWidth="1"/>
    <col min="7438" max="7438" width="2.7109375" style="5" customWidth="1"/>
    <col min="7439" max="7439" width="6.28515625" style="5" customWidth="1"/>
    <col min="7440" max="7440" width="2.7109375" style="5" customWidth="1"/>
    <col min="7441" max="7441" width="5.7109375" style="5" customWidth="1"/>
    <col min="7442" max="7442" width="2.7109375" style="5" customWidth="1"/>
    <col min="7443" max="7443" width="5.7109375" style="5" customWidth="1"/>
    <col min="7444" max="7444" width="2.7109375" style="5" customWidth="1"/>
    <col min="7445" max="7445" width="5.7109375" style="5" customWidth="1"/>
    <col min="7446" max="7446" width="2.7109375" style="5" customWidth="1"/>
    <col min="7447" max="7447" width="5.7109375" style="5" customWidth="1"/>
    <col min="7448" max="7448" width="2.7109375" style="5" customWidth="1"/>
    <col min="7449" max="7449" width="5.7109375" style="5" customWidth="1"/>
    <col min="7450" max="7450" width="2.7109375" style="5" customWidth="1"/>
    <col min="7451" max="7451" width="6.28515625" style="5" customWidth="1"/>
    <col min="7452" max="7452" width="2.7109375" style="5" customWidth="1"/>
    <col min="7453" max="7453" width="5.7109375" style="5" customWidth="1"/>
    <col min="7454" max="7454" width="2.7109375" style="5" customWidth="1"/>
    <col min="7455" max="7455" width="5.7109375" style="5" customWidth="1"/>
    <col min="7456" max="7456" width="6.42578125" style="5" customWidth="1"/>
    <col min="7457" max="7457" width="7.140625" style="5" customWidth="1"/>
    <col min="7458" max="7458" width="4.140625" style="5" customWidth="1"/>
    <col min="7459" max="7470" width="2.7109375" style="5" customWidth="1"/>
    <col min="7471" max="7471" width="2.28515625" style="5" customWidth="1"/>
    <col min="7472" max="7472" width="3.85546875" style="5" customWidth="1"/>
    <col min="7473" max="7486" width="2.7109375" style="5" customWidth="1"/>
    <col min="7487" max="7487" width="4.140625" style="5" customWidth="1"/>
    <col min="7488" max="7533" width="2.7109375" style="5" customWidth="1"/>
    <col min="7534" max="7680" width="4.5703125" style="5"/>
    <col min="7681" max="7681" width="11.7109375" style="5" customWidth="1"/>
    <col min="7682" max="7682" width="6.28515625" style="5" customWidth="1"/>
    <col min="7683" max="7683" width="12.140625" style="5" customWidth="1"/>
    <col min="7684" max="7684" width="0" style="5" hidden="1" customWidth="1"/>
    <col min="7685" max="7685" width="6.85546875" style="5" customWidth="1"/>
    <col min="7686" max="7686" width="7.85546875" style="5" customWidth="1"/>
    <col min="7687" max="7687" width="6.28515625" style="5" customWidth="1"/>
    <col min="7688" max="7688" width="2.7109375" style="5" customWidth="1"/>
    <col min="7689" max="7689" width="6.5703125" style="5" customWidth="1"/>
    <col min="7690" max="7690" width="2.7109375" style="5" customWidth="1"/>
    <col min="7691" max="7691" width="5.7109375" style="5" customWidth="1"/>
    <col min="7692" max="7692" width="2.7109375" style="5" customWidth="1"/>
    <col min="7693" max="7693" width="5.7109375" style="5" customWidth="1"/>
    <col min="7694" max="7694" width="2.7109375" style="5" customWidth="1"/>
    <col min="7695" max="7695" width="6.28515625" style="5" customWidth="1"/>
    <col min="7696" max="7696" width="2.7109375" style="5" customWidth="1"/>
    <col min="7697" max="7697" width="5.7109375" style="5" customWidth="1"/>
    <col min="7698" max="7698" width="2.7109375" style="5" customWidth="1"/>
    <col min="7699" max="7699" width="5.7109375" style="5" customWidth="1"/>
    <col min="7700" max="7700" width="2.7109375" style="5" customWidth="1"/>
    <col min="7701" max="7701" width="5.7109375" style="5" customWidth="1"/>
    <col min="7702" max="7702" width="2.7109375" style="5" customWidth="1"/>
    <col min="7703" max="7703" width="5.7109375" style="5" customWidth="1"/>
    <col min="7704" max="7704" width="2.7109375" style="5" customWidth="1"/>
    <col min="7705" max="7705" width="5.7109375" style="5" customWidth="1"/>
    <col min="7706" max="7706" width="2.7109375" style="5" customWidth="1"/>
    <col min="7707" max="7707" width="6.28515625" style="5" customWidth="1"/>
    <col min="7708" max="7708" width="2.7109375" style="5" customWidth="1"/>
    <col min="7709" max="7709" width="5.7109375" style="5" customWidth="1"/>
    <col min="7710" max="7710" width="2.7109375" style="5" customWidth="1"/>
    <col min="7711" max="7711" width="5.7109375" style="5" customWidth="1"/>
    <col min="7712" max="7712" width="6.42578125" style="5" customWidth="1"/>
    <col min="7713" max="7713" width="7.140625" style="5" customWidth="1"/>
    <col min="7714" max="7714" width="4.140625" style="5" customWidth="1"/>
    <col min="7715" max="7726" width="2.7109375" style="5" customWidth="1"/>
    <col min="7727" max="7727" width="2.28515625" style="5" customWidth="1"/>
    <col min="7728" max="7728" width="3.85546875" style="5" customWidth="1"/>
    <col min="7729" max="7742" width="2.7109375" style="5" customWidth="1"/>
    <col min="7743" max="7743" width="4.140625" style="5" customWidth="1"/>
    <col min="7744" max="7789" width="2.7109375" style="5" customWidth="1"/>
    <col min="7790" max="7936" width="4.5703125" style="5"/>
    <col min="7937" max="7937" width="11.7109375" style="5" customWidth="1"/>
    <col min="7938" max="7938" width="6.28515625" style="5" customWidth="1"/>
    <col min="7939" max="7939" width="12.140625" style="5" customWidth="1"/>
    <col min="7940" max="7940" width="0" style="5" hidden="1" customWidth="1"/>
    <col min="7941" max="7941" width="6.85546875" style="5" customWidth="1"/>
    <col min="7942" max="7942" width="7.85546875" style="5" customWidth="1"/>
    <col min="7943" max="7943" width="6.28515625" style="5" customWidth="1"/>
    <col min="7944" max="7944" width="2.7109375" style="5" customWidth="1"/>
    <col min="7945" max="7945" width="6.5703125" style="5" customWidth="1"/>
    <col min="7946" max="7946" width="2.7109375" style="5" customWidth="1"/>
    <col min="7947" max="7947" width="5.7109375" style="5" customWidth="1"/>
    <col min="7948" max="7948" width="2.7109375" style="5" customWidth="1"/>
    <col min="7949" max="7949" width="5.7109375" style="5" customWidth="1"/>
    <col min="7950" max="7950" width="2.7109375" style="5" customWidth="1"/>
    <col min="7951" max="7951" width="6.28515625" style="5" customWidth="1"/>
    <col min="7952" max="7952" width="2.7109375" style="5" customWidth="1"/>
    <col min="7953" max="7953" width="5.7109375" style="5" customWidth="1"/>
    <col min="7954" max="7954" width="2.7109375" style="5" customWidth="1"/>
    <col min="7955" max="7955" width="5.7109375" style="5" customWidth="1"/>
    <col min="7956" max="7956" width="2.7109375" style="5" customWidth="1"/>
    <col min="7957" max="7957" width="5.7109375" style="5" customWidth="1"/>
    <col min="7958" max="7958" width="2.7109375" style="5" customWidth="1"/>
    <col min="7959" max="7959" width="5.7109375" style="5" customWidth="1"/>
    <col min="7960" max="7960" width="2.7109375" style="5" customWidth="1"/>
    <col min="7961" max="7961" width="5.7109375" style="5" customWidth="1"/>
    <col min="7962" max="7962" width="2.7109375" style="5" customWidth="1"/>
    <col min="7963" max="7963" width="6.28515625" style="5" customWidth="1"/>
    <col min="7964" max="7964" width="2.7109375" style="5" customWidth="1"/>
    <col min="7965" max="7965" width="5.7109375" style="5" customWidth="1"/>
    <col min="7966" max="7966" width="2.7109375" style="5" customWidth="1"/>
    <col min="7967" max="7967" width="5.7109375" style="5" customWidth="1"/>
    <col min="7968" max="7968" width="6.42578125" style="5" customWidth="1"/>
    <col min="7969" max="7969" width="7.140625" style="5" customWidth="1"/>
    <col min="7970" max="7970" width="4.140625" style="5" customWidth="1"/>
    <col min="7971" max="7982" width="2.7109375" style="5" customWidth="1"/>
    <col min="7983" max="7983" width="2.28515625" style="5" customWidth="1"/>
    <col min="7984" max="7984" width="3.85546875" style="5" customWidth="1"/>
    <col min="7985" max="7998" width="2.7109375" style="5" customWidth="1"/>
    <col min="7999" max="7999" width="4.140625" style="5" customWidth="1"/>
    <col min="8000" max="8045" width="2.7109375" style="5" customWidth="1"/>
    <col min="8046" max="8192" width="4.5703125" style="5"/>
    <col min="8193" max="8193" width="11.7109375" style="5" customWidth="1"/>
    <col min="8194" max="8194" width="6.28515625" style="5" customWidth="1"/>
    <col min="8195" max="8195" width="12.140625" style="5" customWidth="1"/>
    <col min="8196" max="8196" width="0" style="5" hidden="1" customWidth="1"/>
    <col min="8197" max="8197" width="6.85546875" style="5" customWidth="1"/>
    <col min="8198" max="8198" width="7.85546875" style="5" customWidth="1"/>
    <col min="8199" max="8199" width="6.28515625" style="5" customWidth="1"/>
    <col min="8200" max="8200" width="2.7109375" style="5" customWidth="1"/>
    <col min="8201" max="8201" width="6.5703125" style="5" customWidth="1"/>
    <col min="8202" max="8202" width="2.7109375" style="5" customWidth="1"/>
    <col min="8203" max="8203" width="5.7109375" style="5" customWidth="1"/>
    <col min="8204" max="8204" width="2.7109375" style="5" customWidth="1"/>
    <col min="8205" max="8205" width="5.7109375" style="5" customWidth="1"/>
    <col min="8206" max="8206" width="2.7109375" style="5" customWidth="1"/>
    <col min="8207" max="8207" width="6.28515625" style="5" customWidth="1"/>
    <col min="8208" max="8208" width="2.7109375" style="5" customWidth="1"/>
    <col min="8209" max="8209" width="5.7109375" style="5" customWidth="1"/>
    <col min="8210" max="8210" width="2.7109375" style="5" customWidth="1"/>
    <col min="8211" max="8211" width="5.7109375" style="5" customWidth="1"/>
    <col min="8212" max="8212" width="2.7109375" style="5" customWidth="1"/>
    <col min="8213" max="8213" width="5.7109375" style="5" customWidth="1"/>
    <col min="8214" max="8214" width="2.7109375" style="5" customWidth="1"/>
    <col min="8215" max="8215" width="5.7109375" style="5" customWidth="1"/>
    <col min="8216" max="8216" width="2.7109375" style="5" customWidth="1"/>
    <col min="8217" max="8217" width="5.7109375" style="5" customWidth="1"/>
    <col min="8218" max="8218" width="2.7109375" style="5" customWidth="1"/>
    <col min="8219" max="8219" width="6.28515625" style="5" customWidth="1"/>
    <col min="8220" max="8220" width="2.7109375" style="5" customWidth="1"/>
    <col min="8221" max="8221" width="5.7109375" style="5" customWidth="1"/>
    <col min="8222" max="8222" width="2.7109375" style="5" customWidth="1"/>
    <col min="8223" max="8223" width="5.7109375" style="5" customWidth="1"/>
    <col min="8224" max="8224" width="6.42578125" style="5" customWidth="1"/>
    <col min="8225" max="8225" width="7.140625" style="5" customWidth="1"/>
    <col min="8226" max="8226" width="4.140625" style="5" customWidth="1"/>
    <col min="8227" max="8238" width="2.7109375" style="5" customWidth="1"/>
    <col min="8239" max="8239" width="2.28515625" style="5" customWidth="1"/>
    <col min="8240" max="8240" width="3.85546875" style="5" customWidth="1"/>
    <col min="8241" max="8254" width="2.7109375" style="5" customWidth="1"/>
    <col min="8255" max="8255" width="4.140625" style="5" customWidth="1"/>
    <col min="8256" max="8301" width="2.7109375" style="5" customWidth="1"/>
    <col min="8302" max="8448" width="4.5703125" style="5"/>
    <col min="8449" max="8449" width="11.7109375" style="5" customWidth="1"/>
    <col min="8450" max="8450" width="6.28515625" style="5" customWidth="1"/>
    <col min="8451" max="8451" width="12.140625" style="5" customWidth="1"/>
    <col min="8452" max="8452" width="0" style="5" hidden="1" customWidth="1"/>
    <col min="8453" max="8453" width="6.85546875" style="5" customWidth="1"/>
    <col min="8454" max="8454" width="7.85546875" style="5" customWidth="1"/>
    <col min="8455" max="8455" width="6.28515625" style="5" customWidth="1"/>
    <col min="8456" max="8456" width="2.7109375" style="5" customWidth="1"/>
    <col min="8457" max="8457" width="6.5703125" style="5" customWidth="1"/>
    <col min="8458" max="8458" width="2.7109375" style="5" customWidth="1"/>
    <col min="8459" max="8459" width="5.7109375" style="5" customWidth="1"/>
    <col min="8460" max="8460" width="2.7109375" style="5" customWidth="1"/>
    <col min="8461" max="8461" width="5.7109375" style="5" customWidth="1"/>
    <col min="8462" max="8462" width="2.7109375" style="5" customWidth="1"/>
    <col min="8463" max="8463" width="6.28515625" style="5" customWidth="1"/>
    <col min="8464" max="8464" width="2.7109375" style="5" customWidth="1"/>
    <col min="8465" max="8465" width="5.7109375" style="5" customWidth="1"/>
    <col min="8466" max="8466" width="2.7109375" style="5" customWidth="1"/>
    <col min="8467" max="8467" width="5.7109375" style="5" customWidth="1"/>
    <col min="8468" max="8468" width="2.7109375" style="5" customWidth="1"/>
    <col min="8469" max="8469" width="5.7109375" style="5" customWidth="1"/>
    <col min="8470" max="8470" width="2.7109375" style="5" customWidth="1"/>
    <col min="8471" max="8471" width="5.7109375" style="5" customWidth="1"/>
    <col min="8472" max="8472" width="2.7109375" style="5" customWidth="1"/>
    <col min="8473" max="8473" width="5.7109375" style="5" customWidth="1"/>
    <col min="8474" max="8474" width="2.7109375" style="5" customWidth="1"/>
    <col min="8475" max="8475" width="6.28515625" style="5" customWidth="1"/>
    <col min="8476" max="8476" width="2.7109375" style="5" customWidth="1"/>
    <col min="8477" max="8477" width="5.7109375" style="5" customWidth="1"/>
    <col min="8478" max="8478" width="2.7109375" style="5" customWidth="1"/>
    <col min="8479" max="8479" width="5.7109375" style="5" customWidth="1"/>
    <col min="8480" max="8480" width="6.42578125" style="5" customWidth="1"/>
    <col min="8481" max="8481" width="7.140625" style="5" customWidth="1"/>
    <col min="8482" max="8482" width="4.140625" style="5" customWidth="1"/>
    <col min="8483" max="8494" width="2.7109375" style="5" customWidth="1"/>
    <col min="8495" max="8495" width="2.28515625" style="5" customWidth="1"/>
    <col min="8496" max="8496" width="3.85546875" style="5" customWidth="1"/>
    <col min="8497" max="8510" width="2.7109375" style="5" customWidth="1"/>
    <col min="8511" max="8511" width="4.140625" style="5" customWidth="1"/>
    <col min="8512" max="8557" width="2.7109375" style="5" customWidth="1"/>
    <col min="8558" max="8704" width="4.5703125" style="5"/>
    <col min="8705" max="8705" width="11.7109375" style="5" customWidth="1"/>
    <col min="8706" max="8706" width="6.28515625" style="5" customWidth="1"/>
    <col min="8707" max="8707" width="12.140625" style="5" customWidth="1"/>
    <col min="8708" max="8708" width="0" style="5" hidden="1" customWidth="1"/>
    <col min="8709" max="8709" width="6.85546875" style="5" customWidth="1"/>
    <col min="8710" max="8710" width="7.85546875" style="5" customWidth="1"/>
    <col min="8711" max="8711" width="6.28515625" style="5" customWidth="1"/>
    <col min="8712" max="8712" width="2.7109375" style="5" customWidth="1"/>
    <col min="8713" max="8713" width="6.5703125" style="5" customWidth="1"/>
    <col min="8714" max="8714" width="2.7109375" style="5" customWidth="1"/>
    <col min="8715" max="8715" width="5.7109375" style="5" customWidth="1"/>
    <col min="8716" max="8716" width="2.7109375" style="5" customWidth="1"/>
    <col min="8717" max="8717" width="5.7109375" style="5" customWidth="1"/>
    <col min="8718" max="8718" width="2.7109375" style="5" customWidth="1"/>
    <col min="8719" max="8719" width="6.28515625" style="5" customWidth="1"/>
    <col min="8720" max="8720" width="2.7109375" style="5" customWidth="1"/>
    <col min="8721" max="8721" width="5.7109375" style="5" customWidth="1"/>
    <col min="8722" max="8722" width="2.7109375" style="5" customWidth="1"/>
    <col min="8723" max="8723" width="5.7109375" style="5" customWidth="1"/>
    <col min="8724" max="8724" width="2.7109375" style="5" customWidth="1"/>
    <col min="8725" max="8725" width="5.7109375" style="5" customWidth="1"/>
    <col min="8726" max="8726" width="2.7109375" style="5" customWidth="1"/>
    <col min="8727" max="8727" width="5.7109375" style="5" customWidth="1"/>
    <col min="8728" max="8728" width="2.7109375" style="5" customWidth="1"/>
    <col min="8729" max="8729" width="5.7109375" style="5" customWidth="1"/>
    <col min="8730" max="8730" width="2.7109375" style="5" customWidth="1"/>
    <col min="8731" max="8731" width="6.28515625" style="5" customWidth="1"/>
    <col min="8732" max="8732" width="2.7109375" style="5" customWidth="1"/>
    <col min="8733" max="8733" width="5.7109375" style="5" customWidth="1"/>
    <col min="8734" max="8734" width="2.7109375" style="5" customWidth="1"/>
    <col min="8735" max="8735" width="5.7109375" style="5" customWidth="1"/>
    <col min="8736" max="8736" width="6.42578125" style="5" customWidth="1"/>
    <col min="8737" max="8737" width="7.140625" style="5" customWidth="1"/>
    <col min="8738" max="8738" width="4.140625" style="5" customWidth="1"/>
    <col min="8739" max="8750" width="2.7109375" style="5" customWidth="1"/>
    <col min="8751" max="8751" width="2.28515625" style="5" customWidth="1"/>
    <col min="8752" max="8752" width="3.85546875" style="5" customWidth="1"/>
    <col min="8753" max="8766" width="2.7109375" style="5" customWidth="1"/>
    <col min="8767" max="8767" width="4.140625" style="5" customWidth="1"/>
    <col min="8768" max="8813" width="2.7109375" style="5" customWidth="1"/>
    <col min="8814" max="8960" width="4.5703125" style="5"/>
    <col min="8961" max="8961" width="11.7109375" style="5" customWidth="1"/>
    <col min="8962" max="8962" width="6.28515625" style="5" customWidth="1"/>
    <col min="8963" max="8963" width="12.140625" style="5" customWidth="1"/>
    <col min="8964" max="8964" width="0" style="5" hidden="1" customWidth="1"/>
    <col min="8965" max="8965" width="6.85546875" style="5" customWidth="1"/>
    <col min="8966" max="8966" width="7.85546875" style="5" customWidth="1"/>
    <col min="8967" max="8967" width="6.28515625" style="5" customWidth="1"/>
    <col min="8968" max="8968" width="2.7109375" style="5" customWidth="1"/>
    <col min="8969" max="8969" width="6.5703125" style="5" customWidth="1"/>
    <col min="8970" max="8970" width="2.7109375" style="5" customWidth="1"/>
    <col min="8971" max="8971" width="5.7109375" style="5" customWidth="1"/>
    <col min="8972" max="8972" width="2.7109375" style="5" customWidth="1"/>
    <col min="8973" max="8973" width="5.7109375" style="5" customWidth="1"/>
    <col min="8974" max="8974" width="2.7109375" style="5" customWidth="1"/>
    <col min="8975" max="8975" width="6.28515625" style="5" customWidth="1"/>
    <col min="8976" max="8976" width="2.7109375" style="5" customWidth="1"/>
    <col min="8977" max="8977" width="5.7109375" style="5" customWidth="1"/>
    <col min="8978" max="8978" width="2.7109375" style="5" customWidth="1"/>
    <col min="8979" max="8979" width="5.7109375" style="5" customWidth="1"/>
    <col min="8980" max="8980" width="2.7109375" style="5" customWidth="1"/>
    <col min="8981" max="8981" width="5.7109375" style="5" customWidth="1"/>
    <col min="8982" max="8982" width="2.7109375" style="5" customWidth="1"/>
    <col min="8983" max="8983" width="5.7109375" style="5" customWidth="1"/>
    <col min="8984" max="8984" width="2.7109375" style="5" customWidth="1"/>
    <col min="8985" max="8985" width="5.7109375" style="5" customWidth="1"/>
    <col min="8986" max="8986" width="2.7109375" style="5" customWidth="1"/>
    <col min="8987" max="8987" width="6.28515625" style="5" customWidth="1"/>
    <col min="8988" max="8988" width="2.7109375" style="5" customWidth="1"/>
    <col min="8989" max="8989" width="5.7109375" style="5" customWidth="1"/>
    <col min="8990" max="8990" width="2.7109375" style="5" customWidth="1"/>
    <col min="8991" max="8991" width="5.7109375" style="5" customWidth="1"/>
    <col min="8992" max="8992" width="6.42578125" style="5" customWidth="1"/>
    <col min="8993" max="8993" width="7.140625" style="5" customWidth="1"/>
    <col min="8994" max="8994" width="4.140625" style="5" customWidth="1"/>
    <col min="8995" max="9006" width="2.7109375" style="5" customWidth="1"/>
    <col min="9007" max="9007" width="2.28515625" style="5" customWidth="1"/>
    <col min="9008" max="9008" width="3.85546875" style="5" customWidth="1"/>
    <col min="9009" max="9022" width="2.7109375" style="5" customWidth="1"/>
    <col min="9023" max="9023" width="4.140625" style="5" customWidth="1"/>
    <col min="9024" max="9069" width="2.7109375" style="5" customWidth="1"/>
    <col min="9070" max="9216" width="4.5703125" style="5"/>
    <col min="9217" max="9217" width="11.7109375" style="5" customWidth="1"/>
    <col min="9218" max="9218" width="6.28515625" style="5" customWidth="1"/>
    <col min="9219" max="9219" width="12.140625" style="5" customWidth="1"/>
    <col min="9220" max="9220" width="0" style="5" hidden="1" customWidth="1"/>
    <col min="9221" max="9221" width="6.85546875" style="5" customWidth="1"/>
    <col min="9222" max="9222" width="7.85546875" style="5" customWidth="1"/>
    <col min="9223" max="9223" width="6.28515625" style="5" customWidth="1"/>
    <col min="9224" max="9224" width="2.7109375" style="5" customWidth="1"/>
    <col min="9225" max="9225" width="6.5703125" style="5" customWidth="1"/>
    <col min="9226" max="9226" width="2.7109375" style="5" customWidth="1"/>
    <col min="9227" max="9227" width="5.7109375" style="5" customWidth="1"/>
    <col min="9228" max="9228" width="2.7109375" style="5" customWidth="1"/>
    <col min="9229" max="9229" width="5.7109375" style="5" customWidth="1"/>
    <col min="9230" max="9230" width="2.7109375" style="5" customWidth="1"/>
    <col min="9231" max="9231" width="6.28515625" style="5" customWidth="1"/>
    <col min="9232" max="9232" width="2.7109375" style="5" customWidth="1"/>
    <col min="9233" max="9233" width="5.7109375" style="5" customWidth="1"/>
    <col min="9234" max="9234" width="2.7109375" style="5" customWidth="1"/>
    <col min="9235" max="9235" width="5.7109375" style="5" customWidth="1"/>
    <col min="9236" max="9236" width="2.7109375" style="5" customWidth="1"/>
    <col min="9237" max="9237" width="5.7109375" style="5" customWidth="1"/>
    <col min="9238" max="9238" width="2.7109375" style="5" customWidth="1"/>
    <col min="9239" max="9239" width="5.7109375" style="5" customWidth="1"/>
    <col min="9240" max="9240" width="2.7109375" style="5" customWidth="1"/>
    <col min="9241" max="9241" width="5.7109375" style="5" customWidth="1"/>
    <col min="9242" max="9242" width="2.7109375" style="5" customWidth="1"/>
    <col min="9243" max="9243" width="6.28515625" style="5" customWidth="1"/>
    <col min="9244" max="9244" width="2.7109375" style="5" customWidth="1"/>
    <col min="9245" max="9245" width="5.7109375" style="5" customWidth="1"/>
    <col min="9246" max="9246" width="2.7109375" style="5" customWidth="1"/>
    <col min="9247" max="9247" width="5.7109375" style="5" customWidth="1"/>
    <col min="9248" max="9248" width="6.42578125" style="5" customWidth="1"/>
    <col min="9249" max="9249" width="7.140625" style="5" customWidth="1"/>
    <col min="9250" max="9250" width="4.140625" style="5" customWidth="1"/>
    <col min="9251" max="9262" width="2.7109375" style="5" customWidth="1"/>
    <col min="9263" max="9263" width="2.28515625" style="5" customWidth="1"/>
    <col min="9264" max="9264" width="3.85546875" style="5" customWidth="1"/>
    <col min="9265" max="9278" width="2.7109375" style="5" customWidth="1"/>
    <col min="9279" max="9279" width="4.140625" style="5" customWidth="1"/>
    <col min="9280" max="9325" width="2.7109375" style="5" customWidth="1"/>
    <col min="9326" max="9472" width="4.5703125" style="5"/>
    <col min="9473" max="9473" width="11.7109375" style="5" customWidth="1"/>
    <col min="9474" max="9474" width="6.28515625" style="5" customWidth="1"/>
    <col min="9475" max="9475" width="12.140625" style="5" customWidth="1"/>
    <col min="9476" max="9476" width="0" style="5" hidden="1" customWidth="1"/>
    <col min="9477" max="9477" width="6.85546875" style="5" customWidth="1"/>
    <col min="9478" max="9478" width="7.85546875" style="5" customWidth="1"/>
    <col min="9479" max="9479" width="6.28515625" style="5" customWidth="1"/>
    <col min="9480" max="9480" width="2.7109375" style="5" customWidth="1"/>
    <col min="9481" max="9481" width="6.5703125" style="5" customWidth="1"/>
    <col min="9482" max="9482" width="2.7109375" style="5" customWidth="1"/>
    <col min="9483" max="9483" width="5.7109375" style="5" customWidth="1"/>
    <col min="9484" max="9484" width="2.7109375" style="5" customWidth="1"/>
    <col min="9485" max="9485" width="5.7109375" style="5" customWidth="1"/>
    <col min="9486" max="9486" width="2.7109375" style="5" customWidth="1"/>
    <col min="9487" max="9487" width="6.28515625" style="5" customWidth="1"/>
    <col min="9488" max="9488" width="2.7109375" style="5" customWidth="1"/>
    <col min="9489" max="9489" width="5.7109375" style="5" customWidth="1"/>
    <col min="9490" max="9490" width="2.7109375" style="5" customWidth="1"/>
    <col min="9491" max="9491" width="5.7109375" style="5" customWidth="1"/>
    <col min="9492" max="9492" width="2.7109375" style="5" customWidth="1"/>
    <col min="9493" max="9493" width="5.7109375" style="5" customWidth="1"/>
    <col min="9494" max="9494" width="2.7109375" style="5" customWidth="1"/>
    <col min="9495" max="9495" width="5.7109375" style="5" customWidth="1"/>
    <col min="9496" max="9496" width="2.7109375" style="5" customWidth="1"/>
    <col min="9497" max="9497" width="5.7109375" style="5" customWidth="1"/>
    <col min="9498" max="9498" width="2.7109375" style="5" customWidth="1"/>
    <col min="9499" max="9499" width="6.28515625" style="5" customWidth="1"/>
    <col min="9500" max="9500" width="2.7109375" style="5" customWidth="1"/>
    <col min="9501" max="9501" width="5.7109375" style="5" customWidth="1"/>
    <col min="9502" max="9502" width="2.7109375" style="5" customWidth="1"/>
    <col min="9503" max="9503" width="5.7109375" style="5" customWidth="1"/>
    <col min="9504" max="9504" width="6.42578125" style="5" customWidth="1"/>
    <col min="9505" max="9505" width="7.140625" style="5" customWidth="1"/>
    <col min="9506" max="9506" width="4.140625" style="5" customWidth="1"/>
    <col min="9507" max="9518" width="2.7109375" style="5" customWidth="1"/>
    <col min="9519" max="9519" width="2.28515625" style="5" customWidth="1"/>
    <col min="9520" max="9520" width="3.85546875" style="5" customWidth="1"/>
    <col min="9521" max="9534" width="2.7109375" style="5" customWidth="1"/>
    <col min="9535" max="9535" width="4.140625" style="5" customWidth="1"/>
    <col min="9536" max="9581" width="2.7109375" style="5" customWidth="1"/>
    <col min="9582" max="9728" width="4.5703125" style="5"/>
    <col min="9729" max="9729" width="11.7109375" style="5" customWidth="1"/>
    <col min="9730" max="9730" width="6.28515625" style="5" customWidth="1"/>
    <col min="9731" max="9731" width="12.140625" style="5" customWidth="1"/>
    <col min="9732" max="9732" width="0" style="5" hidden="1" customWidth="1"/>
    <col min="9733" max="9733" width="6.85546875" style="5" customWidth="1"/>
    <col min="9734" max="9734" width="7.85546875" style="5" customWidth="1"/>
    <col min="9735" max="9735" width="6.28515625" style="5" customWidth="1"/>
    <col min="9736" max="9736" width="2.7109375" style="5" customWidth="1"/>
    <col min="9737" max="9737" width="6.5703125" style="5" customWidth="1"/>
    <col min="9738" max="9738" width="2.7109375" style="5" customWidth="1"/>
    <col min="9739" max="9739" width="5.7109375" style="5" customWidth="1"/>
    <col min="9740" max="9740" width="2.7109375" style="5" customWidth="1"/>
    <col min="9741" max="9741" width="5.7109375" style="5" customWidth="1"/>
    <col min="9742" max="9742" width="2.7109375" style="5" customWidth="1"/>
    <col min="9743" max="9743" width="6.28515625" style="5" customWidth="1"/>
    <col min="9744" max="9744" width="2.7109375" style="5" customWidth="1"/>
    <col min="9745" max="9745" width="5.7109375" style="5" customWidth="1"/>
    <col min="9746" max="9746" width="2.7109375" style="5" customWidth="1"/>
    <col min="9747" max="9747" width="5.7109375" style="5" customWidth="1"/>
    <col min="9748" max="9748" width="2.7109375" style="5" customWidth="1"/>
    <col min="9749" max="9749" width="5.7109375" style="5" customWidth="1"/>
    <col min="9750" max="9750" width="2.7109375" style="5" customWidth="1"/>
    <col min="9751" max="9751" width="5.7109375" style="5" customWidth="1"/>
    <col min="9752" max="9752" width="2.7109375" style="5" customWidth="1"/>
    <col min="9753" max="9753" width="5.7109375" style="5" customWidth="1"/>
    <col min="9754" max="9754" width="2.7109375" style="5" customWidth="1"/>
    <col min="9755" max="9755" width="6.28515625" style="5" customWidth="1"/>
    <col min="9756" max="9756" width="2.7109375" style="5" customWidth="1"/>
    <col min="9757" max="9757" width="5.7109375" style="5" customWidth="1"/>
    <col min="9758" max="9758" width="2.7109375" style="5" customWidth="1"/>
    <col min="9759" max="9759" width="5.7109375" style="5" customWidth="1"/>
    <col min="9760" max="9760" width="6.42578125" style="5" customWidth="1"/>
    <col min="9761" max="9761" width="7.140625" style="5" customWidth="1"/>
    <col min="9762" max="9762" width="4.140625" style="5" customWidth="1"/>
    <col min="9763" max="9774" width="2.7109375" style="5" customWidth="1"/>
    <col min="9775" max="9775" width="2.28515625" style="5" customWidth="1"/>
    <col min="9776" max="9776" width="3.85546875" style="5" customWidth="1"/>
    <col min="9777" max="9790" width="2.7109375" style="5" customWidth="1"/>
    <col min="9791" max="9791" width="4.140625" style="5" customWidth="1"/>
    <col min="9792" max="9837" width="2.7109375" style="5" customWidth="1"/>
    <col min="9838" max="9984" width="4.5703125" style="5"/>
    <col min="9985" max="9985" width="11.7109375" style="5" customWidth="1"/>
    <col min="9986" max="9986" width="6.28515625" style="5" customWidth="1"/>
    <col min="9987" max="9987" width="12.140625" style="5" customWidth="1"/>
    <col min="9988" max="9988" width="0" style="5" hidden="1" customWidth="1"/>
    <col min="9989" max="9989" width="6.85546875" style="5" customWidth="1"/>
    <col min="9990" max="9990" width="7.85546875" style="5" customWidth="1"/>
    <col min="9991" max="9991" width="6.28515625" style="5" customWidth="1"/>
    <col min="9992" max="9992" width="2.7109375" style="5" customWidth="1"/>
    <col min="9993" max="9993" width="6.5703125" style="5" customWidth="1"/>
    <col min="9994" max="9994" width="2.7109375" style="5" customWidth="1"/>
    <col min="9995" max="9995" width="5.7109375" style="5" customWidth="1"/>
    <col min="9996" max="9996" width="2.7109375" style="5" customWidth="1"/>
    <col min="9997" max="9997" width="5.7109375" style="5" customWidth="1"/>
    <col min="9998" max="9998" width="2.7109375" style="5" customWidth="1"/>
    <col min="9999" max="9999" width="6.28515625" style="5" customWidth="1"/>
    <col min="10000" max="10000" width="2.7109375" style="5" customWidth="1"/>
    <col min="10001" max="10001" width="5.7109375" style="5" customWidth="1"/>
    <col min="10002" max="10002" width="2.7109375" style="5" customWidth="1"/>
    <col min="10003" max="10003" width="5.7109375" style="5" customWidth="1"/>
    <col min="10004" max="10004" width="2.7109375" style="5" customWidth="1"/>
    <col min="10005" max="10005" width="5.7109375" style="5" customWidth="1"/>
    <col min="10006" max="10006" width="2.7109375" style="5" customWidth="1"/>
    <col min="10007" max="10007" width="5.7109375" style="5" customWidth="1"/>
    <col min="10008" max="10008" width="2.7109375" style="5" customWidth="1"/>
    <col min="10009" max="10009" width="5.7109375" style="5" customWidth="1"/>
    <col min="10010" max="10010" width="2.7109375" style="5" customWidth="1"/>
    <col min="10011" max="10011" width="6.28515625" style="5" customWidth="1"/>
    <col min="10012" max="10012" width="2.7109375" style="5" customWidth="1"/>
    <col min="10013" max="10013" width="5.7109375" style="5" customWidth="1"/>
    <col min="10014" max="10014" width="2.7109375" style="5" customWidth="1"/>
    <col min="10015" max="10015" width="5.7109375" style="5" customWidth="1"/>
    <col min="10016" max="10016" width="6.42578125" style="5" customWidth="1"/>
    <col min="10017" max="10017" width="7.140625" style="5" customWidth="1"/>
    <col min="10018" max="10018" width="4.140625" style="5" customWidth="1"/>
    <col min="10019" max="10030" width="2.7109375" style="5" customWidth="1"/>
    <col min="10031" max="10031" width="2.28515625" style="5" customWidth="1"/>
    <col min="10032" max="10032" width="3.85546875" style="5" customWidth="1"/>
    <col min="10033" max="10046" width="2.7109375" style="5" customWidth="1"/>
    <col min="10047" max="10047" width="4.140625" style="5" customWidth="1"/>
    <col min="10048" max="10093" width="2.7109375" style="5" customWidth="1"/>
    <col min="10094" max="10240" width="4.5703125" style="5"/>
    <col min="10241" max="10241" width="11.7109375" style="5" customWidth="1"/>
    <col min="10242" max="10242" width="6.28515625" style="5" customWidth="1"/>
    <col min="10243" max="10243" width="12.140625" style="5" customWidth="1"/>
    <col min="10244" max="10244" width="0" style="5" hidden="1" customWidth="1"/>
    <col min="10245" max="10245" width="6.85546875" style="5" customWidth="1"/>
    <col min="10246" max="10246" width="7.85546875" style="5" customWidth="1"/>
    <col min="10247" max="10247" width="6.28515625" style="5" customWidth="1"/>
    <col min="10248" max="10248" width="2.7109375" style="5" customWidth="1"/>
    <col min="10249" max="10249" width="6.5703125" style="5" customWidth="1"/>
    <col min="10250" max="10250" width="2.7109375" style="5" customWidth="1"/>
    <col min="10251" max="10251" width="5.7109375" style="5" customWidth="1"/>
    <col min="10252" max="10252" width="2.7109375" style="5" customWidth="1"/>
    <col min="10253" max="10253" width="5.7109375" style="5" customWidth="1"/>
    <col min="10254" max="10254" width="2.7109375" style="5" customWidth="1"/>
    <col min="10255" max="10255" width="6.28515625" style="5" customWidth="1"/>
    <col min="10256" max="10256" width="2.7109375" style="5" customWidth="1"/>
    <col min="10257" max="10257" width="5.7109375" style="5" customWidth="1"/>
    <col min="10258" max="10258" width="2.7109375" style="5" customWidth="1"/>
    <col min="10259" max="10259" width="5.7109375" style="5" customWidth="1"/>
    <col min="10260" max="10260" width="2.7109375" style="5" customWidth="1"/>
    <col min="10261" max="10261" width="5.7109375" style="5" customWidth="1"/>
    <col min="10262" max="10262" width="2.7109375" style="5" customWidth="1"/>
    <col min="10263" max="10263" width="5.7109375" style="5" customWidth="1"/>
    <col min="10264" max="10264" width="2.7109375" style="5" customWidth="1"/>
    <col min="10265" max="10265" width="5.7109375" style="5" customWidth="1"/>
    <col min="10266" max="10266" width="2.7109375" style="5" customWidth="1"/>
    <col min="10267" max="10267" width="6.28515625" style="5" customWidth="1"/>
    <col min="10268" max="10268" width="2.7109375" style="5" customWidth="1"/>
    <col min="10269" max="10269" width="5.7109375" style="5" customWidth="1"/>
    <col min="10270" max="10270" width="2.7109375" style="5" customWidth="1"/>
    <col min="10271" max="10271" width="5.7109375" style="5" customWidth="1"/>
    <col min="10272" max="10272" width="6.42578125" style="5" customWidth="1"/>
    <col min="10273" max="10273" width="7.140625" style="5" customWidth="1"/>
    <col min="10274" max="10274" width="4.140625" style="5" customWidth="1"/>
    <col min="10275" max="10286" width="2.7109375" style="5" customWidth="1"/>
    <col min="10287" max="10287" width="2.28515625" style="5" customWidth="1"/>
    <col min="10288" max="10288" width="3.85546875" style="5" customWidth="1"/>
    <col min="10289" max="10302" width="2.7109375" style="5" customWidth="1"/>
    <col min="10303" max="10303" width="4.140625" style="5" customWidth="1"/>
    <col min="10304" max="10349" width="2.7109375" style="5" customWidth="1"/>
    <col min="10350" max="10496" width="4.5703125" style="5"/>
    <col min="10497" max="10497" width="11.7109375" style="5" customWidth="1"/>
    <col min="10498" max="10498" width="6.28515625" style="5" customWidth="1"/>
    <col min="10499" max="10499" width="12.140625" style="5" customWidth="1"/>
    <col min="10500" max="10500" width="0" style="5" hidden="1" customWidth="1"/>
    <col min="10501" max="10501" width="6.85546875" style="5" customWidth="1"/>
    <col min="10502" max="10502" width="7.85546875" style="5" customWidth="1"/>
    <col min="10503" max="10503" width="6.28515625" style="5" customWidth="1"/>
    <col min="10504" max="10504" width="2.7109375" style="5" customWidth="1"/>
    <col min="10505" max="10505" width="6.5703125" style="5" customWidth="1"/>
    <col min="10506" max="10506" width="2.7109375" style="5" customWidth="1"/>
    <col min="10507" max="10507" width="5.7109375" style="5" customWidth="1"/>
    <col min="10508" max="10508" width="2.7109375" style="5" customWidth="1"/>
    <col min="10509" max="10509" width="5.7109375" style="5" customWidth="1"/>
    <col min="10510" max="10510" width="2.7109375" style="5" customWidth="1"/>
    <col min="10511" max="10511" width="6.28515625" style="5" customWidth="1"/>
    <col min="10512" max="10512" width="2.7109375" style="5" customWidth="1"/>
    <col min="10513" max="10513" width="5.7109375" style="5" customWidth="1"/>
    <col min="10514" max="10514" width="2.7109375" style="5" customWidth="1"/>
    <col min="10515" max="10515" width="5.7109375" style="5" customWidth="1"/>
    <col min="10516" max="10516" width="2.7109375" style="5" customWidth="1"/>
    <col min="10517" max="10517" width="5.7109375" style="5" customWidth="1"/>
    <col min="10518" max="10518" width="2.7109375" style="5" customWidth="1"/>
    <col min="10519" max="10519" width="5.7109375" style="5" customWidth="1"/>
    <col min="10520" max="10520" width="2.7109375" style="5" customWidth="1"/>
    <col min="10521" max="10521" width="5.7109375" style="5" customWidth="1"/>
    <col min="10522" max="10522" width="2.7109375" style="5" customWidth="1"/>
    <col min="10523" max="10523" width="6.28515625" style="5" customWidth="1"/>
    <col min="10524" max="10524" width="2.7109375" style="5" customWidth="1"/>
    <col min="10525" max="10525" width="5.7109375" style="5" customWidth="1"/>
    <col min="10526" max="10526" width="2.7109375" style="5" customWidth="1"/>
    <col min="10527" max="10527" width="5.7109375" style="5" customWidth="1"/>
    <col min="10528" max="10528" width="6.42578125" style="5" customWidth="1"/>
    <col min="10529" max="10529" width="7.140625" style="5" customWidth="1"/>
    <col min="10530" max="10530" width="4.140625" style="5" customWidth="1"/>
    <col min="10531" max="10542" width="2.7109375" style="5" customWidth="1"/>
    <col min="10543" max="10543" width="2.28515625" style="5" customWidth="1"/>
    <col min="10544" max="10544" width="3.85546875" style="5" customWidth="1"/>
    <col min="10545" max="10558" width="2.7109375" style="5" customWidth="1"/>
    <col min="10559" max="10559" width="4.140625" style="5" customWidth="1"/>
    <col min="10560" max="10605" width="2.7109375" style="5" customWidth="1"/>
    <col min="10606" max="10752" width="4.5703125" style="5"/>
    <col min="10753" max="10753" width="11.7109375" style="5" customWidth="1"/>
    <col min="10754" max="10754" width="6.28515625" style="5" customWidth="1"/>
    <col min="10755" max="10755" width="12.140625" style="5" customWidth="1"/>
    <col min="10756" max="10756" width="0" style="5" hidden="1" customWidth="1"/>
    <col min="10757" max="10757" width="6.85546875" style="5" customWidth="1"/>
    <col min="10758" max="10758" width="7.85546875" style="5" customWidth="1"/>
    <col min="10759" max="10759" width="6.28515625" style="5" customWidth="1"/>
    <col min="10760" max="10760" width="2.7109375" style="5" customWidth="1"/>
    <col min="10761" max="10761" width="6.5703125" style="5" customWidth="1"/>
    <col min="10762" max="10762" width="2.7109375" style="5" customWidth="1"/>
    <col min="10763" max="10763" width="5.7109375" style="5" customWidth="1"/>
    <col min="10764" max="10764" width="2.7109375" style="5" customWidth="1"/>
    <col min="10765" max="10765" width="5.7109375" style="5" customWidth="1"/>
    <col min="10766" max="10766" width="2.7109375" style="5" customWidth="1"/>
    <col min="10767" max="10767" width="6.28515625" style="5" customWidth="1"/>
    <col min="10768" max="10768" width="2.7109375" style="5" customWidth="1"/>
    <col min="10769" max="10769" width="5.7109375" style="5" customWidth="1"/>
    <col min="10770" max="10770" width="2.7109375" style="5" customWidth="1"/>
    <col min="10771" max="10771" width="5.7109375" style="5" customWidth="1"/>
    <col min="10772" max="10772" width="2.7109375" style="5" customWidth="1"/>
    <col min="10773" max="10773" width="5.7109375" style="5" customWidth="1"/>
    <col min="10774" max="10774" width="2.7109375" style="5" customWidth="1"/>
    <col min="10775" max="10775" width="5.7109375" style="5" customWidth="1"/>
    <col min="10776" max="10776" width="2.7109375" style="5" customWidth="1"/>
    <col min="10777" max="10777" width="5.7109375" style="5" customWidth="1"/>
    <col min="10778" max="10778" width="2.7109375" style="5" customWidth="1"/>
    <col min="10779" max="10779" width="6.28515625" style="5" customWidth="1"/>
    <col min="10780" max="10780" width="2.7109375" style="5" customWidth="1"/>
    <col min="10781" max="10781" width="5.7109375" style="5" customWidth="1"/>
    <col min="10782" max="10782" width="2.7109375" style="5" customWidth="1"/>
    <col min="10783" max="10783" width="5.7109375" style="5" customWidth="1"/>
    <col min="10784" max="10784" width="6.42578125" style="5" customWidth="1"/>
    <col min="10785" max="10785" width="7.140625" style="5" customWidth="1"/>
    <col min="10786" max="10786" width="4.140625" style="5" customWidth="1"/>
    <col min="10787" max="10798" width="2.7109375" style="5" customWidth="1"/>
    <col min="10799" max="10799" width="2.28515625" style="5" customWidth="1"/>
    <col min="10800" max="10800" width="3.85546875" style="5" customWidth="1"/>
    <col min="10801" max="10814" width="2.7109375" style="5" customWidth="1"/>
    <col min="10815" max="10815" width="4.140625" style="5" customWidth="1"/>
    <col min="10816" max="10861" width="2.7109375" style="5" customWidth="1"/>
    <col min="10862" max="11008" width="4.5703125" style="5"/>
    <col min="11009" max="11009" width="11.7109375" style="5" customWidth="1"/>
    <col min="11010" max="11010" width="6.28515625" style="5" customWidth="1"/>
    <col min="11011" max="11011" width="12.140625" style="5" customWidth="1"/>
    <col min="11012" max="11012" width="0" style="5" hidden="1" customWidth="1"/>
    <col min="11013" max="11013" width="6.85546875" style="5" customWidth="1"/>
    <col min="11014" max="11014" width="7.85546875" style="5" customWidth="1"/>
    <col min="11015" max="11015" width="6.28515625" style="5" customWidth="1"/>
    <col min="11016" max="11016" width="2.7109375" style="5" customWidth="1"/>
    <col min="11017" max="11017" width="6.5703125" style="5" customWidth="1"/>
    <col min="11018" max="11018" width="2.7109375" style="5" customWidth="1"/>
    <col min="11019" max="11019" width="5.7109375" style="5" customWidth="1"/>
    <col min="11020" max="11020" width="2.7109375" style="5" customWidth="1"/>
    <col min="11021" max="11021" width="5.7109375" style="5" customWidth="1"/>
    <col min="11022" max="11022" width="2.7109375" style="5" customWidth="1"/>
    <col min="11023" max="11023" width="6.28515625" style="5" customWidth="1"/>
    <col min="11024" max="11024" width="2.7109375" style="5" customWidth="1"/>
    <col min="11025" max="11025" width="5.7109375" style="5" customWidth="1"/>
    <col min="11026" max="11026" width="2.7109375" style="5" customWidth="1"/>
    <col min="11027" max="11027" width="5.7109375" style="5" customWidth="1"/>
    <col min="11028" max="11028" width="2.7109375" style="5" customWidth="1"/>
    <col min="11029" max="11029" width="5.7109375" style="5" customWidth="1"/>
    <col min="11030" max="11030" width="2.7109375" style="5" customWidth="1"/>
    <col min="11031" max="11031" width="5.7109375" style="5" customWidth="1"/>
    <col min="11032" max="11032" width="2.7109375" style="5" customWidth="1"/>
    <col min="11033" max="11033" width="5.7109375" style="5" customWidth="1"/>
    <col min="11034" max="11034" width="2.7109375" style="5" customWidth="1"/>
    <col min="11035" max="11035" width="6.28515625" style="5" customWidth="1"/>
    <col min="11036" max="11036" width="2.7109375" style="5" customWidth="1"/>
    <col min="11037" max="11037" width="5.7109375" style="5" customWidth="1"/>
    <col min="11038" max="11038" width="2.7109375" style="5" customWidth="1"/>
    <col min="11039" max="11039" width="5.7109375" style="5" customWidth="1"/>
    <col min="11040" max="11040" width="6.42578125" style="5" customWidth="1"/>
    <col min="11041" max="11041" width="7.140625" style="5" customWidth="1"/>
    <col min="11042" max="11042" width="4.140625" style="5" customWidth="1"/>
    <col min="11043" max="11054" width="2.7109375" style="5" customWidth="1"/>
    <col min="11055" max="11055" width="2.28515625" style="5" customWidth="1"/>
    <col min="11056" max="11056" width="3.85546875" style="5" customWidth="1"/>
    <col min="11057" max="11070" width="2.7109375" style="5" customWidth="1"/>
    <col min="11071" max="11071" width="4.140625" style="5" customWidth="1"/>
    <col min="11072" max="11117" width="2.7109375" style="5" customWidth="1"/>
    <col min="11118" max="11264" width="4.5703125" style="5"/>
    <col min="11265" max="11265" width="11.7109375" style="5" customWidth="1"/>
    <col min="11266" max="11266" width="6.28515625" style="5" customWidth="1"/>
    <col min="11267" max="11267" width="12.140625" style="5" customWidth="1"/>
    <col min="11268" max="11268" width="0" style="5" hidden="1" customWidth="1"/>
    <col min="11269" max="11269" width="6.85546875" style="5" customWidth="1"/>
    <col min="11270" max="11270" width="7.85546875" style="5" customWidth="1"/>
    <col min="11271" max="11271" width="6.28515625" style="5" customWidth="1"/>
    <col min="11272" max="11272" width="2.7109375" style="5" customWidth="1"/>
    <col min="11273" max="11273" width="6.5703125" style="5" customWidth="1"/>
    <col min="11274" max="11274" width="2.7109375" style="5" customWidth="1"/>
    <col min="11275" max="11275" width="5.7109375" style="5" customWidth="1"/>
    <col min="11276" max="11276" width="2.7109375" style="5" customWidth="1"/>
    <col min="11277" max="11277" width="5.7109375" style="5" customWidth="1"/>
    <col min="11278" max="11278" width="2.7109375" style="5" customWidth="1"/>
    <col min="11279" max="11279" width="6.28515625" style="5" customWidth="1"/>
    <col min="11280" max="11280" width="2.7109375" style="5" customWidth="1"/>
    <col min="11281" max="11281" width="5.7109375" style="5" customWidth="1"/>
    <col min="11282" max="11282" width="2.7109375" style="5" customWidth="1"/>
    <col min="11283" max="11283" width="5.7109375" style="5" customWidth="1"/>
    <col min="11284" max="11284" width="2.7109375" style="5" customWidth="1"/>
    <col min="11285" max="11285" width="5.7109375" style="5" customWidth="1"/>
    <col min="11286" max="11286" width="2.7109375" style="5" customWidth="1"/>
    <col min="11287" max="11287" width="5.7109375" style="5" customWidth="1"/>
    <col min="11288" max="11288" width="2.7109375" style="5" customWidth="1"/>
    <col min="11289" max="11289" width="5.7109375" style="5" customWidth="1"/>
    <col min="11290" max="11290" width="2.7109375" style="5" customWidth="1"/>
    <col min="11291" max="11291" width="6.28515625" style="5" customWidth="1"/>
    <col min="11292" max="11292" width="2.7109375" style="5" customWidth="1"/>
    <col min="11293" max="11293" width="5.7109375" style="5" customWidth="1"/>
    <col min="11294" max="11294" width="2.7109375" style="5" customWidth="1"/>
    <col min="11295" max="11295" width="5.7109375" style="5" customWidth="1"/>
    <col min="11296" max="11296" width="6.42578125" style="5" customWidth="1"/>
    <col min="11297" max="11297" width="7.140625" style="5" customWidth="1"/>
    <col min="11298" max="11298" width="4.140625" style="5" customWidth="1"/>
    <col min="11299" max="11310" width="2.7109375" style="5" customWidth="1"/>
    <col min="11311" max="11311" width="2.28515625" style="5" customWidth="1"/>
    <col min="11312" max="11312" width="3.85546875" style="5" customWidth="1"/>
    <col min="11313" max="11326" width="2.7109375" style="5" customWidth="1"/>
    <col min="11327" max="11327" width="4.140625" style="5" customWidth="1"/>
    <col min="11328" max="11373" width="2.7109375" style="5" customWidth="1"/>
    <col min="11374" max="11520" width="4.5703125" style="5"/>
    <col min="11521" max="11521" width="11.7109375" style="5" customWidth="1"/>
    <col min="11522" max="11522" width="6.28515625" style="5" customWidth="1"/>
    <col min="11523" max="11523" width="12.140625" style="5" customWidth="1"/>
    <col min="11524" max="11524" width="0" style="5" hidden="1" customWidth="1"/>
    <col min="11525" max="11525" width="6.85546875" style="5" customWidth="1"/>
    <col min="11526" max="11526" width="7.85546875" style="5" customWidth="1"/>
    <col min="11527" max="11527" width="6.28515625" style="5" customWidth="1"/>
    <col min="11528" max="11528" width="2.7109375" style="5" customWidth="1"/>
    <col min="11529" max="11529" width="6.5703125" style="5" customWidth="1"/>
    <col min="11530" max="11530" width="2.7109375" style="5" customWidth="1"/>
    <col min="11531" max="11531" width="5.7109375" style="5" customWidth="1"/>
    <col min="11532" max="11532" width="2.7109375" style="5" customWidth="1"/>
    <col min="11533" max="11533" width="5.7109375" style="5" customWidth="1"/>
    <col min="11534" max="11534" width="2.7109375" style="5" customWidth="1"/>
    <col min="11535" max="11535" width="6.28515625" style="5" customWidth="1"/>
    <col min="11536" max="11536" width="2.7109375" style="5" customWidth="1"/>
    <col min="11537" max="11537" width="5.7109375" style="5" customWidth="1"/>
    <col min="11538" max="11538" width="2.7109375" style="5" customWidth="1"/>
    <col min="11539" max="11539" width="5.7109375" style="5" customWidth="1"/>
    <col min="11540" max="11540" width="2.7109375" style="5" customWidth="1"/>
    <col min="11541" max="11541" width="5.7109375" style="5" customWidth="1"/>
    <col min="11542" max="11542" width="2.7109375" style="5" customWidth="1"/>
    <col min="11543" max="11543" width="5.7109375" style="5" customWidth="1"/>
    <col min="11544" max="11544" width="2.7109375" style="5" customWidth="1"/>
    <col min="11545" max="11545" width="5.7109375" style="5" customWidth="1"/>
    <col min="11546" max="11546" width="2.7109375" style="5" customWidth="1"/>
    <col min="11547" max="11547" width="6.28515625" style="5" customWidth="1"/>
    <col min="11548" max="11548" width="2.7109375" style="5" customWidth="1"/>
    <col min="11549" max="11549" width="5.7109375" style="5" customWidth="1"/>
    <col min="11550" max="11550" width="2.7109375" style="5" customWidth="1"/>
    <col min="11551" max="11551" width="5.7109375" style="5" customWidth="1"/>
    <col min="11552" max="11552" width="6.42578125" style="5" customWidth="1"/>
    <col min="11553" max="11553" width="7.140625" style="5" customWidth="1"/>
    <col min="11554" max="11554" width="4.140625" style="5" customWidth="1"/>
    <col min="11555" max="11566" width="2.7109375" style="5" customWidth="1"/>
    <col min="11567" max="11567" width="2.28515625" style="5" customWidth="1"/>
    <col min="11568" max="11568" width="3.85546875" style="5" customWidth="1"/>
    <col min="11569" max="11582" width="2.7109375" style="5" customWidth="1"/>
    <col min="11583" max="11583" width="4.140625" style="5" customWidth="1"/>
    <col min="11584" max="11629" width="2.7109375" style="5" customWidth="1"/>
    <col min="11630" max="11776" width="4.5703125" style="5"/>
    <col min="11777" max="11777" width="11.7109375" style="5" customWidth="1"/>
    <col min="11778" max="11778" width="6.28515625" style="5" customWidth="1"/>
    <col min="11779" max="11779" width="12.140625" style="5" customWidth="1"/>
    <col min="11780" max="11780" width="0" style="5" hidden="1" customWidth="1"/>
    <col min="11781" max="11781" width="6.85546875" style="5" customWidth="1"/>
    <col min="11782" max="11782" width="7.85546875" style="5" customWidth="1"/>
    <col min="11783" max="11783" width="6.28515625" style="5" customWidth="1"/>
    <col min="11784" max="11784" width="2.7109375" style="5" customWidth="1"/>
    <col min="11785" max="11785" width="6.5703125" style="5" customWidth="1"/>
    <col min="11786" max="11786" width="2.7109375" style="5" customWidth="1"/>
    <col min="11787" max="11787" width="5.7109375" style="5" customWidth="1"/>
    <col min="11788" max="11788" width="2.7109375" style="5" customWidth="1"/>
    <col min="11789" max="11789" width="5.7109375" style="5" customWidth="1"/>
    <col min="11790" max="11790" width="2.7109375" style="5" customWidth="1"/>
    <col min="11791" max="11791" width="6.28515625" style="5" customWidth="1"/>
    <col min="11792" max="11792" width="2.7109375" style="5" customWidth="1"/>
    <col min="11793" max="11793" width="5.7109375" style="5" customWidth="1"/>
    <col min="11794" max="11794" width="2.7109375" style="5" customWidth="1"/>
    <col min="11795" max="11795" width="5.7109375" style="5" customWidth="1"/>
    <col min="11796" max="11796" width="2.7109375" style="5" customWidth="1"/>
    <col min="11797" max="11797" width="5.7109375" style="5" customWidth="1"/>
    <col min="11798" max="11798" width="2.7109375" style="5" customWidth="1"/>
    <col min="11799" max="11799" width="5.7109375" style="5" customWidth="1"/>
    <col min="11800" max="11800" width="2.7109375" style="5" customWidth="1"/>
    <col min="11801" max="11801" width="5.7109375" style="5" customWidth="1"/>
    <col min="11802" max="11802" width="2.7109375" style="5" customWidth="1"/>
    <col min="11803" max="11803" width="6.28515625" style="5" customWidth="1"/>
    <col min="11804" max="11804" width="2.7109375" style="5" customWidth="1"/>
    <col min="11805" max="11805" width="5.7109375" style="5" customWidth="1"/>
    <col min="11806" max="11806" width="2.7109375" style="5" customWidth="1"/>
    <col min="11807" max="11807" width="5.7109375" style="5" customWidth="1"/>
    <col min="11808" max="11808" width="6.42578125" style="5" customWidth="1"/>
    <col min="11809" max="11809" width="7.140625" style="5" customWidth="1"/>
    <col min="11810" max="11810" width="4.140625" style="5" customWidth="1"/>
    <col min="11811" max="11822" width="2.7109375" style="5" customWidth="1"/>
    <col min="11823" max="11823" width="2.28515625" style="5" customWidth="1"/>
    <col min="11824" max="11824" width="3.85546875" style="5" customWidth="1"/>
    <col min="11825" max="11838" width="2.7109375" style="5" customWidth="1"/>
    <col min="11839" max="11839" width="4.140625" style="5" customWidth="1"/>
    <col min="11840" max="11885" width="2.7109375" style="5" customWidth="1"/>
    <col min="11886" max="12032" width="4.5703125" style="5"/>
    <col min="12033" max="12033" width="11.7109375" style="5" customWidth="1"/>
    <col min="12034" max="12034" width="6.28515625" style="5" customWidth="1"/>
    <col min="12035" max="12035" width="12.140625" style="5" customWidth="1"/>
    <col min="12036" max="12036" width="0" style="5" hidden="1" customWidth="1"/>
    <col min="12037" max="12037" width="6.85546875" style="5" customWidth="1"/>
    <col min="12038" max="12038" width="7.85546875" style="5" customWidth="1"/>
    <col min="12039" max="12039" width="6.28515625" style="5" customWidth="1"/>
    <col min="12040" max="12040" width="2.7109375" style="5" customWidth="1"/>
    <col min="12041" max="12041" width="6.5703125" style="5" customWidth="1"/>
    <col min="12042" max="12042" width="2.7109375" style="5" customWidth="1"/>
    <col min="12043" max="12043" width="5.7109375" style="5" customWidth="1"/>
    <col min="12044" max="12044" width="2.7109375" style="5" customWidth="1"/>
    <col min="12045" max="12045" width="5.7109375" style="5" customWidth="1"/>
    <col min="12046" max="12046" width="2.7109375" style="5" customWidth="1"/>
    <col min="12047" max="12047" width="6.28515625" style="5" customWidth="1"/>
    <col min="12048" max="12048" width="2.7109375" style="5" customWidth="1"/>
    <col min="12049" max="12049" width="5.7109375" style="5" customWidth="1"/>
    <col min="12050" max="12050" width="2.7109375" style="5" customWidth="1"/>
    <col min="12051" max="12051" width="5.7109375" style="5" customWidth="1"/>
    <col min="12052" max="12052" width="2.7109375" style="5" customWidth="1"/>
    <col min="12053" max="12053" width="5.7109375" style="5" customWidth="1"/>
    <col min="12054" max="12054" width="2.7109375" style="5" customWidth="1"/>
    <col min="12055" max="12055" width="5.7109375" style="5" customWidth="1"/>
    <col min="12056" max="12056" width="2.7109375" style="5" customWidth="1"/>
    <col min="12057" max="12057" width="5.7109375" style="5" customWidth="1"/>
    <col min="12058" max="12058" width="2.7109375" style="5" customWidth="1"/>
    <col min="12059" max="12059" width="6.28515625" style="5" customWidth="1"/>
    <col min="12060" max="12060" width="2.7109375" style="5" customWidth="1"/>
    <col min="12061" max="12061" width="5.7109375" style="5" customWidth="1"/>
    <col min="12062" max="12062" width="2.7109375" style="5" customWidth="1"/>
    <col min="12063" max="12063" width="5.7109375" style="5" customWidth="1"/>
    <col min="12064" max="12064" width="6.42578125" style="5" customWidth="1"/>
    <col min="12065" max="12065" width="7.140625" style="5" customWidth="1"/>
    <col min="12066" max="12066" width="4.140625" style="5" customWidth="1"/>
    <col min="12067" max="12078" width="2.7109375" style="5" customWidth="1"/>
    <col min="12079" max="12079" width="2.28515625" style="5" customWidth="1"/>
    <col min="12080" max="12080" width="3.85546875" style="5" customWidth="1"/>
    <col min="12081" max="12094" width="2.7109375" style="5" customWidth="1"/>
    <col min="12095" max="12095" width="4.140625" style="5" customWidth="1"/>
    <col min="12096" max="12141" width="2.7109375" style="5" customWidth="1"/>
    <col min="12142" max="12288" width="4.5703125" style="5"/>
    <col min="12289" max="12289" width="11.7109375" style="5" customWidth="1"/>
    <col min="12290" max="12290" width="6.28515625" style="5" customWidth="1"/>
    <col min="12291" max="12291" width="12.140625" style="5" customWidth="1"/>
    <col min="12292" max="12292" width="0" style="5" hidden="1" customWidth="1"/>
    <col min="12293" max="12293" width="6.85546875" style="5" customWidth="1"/>
    <col min="12294" max="12294" width="7.85546875" style="5" customWidth="1"/>
    <col min="12295" max="12295" width="6.28515625" style="5" customWidth="1"/>
    <col min="12296" max="12296" width="2.7109375" style="5" customWidth="1"/>
    <col min="12297" max="12297" width="6.5703125" style="5" customWidth="1"/>
    <col min="12298" max="12298" width="2.7109375" style="5" customWidth="1"/>
    <col min="12299" max="12299" width="5.7109375" style="5" customWidth="1"/>
    <col min="12300" max="12300" width="2.7109375" style="5" customWidth="1"/>
    <col min="12301" max="12301" width="5.7109375" style="5" customWidth="1"/>
    <col min="12302" max="12302" width="2.7109375" style="5" customWidth="1"/>
    <col min="12303" max="12303" width="6.28515625" style="5" customWidth="1"/>
    <col min="12304" max="12304" width="2.7109375" style="5" customWidth="1"/>
    <col min="12305" max="12305" width="5.7109375" style="5" customWidth="1"/>
    <col min="12306" max="12306" width="2.7109375" style="5" customWidth="1"/>
    <col min="12307" max="12307" width="5.7109375" style="5" customWidth="1"/>
    <col min="12308" max="12308" width="2.7109375" style="5" customWidth="1"/>
    <col min="12309" max="12309" width="5.7109375" style="5" customWidth="1"/>
    <col min="12310" max="12310" width="2.7109375" style="5" customWidth="1"/>
    <col min="12311" max="12311" width="5.7109375" style="5" customWidth="1"/>
    <col min="12312" max="12312" width="2.7109375" style="5" customWidth="1"/>
    <col min="12313" max="12313" width="5.7109375" style="5" customWidth="1"/>
    <col min="12314" max="12314" width="2.7109375" style="5" customWidth="1"/>
    <col min="12315" max="12315" width="6.28515625" style="5" customWidth="1"/>
    <col min="12316" max="12316" width="2.7109375" style="5" customWidth="1"/>
    <col min="12317" max="12317" width="5.7109375" style="5" customWidth="1"/>
    <col min="12318" max="12318" width="2.7109375" style="5" customWidth="1"/>
    <col min="12319" max="12319" width="5.7109375" style="5" customWidth="1"/>
    <col min="12320" max="12320" width="6.42578125" style="5" customWidth="1"/>
    <col min="12321" max="12321" width="7.140625" style="5" customWidth="1"/>
    <col min="12322" max="12322" width="4.140625" style="5" customWidth="1"/>
    <col min="12323" max="12334" width="2.7109375" style="5" customWidth="1"/>
    <col min="12335" max="12335" width="2.28515625" style="5" customWidth="1"/>
    <col min="12336" max="12336" width="3.85546875" style="5" customWidth="1"/>
    <col min="12337" max="12350" width="2.7109375" style="5" customWidth="1"/>
    <col min="12351" max="12351" width="4.140625" style="5" customWidth="1"/>
    <col min="12352" max="12397" width="2.7109375" style="5" customWidth="1"/>
    <col min="12398" max="12544" width="4.5703125" style="5"/>
    <col min="12545" max="12545" width="11.7109375" style="5" customWidth="1"/>
    <col min="12546" max="12546" width="6.28515625" style="5" customWidth="1"/>
    <col min="12547" max="12547" width="12.140625" style="5" customWidth="1"/>
    <col min="12548" max="12548" width="0" style="5" hidden="1" customWidth="1"/>
    <col min="12549" max="12549" width="6.85546875" style="5" customWidth="1"/>
    <col min="12550" max="12550" width="7.85546875" style="5" customWidth="1"/>
    <col min="12551" max="12551" width="6.28515625" style="5" customWidth="1"/>
    <col min="12552" max="12552" width="2.7109375" style="5" customWidth="1"/>
    <col min="12553" max="12553" width="6.5703125" style="5" customWidth="1"/>
    <col min="12554" max="12554" width="2.7109375" style="5" customWidth="1"/>
    <col min="12555" max="12555" width="5.7109375" style="5" customWidth="1"/>
    <col min="12556" max="12556" width="2.7109375" style="5" customWidth="1"/>
    <col min="12557" max="12557" width="5.7109375" style="5" customWidth="1"/>
    <col min="12558" max="12558" width="2.7109375" style="5" customWidth="1"/>
    <col min="12559" max="12559" width="6.28515625" style="5" customWidth="1"/>
    <col min="12560" max="12560" width="2.7109375" style="5" customWidth="1"/>
    <col min="12561" max="12561" width="5.7109375" style="5" customWidth="1"/>
    <col min="12562" max="12562" width="2.7109375" style="5" customWidth="1"/>
    <col min="12563" max="12563" width="5.7109375" style="5" customWidth="1"/>
    <col min="12564" max="12564" width="2.7109375" style="5" customWidth="1"/>
    <col min="12565" max="12565" width="5.7109375" style="5" customWidth="1"/>
    <col min="12566" max="12566" width="2.7109375" style="5" customWidth="1"/>
    <col min="12567" max="12567" width="5.7109375" style="5" customWidth="1"/>
    <col min="12568" max="12568" width="2.7109375" style="5" customWidth="1"/>
    <col min="12569" max="12569" width="5.7109375" style="5" customWidth="1"/>
    <col min="12570" max="12570" width="2.7109375" style="5" customWidth="1"/>
    <col min="12571" max="12571" width="6.28515625" style="5" customWidth="1"/>
    <col min="12572" max="12572" width="2.7109375" style="5" customWidth="1"/>
    <col min="12573" max="12573" width="5.7109375" style="5" customWidth="1"/>
    <col min="12574" max="12574" width="2.7109375" style="5" customWidth="1"/>
    <col min="12575" max="12575" width="5.7109375" style="5" customWidth="1"/>
    <col min="12576" max="12576" width="6.42578125" style="5" customWidth="1"/>
    <col min="12577" max="12577" width="7.140625" style="5" customWidth="1"/>
    <col min="12578" max="12578" width="4.140625" style="5" customWidth="1"/>
    <col min="12579" max="12590" width="2.7109375" style="5" customWidth="1"/>
    <col min="12591" max="12591" width="2.28515625" style="5" customWidth="1"/>
    <col min="12592" max="12592" width="3.85546875" style="5" customWidth="1"/>
    <col min="12593" max="12606" width="2.7109375" style="5" customWidth="1"/>
    <col min="12607" max="12607" width="4.140625" style="5" customWidth="1"/>
    <col min="12608" max="12653" width="2.7109375" style="5" customWidth="1"/>
    <col min="12654" max="12800" width="4.5703125" style="5"/>
    <col min="12801" max="12801" width="11.7109375" style="5" customWidth="1"/>
    <col min="12802" max="12802" width="6.28515625" style="5" customWidth="1"/>
    <col min="12803" max="12803" width="12.140625" style="5" customWidth="1"/>
    <col min="12804" max="12804" width="0" style="5" hidden="1" customWidth="1"/>
    <col min="12805" max="12805" width="6.85546875" style="5" customWidth="1"/>
    <col min="12806" max="12806" width="7.85546875" style="5" customWidth="1"/>
    <col min="12807" max="12807" width="6.28515625" style="5" customWidth="1"/>
    <col min="12808" max="12808" width="2.7109375" style="5" customWidth="1"/>
    <col min="12809" max="12809" width="6.5703125" style="5" customWidth="1"/>
    <col min="12810" max="12810" width="2.7109375" style="5" customWidth="1"/>
    <col min="12811" max="12811" width="5.7109375" style="5" customWidth="1"/>
    <col min="12812" max="12812" width="2.7109375" style="5" customWidth="1"/>
    <col min="12813" max="12813" width="5.7109375" style="5" customWidth="1"/>
    <col min="12814" max="12814" width="2.7109375" style="5" customWidth="1"/>
    <col min="12815" max="12815" width="6.28515625" style="5" customWidth="1"/>
    <col min="12816" max="12816" width="2.7109375" style="5" customWidth="1"/>
    <col min="12817" max="12817" width="5.7109375" style="5" customWidth="1"/>
    <col min="12818" max="12818" width="2.7109375" style="5" customWidth="1"/>
    <col min="12819" max="12819" width="5.7109375" style="5" customWidth="1"/>
    <col min="12820" max="12820" width="2.7109375" style="5" customWidth="1"/>
    <col min="12821" max="12821" width="5.7109375" style="5" customWidth="1"/>
    <col min="12822" max="12822" width="2.7109375" style="5" customWidth="1"/>
    <col min="12823" max="12823" width="5.7109375" style="5" customWidth="1"/>
    <col min="12824" max="12824" width="2.7109375" style="5" customWidth="1"/>
    <col min="12825" max="12825" width="5.7109375" style="5" customWidth="1"/>
    <col min="12826" max="12826" width="2.7109375" style="5" customWidth="1"/>
    <col min="12827" max="12827" width="6.28515625" style="5" customWidth="1"/>
    <col min="12828" max="12828" width="2.7109375" style="5" customWidth="1"/>
    <col min="12829" max="12829" width="5.7109375" style="5" customWidth="1"/>
    <col min="12830" max="12830" width="2.7109375" style="5" customWidth="1"/>
    <col min="12831" max="12831" width="5.7109375" style="5" customWidth="1"/>
    <col min="12832" max="12832" width="6.42578125" style="5" customWidth="1"/>
    <col min="12833" max="12833" width="7.140625" style="5" customWidth="1"/>
    <col min="12834" max="12834" width="4.140625" style="5" customWidth="1"/>
    <col min="12835" max="12846" width="2.7109375" style="5" customWidth="1"/>
    <col min="12847" max="12847" width="2.28515625" style="5" customWidth="1"/>
    <col min="12848" max="12848" width="3.85546875" style="5" customWidth="1"/>
    <col min="12849" max="12862" width="2.7109375" style="5" customWidth="1"/>
    <col min="12863" max="12863" width="4.140625" style="5" customWidth="1"/>
    <col min="12864" max="12909" width="2.7109375" style="5" customWidth="1"/>
    <col min="12910" max="13056" width="4.5703125" style="5"/>
    <col min="13057" max="13057" width="11.7109375" style="5" customWidth="1"/>
    <col min="13058" max="13058" width="6.28515625" style="5" customWidth="1"/>
    <col min="13059" max="13059" width="12.140625" style="5" customWidth="1"/>
    <col min="13060" max="13060" width="0" style="5" hidden="1" customWidth="1"/>
    <col min="13061" max="13061" width="6.85546875" style="5" customWidth="1"/>
    <col min="13062" max="13062" width="7.85546875" style="5" customWidth="1"/>
    <col min="13063" max="13063" width="6.28515625" style="5" customWidth="1"/>
    <col min="13064" max="13064" width="2.7109375" style="5" customWidth="1"/>
    <col min="13065" max="13065" width="6.5703125" style="5" customWidth="1"/>
    <col min="13066" max="13066" width="2.7109375" style="5" customWidth="1"/>
    <col min="13067" max="13067" width="5.7109375" style="5" customWidth="1"/>
    <col min="13068" max="13068" width="2.7109375" style="5" customWidth="1"/>
    <col min="13069" max="13069" width="5.7109375" style="5" customWidth="1"/>
    <col min="13070" max="13070" width="2.7109375" style="5" customWidth="1"/>
    <col min="13071" max="13071" width="6.28515625" style="5" customWidth="1"/>
    <col min="13072" max="13072" width="2.7109375" style="5" customWidth="1"/>
    <col min="13073" max="13073" width="5.7109375" style="5" customWidth="1"/>
    <col min="13074" max="13074" width="2.7109375" style="5" customWidth="1"/>
    <col min="13075" max="13075" width="5.7109375" style="5" customWidth="1"/>
    <col min="13076" max="13076" width="2.7109375" style="5" customWidth="1"/>
    <col min="13077" max="13077" width="5.7109375" style="5" customWidth="1"/>
    <col min="13078" max="13078" width="2.7109375" style="5" customWidth="1"/>
    <col min="13079" max="13079" width="5.7109375" style="5" customWidth="1"/>
    <col min="13080" max="13080" width="2.7109375" style="5" customWidth="1"/>
    <col min="13081" max="13081" width="5.7109375" style="5" customWidth="1"/>
    <col min="13082" max="13082" width="2.7109375" style="5" customWidth="1"/>
    <col min="13083" max="13083" width="6.28515625" style="5" customWidth="1"/>
    <col min="13084" max="13084" width="2.7109375" style="5" customWidth="1"/>
    <col min="13085" max="13085" width="5.7109375" style="5" customWidth="1"/>
    <col min="13086" max="13086" width="2.7109375" style="5" customWidth="1"/>
    <col min="13087" max="13087" width="5.7109375" style="5" customWidth="1"/>
    <col min="13088" max="13088" width="6.42578125" style="5" customWidth="1"/>
    <col min="13089" max="13089" width="7.140625" style="5" customWidth="1"/>
    <col min="13090" max="13090" width="4.140625" style="5" customWidth="1"/>
    <col min="13091" max="13102" width="2.7109375" style="5" customWidth="1"/>
    <col min="13103" max="13103" width="2.28515625" style="5" customWidth="1"/>
    <col min="13104" max="13104" width="3.85546875" style="5" customWidth="1"/>
    <col min="13105" max="13118" width="2.7109375" style="5" customWidth="1"/>
    <col min="13119" max="13119" width="4.140625" style="5" customWidth="1"/>
    <col min="13120" max="13165" width="2.7109375" style="5" customWidth="1"/>
    <col min="13166" max="13312" width="4.5703125" style="5"/>
    <col min="13313" max="13313" width="11.7109375" style="5" customWidth="1"/>
    <col min="13314" max="13314" width="6.28515625" style="5" customWidth="1"/>
    <col min="13315" max="13315" width="12.140625" style="5" customWidth="1"/>
    <col min="13316" max="13316" width="0" style="5" hidden="1" customWidth="1"/>
    <col min="13317" max="13317" width="6.85546875" style="5" customWidth="1"/>
    <col min="13318" max="13318" width="7.85546875" style="5" customWidth="1"/>
    <col min="13319" max="13319" width="6.28515625" style="5" customWidth="1"/>
    <col min="13320" max="13320" width="2.7109375" style="5" customWidth="1"/>
    <col min="13321" max="13321" width="6.5703125" style="5" customWidth="1"/>
    <col min="13322" max="13322" width="2.7109375" style="5" customWidth="1"/>
    <col min="13323" max="13323" width="5.7109375" style="5" customWidth="1"/>
    <col min="13324" max="13324" width="2.7109375" style="5" customWidth="1"/>
    <col min="13325" max="13325" width="5.7109375" style="5" customWidth="1"/>
    <col min="13326" max="13326" width="2.7109375" style="5" customWidth="1"/>
    <col min="13327" max="13327" width="6.28515625" style="5" customWidth="1"/>
    <col min="13328" max="13328" width="2.7109375" style="5" customWidth="1"/>
    <col min="13329" max="13329" width="5.7109375" style="5" customWidth="1"/>
    <col min="13330" max="13330" width="2.7109375" style="5" customWidth="1"/>
    <col min="13331" max="13331" width="5.7109375" style="5" customWidth="1"/>
    <col min="13332" max="13332" width="2.7109375" style="5" customWidth="1"/>
    <col min="13333" max="13333" width="5.7109375" style="5" customWidth="1"/>
    <col min="13334" max="13334" width="2.7109375" style="5" customWidth="1"/>
    <col min="13335" max="13335" width="5.7109375" style="5" customWidth="1"/>
    <col min="13336" max="13336" width="2.7109375" style="5" customWidth="1"/>
    <col min="13337" max="13337" width="5.7109375" style="5" customWidth="1"/>
    <col min="13338" max="13338" width="2.7109375" style="5" customWidth="1"/>
    <col min="13339" max="13339" width="6.28515625" style="5" customWidth="1"/>
    <col min="13340" max="13340" width="2.7109375" style="5" customWidth="1"/>
    <col min="13341" max="13341" width="5.7109375" style="5" customWidth="1"/>
    <col min="13342" max="13342" width="2.7109375" style="5" customWidth="1"/>
    <col min="13343" max="13343" width="5.7109375" style="5" customWidth="1"/>
    <col min="13344" max="13344" width="6.42578125" style="5" customWidth="1"/>
    <col min="13345" max="13345" width="7.140625" style="5" customWidth="1"/>
    <col min="13346" max="13346" width="4.140625" style="5" customWidth="1"/>
    <col min="13347" max="13358" width="2.7109375" style="5" customWidth="1"/>
    <col min="13359" max="13359" width="2.28515625" style="5" customWidth="1"/>
    <col min="13360" max="13360" width="3.85546875" style="5" customWidth="1"/>
    <col min="13361" max="13374" width="2.7109375" style="5" customWidth="1"/>
    <col min="13375" max="13375" width="4.140625" style="5" customWidth="1"/>
    <col min="13376" max="13421" width="2.7109375" style="5" customWidth="1"/>
    <col min="13422" max="13568" width="4.5703125" style="5"/>
    <col min="13569" max="13569" width="11.7109375" style="5" customWidth="1"/>
    <col min="13570" max="13570" width="6.28515625" style="5" customWidth="1"/>
    <col min="13571" max="13571" width="12.140625" style="5" customWidth="1"/>
    <col min="13572" max="13572" width="0" style="5" hidden="1" customWidth="1"/>
    <col min="13573" max="13573" width="6.85546875" style="5" customWidth="1"/>
    <col min="13574" max="13574" width="7.85546875" style="5" customWidth="1"/>
    <col min="13575" max="13575" width="6.28515625" style="5" customWidth="1"/>
    <col min="13576" max="13576" width="2.7109375" style="5" customWidth="1"/>
    <col min="13577" max="13577" width="6.5703125" style="5" customWidth="1"/>
    <col min="13578" max="13578" width="2.7109375" style="5" customWidth="1"/>
    <col min="13579" max="13579" width="5.7109375" style="5" customWidth="1"/>
    <col min="13580" max="13580" width="2.7109375" style="5" customWidth="1"/>
    <col min="13581" max="13581" width="5.7109375" style="5" customWidth="1"/>
    <col min="13582" max="13582" width="2.7109375" style="5" customWidth="1"/>
    <col min="13583" max="13583" width="6.28515625" style="5" customWidth="1"/>
    <col min="13584" max="13584" width="2.7109375" style="5" customWidth="1"/>
    <col min="13585" max="13585" width="5.7109375" style="5" customWidth="1"/>
    <col min="13586" max="13586" width="2.7109375" style="5" customWidth="1"/>
    <col min="13587" max="13587" width="5.7109375" style="5" customWidth="1"/>
    <col min="13588" max="13588" width="2.7109375" style="5" customWidth="1"/>
    <col min="13589" max="13589" width="5.7109375" style="5" customWidth="1"/>
    <col min="13590" max="13590" width="2.7109375" style="5" customWidth="1"/>
    <col min="13591" max="13591" width="5.7109375" style="5" customWidth="1"/>
    <col min="13592" max="13592" width="2.7109375" style="5" customWidth="1"/>
    <col min="13593" max="13593" width="5.7109375" style="5" customWidth="1"/>
    <col min="13594" max="13594" width="2.7109375" style="5" customWidth="1"/>
    <col min="13595" max="13595" width="6.28515625" style="5" customWidth="1"/>
    <col min="13596" max="13596" width="2.7109375" style="5" customWidth="1"/>
    <col min="13597" max="13597" width="5.7109375" style="5" customWidth="1"/>
    <col min="13598" max="13598" width="2.7109375" style="5" customWidth="1"/>
    <col min="13599" max="13599" width="5.7109375" style="5" customWidth="1"/>
    <col min="13600" max="13600" width="6.42578125" style="5" customWidth="1"/>
    <col min="13601" max="13601" width="7.140625" style="5" customWidth="1"/>
    <col min="13602" max="13602" width="4.140625" style="5" customWidth="1"/>
    <col min="13603" max="13614" width="2.7109375" style="5" customWidth="1"/>
    <col min="13615" max="13615" width="2.28515625" style="5" customWidth="1"/>
    <col min="13616" max="13616" width="3.85546875" style="5" customWidth="1"/>
    <col min="13617" max="13630" width="2.7109375" style="5" customWidth="1"/>
    <col min="13631" max="13631" width="4.140625" style="5" customWidth="1"/>
    <col min="13632" max="13677" width="2.7109375" style="5" customWidth="1"/>
    <col min="13678" max="13824" width="4.5703125" style="5"/>
    <col min="13825" max="13825" width="11.7109375" style="5" customWidth="1"/>
    <col min="13826" max="13826" width="6.28515625" style="5" customWidth="1"/>
    <col min="13827" max="13827" width="12.140625" style="5" customWidth="1"/>
    <col min="13828" max="13828" width="0" style="5" hidden="1" customWidth="1"/>
    <col min="13829" max="13829" width="6.85546875" style="5" customWidth="1"/>
    <col min="13830" max="13830" width="7.85546875" style="5" customWidth="1"/>
    <col min="13831" max="13831" width="6.28515625" style="5" customWidth="1"/>
    <col min="13832" max="13832" width="2.7109375" style="5" customWidth="1"/>
    <col min="13833" max="13833" width="6.5703125" style="5" customWidth="1"/>
    <col min="13834" max="13834" width="2.7109375" style="5" customWidth="1"/>
    <col min="13835" max="13835" width="5.7109375" style="5" customWidth="1"/>
    <col min="13836" max="13836" width="2.7109375" style="5" customWidth="1"/>
    <col min="13837" max="13837" width="5.7109375" style="5" customWidth="1"/>
    <col min="13838" max="13838" width="2.7109375" style="5" customWidth="1"/>
    <col min="13839" max="13839" width="6.28515625" style="5" customWidth="1"/>
    <col min="13840" max="13840" width="2.7109375" style="5" customWidth="1"/>
    <col min="13841" max="13841" width="5.7109375" style="5" customWidth="1"/>
    <col min="13842" max="13842" width="2.7109375" style="5" customWidth="1"/>
    <col min="13843" max="13843" width="5.7109375" style="5" customWidth="1"/>
    <col min="13844" max="13844" width="2.7109375" style="5" customWidth="1"/>
    <col min="13845" max="13845" width="5.7109375" style="5" customWidth="1"/>
    <col min="13846" max="13846" width="2.7109375" style="5" customWidth="1"/>
    <col min="13847" max="13847" width="5.7109375" style="5" customWidth="1"/>
    <col min="13848" max="13848" width="2.7109375" style="5" customWidth="1"/>
    <col min="13849" max="13849" width="5.7109375" style="5" customWidth="1"/>
    <col min="13850" max="13850" width="2.7109375" style="5" customWidth="1"/>
    <col min="13851" max="13851" width="6.28515625" style="5" customWidth="1"/>
    <col min="13852" max="13852" width="2.7109375" style="5" customWidth="1"/>
    <col min="13853" max="13853" width="5.7109375" style="5" customWidth="1"/>
    <col min="13854" max="13854" width="2.7109375" style="5" customWidth="1"/>
    <col min="13855" max="13855" width="5.7109375" style="5" customWidth="1"/>
    <col min="13856" max="13856" width="6.42578125" style="5" customWidth="1"/>
    <col min="13857" max="13857" width="7.140625" style="5" customWidth="1"/>
    <col min="13858" max="13858" width="4.140625" style="5" customWidth="1"/>
    <col min="13859" max="13870" width="2.7109375" style="5" customWidth="1"/>
    <col min="13871" max="13871" width="2.28515625" style="5" customWidth="1"/>
    <col min="13872" max="13872" width="3.85546875" style="5" customWidth="1"/>
    <col min="13873" max="13886" width="2.7109375" style="5" customWidth="1"/>
    <col min="13887" max="13887" width="4.140625" style="5" customWidth="1"/>
    <col min="13888" max="13933" width="2.7109375" style="5" customWidth="1"/>
    <col min="13934" max="14080" width="4.5703125" style="5"/>
    <col min="14081" max="14081" width="11.7109375" style="5" customWidth="1"/>
    <col min="14082" max="14082" width="6.28515625" style="5" customWidth="1"/>
    <col min="14083" max="14083" width="12.140625" style="5" customWidth="1"/>
    <col min="14084" max="14084" width="0" style="5" hidden="1" customWidth="1"/>
    <col min="14085" max="14085" width="6.85546875" style="5" customWidth="1"/>
    <col min="14086" max="14086" width="7.85546875" style="5" customWidth="1"/>
    <col min="14087" max="14087" width="6.28515625" style="5" customWidth="1"/>
    <col min="14088" max="14088" width="2.7109375" style="5" customWidth="1"/>
    <col min="14089" max="14089" width="6.5703125" style="5" customWidth="1"/>
    <col min="14090" max="14090" width="2.7109375" style="5" customWidth="1"/>
    <col min="14091" max="14091" width="5.7109375" style="5" customWidth="1"/>
    <col min="14092" max="14092" width="2.7109375" style="5" customWidth="1"/>
    <col min="14093" max="14093" width="5.7109375" style="5" customWidth="1"/>
    <col min="14094" max="14094" width="2.7109375" style="5" customWidth="1"/>
    <col min="14095" max="14095" width="6.28515625" style="5" customWidth="1"/>
    <col min="14096" max="14096" width="2.7109375" style="5" customWidth="1"/>
    <col min="14097" max="14097" width="5.7109375" style="5" customWidth="1"/>
    <col min="14098" max="14098" width="2.7109375" style="5" customWidth="1"/>
    <col min="14099" max="14099" width="5.7109375" style="5" customWidth="1"/>
    <col min="14100" max="14100" width="2.7109375" style="5" customWidth="1"/>
    <col min="14101" max="14101" width="5.7109375" style="5" customWidth="1"/>
    <col min="14102" max="14102" width="2.7109375" style="5" customWidth="1"/>
    <col min="14103" max="14103" width="5.7109375" style="5" customWidth="1"/>
    <col min="14104" max="14104" width="2.7109375" style="5" customWidth="1"/>
    <col min="14105" max="14105" width="5.7109375" style="5" customWidth="1"/>
    <col min="14106" max="14106" width="2.7109375" style="5" customWidth="1"/>
    <col min="14107" max="14107" width="6.28515625" style="5" customWidth="1"/>
    <col min="14108" max="14108" width="2.7109375" style="5" customWidth="1"/>
    <col min="14109" max="14109" width="5.7109375" style="5" customWidth="1"/>
    <col min="14110" max="14110" width="2.7109375" style="5" customWidth="1"/>
    <col min="14111" max="14111" width="5.7109375" style="5" customWidth="1"/>
    <col min="14112" max="14112" width="6.42578125" style="5" customWidth="1"/>
    <col min="14113" max="14113" width="7.140625" style="5" customWidth="1"/>
    <col min="14114" max="14114" width="4.140625" style="5" customWidth="1"/>
    <col min="14115" max="14126" width="2.7109375" style="5" customWidth="1"/>
    <col min="14127" max="14127" width="2.28515625" style="5" customWidth="1"/>
    <col min="14128" max="14128" width="3.85546875" style="5" customWidth="1"/>
    <col min="14129" max="14142" width="2.7109375" style="5" customWidth="1"/>
    <col min="14143" max="14143" width="4.140625" style="5" customWidth="1"/>
    <col min="14144" max="14189" width="2.7109375" style="5" customWidth="1"/>
    <col min="14190" max="14336" width="4.5703125" style="5"/>
    <col min="14337" max="14337" width="11.7109375" style="5" customWidth="1"/>
    <col min="14338" max="14338" width="6.28515625" style="5" customWidth="1"/>
    <col min="14339" max="14339" width="12.140625" style="5" customWidth="1"/>
    <col min="14340" max="14340" width="0" style="5" hidden="1" customWidth="1"/>
    <col min="14341" max="14341" width="6.85546875" style="5" customWidth="1"/>
    <col min="14342" max="14342" width="7.85546875" style="5" customWidth="1"/>
    <col min="14343" max="14343" width="6.28515625" style="5" customWidth="1"/>
    <col min="14344" max="14344" width="2.7109375" style="5" customWidth="1"/>
    <col min="14345" max="14345" width="6.5703125" style="5" customWidth="1"/>
    <col min="14346" max="14346" width="2.7109375" style="5" customWidth="1"/>
    <col min="14347" max="14347" width="5.7109375" style="5" customWidth="1"/>
    <col min="14348" max="14348" width="2.7109375" style="5" customWidth="1"/>
    <col min="14349" max="14349" width="5.7109375" style="5" customWidth="1"/>
    <col min="14350" max="14350" width="2.7109375" style="5" customWidth="1"/>
    <col min="14351" max="14351" width="6.28515625" style="5" customWidth="1"/>
    <col min="14352" max="14352" width="2.7109375" style="5" customWidth="1"/>
    <col min="14353" max="14353" width="5.7109375" style="5" customWidth="1"/>
    <col min="14354" max="14354" width="2.7109375" style="5" customWidth="1"/>
    <col min="14355" max="14355" width="5.7109375" style="5" customWidth="1"/>
    <col min="14356" max="14356" width="2.7109375" style="5" customWidth="1"/>
    <col min="14357" max="14357" width="5.7109375" style="5" customWidth="1"/>
    <col min="14358" max="14358" width="2.7109375" style="5" customWidth="1"/>
    <col min="14359" max="14359" width="5.7109375" style="5" customWidth="1"/>
    <col min="14360" max="14360" width="2.7109375" style="5" customWidth="1"/>
    <col min="14361" max="14361" width="5.7109375" style="5" customWidth="1"/>
    <col min="14362" max="14362" width="2.7109375" style="5" customWidth="1"/>
    <col min="14363" max="14363" width="6.28515625" style="5" customWidth="1"/>
    <col min="14364" max="14364" width="2.7109375" style="5" customWidth="1"/>
    <col min="14365" max="14365" width="5.7109375" style="5" customWidth="1"/>
    <col min="14366" max="14366" width="2.7109375" style="5" customWidth="1"/>
    <col min="14367" max="14367" width="5.7109375" style="5" customWidth="1"/>
    <col min="14368" max="14368" width="6.42578125" style="5" customWidth="1"/>
    <col min="14369" max="14369" width="7.140625" style="5" customWidth="1"/>
    <col min="14370" max="14370" width="4.140625" style="5" customWidth="1"/>
    <col min="14371" max="14382" width="2.7109375" style="5" customWidth="1"/>
    <col min="14383" max="14383" width="2.28515625" style="5" customWidth="1"/>
    <col min="14384" max="14384" width="3.85546875" style="5" customWidth="1"/>
    <col min="14385" max="14398" width="2.7109375" style="5" customWidth="1"/>
    <col min="14399" max="14399" width="4.140625" style="5" customWidth="1"/>
    <col min="14400" max="14445" width="2.7109375" style="5" customWidth="1"/>
    <col min="14446" max="14592" width="4.5703125" style="5"/>
    <col min="14593" max="14593" width="11.7109375" style="5" customWidth="1"/>
    <col min="14594" max="14594" width="6.28515625" style="5" customWidth="1"/>
    <col min="14595" max="14595" width="12.140625" style="5" customWidth="1"/>
    <col min="14596" max="14596" width="0" style="5" hidden="1" customWidth="1"/>
    <col min="14597" max="14597" width="6.85546875" style="5" customWidth="1"/>
    <col min="14598" max="14598" width="7.85546875" style="5" customWidth="1"/>
    <col min="14599" max="14599" width="6.28515625" style="5" customWidth="1"/>
    <col min="14600" max="14600" width="2.7109375" style="5" customWidth="1"/>
    <col min="14601" max="14601" width="6.5703125" style="5" customWidth="1"/>
    <col min="14602" max="14602" width="2.7109375" style="5" customWidth="1"/>
    <col min="14603" max="14603" width="5.7109375" style="5" customWidth="1"/>
    <col min="14604" max="14604" width="2.7109375" style="5" customWidth="1"/>
    <col min="14605" max="14605" width="5.7109375" style="5" customWidth="1"/>
    <col min="14606" max="14606" width="2.7109375" style="5" customWidth="1"/>
    <col min="14607" max="14607" width="6.28515625" style="5" customWidth="1"/>
    <col min="14608" max="14608" width="2.7109375" style="5" customWidth="1"/>
    <col min="14609" max="14609" width="5.7109375" style="5" customWidth="1"/>
    <col min="14610" max="14610" width="2.7109375" style="5" customWidth="1"/>
    <col min="14611" max="14611" width="5.7109375" style="5" customWidth="1"/>
    <col min="14612" max="14612" width="2.7109375" style="5" customWidth="1"/>
    <col min="14613" max="14613" width="5.7109375" style="5" customWidth="1"/>
    <col min="14614" max="14614" width="2.7109375" style="5" customWidth="1"/>
    <col min="14615" max="14615" width="5.7109375" style="5" customWidth="1"/>
    <col min="14616" max="14616" width="2.7109375" style="5" customWidth="1"/>
    <col min="14617" max="14617" width="5.7109375" style="5" customWidth="1"/>
    <col min="14618" max="14618" width="2.7109375" style="5" customWidth="1"/>
    <col min="14619" max="14619" width="6.28515625" style="5" customWidth="1"/>
    <col min="14620" max="14620" width="2.7109375" style="5" customWidth="1"/>
    <col min="14621" max="14621" width="5.7109375" style="5" customWidth="1"/>
    <col min="14622" max="14622" width="2.7109375" style="5" customWidth="1"/>
    <col min="14623" max="14623" width="5.7109375" style="5" customWidth="1"/>
    <col min="14624" max="14624" width="6.42578125" style="5" customWidth="1"/>
    <col min="14625" max="14625" width="7.140625" style="5" customWidth="1"/>
    <col min="14626" max="14626" width="4.140625" style="5" customWidth="1"/>
    <col min="14627" max="14638" width="2.7109375" style="5" customWidth="1"/>
    <col min="14639" max="14639" width="2.28515625" style="5" customWidth="1"/>
    <col min="14640" max="14640" width="3.85546875" style="5" customWidth="1"/>
    <col min="14641" max="14654" width="2.7109375" style="5" customWidth="1"/>
    <col min="14655" max="14655" width="4.140625" style="5" customWidth="1"/>
    <col min="14656" max="14701" width="2.7109375" style="5" customWidth="1"/>
    <col min="14702" max="14848" width="4.5703125" style="5"/>
    <col min="14849" max="14849" width="11.7109375" style="5" customWidth="1"/>
    <col min="14850" max="14850" width="6.28515625" style="5" customWidth="1"/>
    <col min="14851" max="14851" width="12.140625" style="5" customWidth="1"/>
    <col min="14852" max="14852" width="0" style="5" hidden="1" customWidth="1"/>
    <col min="14853" max="14853" width="6.85546875" style="5" customWidth="1"/>
    <col min="14854" max="14854" width="7.85546875" style="5" customWidth="1"/>
    <col min="14855" max="14855" width="6.28515625" style="5" customWidth="1"/>
    <col min="14856" max="14856" width="2.7109375" style="5" customWidth="1"/>
    <col min="14857" max="14857" width="6.5703125" style="5" customWidth="1"/>
    <col min="14858" max="14858" width="2.7109375" style="5" customWidth="1"/>
    <col min="14859" max="14859" width="5.7109375" style="5" customWidth="1"/>
    <col min="14860" max="14860" width="2.7109375" style="5" customWidth="1"/>
    <col min="14861" max="14861" width="5.7109375" style="5" customWidth="1"/>
    <col min="14862" max="14862" width="2.7109375" style="5" customWidth="1"/>
    <col min="14863" max="14863" width="6.28515625" style="5" customWidth="1"/>
    <col min="14864" max="14864" width="2.7109375" style="5" customWidth="1"/>
    <col min="14865" max="14865" width="5.7109375" style="5" customWidth="1"/>
    <col min="14866" max="14866" width="2.7109375" style="5" customWidth="1"/>
    <col min="14867" max="14867" width="5.7109375" style="5" customWidth="1"/>
    <col min="14868" max="14868" width="2.7109375" style="5" customWidth="1"/>
    <col min="14869" max="14869" width="5.7109375" style="5" customWidth="1"/>
    <col min="14870" max="14870" width="2.7109375" style="5" customWidth="1"/>
    <col min="14871" max="14871" width="5.7109375" style="5" customWidth="1"/>
    <col min="14872" max="14872" width="2.7109375" style="5" customWidth="1"/>
    <col min="14873" max="14873" width="5.7109375" style="5" customWidth="1"/>
    <col min="14874" max="14874" width="2.7109375" style="5" customWidth="1"/>
    <col min="14875" max="14875" width="6.28515625" style="5" customWidth="1"/>
    <col min="14876" max="14876" width="2.7109375" style="5" customWidth="1"/>
    <col min="14877" max="14877" width="5.7109375" style="5" customWidth="1"/>
    <col min="14878" max="14878" width="2.7109375" style="5" customWidth="1"/>
    <col min="14879" max="14879" width="5.7109375" style="5" customWidth="1"/>
    <col min="14880" max="14880" width="6.42578125" style="5" customWidth="1"/>
    <col min="14881" max="14881" width="7.140625" style="5" customWidth="1"/>
    <col min="14882" max="14882" width="4.140625" style="5" customWidth="1"/>
    <col min="14883" max="14894" width="2.7109375" style="5" customWidth="1"/>
    <col min="14895" max="14895" width="2.28515625" style="5" customWidth="1"/>
    <col min="14896" max="14896" width="3.85546875" style="5" customWidth="1"/>
    <col min="14897" max="14910" width="2.7109375" style="5" customWidth="1"/>
    <col min="14911" max="14911" width="4.140625" style="5" customWidth="1"/>
    <col min="14912" max="14957" width="2.7109375" style="5" customWidth="1"/>
    <col min="14958" max="15104" width="4.5703125" style="5"/>
    <col min="15105" max="15105" width="11.7109375" style="5" customWidth="1"/>
    <col min="15106" max="15106" width="6.28515625" style="5" customWidth="1"/>
    <col min="15107" max="15107" width="12.140625" style="5" customWidth="1"/>
    <col min="15108" max="15108" width="0" style="5" hidden="1" customWidth="1"/>
    <col min="15109" max="15109" width="6.85546875" style="5" customWidth="1"/>
    <col min="15110" max="15110" width="7.85546875" style="5" customWidth="1"/>
    <col min="15111" max="15111" width="6.28515625" style="5" customWidth="1"/>
    <col min="15112" max="15112" width="2.7109375" style="5" customWidth="1"/>
    <col min="15113" max="15113" width="6.5703125" style="5" customWidth="1"/>
    <col min="15114" max="15114" width="2.7109375" style="5" customWidth="1"/>
    <col min="15115" max="15115" width="5.7109375" style="5" customWidth="1"/>
    <col min="15116" max="15116" width="2.7109375" style="5" customWidth="1"/>
    <col min="15117" max="15117" width="5.7109375" style="5" customWidth="1"/>
    <col min="15118" max="15118" width="2.7109375" style="5" customWidth="1"/>
    <col min="15119" max="15119" width="6.28515625" style="5" customWidth="1"/>
    <col min="15120" max="15120" width="2.7109375" style="5" customWidth="1"/>
    <col min="15121" max="15121" width="5.7109375" style="5" customWidth="1"/>
    <col min="15122" max="15122" width="2.7109375" style="5" customWidth="1"/>
    <col min="15123" max="15123" width="5.7109375" style="5" customWidth="1"/>
    <col min="15124" max="15124" width="2.7109375" style="5" customWidth="1"/>
    <col min="15125" max="15125" width="5.7109375" style="5" customWidth="1"/>
    <col min="15126" max="15126" width="2.7109375" style="5" customWidth="1"/>
    <col min="15127" max="15127" width="5.7109375" style="5" customWidth="1"/>
    <col min="15128" max="15128" width="2.7109375" style="5" customWidth="1"/>
    <col min="15129" max="15129" width="5.7109375" style="5" customWidth="1"/>
    <col min="15130" max="15130" width="2.7109375" style="5" customWidth="1"/>
    <col min="15131" max="15131" width="6.28515625" style="5" customWidth="1"/>
    <col min="15132" max="15132" width="2.7109375" style="5" customWidth="1"/>
    <col min="15133" max="15133" width="5.7109375" style="5" customWidth="1"/>
    <col min="15134" max="15134" width="2.7109375" style="5" customWidth="1"/>
    <col min="15135" max="15135" width="5.7109375" style="5" customWidth="1"/>
    <col min="15136" max="15136" width="6.42578125" style="5" customWidth="1"/>
    <col min="15137" max="15137" width="7.140625" style="5" customWidth="1"/>
    <col min="15138" max="15138" width="4.140625" style="5" customWidth="1"/>
    <col min="15139" max="15150" width="2.7109375" style="5" customWidth="1"/>
    <col min="15151" max="15151" width="2.28515625" style="5" customWidth="1"/>
    <col min="15152" max="15152" width="3.85546875" style="5" customWidth="1"/>
    <col min="15153" max="15166" width="2.7109375" style="5" customWidth="1"/>
    <col min="15167" max="15167" width="4.140625" style="5" customWidth="1"/>
    <col min="15168" max="15213" width="2.7109375" style="5" customWidth="1"/>
    <col min="15214" max="15360" width="4.5703125" style="5"/>
    <col min="15361" max="15361" width="11.7109375" style="5" customWidth="1"/>
    <col min="15362" max="15362" width="6.28515625" style="5" customWidth="1"/>
    <col min="15363" max="15363" width="12.140625" style="5" customWidth="1"/>
    <col min="15364" max="15364" width="0" style="5" hidden="1" customWidth="1"/>
    <col min="15365" max="15365" width="6.85546875" style="5" customWidth="1"/>
    <col min="15366" max="15366" width="7.85546875" style="5" customWidth="1"/>
    <col min="15367" max="15367" width="6.28515625" style="5" customWidth="1"/>
    <col min="15368" max="15368" width="2.7109375" style="5" customWidth="1"/>
    <col min="15369" max="15369" width="6.5703125" style="5" customWidth="1"/>
    <col min="15370" max="15370" width="2.7109375" style="5" customWidth="1"/>
    <col min="15371" max="15371" width="5.7109375" style="5" customWidth="1"/>
    <col min="15372" max="15372" width="2.7109375" style="5" customWidth="1"/>
    <col min="15373" max="15373" width="5.7109375" style="5" customWidth="1"/>
    <col min="15374" max="15374" width="2.7109375" style="5" customWidth="1"/>
    <col min="15375" max="15375" width="6.28515625" style="5" customWidth="1"/>
    <col min="15376" max="15376" width="2.7109375" style="5" customWidth="1"/>
    <col min="15377" max="15377" width="5.7109375" style="5" customWidth="1"/>
    <col min="15378" max="15378" width="2.7109375" style="5" customWidth="1"/>
    <col min="15379" max="15379" width="5.7109375" style="5" customWidth="1"/>
    <col min="15380" max="15380" width="2.7109375" style="5" customWidth="1"/>
    <col min="15381" max="15381" width="5.7109375" style="5" customWidth="1"/>
    <col min="15382" max="15382" width="2.7109375" style="5" customWidth="1"/>
    <col min="15383" max="15383" width="5.7109375" style="5" customWidth="1"/>
    <col min="15384" max="15384" width="2.7109375" style="5" customWidth="1"/>
    <col min="15385" max="15385" width="5.7109375" style="5" customWidth="1"/>
    <col min="15386" max="15386" width="2.7109375" style="5" customWidth="1"/>
    <col min="15387" max="15387" width="6.28515625" style="5" customWidth="1"/>
    <col min="15388" max="15388" width="2.7109375" style="5" customWidth="1"/>
    <col min="15389" max="15389" width="5.7109375" style="5" customWidth="1"/>
    <col min="15390" max="15390" width="2.7109375" style="5" customWidth="1"/>
    <col min="15391" max="15391" width="5.7109375" style="5" customWidth="1"/>
    <col min="15392" max="15392" width="6.42578125" style="5" customWidth="1"/>
    <col min="15393" max="15393" width="7.140625" style="5" customWidth="1"/>
    <col min="15394" max="15394" width="4.140625" style="5" customWidth="1"/>
    <col min="15395" max="15406" width="2.7109375" style="5" customWidth="1"/>
    <col min="15407" max="15407" width="2.28515625" style="5" customWidth="1"/>
    <col min="15408" max="15408" width="3.85546875" style="5" customWidth="1"/>
    <col min="15409" max="15422" width="2.7109375" style="5" customWidth="1"/>
    <col min="15423" max="15423" width="4.140625" style="5" customWidth="1"/>
    <col min="15424" max="15469" width="2.7109375" style="5" customWidth="1"/>
    <col min="15470" max="15616" width="4.5703125" style="5"/>
    <col min="15617" max="15617" width="11.7109375" style="5" customWidth="1"/>
    <col min="15618" max="15618" width="6.28515625" style="5" customWidth="1"/>
    <col min="15619" max="15619" width="12.140625" style="5" customWidth="1"/>
    <col min="15620" max="15620" width="0" style="5" hidden="1" customWidth="1"/>
    <col min="15621" max="15621" width="6.85546875" style="5" customWidth="1"/>
    <col min="15622" max="15622" width="7.85546875" style="5" customWidth="1"/>
    <col min="15623" max="15623" width="6.28515625" style="5" customWidth="1"/>
    <col min="15624" max="15624" width="2.7109375" style="5" customWidth="1"/>
    <col min="15625" max="15625" width="6.5703125" style="5" customWidth="1"/>
    <col min="15626" max="15626" width="2.7109375" style="5" customWidth="1"/>
    <col min="15627" max="15627" width="5.7109375" style="5" customWidth="1"/>
    <col min="15628" max="15628" width="2.7109375" style="5" customWidth="1"/>
    <col min="15629" max="15629" width="5.7109375" style="5" customWidth="1"/>
    <col min="15630" max="15630" width="2.7109375" style="5" customWidth="1"/>
    <col min="15631" max="15631" width="6.28515625" style="5" customWidth="1"/>
    <col min="15632" max="15632" width="2.7109375" style="5" customWidth="1"/>
    <col min="15633" max="15633" width="5.7109375" style="5" customWidth="1"/>
    <col min="15634" max="15634" width="2.7109375" style="5" customWidth="1"/>
    <col min="15635" max="15635" width="5.7109375" style="5" customWidth="1"/>
    <col min="15636" max="15636" width="2.7109375" style="5" customWidth="1"/>
    <col min="15637" max="15637" width="5.7109375" style="5" customWidth="1"/>
    <col min="15638" max="15638" width="2.7109375" style="5" customWidth="1"/>
    <col min="15639" max="15639" width="5.7109375" style="5" customWidth="1"/>
    <col min="15640" max="15640" width="2.7109375" style="5" customWidth="1"/>
    <col min="15641" max="15641" width="5.7109375" style="5" customWidth="1"/>
    <col min="15642" max="15642" width="2.7109375" style="5" customWidth="1"/>
    <col min="15643" max="15643" width="6.28515625" style="5" customWidth="1"/>
    <col min="15644" max="15644" width="2.7109375" style="5" customWidth="1"/>
    <col min="15645" max="15645" width="5.7109375" style="5" customWidth="1"/>
    <col min="15646" max="15646" width="2.7109375" style="5" customWidth="1"/>
    <col min="15647" max="15647" width="5.7109375" style="5" customWidth="1"/>
    <col min="15648" max="15648" width="6.42578125" style="5" customWidth="1"/>
    <col min="15649" max="15649" width="7.140625" style="5" customWidth="1"/>
    <col min="15650" max="15650" width="4.140625" style="5" customWidth="1"/>
    <col min="15651" max="15662" width="2.7109375" style="5" customWidth="1"/>
    <col min="15663" max="15663" width="2.28515625" style="5" customWidth="1"/>
    <col min="15664" max="15664" width="3.85546875" style="5" customWidth="1"/>
    <col min="15665" max="15678" width="2.7109375" style="5" customWidth="1"/>
    <col min="15679" max="15679" width="4.140625" style="5" customWidth="1"/>
    <col min="15680" max="15725" width="2.7109375" style="5" customWidth="1"/>
    <col min="15726" max="15872" width="4.5703125" style="5"/>
    <col min="15873" max="15873" width="11.7109375" style="5" customWidth="1"/>
    <col min="15874" max="15874" width="6.28515625" style="5" customWidth="1"/>
    <col min="15875" max="15875" width="12.140625" style="5" customWidth="1"/>
    <col min="15876" max="15876" width="0" style="5" hidden="1" customWidth="1"/>
    <col min="15877" max="15877" width="6.85546875" style="5" customWidth="1"/>
    <col min="15878" max="15878" width="7.85546875" style="5" customWidth="1"/>
    <col min="15879" max="15879" width="6.28515625" style="5" customWidth="1"/>
    <col min="15880" max="15880" width="2.7109375" style="5" customWidth="1"/>
    <col min="15881" max="15881" width="6.5703125" style="5" customWidth="1"/>
    <col min="15882" max="15882" width="2.7109375" style="5" customWidth="1"/>
    <col min="15883" max="15883" width="5.7109375" style="5" customWidth="1"/>
    <col min="15884" max="15884" width="2.7109375" style="5" customWidth="1"/>
    <col min="15885" max="15885" width="5.7109375" style="5" customWidth="1"/>
    <col min="15886" max="15886" width="2.7109375" style="5" customWidth="1"/>
    <col min="15887" max="15887" width="6.28515625" style="5" customWidth="1"/>
    <col min="15888" max="15888" width="2.7109375" style="5" customWidth="1"/>
    <col min="15889" max="15889" width="5.7109375" style="5" customWidth="1"/>
    <col min="15890" max="15890" width="2.7109375" style="5" customWidth="1"/>
    <col min="15891" max="15891" width="5.7109375" style="5" customWidth="1"/>
    <col min="15892" max="15892" width="2.7109375" style="5" customWidth="1"/>
    <col min="15893" max="15893" width="5.7109375" style="5" customWidth="1"/>
    <col min="15894" max="15894" width="2.7109375" style="5" customWidth="1"/>
    <col min="15895" max="15895" width="5.7109375" style="5" customWidth="1"/>
    <col min="15896" max="15896" width="2.7109375" style="5" customWidth="1"/>
    <col min="15897" max="15897" width="5.7109375" style="5" customWidth="1"/>
    <col min="15898" max="15898" width="2.7109375" style="5" customWidth="1"/>
    <col min="15899" max="15899" width="6.28515625" style="5" customWidth="1"/>
    <col min="15900" max="15900" width="2.7109375" style="5" customWidth="1"/>
    <col min="15901" max="15901" width="5.7109375" style="5" customWidth="1"/>
    <col min="15902" max="15902" width="2.7109375" style="5" customWidth="1"/>
    <col min="15903" max="15903" width="5.7109375" style="5" customWidth="1"/>
    <col min="15904" max="15904" width="6.42578125" style="5" customWidth="1"/>
    <col min="15905" max="15905" width="7.140625" style="5" customWidth="1"/>
    <col min="15906" max="15906" width="4.140625" style="5" customWidth="1"/>
    <col min="15907" max="15918" width="2.7109375" style="5" customWidth="1"/>
    <col min="15919" max="15919" width="2.28515625" style="5" customWidth="1"/>
    <col min="15920" max="15920" width="3.85546875" style="5" customWidth="1"/>
    <col min="15921" max="15934" width="2.7109375" style="5" customWidth="1"/>
    <col min="15935" max="15935" width="4.140625" style="5" customWidth="1"/>
    <col min="15936" max="15981" width="2.7109375" style="5" customWidth="1"/>
    <col min="15982" max="16128" width="4.5703125" style="5"/>
    <col min="16129" max="16129" width="11.7109375" style="5" customWidth="1"/>
    <col min="16130" max="16130" width="6.28515625" style="5" customWidth="1"/>
    <col min="16131" max="16131" width="12.140625" style="5" customWidth="1"/>
    <col min="16132" max="16132" width="0" style="5" hidden="1" customWidth="1"/>
    <col min="16133" max="16133" width="6.85546875" style="5" customWidth="1"/>
    <col min="16134" max="16134" width="7.85546875" style="5" customWidth="1"/>
    <col min="16135" max="16135" width="6.28515625" style="5" customWidth="1"/>
    <col min="16136" max="16136" width="2.7109375" style="5" customWidth="1"/>
    <col min="16137" max="16137" width="6.5703125" style="5" customWidth="1"/>
    <col min="16138" max="16138" width="2.7109375" style="5" customWidth="1"/>
    <col min="16139" max="16139" width="5.7109375" style="5" customWidth="1"/>
    <col min="16140" max="16140" width="2.7109375" style="5" customWidth="1"/>
    <col min="16141" max="16141" width="5.7109375" style="5" customWidth="1"/>
    <col min="16142" max="16142" width="2.7109375" style="5" customWidth="1"/>
    <col min="16143" max="16143" width="6.28515625" style="5" customWidth="1"/>
    <col min="16144" max="16144" width="2.7109375" style="5" customWidth="1"/>
    <col min="16145" max="16145" width="5.7109375" style="5" customWidth="1"/>
    <col min="16146" max="16146" width="2.7109375" style="5" customWidth="1"/>
    <col min="16147" max="16147" width="5.7109375" style="5" customWidth="1"/>
    <col min="16148" max="16148" width="2.7109375" style="5" customWidth="1"/>
    <col min="16149" max="16149" width="5.7109375" style="5" customWidth="1"/>
    <col min="16150" max="16150" width="2.7109375" style="5" customWidth="1"/>
    <col min="16151" max="16151" width="5.7109375" style="5" customWidth="1"/>
    <col min="16152" max="16152" width="2.7109375" style="5" customWidth="1"/>
    <col min="16153" max="16153" width="5.7109375" style="5" customWidth="1"/>
    <col min="16154" max="16154" width="2.7109375" style="5" customWidth="1"/>
    <col min="16155" max="16155" width="6.28515625" style="5" customWidth="1"/>
    <col min="16156" max="16156" width="2.7109375" style="5" customWidth="1"/>
    <col min="16157" max="16157" width="5.7109375" style="5" customWidth="1"/>
    <col min="16158" max="16158" width="2.7109375" style="5" customWidth="1"/>
    <col min="16159" max="16159" width="5.7109375" style="5" customWidth="1"/>
    <col min="16160" max="16160" width="6.42578125" style="5" customWidth="1"/>
    <col min="16161" max="16161" width="7.140625" style="5" customWidth="1"/>
    <col min="16162" max="16162" width="4.140625" style="5" customWidth="1"/>
    <col min="16163" max="16174" width="2.7109375" style="5" customWidth="1"/>
    <col min="16175" max="16175" width="2.28515625" style="5" customWidth="1"/>
    <col min="16176" max="16176" width="3.85546875" style="5" customWidth="1"/>
    <col min="16177" max="16190" width="2.7109375" style="5" customWidth="1"/>
    <col min="16191" max="16191" width="4.140625" style="5" customWidth="1"/>
    <col min="16192" max="16237" width="2.7109375" style="5" customWidth="1"/>
    <col min="16238" max="16384" width="4.5703125" style="5"/>
  </cols>
  <sheetData>
    <row r="1" spans="2:70" x14ac:dyDescent="0.2"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2:70" ht="23.25" customHeight="1" x14ac:dyDescent="0.2">
      <c r="B2" s="6"/>
      <c r="C2" s="6"/>
      <c r="D2" s="6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6"/>
      <c r="AA2" s="6"/>
      <c r="AB2" s="6"/>
      <c r="AC2" s="6"/>
      <c r="AD2" s="6"/>
      <c r="AE2" s="6"/>
      <c r="AF2" s="6"/>
      <c r="AG2" s="6"/>
    </row>
    <row r="3" spans="2:70" ht="16.5" thickBot="1" x14ac:dyDescent="0.25">
      <c r="B3" s="8"/>
      <c r="C3" s="8"/>
      <c r="D3" s="8"/>
      <c r="E3" s="8"/>
      <c r="F3" s="6"/>
      <c r="G3" s="6"/>
      <c r="H3" s="6"/>
      <c r="I3" s="6"/>
      <c r="J3" s="6"/>
      <c r="K3" s="6"/>
      <c r="L3" s="6"/>
      <c r="M3" s="6"/>
      <c r="N3" s="6"/>
      <c r="O3" s="6"/>
      <c r="P3" s="7"/>
      <c r="Q3" s="7"/>
      <c r="R3" s="7"/>
      <c r="S3" s="7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2:70" ht="13.5" thickBot="1" x14ac:dyDescent="0.25">
      <c r="B4" s="176" t="s">
        <v>192</v>
      </c>
      <c r="C4" s="181">
        <v>2014</v>
      </c>
      <c r="D4" s="175"/>
      <c r="E4" s="6"/>
      <c r="F4" s="6"/>
      <c r="G4" s="301"/>
      <c r="H4" s="301"/>
      <c r="I4" s="301"/>
      <c r="J4" s="301"/>
      <c r="K4" s="301"/>
      <c r="L4" s="301"/>
      <c r="M4" s="301"/>
      <c r="N4" s="301"/>
      <c r="O4" s="9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</row>
    <row r="5" spans="2:70" ht="13.5" thickBot="1" x14ac:dyDescent="0.25">
      <c r="B5" s="176"/>
      <c r="C5" s="182"/>
      <c r="D5" s="140"/>
      <c r="E5" s="6"/>
      <c r="F5" s="6"/>
      <c r="G5" s="10"/>
      <c r="H5" s="10"/>
      <c r="I5" s="10"/>
      <c r="J5" s="10"/>
      <c r="K5" s="10"/>
      <c r="L5" s="10"/>
      <c r="M5" s="10"/>
      <c r="N5" s="10"/>
      <c r="O5" s="9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</row>
    <row r="6" spans="2:70" ht="13.5" thickBot="1" x14ac:dyDescent="0.25">
      <c r="B6" s="176" t="s">
        <v>30</v>
      </c>
      <c r="C6" s="181">
        <v>31</v>
      </c>
      <c r="D6" s="112"/>
      <c r="E6" s="6"/>
      <c r="F6" s="6"/>
      <c r="G6" s="10"/>
      <c r="H6" s="10"/>
      <c r="I6" s="10"/>
      <c r="J6" s="10"/>
      <c r="K6" s="10"/>
      <c r="L6" s="10"/>
      <c r="M6" s="10"/>
      <c r="N6" s="10"/>
      <c r="O6" s="9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2:70" x14ac:dyDescent="0.2">
      <c r="B7" s="176"/>
      <c r="C7" s="176"/>
      <c r="D7" s="10"/>
      <c r="E7" s="6"/>
      <c r="F7" s="6"/>
      <c r="G7" s="10"/>
      <c r="H7" s="10"/>
      <c r="I7" s="10"/>
      <c r="J7" s="10"/>
      <c r="K7" s="10"/>
      <c r="L7" s="10"/>
      <c r="M7" s="10"/>
      <c r="N7" s="10"/>
      <c r="O7" s="9"/>
      <c r="P7" s="6"/>
      <c r="Q7" s="6"/>
      <c r="R7" s="6"/>
      <c r="S7" s="11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2:70" ht="39.75" customHeight="1" thickBot="1" x14ac:dyDescent="0.25"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</row>
    <row r="9" spans="2:70" ht="12.75" customHeight="1" x14ac:dyDescent="0.2">
      <c r="B9" s="302"/>
      <c r="C9" s="303" t="s">
        <v>199</v>
      </c>
      <c r="D9" s="305" t="s">
        <v>31</v>
      </c>
      <c r="E9" s="305"/>
      <c r="F9" s="305" t="s">
        <v>32</v>
      </c>
      <c r="G9" s="307" t="s">
        <v>33</v>
      </c>
      <c r="H9" s="309" t="s">
        <v>104</v>
      </c>
      <c r="I9" s="310"/>
      <c r="J9" s="309" t="s">
        <v>105</v>
      </c>
      <c r="K9" s="310"/>
      <c r="L9" s="309" t="s">
        <v>47</v>
      </c>
      <c r="M9" s="310"/>
      <c r="N9" s="309" t="s">
        <v>48</v>
      </c>
      <c r="O9" s="310"/>
      <c r="P9" s="309" t="s">
        <v>49</v>
      </c>
      <c r="Q9" s="310"/>
      <c r="R9" s="309" t="s">
        <v>50</v>
      </c>
      <c r="S9" s="310"/>
      <c r="T9" s="309" t="s">
        <v>106</v>
      </c>
      <c r="U9" s="310"/>
      <c r="V9" s="309" t="s">
        <v>107</v>
      </c>
      <c r="W9" s="310"/>
      <c r="X9" s="309" t="s">
        <v>108</v>
      </c>
      <c r="Y9" s="310"/>
      <c r="Z9" s="309" t="s">
        <v>109</v>
      </c>
      <c r="AA9" s="310"/>
      <c r="AB9" s="309" t="s">
        <v>110</v>
      </c>
      <c r="AC9" s="310"/>
      <c r="AD9" s="309" t="s">
        <v>111</v>
      </c>
      <c r="AE9" s="310"/>
      <c r="AF9" s="313" t="s">
        <v>39</v>
      </c>
      <c r="AG9" s="313" t="s">
        <v>40</v>
      </c>
    </row>
    <row r="10" spans="2:70" ht="12" customHeight="1" thickBot="1" x14ac:dyDescent="0.25">
      <c r="B10" s="302"/>
      <c r="C10" s="304"/>
      <c r="D10" s="306"/>
      <c r="E10" s="306"/>
      <c r="F10" s="306"/>
      <c r="G10" s="308"/>
      <c r="H10" s="311"/>
      <c r="I10" s="312"/>
      <c r="J10" s="311"/>
      <c r="K10" s="312"/>
      <c r="L10" s="311"/>
      <c r="M10" s="312"/>
      <c r="N10" s="311"/>
      <c r="O10" s="312"/>
      <c r="P10" s="311"/>
      <c r="Q10" s="312"/>
      <c r="R10" s="311"/>
      <c r="S10" s="312"/>
      <c r="T10" s="311"/>
      <c r="U10" s="312"/>
      <c r="V10" s="311"/>
      <c r="W10" s="312"/>
      <c r="X10" s="311"/>
      <c r="Y10" s="312"/>
      <c r="Z10" s="311"/>
      <c r="AA10" s="312"/>
      <c r="AB10" s="311"/>
      <c r="AC10" s="312"/>
      <c r="AD10" s="311"/>
      <c r="AE10" s="312"/>
      <c r="AF10" s="314"/>
      <c r="AG10" s="314"/>
    </row>
    <row r="11" spans="2:70" ht="16.5" customHeight="1" thickBot="1" x14ac:dyDescent="0.25">
      <c r="B11" s="302"/>
      <c r="C11" s="12"/>
      <c r="D11" s="13"/>
      <c r="E11" s="13"/>
      <c r="F11" s="14"/>
      <c r="G11" s="13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6"/>
      <c r="AG11" s="17"/>
    </row>
    <row r="12" spans="2:70" ht="13.5" customHeight="1" thickBot="1" x14ac:dyDescent="0.45">
      <c r="B12" s="315" t="s">
        <v>0</v>
      </c>
      <c r="C12" s="18"/>
      <c r="D12" s="317" t="s">
        <v>1</v>
      </c>
      <c r="E12" s="318"/>
      <c r="F12" s="19" t="s">
        <v>41</v>
      </c>
      <c r="G12" s="20" t="s">
        <v>42</v>
      </c>
      <c r="H12" s="21">
        <f ca="1">VLOOKUP(CONCATENATE($C$4,$C$6,$H$9),BDD!$A:$O,5,TRUE)</f>
        <v>0</v>
      </c>
      <c r="I12" s="246"/>
      <c r="J12" s="21">
        <f ca="1">VLOOKUP(CONCATENATE($C$4,$C$6,$J$9),BDD!$A:$O,5,TRUE)</f>
        <v>0</v>
      </c>
      <c r="K12" s="248"/>
      <c r="L12" s="21">
        <f ca="1">VLOOKUP(CONCATENATE($C$4,$C$6,$L$9),BDD!$A:$O,5,TRUE)</f>
        <v>0</v>
      </c>
      <c r="M12" s="246"/>
      <c r="N12" s="21">
        <f ca="1">VLOOKUP(CONCATENATE($C$4,$C$6,$N$9),BDD!$A:$O,5,TRUE)</f>
        <v>0</v>
      </c>
      <c r="O12" s="246"/>
      <c r="P12" s="183">
        <f ca="1">VLOOKUP(CONCATENATE($C$4,$C$6,$P$9),BDD!$A:$O,5,TRUE)</f>
        <v>0</v>
      </c>
      <c r="Q12" s="246"/>
      <c r="R12" s="21">
        <f ca="1">VLOOKUP(CONCATENATE($C$4,$C$6,$R$9),BDD!$A:$O,5,TRUE)</f>
        <v>0</v>
      </c>
      <c r="S12" s="246"/>
      <c r="T12" s="21">
        <f ca="1">VLOOKUP(CONCATENATE($C$4,$C$6,$T$9),BDD!$A:$O,5,TRUE)</f>
        <v>0</v>
      </c>
      <c r="U12" s="246"/>
      <c r="V12" s="21">
        <f ca="1">VLOOKUP(CONCATENATE($C$4,$C$6,$V$9),BDD!$A:$O,5,TRUE)</f>
        <v>0</v>
      </c>
      <c r="W12" s="246"/>
      <c r="X12" s="21">
        <f ca="1">VLOOKUP(CONCATENATE($C$4,$C$6,$X$9),BDD!$A:$O,5,TRUE)</f>
        <v>0</v>
      </c>
      <c r="Y12" s="246"/>
      <c r="Z12" s="21">
        <f ca="1">VLOOKUP(CONCATENATE($C$4,$C$6,$Z$9),BDD!$A:$O,5,TRUE)</f>
        <v>0</v>
      </c>
      <c r="AA12" s="246"/>
      <c r="AB12" s="21">
        <f ca="1">VLOOKUP(CONCATENATE($C$4,$C$6,$AB$9),BDD!$A:$O,5,TRUE)</f>
        <v>0</v>
      </c>
      <c r="AC12" s="246"/>
      <c r="AD12" s="21">
        <f ca="1">VLOOKUP(CONCATENATE($C$4,$C$6,$AD$9),BDD!$A:$O,5,TRUE)</f>
        <v>0</v>
      </c>
      <c r="AE12" s="249"/>
      <c r="AF12" s="23" t="e">
        <f ca="1">HLOOKUP($C$4,INDIRECT("'"&amp;"A REMPLIR - UTE "&amp;$C$6&amp;"'!"&amp;"$D$33:$AA$52"),3,FALSE)</f>
        <v>#N/A</v>
      </c>
      <c r="AG12" s="24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25"/>
    </row>
    <row r="13" spans="2:70" ht="13.5" customHeight="1" thickBot="1" x14ac:dyDescent="0.45">
      <c r="B13" s="316"/>
      <c r="C13" s="26"/>
      <c r="D13" s="319" t="s">
        <v>2</v>
      </c>
      <c r="E13" s="320"/>
      <c r="F13" s="27" t="s">
        <v>41</v>
      </c>
      <c r="G13" s="28" t="s">
        <v>42</v>
      </c>
      <c r="H13" s="21">
        <f ca="1">VLOOKUP(CONCATENATE($C$4,$C$6,$H$9),BDD!$A:$O,6,TRUE)</f>
        <v>0</v>
      </c>
      <c r="I13" s="247"/>
      <c r="J13" s="21">
        <f ca="1">VLOOKUP(CONCATENATE($C$4,$C$6,$J$9),BDD!$A:$O,6,TRUE)</f>
        <v>0.5</v>
      </c>
      <c r="K13" s="263"/>
      <c r="L13" s="21">
        <f ca="1">VLOOKUP(CONCATENATE($C$4,$C$6,$L$9),BDD!$A:$O,6,TRUE)</f>
        <v>0</v>
      </c>
      <c r="M13" s="247"/>
      <c r="N13" s="21">
        <f ca="1">VLOOKUP(CONCATENATE($C$4,$C$6,$N$9),BDD!$A:$O,6,TRUE)</f>
        <v>0.5</v>
      </c>
      <c r="O13" s="264"/>
      <c r="P13" s="21">
        <f ca="1">VLOOKUP(CONCATENATE($C$4,$C$6,$P$9),BDD!$A:$O,6,TRUE)</f>
        <v>0</v>
      </c>
      <c r="Q13" s="247"/>
      <c r="R13" s="21">
        <f ca="1">VLOOKUP(CONCATENATE($C$4,$C$6,$R$9),BDD!$A:$O,6,TRUE)</f>
        <v>0</v>
      </c>
      <c r="S13" s="247"/>
      <c r="T13" s="21">
        <f ca="1">VLOOKUP(CONCATENATE($C$4,$C$6,$T$9),BDD!$A:$O,6,TRUE)</f>
        <v>0</v>
      </c>
      <c r="U13" s="247"/>
      <c r="V13" s="21">
        <f ca="1">VLOOKUP(CONCATENATE($C$4,$C$6,$V$9),BDD!$A:$O,6,TRUE)</f>
        <v>0.5</v>
      </c>
      <c r="W13" s="264"/>
      <c r="X13" s="21">
        <f ca="1">VLOOKUP(CONCATENATE($C$4,$C$6,$X$9),BDD!$A:$O,6,TRUE)</f>
        <v>0</v>
      </c>
      <c r="Y13" s="247"/>
      <c r="Z13" s="21">
        <f ca="1">VLOOKUP(CONCATENATE($C$4,$C$6,$Z$9),BDD!$A:$O,6,TRUE)</f>
        <v>0</v>
      </c>
      <c r="AA13" s="247"/>
      <c r="AB13" s="21">
        <f ca="1">VLOOKUP(CONCATENATE($C$4,$C$6,$AB$9),BDD!$A:$O,6,TRUE)</f>
        <v>0</v>
      </c>
      <c r="AC13" s="247"/>
      <c r="AD13" s="21">
        <f ca="1">VLOOKUP(CONCATENATE($C$4,$C$6,$AD$9),BDD!$A:$O,6,TRUE)</f>
        <v>0.5</v>
      </c>
      <c r="AE13" s="265"/>
      <c r="AF13" s="23" t="e">
        <f ca="1">HLOOKUP($C$4,INDIRECT("'"&amp;"A REMPLIR - UTE "&amp;$C$6&amp;"'!"&amp;"$D$33:$AA$52"),4,FALSE)</f>
        <v>#N/A</v>
      </c>
      <c r="AG13" s="24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BH13" s="25"/>
      <c r="BI13" s="25"/>
      <c r="BJ13" s="25"/>
      <c r="BK13" s="25"/>
      <c r="BL13" s="25"/>
      <c r="BM13" s="25"/>
      <c r="BN13" s="25"/>
      <c r="BO13" s="25"/>
      <c r="BP13" s="25"/>
      <c r="BQ13" s="25"/>
      <c r="BR13" s="25"/>
    </row>
    <row r="14" spans="2:70" ht="21.75" customHeight="1" x14ac:dyDescent="0.2">
      <c r="B14" s="29"/>
      <c r="C14" s="30"/>
      <c r="D14" s="31"/>
      <c r="E14" s="31"/>
      <c r="F14" s="31"/>
      <c r="G14" s="3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6"/>
      <c r="AF14" s="32"/>
      <c r="AG14" s="6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</row>
    <row r="15" spans="2:70" ht="14.25" customHeight="1" thickBot="1" x14ac:dyDescent="0.25">
      <c r="B15" s="29"/>
      <c r="C15" s="30"/>
      <c r="D15" s="31"/>
      <c r="E15" s="31"/>
      <c r="F15" s="31"/>
      <c r="G15" s="3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6"/>
      <c r="AF15" s="32"/>
      <c r="AG15" s="6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</row>
    <row r="16" spans="2:70" ht="15" customHeight="1" thickBot="1" x14ac:dyDescent="0.25">
      <c r="B16" s="315" t="s">
        <v>3</v>
      </c>
      <c r="C16" s="33"/>
      <c r="D16" s="34" t="s">
        <v>82</v>
      </c>
      <c r="E16" s="35"/>
      <c r="F16" s="307" t="s">
        <v>43</v>
      </c>
      <c r="G16" s="307" t="s">
        <v>44</v>
      </c>
      <c r="H16" s="21">
        <f ca="1">VLOOKUP(CONCATENATE($C$4,$C$6,$H$9),BDD!$A:$O,7,TRUE)</f>
        <v>0</v>
      </c>
      <c r="I16" s="245"/>
      <c r="J16" s="21">
        <f ca="1">VLOOKUP(CONCATENATE($C$4,$C$6,$J$9),BDD!$A:$O,7,TRUE)</f>
        <v>0</v>
      </c>
      <c r="K16" s="250"/>
      <c r="L16" s="21">
        <f ca="1">VLOOKUP(CONCATENATE($C$4,$C$6,$L$9),BDD!$A:$O,7,TRUE)</f>
        <v>0</v>
      </c>
      <c r="M16" s="245"/>
      <c r="N16" s="21">
        <f ca="1">VLOOKUP(CONCATENATE($C$4,$C$6,$N$9),BDD!$A:$O,7,TRUE)</f>
        <v>0</v>
      </c>
      <c r="O16" s="245"/>
      <c r="P16" s="21">
        <f ca="1">VLOOKUP(CONCATENATE($C$4,$C$6,$P$9),BDD!$A:$O,7,TRUE)</f>
        <v>0</v>
      </c>
      <c r="Q16" s="245"/>
      <c r="R16" s="21">
        <f ca="1">VLOOKUP(CONCATENATE($C$4,$C$6,$R$9),BDD!$A:$O,7,TRUE)</f>
        <v>0</v>
      </c>
      <c r="S16" s="245"/>
      <c r="T16" s="21">
        <f ca="1">VLOOKUP(CONCATENATE($C$4,$C$6,$T$9),BDD!$A:$O,7,TRUE)</f>
        <v>0</v>
      </c>
      <c r="U16" s="245"/>
      <c r="V16" s="21">
        <f ca="1">VLOOKUP(CONCATENATE($C$4,$C$6,$V$9),BDD!$A:$O,7,TRUE)</f>
        <v>0</v>
      </c>
      <c r="W16" s="245"/>
      <c r="X16" s="21">
        <f ca="1">VLOOKUP(CONCATENATE($C$4,$C$6,$X$9),BDD!$A:$O,7,TRUE)</f>
        <v>0</v>
      </c>
      <c r="Y16" s="245"/>
      <c r="Z16" s="21">
        <f ca="1">VLOOKUP(CONCATENATE($C$4,$C$6,$Z$9),BDD!$A:$O,7,TRUE)</f>
        <v>0</v>
      </c>
      <c r="AA16" s="245"/>
      <c r="AB16" s="21">
        <f ca="1">VLOOKUP(CONCATENATE($C$4,$C$6,$AB$9),BDD!$A:$O,7,TRUE)</f>
        <v>0</v>
      </c>
      <c r="AC16" s="245"/>
      <c r="AD16" s="21">
        <f ca="1">VLOOKUP(CONCATENATE($C$4,$C$6,$AD$9),BDD!$A:$O,7,TRUE)</f>
        <v>0</v>
      </c>
      <c r="AE16" s="251"/>
      <c r="AF16" s="267" t="e">
        <f ca="1">HLOOKUP($C$4,INDIRECT("'"&amp;"A REMPLIR - UTE "&amp;$C$6&amp;"'!"&amp;"$D$33:$AA$52"),6,FALSE)</f>
        <v>#N/A</v>
      </c>
      <c r="AG16" s="269"/>
      <c r="AK16" s="36"/>
    </row>
    <row r="17" spans="2:76" ht="15" customHeight="1" thickBot="1" x14ac:dyDescent="0.25">
      <c r="B17" s="321"/>
      <c r="C17" s="37"/>
      <c r="D17" s="38" t="s">
        <v>83</v>
      </c>
      <c r="E17" s="39"/>
      <c r="F17" s="322"/>
      <c r="G17" s="322"/>
      <c r="H17" s="21">
        <f ca="1">VLOOKUP(CONCATENATE($C$4,$C$6,$H$9),BDD!$A:$O,8,TRUE)</f>
        <v>569.80056980056975</v>
      </c>
      <c r="I17" s="245"/>
      <c r="J17" s="21">
        <f ca="1">VLOOKUP(CONCATENATE($C$4,$C$6,$J$9),BDD!$A:$O,8,TRUE)</f>
        <v>0</v>
      </c>
      <c r="K17" s="250"/>
      <c r="L17" s="21">
        <f ca="1">VLOOKUP(CONCATENATE($C$4,$C$6,$L$9),BDD!$A:$O,8,TRUE)</f>
        <v>0</v>
      </c>
      <c r="M17" s="245"/>
      <c r="N17" s="21">
        <f ca="1">VLOOKUP(CONCATENATE($C$4,$C$6,$N$9),BDD!$A:$O,8,TRUE)</f>
        <v>0</v>
      </c>
      <c r="O17" s="245"/>
      <c r="P17" s="21">
        <f ca="1">VLOOKUP(CONCATENATE($C$4,$C$6,$P$9),BDD!$A:$O,8,TRUE)</f>
        <v>0</v>
      </c>
      <c r="Q17" s="245"/>
      <c r="R17" s="21">
        <f ca="1">VLOOKUP(CONCATENATE($C$4,$C$6,$R$9),BDD!$A:$O,8,TRUE)</f>
        <v>585.82308142940838</v>
      </c>
      <c r="S17" s="245"/>
      <c r="T17" s="21">
        <f ca="1">VLOOKUP(CONCATENATE($C$4,$C$6,$T$9),BDD!$A:$O,8,TRUE)</f>
        <v>585.82308142940838</v>
      </c>
      <c r="U17" s="245"/>
      <c r="V17" s="21">
        <f ca="1">VLOOKUP(CONCATENATE($C$4,$C$6,$V$9),BDD!$A:$O,8,TRUE)</f>
        <v>0</v>
      </c>
      <c r="W17" s="245"/>
      <c r="X17" s="21">
        <f ca="1">VLOOKUP(CONCATENATE($C$4,$C$6,$X$9),BDD!$A:$O,8,TRUE)</f>
        <v>0</v>
      </c>
      <c r="Y17" s="245"/>
      <c r="Z17" s="21">
        <f ca="1">VLOOKUP(CONCATENATE($C$4,$C$6,$Z$9),BDD!$A:$O,8,TRUE)</f>
        <v>0</v>
      </c>
      <c r="AA17" s="245"/>
      <c r="AB17" s="21">
        <f ca="1">VLOOKUP(CONCATENATE($C$4,$C$6,$AB$9),BDD!$A:$O,8,TRUE)</f>
        <v>0</v>
      </c>
      <c r="AC17" s="245"/>
      <c r="AD17" s="21">
        <f ca="1">VLOOKUP(CONCATENATE($C$4,$C$6,$AD$9),BDD!$A:$O,8,TRUE)</f>
        <v>0</v>
      </c>
      <c r="AE17" s="251"/>
      <c r="AF17" s="267" t="e">
        <f ca="1">HLOOKUP($C$4,INDIRECT("'"&amp;"A REMPLIR - UTE "&amp;$C$6&amp;"'!"&amp;"$D$33:$AA$52"),7,FALSE)</f>
        <v>#N/A</v>
      </c>
      <c r="AG17" s="270"/>
    </row>
    <row r="18" spans="2:76" ht="15" customHeight="1" thickBot="1" x14ac:dyDescent="0.25">
      <c r="B18" s="321"/>
      <c r="C18" s="40"/>
      <c r="D18" s="41" t="s">
        <v>81</v>
      </c>
      <c r="E18" s="42"/>
      <c r="F18" s="322"/>
      <c r="G18" s="322"/>
      <c r="H18" s="21">
        <f ca="1">VLOOKUP(CONCATENATE($C$4,$C$6,$H$9),BDD!$A:$O,9,TRUE)</f>
        <v>0</v>
      </c>
      <c r="I18" s="245"/>
      <c r="J18" s="21">
        <f ca="1">VLOOKUP(CONCATENATE($C$4,$C$6,$J$9),BDD!$A:$O,9,TRUE)</f>
        <v>0</v>
      </c>
      <c r="K18" s="250"/>
      <c r="L18" s="21">
        <f ca="1">VLOOKUP(CONCATENATE($C$4,$C$6,$L$9),BDD!$A:$O,9,TRUE)</f>
        <v>0</v>
      </c>
      <c r="M18" s="245"/>
      <c r="N18" s="21">
        <f ca="1">VLOOKUP(CONCATENATE($C$4,$C$6,$N$9),BDD!$A:$O,9,TRUE)</f>
        <v>0</v>
      </c>
      <c r="O18" s="245"/>
      <c r="P18" s="21">
        <f ca="1">VLOOKUP(CONCATENATE($C$4,$C$6,$P$9),BDD!$A:$O,9,TRUE)</f>
        <v>0</v>
      </c>
      <c r="Q18" s="245"/>
      <c r="R18" s="21">
        <f ca="1">VLOOKUP(CONCATENATE($C$4,$C$6,$R$9),BDD!$A:$O,9,TRUE)</f>
        <v>0</v>
      </c>
      <c r="S18" s="245"/>
      <c r="T18" s="21">
        <f ca="1">VLOOKUP(CONCATENATE($C$4,$C$6,$T$9),BDD!$A:$O,9,TRUE)</f>
        <v>0</v>
      </c>
      <c r="U18" s="245"/>
      <c r="V18" s="21">
        <f ca="1">VLOOKUP(CONCATENATE($C$4,$C$6,$V$9),BDD!$A:$O,9,TRUE)</f>
        <v>0</v>
      </c>
      <c r="W18" s="245"/>
      <c r="X18" s="21">
        <f ca="1">VLOOKUP(CONCATENATE($C$4,$C$6,$X$9),BDD!$A:$O,9,TRUE)</f>
        <v>0</v>
      </c>
      <c r="Y18" s="245"/>
      <c r="Z18" s="21">
        <f ca="1">VLOOKUP(CONCATENATE($C$4,$C$6,$Z$9),BDD!$A:$O,9,TRUE)</f>
        <v>0</v>
      </c>
      <c r="AA18" s="245"/>
      <c r="AB18" s="21">
        <f ca="1">VLOOKUP(CONCATENATE($C$4,$C$6,$AB$9),BDD!$A:$O,9,TRUE)</f>
        <v>0</v>
      </c>
      <c r="AC18" s="245"/>
      <c r="AD18" s="21">
        <f ca="1">VLOOKUP(CONCATENATE($C$4,$C$6,$AD$9),BDD!$A:$O,9,TRUE)</f>
        <v>0</v>
      </c>
      <c r="AE18" s="251"/>
      <c r="AF18" s="267" t="e">
        <f ca="1">HLOOKUP($C$4,INDIRECT("'"&amp;"A REMPLIR - UTE "&amp;$C$6&amp;"'!"&amp;"$D$33:$AA$52"),8,FALSE)</f>
        <v>#N/A</v>
      </c>
      <c r="AG18" s="270"/>
    </row>
    <row r="19" spans="2:76" ht="15" customHeight="1" thickBot="1" x14ac:dyDescent="0.25">
      <c r="B19" s="321"/>
      <c r="C19" s="37"/>
      <c r="D19" s="43" t="s">
        <v>84</v>
      </c>
      <c r="E19" s="42"/>
      <c r="F19" s="322"/>
      <c r="G19" s="322"/>
      <c r="H19" s="21">
        <f ca="1">VLOOKUP(CONCATENATE($C$4,$C$6,$H$9),BDD!$A:$O,10,TRUE)</f>
        <v>754.71698113207549</v>
      </c>
      <c r="I19" s="245"/>
      <c r="J19" s="21">
        <f ca="1">VLOOKUP(CONCATENATE($C$4,$C$6,$J$9),BDD!$A:$O,10,TRUE)</f>
        <v>547.24553082816487</v>
      </c>
      <c r="K19" s="254"/>
      <c r="L19" s="183">
        <f ca="1">VLOOKUP(CONCATENATE($C$4,$C$6,$L$9),BDD!$A:$O,10,TRUE)</f>
        <v>0</v>
      </c>
      <c r="M19" s="245"/>
      <c r="N19" s="21">
        <f ca="1">VLOOKUP(CONCATENATE($C$4,$C$6,$N$9),BDD!$A:$O,10,TRUE)</f>
        <v>547.24553082816487</v>
      </c>
      <c r="O19" s="255"/>
      <c r="P19" s="21">
        <f ca="1">VLOOKUP(CONCATENATE($C$4,$C$6,$P$9),BDD!$A:$O,10,TRUE)</f>
        <v>0</v>
      </c>
      <c r="Q19" s="245"/>
      <c r="R19" s="21">
        <f ca="1">VLOOKUP(CONCATENATE($C$4,$C$6,$R$9),BDD!$A:$O,10,TRUE)</f>
        <v>667.11140760506999</v>
      </c>
      <c r="S19" s="245"/>
      <c r="T19" s="21">
        <f ca="1">VLOOKUP(CONCATENATE($C$4,$C$6,$T$9),BDD!$A:$O,10,TRUE)</f>
        <v>667.11140760506999</v>
      </c>
      <c r="U19" s="245"/>
      <c r="V19" s="21">
        <f ca="1">VLOOKUP(CONCATENATE($C$4,$C$6,$V$9),BDD!$A:$O,10,TRUE)</f>
        <v>547.24553082816487</v>
      </c>
      <c r="W19" s="255"/>
      <c r="X19" s="21">
        <f ca="1">VLOOKUP(CONCATENATE($C$4,$C$6,$X$9),BDD!$A:$O,10,TRUE)</f>
        <v>0</v>
      </c>
      <c r="Y19" s="245"/>
      <c r="Z19" s="21">
        <f ca="1">VLOOKUP(CONCATENATE($C$4,$C$6,$Z$9),BDD!$A:$O,10,TRUE)</f>
        <v>0</v>
      </c>
      <c r="AA19" s="245"/>
      <c r="AB19" s="21">
        <f ca="1">VLOOKUP(CONCATENATE($C$4,$C$6,$AB$9),BDD!$A:$O,10,TRUE)</f>
        <v>0</v>
      </c>
      <c r="AC19" s="245"/>
      <c r="AD19" s="21">
        <f ca="1">VLOOKUP(CONCATENATE($C$4,$C$6,$AD$9),BDD!$A:$O,10,TRUE)</f>
        <v>547.24553082816487</v>
      </c>
      <c r="AE19" s="256"/>
      <c r="AF19" s="267" t="e">
        <f ca="1">HLOOKUP($C$4,INDIRECT("'"&amp;"A REMPLIR - UTE "&amp;$C$6&amp;"'!"&amp;"$D$33:$AA$52"),10,FALSE)</f>
        <v>#N/A</v>
      </c>
      <c r="AG19" s="270"/>
    </row>
    <row r="20" spans="2:76" ht="15" customHeight="1" thickBot="1" x14ac:dyDescent="0.25">
      <c r="B20" s="321"/>
      <c r="C20" s="37"/>
      <c r="D20" s="44" t="s">
        <v>85</v>
      </c>
      <c r="E20" s="35"/>
      <c r="F20" s="322"/>
      <c r="G20" s="322"/>
      <c r="H20" s="21">
        <f ca="1">VLOOKUP(CONCATENATE($C$4,$C$6,$H$9),BDD!$A:$O,11,TRUE)</f>
        <v>569.80056980056975</v>
      </c>
      <c r="I20" s="245"/>
      <c r="J20" s="21">
        <f ca="1">VLOOKUP(CONCATENATE($C$4,$C$6,$J$9),BDD!$A:$O,11,TRUE)</f>
        <v>0</v>
      </c>
      <c r="K20" s="250"/>
      <c r="L20" s="21">
        <f ca="1">VLOOKUP(CONCATENATE($C$4,$C$6,$L$9),BDD!$A:$O,11,TRUE)</f>
        <v>0</v>
      </c>
      <c r="M20" s="245"/>
      <c r="N20" s="21">
        <f ca="1">VLOOKUP(CONCATENATE($C$4,$C$6,$N$9),BDD!$A:$O,11,TRUE)</f>
        <v>0</v>
      </c>
      <c r="O20" s="245"/>
      <c r="P20" s="21">
        <f ca="1">VLOOKUP(CONCATENATE($C$4,$C$6,$P$9),BDD!$A:$O,11,TRUE)</f>
        <v>2012.0724346076461</v>
      </c>
      <c r="Q20" s="245"/>
      <c r="R20" s="21">
        <f ca="1">VLOOKUP(CONCATENATE($C$4,$C$6,$R$9),BDD!$A:$O,11,TRUE)</f>
        <v>585.82308142940838</v>
      </c>
      <c r="S20" s="245"/>
      <c r="T20" s="21">
        <f ca="1">VLOOKUP(CONCATENATE($C$4,$C$6,$T$9),BDD!$A:$O,11,TRUE)</f>
        <v>585.82308142940838</v>
      </c>
      <c r="U20" s="245"/>
      <c r="V20" s="21">
        <f ca="1">VLOOKUP(CONCATENATE($C$4,$C$6,$V$9),BDD!$A:$O,11,TRUE)</f>
        <v>0</v>
      </c>
      <c r="W20" s="245"/>
      <c r="X20" s="21">
        <f ca="1">VLOOKUP(CONCATENATE($C$4,$C$6,$X$9),BDD!$A:$O,11,TRUE)</f>
        <v>0</v>
      </c>
      <c r="Y20" s="245"/>
      <c r="Z20" s="21">
        <f ca="1">VLOOKUP(CONCATENATE($C$4,$C$6,$Z$9),BDD!$A:$O,11,TRUE)</f>
        <v>0</v>
      </c>
      <c r="AA20" s="245"/>
      <c r="AB20" s="21">
        <f ca="1">VLOOKUP(CONCATENATE($C$4,$C$6,$AB$9),BDD!$A:$O,11,TRUE)</f>
        <v>0</v>
      </c>
      <c r="AC20" s="245"/>
      <c r="AD20" s="21">
        <f ca="1">VLOOKUP(CONCATENATE($C$4,$C$6,$AD$9),BDD!$A:$O,11,TRUE)</f>
        <v>0</v>
      </c>
      <c r="AE20" s="251"/>
      <c r="AF20" s="267" t="e">
        <f ca="1">HLOOKUP($C$4,INDIRECT("'"&amp;"A REMPLIR - UTE "&amp;$C$6&amp;"'!"&amp;"$D$33:$AA$52"),11,FALSE)</f>
        <v>#N/A</v>
      </c>
      <c r="AG20" s="270"/>
    </row>
    <row r="21" spans="2:76" ht="15" customHeight="1" thickBot="1" x14ac:dyDescent="0.25">
      <c r="B21" s="321"/>
      <c r="C21" s="37"/>
      <c r="D21" s="45" t="s">
        <v>86</v>
      </c>
      <c r="E21" s="46"/>
      <c r="F21" s="323"/>
      <c r="G21" s="323"/>
      <c r="H21" s="21">
        <f ca="1">VLOOKUP(CONCATENATE($C$4,$C$6,$H$9),BDD!$A:$O,12,TRUE)</f>
        <v>1035.1966873706006</v>
      </c>
      <c r="I21" s="245"/>
      <c r="J21" s="21">
        <f ca="1">VLOOKUP(CONCATENATE($C$4,$C$6,$J$9),BDD!$A:$O,12,TRUE)</f>
        <v>0</v>
      </c>
      <c r="K21" s="250"/>
      <c r="L21" s="21">
        <f ca="1">VLOOKUP(CONCATENATE($C$4,$C$6,$L$9),BDD!$A:$O,12,TRUE)</f>
        <v>0</v>
      </c>
      <c r="M21" s="245"/>
      <c r="N21" s="21">
        <f ca="1">VLOOKUP(CONCATENATE($C$4,$C$6,$N$9),BDD!$A:$O,12,TRUE)</f>
        <v>0</v>
      </c>
      <c r="O21" s="245"/>
      <c r="P21" s="21">
        <f ca="1">VLOOKUP(CONCATENATE($C$4,$C$6,$P$9),BDD!$A:$O,12,TRUE)</f>
        <v>0</v>
      </c>
      <c r="Q21" s="258"/>
      <c r="R21" s="21">
        <f ca="1">VLOOKUP(CONCATENATE($C$4,$C$6,$R$9),BDD!$A:$O,12,TRUE)</f>
        <v>1048.2180293501049</v>
      </c>
      <c r="S21" s="258"/>
      <c r="T21" s="21">
        <f ca="1">VLOOKUP(CONCATENATE($C$4,$C$6,$T$9),BDD!$A:$O,12,TRUE)</f>
        <v>1048.2180293501049</v>
      </c>
      <c r="U21" s="22"/>
      <c r="V21" s="21">
        <f ca="1">VLOOKUP(CONCATENATE($C$4,$C$6,$V$9),BDD!$A:$O,12,TRUE)</f>
        <v>0</v>
      </c>
      <c r="W21" s="245"/>
      <c r="X21" s="21">
        <f ca="1">VLOOKUP(CONCATENATE($C$4,$C$6,$X$9),BDD!$A:$O,12,TRUE)</f>
        <v>0</v>
      </c>
      <c r="Y21" s="245"/>
      <c r="Z21" s="21">
        <f ca="1">VLOOKUP(CONCATENATE($C$4,$C$6,$Z$9),BDD!$A:$O,12,TRUE)</f>
        <v>0</v>
      </c>
      <c r="AA21" s="245"/>
      <c r="AB21" s="21">
        <f ca="1">VLOOKUP(CONCATENATE($C$4,$C$6,$AB$9),BDD!$A:$O,12,TRUE)</f>
        <v>0</v>
      </c>
      <c r="AC21" s="245"/>
      <c r="AD21" s="21">
        <f ca="1">VLOOKUP(CONCATENATE($C$4,$C$6,$AD$9),BDD!$A:$O,12,TRUE)</f>
        <v>0</v>
      </c>
      <c r="AE21" s="251"/>
      <c r="AF21" s="267" t="e">
        <f ca="1">HLOOKUP($C$4,INDIRECT("'"&amp;"A REMPLIR - UTE "&amp;$C$6&amp;"'!"&amp;"$D$33:$AA$52"),12,FALSE)</f>
        <v>#N/A</v>
      </c>
      <c r="AG21" s="270"/>
    </row>
    <row r="22" spans="2:76" ht="15" customHeight="1" thickBot="1" x14ac:dyDescent="0.25">
      <c r="B22" s="316"/>
      <c r="C22" s="47"/>
      <c r="D22" s="48" t="s">
        <v>10</v>
      </c>
      <c r="E22" s="49"/>
      <c r="F22" s="50" t="s">
        <v>45</v>
      </c>
      <c r="G22" s="51" t="s">
        <v>46</v>
      </c>
      <c r="H22" s="180">
        <f ca="1">VLOOKUP(CONCATENATE($C$4,$C$6,$H$9),BDD!$A:$O,13,TRUE)</f>
        <v>0.99647887323943662</v>
      </c>
      <c r="I22" s="253"/>
      <c r="J22" s="180">
        <f ca="1">VLOOKUP(CONCATENATE($C$4,$C$6,$J$9),BDD!$A:$O,13,TRUE)</f>
        <v>0.99971194838114985</v>
      </c>
      <c r="K22" s="253"/>
      <c r="L22" s="180">
        <f ca="1">VLOOKUP(CONCATENATE($C$4,$C$6,$L$9),BDD!$A:$O,13,TRUE)</f>
        <v>0.99404052443384983</v>
      </c>
      <c r="M22" s="253"/>
      <c r="N22" s="180">
        <f ca="1">VLOOKUP(CONCATENATE($C$4,$C$6,$N$9),BDD!$A:$O,13,TRUE)</f>
        <v>0.99971194838114985</v>
      </c>
      <c r="O22" s="253"/>
      <c r="P22" s="180">
        <f ca="1">VLOOKUP(CONCATENATE($C$4,$C$6,$P$9),BDD!$A:$O,13,TRUE)</f>
        <v>0.99313501144164762</v>
      </c>
      <c r="Q22" s="253"/>
      <c r="R22" s="180">
        <f ca="1">VLOOKUP(CONCATENATE($C$4,$C$6,$R$9),BDD!$A:$O,13,TRUE)</f>
        <v>0.99545970488081725</v>
      </c>
      <c r="S22" s="253"/>
      <c r="T22" s="180">
        <f ca="1">VLOOKUP(CONCATENATE($C$4,$C$6,$T$9),BDD!$A:$O,13,TRUE)</f>
        <v>0.99545970488081725</v>
      </c>
      <c r="U22" s="253"/>
      <c r="V22" s="180">
        <f ca="1">VLOOKUP(CONCATENATE($C$4,$C$6,$V$9),BDD!$A:$O,13,TRUE)</f>
        <v>0.99971194838114985</v>
      </c>
      <c r="W22" s="253"/>
      <c r="X22" s="180">
        <f ca="1">VLOOKUP(CONCATENATE($C$4,$C$6,$X$9),BDD!$A:$O,13,TRUE)</f>
        <v>0.99459459459459465</v>
      </c>
      <c r="Y22" s="257"/>
      <c r="Z22" s="180">
        <f ca="1">VLOOKUP(CONCATENATE($C$4,$C$6,$Z$9),BDD!$A:$O,13,TRUE)</f>
        <v>0.99404052443384983</v>
      </c>
      <c r="AA22" s="253"/>
      <c r="AB22" s="180">
        <f ca="1">VLOOKUP(CONCATENATE($C$4,$C$6,$AB$9),BDD!$A:$O,13,TRUE)</f>
        <v>0.99404052443384983</v>
      </c>
      <c r="AC22" s="253"/>
      <c r="AD22" s="180">
        <f ca="1">VLOOKUP(CONCATENATE($C$4,$C$6,$AD$9),BDD!$A:$O,13,TRUE)</f>
        <v>0.99971194838114985</v>
      </c>
      <c r="AE22" s="266"/>
      <c r="AF22" s="268" t="e">
        <f ca="1">HLOOKUP($C$4,INDIRECT("'"&amp;"A REMPLIR - UTE "&amp;$C$6&amp;"'!"&amp;"$D$33:$AA$52"),14,FALSE)</f>
        <v>#N/A</v>
      </c>
      <c r="AG22" s="271"/>
    </row>
    <row r="23" spans="2:76" ht="15" customHeight="1" x14ac:dyDescent="0.2">
      <c r="B23" s="52"/>
      <c r="C23" s="53"/>
      <c r="D23" s="53"/>
      <c r="E23" s="54"/>
      <c r="F23" s="55"/>
      <c r="G23" s="52"/>
      <c r="H23" s="56"/>
      <c r="I23" s="57"/>
      <c r="J23" s="56"/>
      <c r="K23" s="57"/>
      <c r="L23" s="56"/>
      <c r="M23" s="58"/>
      <c r="N23" s="56"/>
      <c r="O23" s="57"/>
      <c r="P23" s="56"/>
      <c r="Q23" s="57"/>
      <c r="R23" s="56"/>
      <c r="S23" s="58"/>
      <c r="T23" s="56"/>
      <c r="U23" s="58"/>
      <c r="V23" s="56"/>
      <c r="W23" s="58"/>
      <c r="X23" s="56"/>
      <c r="Y23" s="58"/>
      <c r="Z23" s="56"/>
      <c r="AA23" s="58"/>
      <c r="AB23" s="56"/>
      <c r="AC23" s="57"/>
      <c r="AD23" s="59"/>
      <c r="AE23" s="60"/>
      <c r="AF23" s="61"/>
      <c r="AG23" s="62"/>
    </row>
    <row r="24" spans="2:76" ht="20.25" customHeight="1" thickBot="1" x14ac:dyDescent="0.25">
      <c r="B24" s="31"/>
      <c r="C24" s="63"/>
      <c r="D24" s="64"/>
      <c r="E24" s="64"/>
      <c r="F24" s="64"/>
      <c r="G24" s="52"/>
      <c r="H24" s="65"/>
      <c r="I24" s="66"/>
      <c r="J24" s="65"/>
      <c r="K24" s="66"/>
      <c r="L24" s="65"/>
      <c r="M24" s="66"/>
      <c r="N24" s="65"/>
      <c r="O24" s="66"/>
      <c r="P24" s="65"/>
      <c r="Q24" s="66"/>
      <c r="R24" s="65"/>
      <c r="S24" s="66"/>
      <c r="T24" s="65"/>
      <c r="U24" s="66"/>
      <c r="V24" s="65"/>
      <c r="W24" s="66"/>
      <c r="X24" s="65"/>
      <c r="Y24" s="66"/>
      <c r="Z24" s="65"/>
      <c r="AA24" s="66"/>
      <c r="AB24" s="65"/>
      <c r="AC24" s="66"/>
      <c r="AD24" s="67"/>
      <c r="AE24" s="60"/>
      <c r="AF24" s="61"/>
      <c r="AG24" s="62"/>
    </row>
    <row r="25" spans="2:76" ht="12.75" customHeight="1" thickBot="1" x14ac:dyDescent="0.25">
      <c r="B25" s="68" t="s">
        <v>25</v>
      </c>
      <c r="C25" s="69"/>
      <c r="D25" s="324" t="s">
        <v>26</v>
      </c>
      <c r="E25" s="325"/>
      <c r="F25" s="19" t="s">
        <v>51</v>
      </c>
      <c r="G25" s="19" t="s">
        <v>52</v>
      </c>
      <c r="H25" s="21">
        <f ca="1">VLOOKUP(CONCATENATE($C$4,$C$6,$H$9),BDD!$A:$O,14,TRUE)</f>
        <v>8.5</v>
      </c>
      <c r="I25" s="250"/>
      <c r="J25" s="21">
        <f ca="1">VLOOKUP(CONCATENATE($C$4,$C$6,$J$9),BDD!$A:$O,14,TRUE)</f>
        <v>106.76</v>
      </c>
      <c r="K25" s="254"/>
      <c r="L25" s="21">
        <f ca="1">VLOOKUP(CONCATENATE($C$4,$C$6,$L$9),BDD!$A:$O,14,TRUE)</f>
        <v>7.7</v>
      </c>
      <c r="M25" s="250"/>
      <c r="N25" s="21">
        <f ca="1">VLOOKUP(CONCATENATE($C$4,$C$6,$N$9),BDD!$A:$O,14,TRUE)</f>
        <v>106.76</v>
      </c>
      <c r="O25" s="254"/>
      <c r="P25" s="21">
        <f ca="1">VLOOKUP(CONCATENATE($C$4,$C$6,$P$9),BDD!$A:$O,14,TRUE)</f>
        <v>1.5</v>
      </c>
      <c r="Q25" s="250"/>
      <c r="R25" s="21">
        <f ca="1">VLOOKUP(CONCATENATE($C$4,$C$6,$R$9),BDD!$A:$O,14,TRUE)</f>
        <v>8</v>
      </c>
      <c r="S25" s="250"/>
      <c r="T25" s="21">
        <f ca="1">VLOOKUP(CONCATENATE($C$4,$C$6,$T$9),BDD!$A:$O,14,TRUE)</f>
        <v>8</v>
      </c>
      <c r="U25" s="250"/>
      <c r="V25" s="21">
        <f ca="1">VLOOKUP(CONCATENATE($C$4,$C$6,$V$9),BDD!$A:$O,14,TRUE)</f>
        <v>106.76</v>
      </c>
      <c r="W25" s="254"/>
      <c r="X25" s="21">
        <f ca="1">VLOOKUP(CONCATENATE($C$4,$C$6,$X$9),BDD!$A:$O,14,TRUE)</f>
        <v>5.5</v>
      </c>
      <c r="Y25" s="250"/>
      <c r="Z25" s="21">
        <f ca="1">VLOOKUP(CONCATENATE($C$4,$C$6,$Z$9),BDD!$A:$O,14,TRUE)</f>
        <v>7.7</v>
      </c>
      <c r="AA25" s="250"/>
      <c r="AB25" s="21">
        <f ca="1">VLOOKUP(CONCATENATE($C$4,$C$6,$AB$9),BDD!$A:$O,14,TRUE)</f>
        <v>7.7</v>
      </c>
      <c r="AC25" s="250"/>
      <c r="AD25" s="21">
        <f ca="1">VLOOKUP(CONCATENATE($C$4,$C$6,$AD$9),BDD!$A:$O,14,TRUE)</f>
        <v>106.76</v>
      </c>
      <c r="AE25" s="262"/>
      <c r="AF25" s="177" t="e">
        <f ca="1">HLOOKUP($C$4,INDIRECT("'"&amp;"A REMPLIR - UTE "&amp;$C$6&amp;"'!"&amp;"$D$33:$AA$52"),16,FALSE)</f>
        <v>#N/A</v>
      </c>
      <c r="AG25" s="70"/>
    </row>
    <row r="26" spans="2:76" ht="33" customHeight="1" thickBot="1" x14ac:dyDescent="0.25">
      <c r="B26" s="52"/>
      <c r="C26" s="52"/>
      <c r="D26" s="52"/>
      <c r="E26" s="52"/>
      <c r="F26" s="52"/>
      <c r="G26" s="52"/>
      <c r="H26" s="71"/>
      <c r="I26" s="178"/>
      <c r="J26" s="71"/>
      <c r="K26" s="178"/>
      <c r="L26" s="71"/>
      <c r="M26" s="178"/>
      <c r="N26" s="71"/>
      <c r="O26" s="178"/>
      <c r="P26" s="71"/>
      <c r="Q26" s="179"/>
      <c r="R26" s="72"/>
      <c r="S26" s="178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3"/>
      <c r="AG26" s="71"/>
    </row>
    <row r="27" spans="2:76" ht="12" customHeight="1" thickBot="1" x14ac:dyDescent="0.25">
      <c r="B27" s="315" t="s">
        <v>53</v>
      </c>
      <c r="C27" s="69"/>
      <c r="D27" s="324" t="s">
        <v>54</v>
      </c>
      <c r="E27" s="325"/>
      <c r="F27" s="19" t="s">
        <v>45</v>
      </c>
      <c r="G27" s="19" t="s">
        <v>52</v>
      </c>
      <c r="H27" s="21">
        <f>VLOOKUP(CONCATENATE($C$4,$C$6,$H$9),BDD!$A:$O,15,TRUE)</f>
        <v>0</v>
      </c>
      <c r="I27" s="245"/>
      <c r="J27" s="21">
        <f>VLOOKUP(CONCATENATE($C$4,$C$6,$J$9),BDD!$A:$O,15,TRUE)</f>
        <v>0</v>
      </c>
      <c r="K27" s="250"/>
      <c r="L27" s="21">
        <f ca="1">VLOOKUP(CONCATENATE($C$4,$C$6,$L$9),BDD!$A:$O,5,TRUE)</f>
        <v>0</v>
      </c>
      <c r="M27" s="245"/>
      <c r="N27" s="21">
        <f ca="1">VLOOKUP(CONCATENATE($C$4,$C$6,$N$9),BDD!$A:$O,5,TRUE)</f>
        <v>0</v>
      </c>
      <c r="O27" s="245"/>
      <c r="P27" s="21">
        <f ca="1">VLOOKUP(CONCATENATE($C$4,$C$6,$P$9),BDD!$A:$O,5,TRUE)</f>
        <v>0</v>
      </c>
      <c r="Q27" s="245"/>
      <c r="R27" s="21">
        <f ca="1">VLOOKUP(CONCATENATE($C$4,$C$6,$R$9),BDD!$A:$O,5,TRUE)</f>
        <v>0</v>
      </c>
      <c r="S27" s="245"/>
      <c r="T27" s="21">
        <f ca="1">VLOOKUP(CONCATENATE($C$4,$C$6,$T$9),BDD!$A:$O,5,TRUE)</f>
        <v>0</v>
      </c>
      <c r="U27" s="245"/>
      <c r="V27" s="21">
        <f ca="1">VLOOKUP(CONCATENATE($C$4,$C$6,$V$9),BDD!$A:$O,5,TRUE)</f>
        <v>0</v>
      </c>
      <c r="W27" s="245"/>
      <c r="X27" s="21">
        <f ca="1">VLOOKUP(CONCATENATE($C$4,$C$6,$X$9),BDD!$A:$O,5,TRUE)</f>
        <v>0</v>
      </c>
      <c r="Y27" s="245"/>
      <c r="Z27" s="21">
        <f ca="1">VLOOKUP(CONCATENATE($C$4,$C$6,$Z$9),BDD!$A:$O,5,TRUE)</f>
        <v>0</v>
      </c>
      <c r="AA27" s="245"/>
      <c r="AB27" s="21">
        <f ca="1">VLOOKUP(CONCATENATE($C$4,$C$6,$AB$9),BDD!$A:$O,5,TRUE)</f>
        <v>0</v>
      </c>
      <c r="AC27" s="245"/>
      <c r="AD27" s="21">
        <f ca="1">VLOOKUP(CONCATENATE($C$4,$C$6,$AD$9),BDD!$A:$O,5,TRUE)</f>
        <v>0</v>
      </c>
      <c r="AE27" s="251"/>
      <c r="AF27" s="177" t="e">
        <f ca="1">HLOOKUP($C$4,INDIRECT("'"&amp;"A REMPLIR - UTE "&amp;$C$6&amp;"'!"&amp;"$D$33:$AA$52"),18,FALSE)</f>
        <v>#N/A</v>
      </c>
      <c r="AG27" s="74"/>
    </row>
    <row r="28" spans="2:76" ht="11.25" customHeight="1" thickBot="1" x14ac:dyDescent="0.25">
      <c r="B28" s="316"/>
      <c r="C28" s="69"/>
      <c r="D28" s="324" t="s">
        <v>197</v>
      </c>
      <c r="E28" s="325"/>
      <c r="F28" s="19" t="s">
        <v>198</v>
      </c>
      <c r="G28" s="19" t="s">
        <v>52</v>
      </c>
      <c r="H28" s="21" t="e">
        <f>VLOOKUP(CONCATENATE($C$4,$C$6,$H$9),BDD!$A:$O,16,TRUE)</f>
        <v>#REF!</v>
      </c>
      <c r="I28" s="254"/>
      <c r="J28" s="21" t="e">
        <f>VLOOKUP(CONCATENATE($C$4,$C$6,$J$9),BDD!$A:$O,16,TRUE)</f>
        <v>#REF!</v>
      </c>
      <c r="K28" s="254"/>
      <c r="L28" s="21">
        <f ca="1">VLOOKUP(CONCATENATE($C$4,$C$6,$L$9),BDD!$A:$O,5,TRUE)</f>
        <v>0</v>
      </c>
      <c r="M28" s="250"/>
      <c r="N28" s="21">
        <f ca="1">VLOOKUP(CONCATENATE($C$4,$C$6,$N$9),BDD!$A:$O,5,TRUE)</f>
        <v>0</v>
      </c>
      <c r="O28" s="250"/>
      <c r="P28" s="21">
        <f ca="1">VLOOKUP(CONCATENATE($C$4,$C$6,$P$9),BDD!$A:$O,5,TRUE)</f>
        <v>0</v>
      </c>
      <c r="Q28" s="250"/>
      <c r="R28" s="21">
        <f ca="1">VLOOKUP(CONCATENATE($C$4,$C$6,$R$9),BDD!$A:$O,5,TRUE)</f>
        <v>0</v>
      </c>
      <c r="S28" s="250"/>
      <c r="T28" s="21">
        <f ca="1">VLOOKUP(CONCATENATE($C$4,$C$6,$T$9),BDD!$A:$O,5,TRUE)</f>
        <v>0</v>
      </c>
      <c r="U28" s="250"/>
      <c r="V28" s="21">
        <f ca="1">VLOOKUP(CONCATENATE($C$4,$C$6,$V$9),BDD!$A:$O,5,TRUE)</f>
        <v>0</v>
      </c>
      <c r="W28" s="250"/>
      <c r="X28" s="21">
        <f ca="1">VLOOKUP(CONCATENATE($C$4,$C$6,$X$9),BDD!$A:$O,5,TRUE)</f>
        <v>0</v>
      </c>
      <c r="Y28" s="250"/>
      <c r="Z28" s="21">
        <f ca="1">VLOOKUP(CONCATENATE($C$4,$C$6,$Z$9),BDD!$A:$O,5,TRUE)</f>
        <v>0</v>
      </c>
      <c r="AA28" s="250"/>
      <c r="AB28" s="21">
        <f ca="1">VLOOKUP(CONCATENATE($C$4,$C$6,$AB$9),BDD!$A:$O,5,TRUE)</f>
        <v>0</v>
      </c>
      <c r="AC28" s="250"/>
      <c r="AD28" s="21">
        <f ca="1">VLOOKUP(CONCATENATE($C$4,$C$6,$AD$9),BDD!$A:$O,5,TRUE)</f>
        <v>0</v>
      </c>
      <c r="AE28" s="252"/>
      <c r="AF28" s="177" t="e">
        <f ca="1">HLOOKUP($C$4,INDIRECT("'"&amp;"A REMPLIR - UTE "&amp;$C$6&amp;"'!"&amp;"$D$33:$AA$52"),19,FALSE)</f>
        <v>#N/A</v>
      </c>
      <c r="AG28" s="74"/>
    </row>
    <row r="29" spans="2:76" ht="12" customHeight="1" x14ac:dyDescent="0.2">
      <c r="B29" s="77"/>
      <c r="C29" s="78"/>
      <c r="D29" s="79"/>
      <c r="E29" s="79"/>
      <c r="F29" s="79"/>
      <c r="G29" s="79"/>
      <c r="H29" s="80"/>
      <c r="I29" s="81"/>
      <c r="J29" s="80"/>
      <c r="K29" s="81"/>
      <c r="L29" s="80"/>
      <c r="M29" s="81"/>
      <c r="N29" s="80"/>
      <c r="O29" s="81"/>
      <c r="P29" s="80"/>
      <c r="Q29" s="81"/>
      <c r="R29" s="80"/>
      <c r="S29" s="81"/>
      <c r="T29" s="80"/>
      <c r="U29" s="80"/>
      <c r="V29" s="80"/>
      <c r="W29" s="80"/>
      <c r="X29" s="80"/>
      <c r="Y29" s="80"/>
      <c r="Z29" s="80"/>
      <c r="AA29" s="80"/>
      <c r="AB29" s="80"/>
      <c r="AC29" s="80"/>
      <c r="AD29" s="80"/>
      <c r="AE29" s="80"/>
      <c r="AF29" s="82"/>
      <c r="AG29" s="83"/>
      <c r="BG29" s="75"/>
      <c r="BH29" s="75"/>
      <c r="BI29" s="75"/>
      <c r="BK29" s="76"/>
      <c r="BL29" s="75"/>
      <c r="BM29" s="75"/>
      <c r="BN29" s="75"/>
      <c r="BO29" s="75"/>
      <c r="BP29" s="75"/>
      <c r="BQ29" s="75"/>
      <c r="BR29" s="75"/>
      <c r="BS29" s="75"/>
      <c r="BT29" s="75"/>
      <c r="BU29" s="75"/>
      <c r="BV29" s="75"/>
      <c r="BW29" s="75"/>
      <c r="BX29" s="75"/>
    </row>
    <row r="30" spans="2:76" ht="12" customHeight="1" x14ac:dyDescent="0.2">
      <c r="B30" s="84"/>
      <c r="C30" s="85"/>
      <c r="D30" s="86"/>
      <c r="E30" s="84"/>
      <c r="F30" s="86"/>
      <c r="G30" s="84"/>
      <c r="H30" s="87"/>
      <c r="I30" s="88"/>
      <c r="J30" s="87"/>
      <c r="K30" s="88"/>
      <c r="L30" s="87"/>
      <c r="M30" s="88"/>
      <c r="N30" s="87"/>
      <c r="O30" s="88"/>
      <c r="P30" s="87"/>
      <c r="Q30" s="88"/>
      <c r="R30" s="87"/>
      <c r="S30" s="88"/>
      <c r="T30" s="87"/>
      <c r="U30" s="87"/>
      <c r="V30" s="87"/>
      <c r="W30" s="87"/>
      <c r="X30" s="87"/>
      <c r="Y30" s="87"/>
      <c r="Z30" s="87"/>
      <c r="AA30" s="87"/>
      <c r="AB30" s="87"/>
      <c r="AC30" s="87"/>
      <c r="AD30" s="87"/>
      <c r="AE30" s="87"/>
      <c r="AF30" s="89"/>
      <c r="AG30" s="83"/>
      <c r="BG30" s="75"/>
      <c r="BH30" s="75"/>
      <c r="BI30" s="75"/>
      <c r="BK30" s="76"/>
      <c r="BL30" s="75"/>
      <c r="BM30" s="75"/>
      <c r="BN30" s="75"/>
      <c r="BO30" s="75"/>
      <c r="BP30" s="75"/>
      <c r="BQ30" s="75"/>
      <c r="BR30" s="75"/>
      <c r="BS30" s="75"/>
      <c r="BT30" s="75"/>
      <c r="BU30" s="75"/>
      <c r="BV30" s="75"/>
      <c r="BW30" s="75"/>
      <c r="BX30" s="75"/>
    </row>
    <row r="31" spans="2:76" ht="13.5" customHeight="1" x14ac:dyDescent="0.2">
      <c r="B31" s="90"/>
      <c r="C31" s="6"/>
      <c r="D31" s="259"/>
      <c r="E31" s="91"/>
      <c r="F31" s="329" t="s">
        <v>55</v>
      </c>
      <c r="G31" s="330"/>
      <c r="H31" s="330"/>
      <c r="I31" s="330"/>
      <c r="J31" s="330"/>
      <c r="K31" s="330"/>
      <c r="L31" s="330"/>
      <c r="M31" s="330"/>
      <c r="N31" s="330"/>
      <c r="O31" s="330"/>
      <c r="P31" s="330"/>
      <c r="Q31" s="330"/>
      <c r="R31" s="330"/>
      <c r="S31" s="330"/>
      <c r="T31" s="330"/>
      <c r="U31" s="330"/>
      <c r="V31" s="330"/>
      <c r="W31" s="330"/>
      <c r="X31" s="330"/>
      <c r="Y31" s="330"/>
      <c r="Z31" s="330"/>
      <c r="AA31" s="330"/>
      <c r="AB31" s="330"/>
      <c r="AC31" s="330"/>
      <c r="AD31" s="330"/>
      <c r="AE31" s="92"/>
      <c r="AF31" s="93"/>
      <c r="AG31" s="93"/>
      <c r="BG31" s="75"/>
      <c r="BH31" s="75"/>
      <c r="BI31" s="75"/>
      <c r="BK31" s="76"/>
      <c r="BL31" s="75"/>
      <c r="BM31" s="75"/>
      <c r="BN31" s="75"/>
      <c r="BO31" s="75"/>
      <c r="BP31" s="75"/>
      <c r="BQ31" s="75"/>
      <c r="BR31" s="75"/>
      <c r="BS31" s="75"/>
      <c r="BT31" s="75"/>
      <c r="BU31" s="75"/>
      <c r="BV31" s="75"/>
      <c r="BW31" s="75"/>
      <c r="BX31" s="75"/>
    </row>
    <row r="32" spans="2:76" ht="13.5" customHeight="1" x14ac:dyDescent="0.2">
      <c r="B32" s="94"/>
      <c r="C32" s="6"/>
      <c r="D32" s="260"/>
      <c r="E32" s="95"/>
      <c r="F32" s="331" t="s">
        <v>56</v>
      </c>
      <c r="G32" s="332"/>
      <c r="H32" s="332"/>
      <c r="I32" s="332"/>
      <c r="J32" s="332"/>
      <c r="K32" s="332"/>
      <c r="L32" s="332"/>
      <c r="M32" s="332"/>
      <c r="N32" s="332"/>
      <c r="O32" s="332"/>
      <c r="P32" s="332"/>
      <c r="Q32" s="332"/>
      <c r="R32" s="332"/>
      <c r="S32" s="332"/>
      <c r="T32" s="332"/>
      <c r="U32" s="332"/>
      <c r="V32" s="332"/>
      <c r="W32" s="332"/>
      <c r="X32" s="332"/>
      <c r="Y32" s="332"/>
      <c r="Z32" s="332"/>
      <c r="AA32" s="332"/>
      <c r="AB32" s="332"/>
      <c r="AC32" s="332"/>
      <c r="AD32" s="332"/>
      <c r="AE32" s="333"/>
      <c r="AF32" s="93"/>
      <c r="AG32" s="93"/>
      <c r="BM32" s="75"/>
      <c r="BN32" s="75"/>
      <c r="BO32" s="75"/>
      <c r="BP32" s="75"/>
      <c r="BQ32" s="75"/>
      <c r="BR32" s="75"/>
      <c r="BS32" s="75"/>
      <c r="BT32" s="75"/>
      <c r="BU32" s="75"/>
      <c r="BV32" s="75"/>
      <c r="BW32" s="75"/>
      <c r="BX32" s="75"/>
    </row>
    <row r="33" spans="2:78" ht="13.5" customHeight="1" x14ac:dyDescent="0.2">
      <c r="B33" s="94"/>
      <c r="C33" s="6"/>
      <c r="D33" s="261"/>
      <c r="E33" s="96"/>
      <c r="F33" s="334" t="s">
        <v>57</v>
      </c>
      <c r="G33" s="335"/>
      <c r="H33" s="335"/>
      <c r="I33" s="335"/>
      <c r="J33" s="335"/>
      <c r="K33" s="335"/>
      <c r="L33" s="335"/>
      <c r="M33" s="335"/>
      <c r="N33" s="335"/>
      <c r="O33" s="335"/>
      <c r="P33" s="335"/>
      <c r="Q33" s="335"/>
      <c r="R33" s="335"/>
      <c r="S33" s="335"/>
      <c r="T33" s="335"/>
      <c r="U33" s="335"/>
      <c r="V33" s="335"/>
      <c r="W33" s="335"/>
      <c r="X33" s="335"/>
      <c r="Y33" s="335"/>
      <c r="Z33" s="335"/>
      <c r="AA33" s="335"/>
      <c r="AB33" s="335"/>
      <c r="AC33" s="335"/>
      <c r="AD33" s="335"/>
      <c r="AE33" s="336"/>
      <c r="AF33" s="93"/>
      <c r="AG33" s="93"/>
      <c r="BM33" s="75"/>
      <c r="BN33" s="97"/>
      <c r="BO33" s="75"/>
      <c r="BP33" s="75"/>
      <c r="BQ33" s="75"/>
      <c r="BR33" s="75"/>
      <c r="BS33" s="75"/>
      <c r="BT33" s="75"/>
      <c r="BU33" s="75"/>
      <c r="BV33" s="75"/>
      <c r="BW33" s="75"/>
      <c r="BX33" s="75"/>
    </row>
    <row r="34" spans="2:78" ht="8.1" customHeight="1" x14ac:dyDescent="0.2">
      <c r="B34" s="6"/>
      <c r="C34" s="6"/>
      <c r="D34" s="6"/>
      <c r="E34" s="6"/>
      <c r="F34" s="71"/>
      <c r="G34" s="71"/>
      <c r="H34" s="71"/>
      <c r="I34" s="71"/>
      <c r="J34" s="71"/>
      <c r="K34" s="71"/>
      <c r="L34" s="71"/>
      <c r="M34" s="71"/>
      <c r="N34" s="71"/>
      <c r="O34" s="71"/>
      <c r="P34" s="71"/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  <c r="AD34" s="71"/>
      <c r="AE34" s="6"/>
      <c r="AF34" s="6"/>
      <c r="AG34" s="6"/>
      <c r="BM34" s="75"/>
      <c r="BN34" s="75"/>
      <c r="BO34" s="75"/>
      <c r="BP34" s="75"/>
      <c r="BQ34" s="75"/>
      <c r="BR34" s="75"/>
      <c r="BS34" s="75"/>
      <c r="BT34" s="75"/>
      <c r="BU34" s="75"/>
      <c r="BV34" s="75"/>
      <c r="BW34" s="75"/>
      <c r="BX34" s="75"/>
    </row>
    <row r="35" spans="2:78" x14ac:dyDescent="0.2">
      <c r="B35" s="6"/>
      <c r="C35" s="6"/>
      <c r="D35" s="71"/>
      <c r="E35" s="71"/>
      <c r="F35" s="337"/>
      <c r="G35" s="337"/>
      <c r="H35" s="337"/>
      <c r="I35" s="98"/>
      <c r="J35" s="338"/>
      <c r="K35" s="338"/>
      <c r="L35" s="71"/>
      <c r="M35" s="6"/>
      <c r="N35" s="6"/>
      <c r="O35" s="6"/>
      <c r="P35" s="71"/>
      <c r="Q35" s="71"/>
      <c r="R35" s="71"/>
      <c r="S35" s="71"/>
      <c r="T35" s="71"/>
      <c r="U35" s="71"/>
      <c r="V35" s="71"/>
      <c r="W35" s="71"/>
      <c r="X35" s="71"/>
      <c r="Y35" s="71"/>
      <c r="Z35" s="71"/>
      <c r="AA35" s="71"/>
      <c r="AB35" s="71"/>
      <c r="AC35" s="71"/>
      <c r="AD35" s="71"/>
      <c r="AE35" s="6"/>
      <c r="AF35" s="6"/>
      <c r="AG35" s="6"/>
    </row>
    <row r="36" spans="2:78" ht="8.1" customHeight="1" x14ac:dyDescent="0.2"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BG36" s="25"/>
      <c r="BH36" s="25"/>
      <c r="BI36" s="25"/>
      <c r="BJ36" s="25"/>
      <c r="BK36" s="25"/>
      <c r="BL36" s="25"/>
      <c r="BM36" s="25"/>
      <c r="BN36" s="25"/>
      <c r="BO36" s="25"/>
      <c r="BP36" s="25"/>
      <c r="BQ36" s="25"/>
    </row>
    <row r="37" spans="2:78" ht="13.5" customHeight="1" x14ac:dyDescent="0.2">
      <c r="B37" s="6"/>
      <c r="C37" s="6"/>
      <c r="D37" s="339"/>
      <c r="E37" s="339"/>
      <c r="F37" s="339"/>
      <c r="G37" s="339"/>
      <c r="H37" s="339"/>
      <c r="I37" s="339"/>
      <c r="J37" s="339"/>
      <c r="K37" s="339"/>
      <c r="L37" s="339"/>
      <c r="M37" s="6"/>
      <c r="N37" s="6"/>
      <c r="O37" s="6"/>
      <c r="P37" s="339"/>
      <c r="Q37" s="339"/>
      <c r="R37" s="339"/>
      <c r="S37" s="339"/>
      <c r="T37" s="339"/>
      <c r="U37" s="339"/>
      <c r="V37" s="339"/>
      <c r="W37" s="339"/>
      <c r="X37" s="339"/>
      <c r="Y37" s="339"/>
      <c r="Z37" s="339"/>
      <c r="AA37" s="339"/>
      <c r="AB37" s="339"/>
      <c r="AC37" s="339"/>
      <c r="AD37" s="339"/>
      <c r="AE37" s="6"/>
      <c r="AF37" s="6"/>
      <c r="AG37" s="6"/>
      <c r="BG37" s="25"/>
      <c r="BH37" s="25"/>
      <c r="BI37" s="25"/>
      <c r="BJ37" s="25"/>
      <c r="BK37" s="25"/>
      <c r="BL37" s="25"/>
      <c r="BM37" s="25"/>
      <c r="BN37" s="25"/>
      <c r="BO37" s="25"/>
      <c r="BP37" s="25"/>
      <c r="BQ37" s="25"/>
      <c r="BR37" s="25"/>
      <c r="BS37" s="25"/>
      <c r="BT37" s="25"/>
      <c r="BU37" s="25"/>
      <c r="BV37" s="25"/>
    </row>
    <row r="38" spans="2:78" ht="13.5" customHeight="1" x14ac:dyDescent="0.2">
      <c r="B38" s="6"/>
      <c r="C38" s="6"/>
      <c r="D38" s="99"/>
      <c r="E38" s="71"/>
      <c r="F38" s="326"/>
      <c r="G38" s="327"/>
      <c r="H38" s="327"/>
      <c r="I38" s="327"/>
      <c r="J38" s="327"/>
      <c r="K38" s="327"/>
      <c r="L38" s="327"/>
      <c r="M38" s="6"/>
      <c r="N38" s="6"/>
      <c r="O38" s="6"/>
      <c r="P38" s="71"/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  <c r="AD38" s="71"/>
      <c r="AE38" s="6"/>
      <c r="AF38" s="6"/>
      <c r="AG38" s="6"/>
      <c r="BG38" s="25"/>
      <c r="BH38" s="25"/>
      <c r="BI38" s="25"/>
      <c r="BJ38" s="25"/>
      <c r="BK38" s="25"/>
      <c r="BL38" s="25"/>
      <c r="BM38" s="25"/>
      <c r="BN38" s="25"/>
      <c r="BO38" s="25"/>
      <c r="BP38" s="25"/>
      <c r="BQ38" s="25"/>
      <c r="BR38" s="25"/>
      <c r="BS38" s="25"/>
      <c r="BT38" s="25"/>
      <c r="BU38" s="25"/>
      <c r="BV38" s="25"/>
    </row>
    <row r="39" spans="2:78" ht="13.5" customHeight="1" x14ac:dyDescent="0.2">
      <c r="B39" s="6"/>
      <c r="C39" s="6"/>
      <c r="D39" s="99"/>
      <c r="E39" s="71"/>
      <c r="F39" s="326"/>
      <c r="G39" s="327"/>
      <c r="H39" s="327"/>
      <c r="I39" s="327"/>
      <c r="J39" s="327"/>
      <c r="K39" s="327"/>
      <c r="L39" s="327"/>
      <c r="M39" s="6"/>
      <c r="N39" s="6"/>
      <c r="O39" s="6"/>
      <c r="P39" s="99"/>
      <c r="Q39" s="71"/>
      <c r="R39" s="99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  <c r="AD39" s="71"/>
      <c r="AE39" s="6"/>
      <c r="AF39" s="6"/>
      <c r="AG39" s="6"/>
      <c r="BG39" s="25"/>
      <c r="BH39" s="25"/>
      <c r="BI39" s="25"/>
      <c r="BJ39" s="25"/>
      <c r="BK39" s="25"/>
      <c r="BL39" s="25"/>
      <c r="BM39" s="25"/>
      <c r="BN39" s="25"/>
      <c r="BO39" s="25"/>
      <c r="BP39" s="25"/>
      <c r="BQ39" s="25"/>
      <c r="BR39" s="25"/>
      <c r="BS39" s="25"/>
      <c r="BT39" s="25"/>
      <c r="BU39" s="25"/>
      <c r="BV39" s="25"/>
    </row>
    <row r="40" spans="2:78" ht="13.5" customHeight="1" x14ac:dyDescent="0.2">
      <c r="B40" s="6"/>
      <c r="C40" s="6"/>
      <c r="D40" s="99"/>
      <c r="E40" s="71"/>
      <c r="F40" s="100"/>
      <c r="G40" s="100"/>
      <c r="H40" s="100"/>
      <c r="I40" s="100"/>
      <c r="J40" s="100"/>
      <c r="K40" s="100"/>
      <c r="L40" s="100"/>
      <c r="M40" s="6"/>
      <c r="N40" s="6"/>
      <c r="O40" s="6"/>
      <c r="P40" s="99"/>
      <c r="Q40" s="100"/>
      <c r="R40" s="101"/>
      <c r="S40" s="101"/>
      <c r="T40" s="101"/>
      <c r="U40" s="101"/>
      <c r="V40" s="101"/>
      <c r="W40" s="101"/>
      <c r="X40" s="101"/>
      <c r="Y40" s="101"/>
      <c r="Z40" s="101"/>
      <c r="AA40" s="101"/>
      <c r="AB40" s="101"/>
      <c r="AC40" s="101"/>
      <c r="AD40" s="94"/>
      <c r="AE40" s="6"/>
      <c r="AF40" s="6"/>
      <c r="AG40" s="6"/>
      <c r="BG40" s="25"/>
      <c r="BH40" s="25"/>
      <c r="BI40" s="25"/>
      <c r="BJ40" s="25"/>
      <c r="BK40" s="25"/>
      <c r="BL40" s="25"/>
      <c r="BM40" s="25"/>
      <c r="BN40" s="25"/>
      <c r="BO40" s="25"/>
      <c r="BP40" s="25"/>
      <c r="BQ40" s="25"/>
      <c r="BR40" s="25"/>
      <c r="BS40" s="25"/>
      <c r="BT40" s="25"/>
      <c r="BU40" s="25"/>
      <c r="BV40" s="25"/>
    </row>
    <row r="41" spans="2:78" ht="12.75" customHeight="1" x14ac:dyDescent="0.2">
      <c r="B41" s="6"/>
      <c r="C41" s="6"/>
      <c r="D41" s="99"/>
      <c r="E41" s="71"/>
      <c r="F41" s="71"/>
      <c r="G41" s="71"/>
      <c r="H41" s="71"/>
      <c r="I41" s="71"/>
      <c r="J41" s="71"/>
      <c r="K41" s="71"/>
      <c r="L41" s="71"/>
      <c r="M41" s="6"/>
      <c r="N41" s="6"/>
      <c r="O41" s="6"/>
      <c r="P41" s="71"/>
      <c r="Q41" s="71"/>
      <c r="R41" s="100"/>
      <c r="S41" s="100"/>
      <c r="T41" s="100"/>
      <c r="U41" s="100"/>
      <c r="V41" s="100"/>
      <c r="W41" s="100"/>
      <c r="X41" s="100"/>
      <c r="Y41" s="100"/>
      <c r="Z41" s="100"/>
      <c r="AA41" s="100"/>
      <c r="AB41" s="100"/>
      <c r="AC41" s="100"/>
      <c r="AD41" s="94"/>
      <c r="AE41" s="6"/>
      <c r="AF41" s="6"/>
      <c r="AG41" s="6"/>
      <c r="BG41" s="102"/>
      <c r="BH41" s="102"/>
      <c r="BI41" s="103"/>
      <c r="BJ41" s="103"/>
      <c r="BK41" s="104"/>
      <c r="BL41" s="102"/>
      <c r="BM41" s="102"/>
      <c r="BN41" s="102"/>
      <c r="BO41" s="102"/>
      <c r="BP41" s="102"/>
      <c r="BQ41" s="102"/>
      <c r="BR41" s="105"/>
      <c r="BS41" s="105"/>
      <c r="BT41" s="105"/>
      <c r="BU41" s="105"/>
      <c r="BV41" s="105"/>
      <c r="BW41" s="105"/>
    </row>
    <row r="42" spans="2:78" ht="12.75" customHeight="1" x14ac:dyDescent="0.2">
      <c r="B42" s="6"/>
      <c r="C42" s="6"/>
      <c r="D42" s="99"/>
      <c r="E42" s="71"/>
      <c r="F42" s="93"/>
      <c r="G42" s="328"/>
      <c r="H42" s="328"/>
      <c r="I42" s="99"/>
      <c r="J42" s="71"/>
      <c r="K42" s="71"/>
      <c r="L42" s="71"/>
      <c r="M42" s="6"/>
      <c r="N42" s="6"/>
      <c r="O42" s="6"/>
      <c r="P42" s="99"/>
      <c r="Q42" s="71"/>
      <c r="R42" s="71"/>
      <c r="S42" s="71"/>
      <c r="T42" s="75"/>
      <c r="U42" s="328"/>
      <c r="V42" s="328"/>
      <c r="W42" s="328"/>
      <c r="X42" s="328"/>
      <c r="Y42" s="328"/>
      <c r="Z42" s="75"/>
      <c r="AA42" s="99"/>
      <c r="AB42" s="71"/>
      <c r="AC42" s="71"/>
      <c r="AD42" s="71"/>
      <c r="AE42" s="6"/>
      <c r="AF42" s="6"/>
      <c r="AG42" s="6"/>
      <c r="BG42" s="75"/>
      <c r="BH42" s="75"/>
      <c r="BI42" s="75"/>
      <c r="BJ42" s="75"/>
      <c r="BK42" s="106"/>
      <c r="BL42" s="75"/>
      <c r="BM42" s="75"/>
      <c r="BN42" s="75"/>
      <c r="BO42" s="75"/>
      <c r="BP42" s="75"/>
      <c r="BQ42" s="75"/>
      <c r="BR42" s="75"/>
      <c r="BS42" s="75"/>
      <c r="BT42" s="75"/>
      <c r="BU42" s="75"/>
      <c r="BV42" s="75"/>
      <c r="BW42" s="75"/>
    </row>
    <row r="43" spans="2:78" ht="15" x14ac:dyDescent="0.25">
      <c r="B43" s="6"/>
      <c r="C43" s="6"/>
      <c r="D43" s="71"/>
      <c r="E43" s="71"/>
      <c r="F43" s="100"/>
      <c r="G43" s="93"/>
      <c r="H43" s="71"/>
      <c r="I43" s="71"/>
      <c r="J43" s="1"/>
      <c r="K43" s="71"/>
      <c r="L43" s="71"/>
      <c r="M43" s="6"/>
      <c r="N43" s="6"/>
      <c r="O43" s="6"/>
      <c r="P43" s="71"/>
      <c r="Q43" s="71"/>
      <c r="R43" s="71"/>
      <c r="S43" s="71"/>
      <c r="T43" s="75"/>
      <c r="U43" s="93"/>
      <c r="V43" s="93"/>
      <c r="W43" s="93"/>
      <c r="X43" s="93"/>
      <c r="Y43" s="71"/>
      <c r="Z43" s="71"/>
      <c r="AA43" s="71"/>
      <c r="AB43" s="71"/>
      <c r="AC43" s="71"/>
      <c r="AD43" s="71"/>
      <c r="AE43" s="6"/>
      <c r="AF43" s="6"/>
      <c r="AG43" s="6"/>
      <c r="BG43" s="75"/>
      <c r="BH43" s="75"/>
      <c r="BI43" s="75"/>
      <c r="BJ43" s="75"/>
      <c r="BK43" s="106"/>
      <c r="BL43" s="75"/>
      <c r="BM43" s="75"/>
      <c r="BN43" s="97"/>
      <c r="BO43" s="75"/>
      <c r="BP43" s="75"/>
      <c r="BQ43" s="75"/>
      <c r="BR43" s="75"/>
      <c r="BS43" s="75"/>
      <c r="BT43" s="75"/>
      <c r="BU43" s="75"/>
      <c r="BV43" s="75"/>
      <c r="BW43" s="75"/>
      <c r="BX43" s="75"/>
      <c r="BY43" s="75"/>
      <c r="BZ43" s="75"/>
    </row>
    <row r="44" spans="2:78" x14ac:dyDescent="0.2">
      <c r="D44" s="75"/>
      <c r="E44" s="75"/>
      <c r="F44" s="75"/>
      <c r="G44" s="75"/>
      <c r="H44" s="75"/>
      <c r="I44" s="75"/>
      <c r="J44" s="75"/>
      <c r="K44" s="75"/>
      <c r="L44" s="75"/>
    </row>
  </sheetData>
  <mergeCells count="42">
    <mergeCell ref="F38:L38"/>
    <mergeCell ref="F39:L39"/>
    <mergeCell ref="G42:H42"/>
    <mergeCell ref="U42:Y42"/>
    <mergeCell ref="F31:AD31"/>
    <mergeCell ref="F32:AE32"/>
    <mergeCell ref="F33:AE33"/>
    <mergeCell ref="F35:H35"/>
    <mergeCell ref="J35:K35"/>
    <mergeCell ref="D37:L37"/>
    <mergeCell ref="P37:AD37"/>
    <mergeCell ref="D25:E25"/>
    <mergeCell ref="B27:B28"/>
    <mergeCell ref="D27:E27"/>
    <mergeCell ref="D28:E28"/>
    <mergeCell ref="G16:G21"/>
    <mergeCell ref="B12:B13"/>
    <mergeCell ref="D12:E12"/>
    <mergeCell ref="D13:E13"/>
    <mergeCell ref="B16:B22"/>
    <mergeCell ref="F16:F21"/>
    <mergeCell ref="AG9:AG10"/>
    <mergeCell ref="L9:M10"/>
    <mergeCell ref="N9:O10"/>
    <mergeCell ref="P9:Q10"/>
    <mergeCell ref="R9:S10"/>
    <mergeCell ref="T9:U10"/>
    <mergeCell ref="V9:W10"/>
    <mergeCell ref="X9:Y10"/>
    <mergeCell ref="Z9:AA10"/>
    <mergeCell ref="AB9:AC10"/>
    <mergeCell ref="AD9:AE10"/>
    <mergeCell ref="AF9:AF10"/>
    <mergeCell ref="G4:N4"/>
    <mergeCell ref="B9:B11"/>
    <mergeCell ref="C9:C10"/>
    <mergeCell ref="D9:D10"/>
    <mergeCell ref="E9:E10"/>
    <mergeCell ref="F9:F10"/>
    <mergeCell ref="G9:G10"/>
    <mergeCell ref="H9:I10"/>
    <mergeCell ref="J9:K10"/>
  </mergeCells>
  <conditionalFormatting sqref="AD23:AD24">
    <cfRule type="cellIs" dxfId="1" priority="6" stopIfTrue="1" operator="equal">
      <formula>$AR$2</formula>
    </cfRule>
  </conditionalFormatting>
  <pageMargins left="0" right="0" top="0" bottom="0" header="0" footer="0"/>
  <pageSetup paperSize="9" scale="89" fitToHeight="2" orientation="landscape" horizontalDpi="1200" verticalDpi="1200" r:id="rId1"/>
  <headerFooter alignWithMargins="0">
    <oddFooter xml:space="preserve">&amp;LQUALITE Mis à jour par: MASQUELET E&amp;C08/12/2014&amp;R&amp;8FPI. BL.M.QUACER.086.01 Ed. 00 du 11/07/2012&amp;10
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2" r:id="rId4" name="Button 28">
              <controlPr defaultSize="0" print="0" autoFill="0" autoPict="0" macro="[0]!Bouton28_Cliquer">
                <anchor moveWithCells="1" sizeWithCells="1">
                  <from>
                    <xdr:col>27</xdr:col>
                    <xdr:colOff>209550</xdr:colOff>
                    <xdr:row>2</xdr:row>
                    <xdr:rowOff>142875</xdr:rowOff>
                  </from>
                  <to>
                    <xdr:col>32</xdr:col>
                    <xdr:colOff>76200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BDD!$T$1:$T$17</xm:f>
          </x14:formula1>
          <xm:sqref>C4</xm:sqref>
        </x14:dataValidation>
        <x14:dataValidation type="list" allowBlank="1" showInputMessage="1" showErrorMessage="1">
          <x14:formula1>
            <xm:f>BDD!$U$1:$U$5</xm:f>
          </x14:formula1>
          <xm:sqref>C6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8"/>
  </sheetPr>
  <dimension ref="B1:BZ45"/>
  <sheetViews>
    <sheetView showGridLines="0" showWhiteSpace="0" view="pageLayout" zoomScale="62" zoomScaleNormal="89" zoomScaleSheetLayoutView="100" zoomScalePageLayoutView="62" workbookViewId="0">
      <selection activeCell="AS23" sqref="AS23"/>
    </sheetView>
  </sheetViews>
  <sheetFormatPr baseColWidth="10" defaultColWidth="4.5703125" defaultRowHeight="12.75" x14ac:dyDescent="0.2"/>
  <cols>
    <col min="1" max="1" width="4.42578125" style="5" customWidth="1"/>
    <col min="2" max="2" width="8.42578125" style="5" customWidth="1"/>
    <col min="3" max="3" width="5.5703125" style="5" customWidth="1"/>
    <col min="4" max="4" width="9.28515625" style="5" customWidth="1"/>
    <col min="5" max="5" width="0.140625" style="5" hidden="1" customWidth="1"/>
    <col min="6" max="6" width="6.85546875" style="5" customWidth="1"/>
    <col min="7" max="7" width="7.28515625" style="5" customWidth="1"/>
    <col min="8" max="8" width="5.5703125" style="5" customWidth="1"/>
    <col min="9" max="9" width="2.7109375" style="5" customWidth="1"/>
    <col min="10" max="10" width="5.42578125" style="5" customWidth="1"/>
    <col min="11" max="11" width="2.7109375" style="5" customWidth="1"/>
    <col min="12" max="12" width="5.7109375" style="5" customWidth="1"/>
    <col min="13" max="13" width="2.7109375" style="5" customWidth="1"/>
    <col min="14" max="14" width="5.85546875" style="5" customWidth="1"/>
    <col min="15" max="15" width="2.7109375" style="5" customWidth="1"/>
    <col min="16" max="16" width="6.28515625" style="5" customWidth="1"/>
    <col min="17" max="17" width="2.7109375" style="5" customWidth="1"/>
    <col min="18" max="18" width="7" style="5" customWidth="1"/>
    <col min="19" max="19" width="2.7109375" style="5" customWidth="1"/>
    <col min="20" max="20" width="6.140625" style="5" customWidth="1"/>
    <col min="21" max="21" width="2.7109375" style="5" customWidth="1"/>
    <col min="22" max="22" width="5.85546875" style="5" customWidth="1"/>
    <col min="23" max="23" width="2.7109375" style="5" customWidth="1"/>
    <col min="24" max="24" width="6.140625" style="5" customWidth="1"/>
    <col min="25" max="25" width="2.7109375" style="5" customWidth="1"/>
    <col min="26" max="26" width="6.42578125" style="5" customWidth="1"/>
    <col min="27" max="27" width="2.7109375" style="5" customWidth="1"/>
    <col min="28" max="28" width="5.7109375" style="5" customWidth="1"/>
    <col min="29" max="29" width="2.7109375" style="5" customWidth="1"/>
    <col min="30" max="30" width="5.42578125" style="5" customWidth="1"/>
    <col min="31" max="31" width="2.7109375" style="5" customWidth="1"/>
    <col min="32" max="32" width="6.28515625" style="5" customWidth="1"/>
    <col min="33" max="33" width="6" style="5" customWidth="1"/>
    <col min="34" max="34" width="4.140625" style="5" customWidth="1"/>
    <col min="35" max="46" width="2.7109375" style="5" customWidth="1"/>
    <col min="47" max="47" width="2.28515625" style="5" customWidth="1"/>
    <col min="48" max="48" width="3.85546875" style="5" customWidth="1"/>
    <col min="49" max="62" width="2.7109375" style="5" customWidth="1"/>
    <col min="63" max="63" width="4.140625" style="5" customWidth="1"/>
    <col min="64" max="109" width="2.7109375" style="5" customWidth="1"/>
    <col min="110" max="256" width="4.5703125" style="5"/>
    <col min="257" max="257" width="11.7109375" style="5" customWidth="1"/>
    <col min="258" max="258" width="6.28515625" style="5" customWidth="1"/>
    <col min="259" max="259" width="12.140625" style="5" customWidth="1"/>
    <col min="260" max="260" width="0" style="5" hidden="1" customWidth="1"/>
    <col min="261" max="261" width="6.85546875" style="5" customWidth="1"/>
    <col min="262" max="262" width="7.85546875" style="5" customWidth="1"/>
    <col min="263" max="263" width="6.28515625" style="5" customWidth="1"/>
    <col min="264" max="264" width="2.7109375" style="5" customWidth="1"/>
    <col min="265" max="265" width="6.5703125" style="5" customWidth="1"/>
    <col min="266" max="266" width="2.7109375" style="5" customWidth="1"/>
    <col min="267" max="267" width="5.7109375" style="5" customWidth="1"/>
    <col min="268" max="268" width="2.7109375" style="5" customWidth="1"/>
    <col min="269" max="269" width="5.7109375" style="5" customWidth="1"/>
    <col min="270" max="270" width="2.7109375" style="5" customWidth="1"/>
    <col min="271" max="271" width="6.28515625" style="5" customWidth="1"/>
    <col min="272" max="272" width="2.7109375" style="5" customWidth="1"/>
    <col min="273" max="273" width="5.7109375" style="5" customWidth="1"/>
    <col min="274" max="274" width="2.7109375" style="5" customWidth="1"/>
    <col min="275" max="275" width="5.7109375" style="5" customWidth="1"/>
    <col min="276" max="276" width="2.7109375" style="5" customWidth="1"/>
    <col min="277" max="277" width="5.7109375" style="5" customWidth="1"/>
    <col min="278" max="278" width="2.7109375" style="5" customWidth="1"/>
    <col min="279" max="279" width="5.7109375" style="5" customWidth="1"/>
    <col min="280" max="280" width="2.7109375" style="5" customWidth="1"/>
    <col min="281" max="281" width="5.7109375" style="5" customWidth="1"/>
    <col min="282" max="282" width="2.7109375" style="5" customWidth="1"/>
    <col min="283" max="283" width="6.28515625" style="5" customWidth="1"/>
    <col min="284" max="284" width="2.7109375" style="5" customWidth="1"/>
    <col min="285" max="285" width="5.7109375" style="5" customWidth="1"/>
    <col min="286" max="286" width="2.7109375" style="5" customWidth="1"/>
    <col min="287" max="287" width="5.7109375" style="5" customWidth="1"/>
    <col min="288" max="288" width="6.42578125" style="5" customWidth="1"/>
    <col min="289" max="289" width="7.140625" style="5" customWidth="1"/>
    <col min="290" max="290" width="4.140625" style="5" customWidth="1"/>
    <col min="291" max="302" width="2.7109375" style="5" customWidth="1"/>
    <col min="303" max="303" width="2.28515625" style="5" customWidth="1"/>
    <col min="304" max="304" width="3.85546875" style="5" customWidth="1"/>
    <col min="305" max="318" width="2.7109375" style="5" customWidth="1"/>
    <col min="319" max="319" width="4.140625" style="5" customWidth="1"/>
    <col min="320" max="365" width="2.7109375" style="5" customWidth="1"/>
    <col min="366" max="512" width="4.5703125" style="5"/>
    <col min="513" max="513" width="11.7109375" style="5" customWidth="1"/>
    <col min="514" max="514" width="6.28515625" style="5" customWidth="1"/>
    <col min="515" max="515" width="12.140625" style="5" customWidth="1"/>
    <col min="516" max="516" width="0" style="5" hidden="1" customWidth="1"/>
    <col min="517" max="517" width="6.85546875" style="5" customWidth="1"/>
    <col min="518" max="518" width="7.85546875" style="5" customWidth="1"/>
    <col min="519" max="519" width="6.28515625" style="5" customWidth="1"/>
    <col min="520" max="520" width="2.7109375" style="5" customWidth="1"/>
    <col min="521" max="521" width="6.5703125" style="5" customWidth="1"/>
    <col min="522" max="522" width="2.7109375" style="5" customWidth="1"/>
    <col min="523" max="523" width="5.7109375" style="5" customWidth="1"/>
    <col min="524" max="524" width="2.7109375" style="5" customWidth="1"/>
    <col min="525" max="525" width="5.7109375" style="5" customWidth="1"/>
    <col min="526" max="526" width="2.7109375" style="5" customWidth="1"/>
    <col min="527" max="527" width="6.28515625" style="5" customWidth="1"/>
    <col min="528" max="528" width="2.7109375" style="5" customWidth="1"/>
    <col min="529" max="529" width="5.7109375" style="5" customWidth="1"/>
    <col min="530" max="530" width="2.7109375" style="5" customWidth="1"/>
    <col min="531" max="531" width="5.7109375" style="5" customWidth="1"/>
    <col min="532" max="532" width="2.7109375" style="5" customWidth="1"/>
    <col min="533" max="533" width="5.7109375" style="5" customWidth="1"/>
    <col min="534" max="534" width="2.7109375" style="5" customWidth="1"/>
    <col min="535" max="535" width="5.7109375" style="5" customWidth="1"/>
    <col min="536" max="536" width="2.7109375" style="5" customWidth="1"/>
    <col min="537" max="537" width="5.7109375" style="5" customWidth="1"/>
    <col min="538" max="538" width="2.7109375" style="5" customWidth="1"/>
    <col min="539" max="539" width="6.28515625" style="5" customWidth="1"/>
    <col min="540" max="540" width="2.7109375" style="5" customWidth="1"/>
    <col min="541" max="541" width="5.7109375" style="5" customWidth="1"/>
    <col min="542" max="542" width="2.7109375" style="5" customWidth="1"/>
    <col min="543" max="543" width="5.7109375" style="5" customWidth="1"/>
    <col min="544" max="544" width="6.42578125" style="5" customWidth="1"/>
    <col min="545" max="545" width="7.140625" style="5" customWidth="1"/>
    <col min="546" max="546" width="4.140625" style="5" customWidth="1"/>
    <col min="547" max="558" width="2.7109375" style="5" customWidth="1"/>
    <col min="559" max="559" width="2.28515625" style="5" customWidth="1"/>
    <col min="560" max="560" width="3.85546875" style="5" customWidth="1"/>
    <col min="561" max="574" width="2.7109375" style="5" customWidth="1"/>
    <col min="575" max="575" width="4.140625" style="5" customWidth="1"/>
    <col min="576" max="621" width="2.7109375" style="5" customWidth="1"/>
    <col min="622" max="768" width="4.5703125" style="5"/>
    <col min="769" max="769" width="11.7109375" style="5" customWidth="1"/>
    <col min="770" max="770" width="6.28515625" style="5" customWidth="1"/>
    <col min="771" max="771" width="12.140625" style="5" customWidth="1"/>
    <col min="772" max="772" width="0" style="5" hidden="1" customWidth="1"/>
    <col min="773" max="773" width="6.85546875" style="5" customWidth="1"/>
    <col min="774" max="774" width="7.85546875" style="5" customWidth="1"/>
    <col min="775" max="775" width="6.28515625" style="5" customWidth="1"/>
    <col min="776" max="776" width="2.7109375" style="5" customWidth="1"/>
    <col min="777" max="777" width="6.5703125" style="5" customWidth="1"/>
    <col min="778" max="778" width="2.7109375" style="5" customWidth="1"/>
    <col min="779" max="779" width="5.7109375" style="5" customWidth="1"/>
    <col min="780" max="780" width="2.7109375" style="5" customWidth="1"/>
    <col min="781" max="781" width="5.7109375" style="5" customWidth="1"/>
    <col min="782" max="782" width="2.7109375" style="5" customWidth="1"/>
    <col min="783" max="783" width="6.28515625" style="5" customWidth="1"/>
    <col min="784" max="784" width="2.7109375" style="5" customWidth="1"/>
    <col min="785" max="785" width="5.7109375" style="5" customWidth="1"/>
    <col min="786" max="786" width="2.7109375" style="5" customWidth="1"/>
    <col min="787" max="787" width="5.7109375" style="5" customWidth="1"/>
    <col min="788" max="788" width="2.7109375" style="5" customWidth="1"/>
    <col min="789" max="789" width="5.7109375" style="5" customWidth="1"/>
    <col min="790" max="790" width="2.7109375" style="5" customWidth="1"/>
    <col min="791" max="791" width="5.7109375" style="5" customWidth="1"/>
    <col min="792" max="792" width="2.7109375" style="5" customWidth="1"/>
    <col min="793" max="793" width="5.7109375" style="5" customWidth="1"/>
    <col min="794" max="794" width="2.7109375" style="5" customWidth="1"/>
    <col min="795" max="795" width="6.28515625" style="5" customWidth="1"/>
    <col min="796" max="796" width="2.7109375" style="5" customWidth="1"/>
    <col min="797" max="797" width="5.7109375" style="5" customWidth="1"/>
    <col min="798" max="798" width="2.7109375" style="5" customWidth="1"/>
    <col min="799" max="799" width="5.7109375" style="5" customWidth="1"/>
    <col min="800" max="800" width="6.42578125" style="5" customWidth="1"/>
    <col min="801" max="801" width="7.140625" style="5" customWidth="1"/>
    <col min="802" max="802" width="4.140625" style="5" customWidth="1"/>
    <col min="803" max="814" width="2.7109375" style="5" customWidth="1"/>
    <col min="815" max="815" width="2.28515625" style="5" customWidth="1"/>
    <col min="816" max="816" width="3.85546875" style="5" customWidth="1"/>
    <col min="817" max="830" width="2.7109375" style="5" customWidth="1"/>
    <col min="831" max="831" width="4.140625" style="5" customWidth="1"/>
    <col min="832" max="877" width="2.7109375" style="5" customWidth="1"/>
    <col min="878" max="1024" width="4.5703125" style="5"/>
    <col min="1025" max="1025" width="11.7109375" style="5" customWidth="1"/>
    <col min="1026" max="1026" width="6.28515625" style="5" customWidth="1"/>
    <col min="1027" max="1027" width="12.140625" style="5" customWidth="1"/>
    <col min="1028" max="1028" width="0" style="5" hidden="1" customWidth="1"/>
    <col min="1029" max="1029" width="6.85546875" style="5" customWidth="1"/>
    <col min="1030" max="1030" width="7.85546875" style="5" customWidth="1"/>
    <col min="1031" max="1031" width="6.28515625" style="5" customWidth="1"/>
    <col min="1032" max="1032" width="2.7109375" style="5" customWidth="1"/>
    <col min="1033" max="1033" width="6.5703125" style="5" customWidth="1"/>
    <col min="1034" max="1034" width="2.7109375" style="5" customWidth="1"/>
    <col min="1035" max="1035" width="5.7109375" style="5" customWidth="1"/>
    <col min="1036" max="1036" width="2.7109375" style="5" customWidth="1"/>
    <col min="1037" max="1037" width="5.7109375" style="5" customWidth="1"/>
    <col min="1038" max="1038" width="2.7109375" style="5" customWidth="1"/>
    <col min="1039" max="1039" width="6.28515625" style="5" customWidth="1"/>
    <col min="1040" max="1040" width="2.7109375" style="5" customWidth="1"/>
    <col min="1041" max="1041" width="5.7109375" style="5" customWidth="1"/>
    <col min="1042" max="1042" width="2.7109375" style="5" customWidth="1"/>
    <col min="1043" max="1043" width="5.7109375" style="5" customWidth="1"/>
    <col min="1044" max="1044" width="2.7109375" style="5" customWidth="1"/>
    <col min="1045" max="1045" width="5.7109375" style="5" customWidth="1"/>
    <col min="1046" max="1046" width="2.7109375" style="5" customWidth="1"/>
    <col min="1047" max="1047" width="5.7109375" style="5" customWidth="1"/>
    <col min="1048" max="1048" width="2.7109375" style="5" customWidth="1"/>
    <col min="1049" max="1049" width="5.7109375" style="5" customWidth="1"/>
    <col min="1050" max="1050" width="2.7109375" style="5" customWidth="1"/>
    <col min="1051" max="1051" width="6.28515625" style="5" customWidth="1"/>
    <col min="1052" max="1052" width="2.7109375" style="5" customWidth="1"/>
    <col min="1053" max="1053" width="5.7109375" style="5" customWidth="1"/>
    <col min="1054" max="1054" width="2.7109375" style="5" customWidth="1"/>
    <col min="1055" max="1055" width="5.7109375" style="5" customWidth="1"/>
    <col min="1056" max="1056" width="6.42578125" style="5" customWidth="1"/>
    <col min="1057" max="1057" width="7.140625" style="5" customWidth="1"/>
    <col min="1058" max="1058" width="4.140625" style="5" customWidth="1"/>
    <col min="1059" max="1070" width="2.7109375" style="5" customWidth="1"/>
    <col min="1071" max="1071" width="2.28515625" style="5" customWidth="1"/>
    <col min="1072" max="1072" width="3.85546875" style="5" customWidth="1"/>
    <col min="1073" max="1086" width="2.7109375" style="5" customWidth="1"/>
    <col min="1087" max="1087" width="4.140625" style="5" customWidth="1"/>
    <col min="1088" max="1133" width="2.7109375" style="5" customWidth="1"/>
    <col min="1134" max="1280" width="4.5703125" style="5"/>
    <col min="1281" max="1281" width="11.7109375" style="5" customWidth="1"/>
    <col min="1282" max="1282" width="6.28515625" style="5" customWidth="1"/>
    <col min="1283" max="1283" width="12.140625" style="5" customWidth="1"/>
    <col min="1284" max="1284" width="0" style="5" hidden="1" customWidth="1"/>
    <col min="1285" max="1285" width="6.85546875" style="5" customWidth="1"/>
    <col min="1286" max="1286" width="7.85546875" style="5" customWidth="1"/>
    <col min="1287" max="1287" width="6.28515625" style="5" customWidth="1"/>
    <col min="1288" max="1288" width="2.7109375" style="5" customWidth="1"/>
    <col min="1289" max="1289" width="6.5703125" style="5" customWidth="1"/>
    <col min="1290" max="1290" width="2.7109375" style="5" customWidth="1"/>
    <col min="1291" max="1291" width="5.7109375" style="5" customWidth="1"/>
    <col min="1292" max="1292" width="2.7109375" style="5" customWidth="1"/>
    <col min="1293" max="1293" width="5.7109375" style="5" customWidth="1"/>
    <col min="1294" max="1294" width="2.7109375" style="5" customWidth="1"/>
    <col min="1295" max="1295" width="6.28515625" style="5" customWidth="1"/>
    <col min="1296" max="1296" width="2.7109375" style="5" customWidth="1"/>
    <col min="1297" max="1297" width="5.7109375" style="5" customWidth="1"/>
    <col min="1298" max="1298" width="2.7109375" style="5" customWidth="1"/>
    <col min="1299" max="1299" width="5.7109375" style="5" customWidth="1"/>
    <col min="1300" max="1300" width="2.7109375" style="5" customWidth="1"/>
    <col min="1301" max="1301" width="5.7109375" style="5" customWidth="1"/>
    <col min="1302" max="1302" width="2.7109375" style="5" customWidth="1"/>
    <col min="1303" max="1303" width="5.7109375" style="5" customWidth="1"/>
    <col min="1304" max="1304" width="2.7109375" style="5" customWidth="1"/>
    <col min="1305" max="1305" width="5.7109375" style="5" customWidth="1"/>
    <col min="1306" max="1306" width="2.7109375" style="5" customWidth="1"/>
    <col min="1307" max="1307" width="6.28515625" style="5" customWidth="1"/>
    <col min="1308" max="1308" width="2.7109375" style="5" customWidth="1"/>
    <col min="1309" max="1309" width="5.7109375" style="5" customWidth="1"/>
    <col min="1310" max="1310" width="2.7109375" style="5" customWidth="1"/>
    <col min="1311" max="1311" width="5.7109375" style="5" customWidth="1"/>
    <col min="1312" max="1312" width="6.42578125" style="5" customWidth="1"/>
    <col min="1313" max="1313" width="7.140625" style="5" customWidth="1"/>
    <col min="1314" max="1314" width="4.140625" style="5" customWidth="1"/>
    <col min="1315" max="1326" width="2.7109375" style="5" customWidth="1"/>
    <col min="1327" max="1327" width="2.28515625" style="5" customWidth="1"/>
    <col min="1328" max="1328" width="3.85546875" style="5" customWidth="1"/>
    <col min="1329" max="1342" width="2.7109375" style="5" customWidth="1"/>
    <col min="1343" max="1343" width="4.140625" style="5" customWidth="1"/>
    <col min="1344" max="1389" width="2.7109375" style="5" customWidth="1"/>
    <col min="1390" max="1536" width="4.5703125" style="5"/>
    <col min="1537" max="1537" width="11.7109375" style="5" customWidth="1"/>
    <col min="1538" max="1538" width="6.28515625" style="5" customWidth="1"/>
    <col min="1539" max="1539" width="12.140625" style="5" customWidth="1"/>
    <col min="1540" max="1540" width="0" style="5" hidden="1" customWidth="1"/>
    <col min="1541" max="1541" width="6.85546875" style="5" customWidth="1"/>
    <col min="1542" max="1542" width="7.85546875" style="5" customWidth="1"/>
    <col min="1543" max="1543" width="6.28515625" style="5" customWidth="1"/>
    <col min="1544" max="1544" width="2.7109375" style="5" customWidth="1"/>
    <col min="1545" max="1545" width="6.5703125" style="5" customWidth="1"/>
    <col min="1546" max="1546" width="2.7109375" style="5" customWidth="1"/>
    <col min="1547" max="1547" width="5.7109375" style="5" customWidth="1"/>
    <col min="1548" max="1548" width="2.7109375" style="5" customWidth="1"/>
    <col min="1549" max="1549" width="5.7109375" style="5" customWidth="1"/>
    <col min="1550" max="1550" width="2.7109375" style="5" customWidth="1"/>
    <col min="1551" max="1551" width="6.28515625" style="5" customWidth="1"/>
    <col min="1552" max="1552" width="2.7109375" style="5" customWidth="1"/>
    <col min="1553" max="1553" width="5.7109375" style="5" customWidth="1"/>
    <col min="1554" max="1554" width="2.7109375" style="5" customWidth="1"/>
    <col min="1555" max="1555" width="5.7109375" style="5" customWidth="1"/>
    <col min="1556" max="1556" width="2.7109375" style="5" customWidth="1"/>
    <col min="1557" max="1557" width="5.7109375" style="5" customWidth="1"/>
    <col min="1558" max="1558" width="2.7109375" style="5" customWidth="1"/>
    <col min="1559" max="1559" width="5.7109375" style="5" customWidth="1"/>
    <col min="1560" max="1560" width="2.7109375" style="5" customWidth="1"/>
    <col min="1561" max="1561" width="5.7109375" style="5" customWidth="1"/>
    <col min="1562" max="1562" width="2.7109375" style="5" customWidth="1"/>
    <col min="1563" max="1563" width="6.28515625" style="5" customWidth="1"/>
    <col min="1564" max="1564" width="2.7109375" style="5" customWidth="1"/>
    <col min="1565" max="1565" width="5.7109375" style="5" customWidth="1"/>
    <col min="1566" max="1566" width="2.7109375" style="5" customWidth="1"/>
    <col min="1567" max="1567" width="5.7109375" style="5" customWidth="1"/>
    <col min="1568" max="1568" width="6.42578125" style="5" customWidth="1"/>
    <col min="1569" max="1569" width="7.140625" style="5" customWidth="1"/>
    <col min="1570" max="1570" width="4.140625" style="5" customWidth="1"/>
    <col min="1571" max="1582" width="2.7109375" style="5" customWidth="1"/>
    <col min="1583" max="1583" width="2.28515625" style="5" customWidth="1"/>
    <col min="1584" max="1584" width="3.85546875" style="5" customWidth="1"/>
    <col min="1585" max="1598" width="2.7109375" style="5" customWidth="1"/>
    <col min="1599" max="1599" width="4.140625" style="5" customWidth="1"/>
    <col min="1600" max="1645" width="2.7109375" style="5" customWidth="1"/>
    <col min="1646" max="1792" width="4.5703125" style="5"/>
    <col min="1793" max="1793" width="11.7109375" style="5" customWidth="1"/>
    <col min="1794" max="1794" width="6.28515625" style="5" customWidth="1"/>
    <col min="1795" max="1795" width="12.140625" style="5" customWidth="1"/>
    <col min="1796" max="1796" width="0" style="5" hidden="1" customWidth="1"/>
    <col min="1797" max="1797" width="6.85546875" style="5" customWidth="1"/>
    <col min="1798" max="1798" width="7.85546875" style="5" customWidth="1"/>
    <col min="1799" max="1799" width="6.28515625" style="5" customWidth="1"/>
    <col min="1800" max="1800" width="2.7109375" style="5" customWidth="1"/>
    <col min="1801" max="1801" width="6.5703125" style="5" customWidth="1"/>
    <col min="1802" max="1802" width="2.7109375" style="5" customWidth="1"/>
    <col min="1803" max="1803" width="5.7109375" style="5" customWidth="1"/>
    <col min="1804" max="1804" width="2.7109375" style="5" customWidth="1"/>
    <col min="1805" max="1805" width="5.7109375" style="5" customWidth="1"/>
    <col min="1806" max="1806" width="2.7109375" style="5" customWidth="1"/>
    <col min="1807" max="1807" width="6.28515625" style="5" customWidth="1"/>
    <col min="1808" max="1808" width="2.7109375" style="5" customWidth="1"/>
    <col min="1809" max="1809" width="5.7109375" style="5" customWidth="1"/>
    <col min="1810" max="1810" width="2.7109375" style="5" customWidth="1"/>
    <col min="1811" max="1811" width="5.7109375" style="5" customWidth="1"/>
    <col min="1812" max="1812" width="2.7109375" style="5" customWidth="1"/>
    <col min="1813" max="1813" width="5.7109375" style="5" customWidth="1"/>
    <col min="1814" max="1814" width="2.7109375" style="5" customWidth="1"/>
    <col min="1815" max="1815" width="5.7109375" style="5" customWidth="1"/>
    <col min="1816" max="1816" width="2.7109375" style="5" customWidth="1"/>
    <col min="1817" max="1817" width="5.7109375" style="5" customWidth="1"/>
    <col min="1818" max="1818" width="2.7109375" style="5" customWidth="1"/>
    <col min="1819" max="1819" width="6.28515625" style="5" customWidth="1"/>
    <col min="1820" max="1820" width="2.7109375" style="5" customWidth="1"/>
    <col min="1821" max="1821" width="5.7109375" style="5" customWidth="1"/>
    <col min="1822" max="1822" width="2.7109375" style="5" customWidth="1"/>
    <col min="1823" max="1823" width="5.7109375" style="5" customWidth="1"/>
    <col min="1824" max="1824" width="6.42578125" style="5" customWidth="1"/>
    <col min="1825" max="1825" width="7.140625" style="5" customWidth="1"/>
    <col min="1826" max="1826" width="4.140625" style="5" customWidth="1"/>
    <col min="1827" max="1838" width="2.7109375" style="5" customWidth="1"/>
    <col min="1839" max="1839" width="2.28515625" style="5" customWidth="1"/>
    <col min="1840" max="1840" width="3.85546875" style="5" customWidth="1"/>
    <col min="1841" max="1854" width="2.7109375" style="5" customWidth="1"/>
    <col min="1855" max="1855" width="4.140625" style="5" customWidth="1"/>
    <col min="1856" max="1901" width="2.7109375" style="5" customWidth="1"/>
    <col min="1902" max="2048" width="4.5703125" style="5"/>
    <col min="2049" max="2049" width="11.7109375" style="5" customWidth="1"/>
    <col min="2050" max="2050" width="6.28515625" style="5" customWidth="1"/>
    <col min="2051" max="2051" width="12.140625" style="5" customWidth="1"/>
    <col min="2052" max="2052" width="0" style="5" hidden="1" customWidth="1"/>
    <col min="2053" max="2053" width="6.85546875" style="5" customWidth="1"/>
    <col min="2054" max="2054" width="7.85546875" style="5" customWidth="1"/>
    <col min="2055" max="2055" width="6.28515625" style="5" customWidth="1"/>
    <col min="2056" max="2056" width="2.7109375" style="5" customWidth="1"/>
    <col min="2057" max="2057" width="6.5703125" style="5" customWidth="1"/>
    <col min="2058" max="2058" width="2.7109375" style="5" customWidth="1"/>
    <col min="2059" max="2059" width="5.7109375" style="5" customWidth="1"/>
    <col min="2060" max="2060" width="2.7109375" style="5" customWidth="1"/>
    <col min="2061" max="2061" width="5.7109375" style="5" customWidth="1"/>
    <col min="2062" max="2062" width="2.7109375" style="5" customWidth="1"/>
    <col min="2063" max="2063" width="6.28515625" style="5" customWidth="1"/>
    <col min="2064" max="2064" width="2.7109375" style="5" customWidth="1"/>
    <col min="2065" max="2065" width="5.7109375" style="5" customWidth="1"/>
    <col min="2066" max="2066" width="2.7109375" style="5" customWidth="1"/>
    <col min="2067" max="2067" width="5.7109375" style="5" customWidth="1"/>
    <col min="2068" max="2068" width="2.7109375" style="5" customWidth="1"/>
    <col min="2069" max="2069" width="5.7109375" style="5" customWidth="1"/>
    <col min="2070" max="2070" width="2.7109375" style="5" customWidth="1"/>
    <col min="2071" max="2071" width="5.7109375" style="5" customWidth="1"/>
    <col min="2072" max="2072" width="2.7109375" style="5" customWidth="1"/>
    <col min="2073" max="2073" width="5.7109375" style="5" customWidth="1"/>
    <col min="2074" max="2074" width="2.7109375" style="5" customWidth="1"/>
    <col min="2075" max="2075" width="6.28515625" style="5" customWidth="1"/>
    <col min="2076" max="2076" width="2.7109375" style="5" customWidth="1"/>
    <col min="2077" max="2077" width="5.7109375" style="5" customWidth="1"/>
    <col min="2078" max="2078" width="2.7109375" style="5" customWidth="1"/>
    <col min="2079" max="2079" width="5.7109375" style="5" customWidth="1"/>
    <col min="2080" max="2080" width="6.42578125" style="5" customWidth="1"/>
    <col min="2081" max="2081" width="7.140625" style="5" customWidth="1"/>
    <col min="2082" max="2082" width="4.140625" style="5" customWidth="1"/>
    <col min="2083" max="2094" width="2.7109375" style="5" customWidth="1"/>
    <col min="2095" max="2095" width="2.28515625" style="5" customWidth="1"/>
    <col min="2096" max="2096" width="3.85546875" style="5" customWidth="1"/>
    <col min="2097" max="2110" width="2.7109375" style="5" customWidth="1"/>
    <col min="2111" max="2111" width="4.140625" style="5" customWidth="1"/>
    <col min="2112" max="2157" width="2.7109375" style="5" customWidth="1"/>
    <col min="2158" max="2304" width="4.5703125" style="5"/>
    <col min="2305" max="2305" width="11.7109375" style="5" customWidth="1"/>
    <col min="2306" max="2306" width="6.28515625" style="5" customWidth="1"/>
    <col min="2307" max="2307" width="12.140625" style="5" customWidth="1"/>
    <col min="2308" max="2308" width="0" style="5" hidden="1" customWidth="1"/>
    <col min="2309" max="2309" width="6.85546875" style="5" customWidth="1"/>
    <col min="2310" max="2310" width="7.85546875" style="5" customWidth="1"/>
    <col min="2311" max="2311" width="6.28515625" style="5" customWidth="1"/>
    <col min="2312" max="2312" width="2.7109375" style="5" customWidth="1"/>
    <col min="2313" max="2313" width="6.5703125" style="5" customWidth="1"/>
    <col min="2314" max="2314" width="2.7109375" style="5" customWidth="1"/>
    <col min="2315" max="2315" width="5.7109375" style="5" customWidth="1"/>
    <col min="2316" max="2316" width="2.7109375" style="5" customWidth="1"/>
    <col min="2317" max="2317" width="5.7109375" style="5" customWidth="1"/>
    <col min="2318" max="2318" width="2.7109375" style="5" customWidth="1"/>
    <col min="2319" max="2319" width="6.28515625" style="5" customWidth="1"/>
    <col min="2320" max="2320" width="2.7109375" style="5" customWidth="1"/>
    <col min="2321" max="2321" width="5.7109375" style="5" customWidth="1"/>
    <col min="2322" max="2322" width="2.7109375" style="5" customWidth="1"/>
    <col min="2323" max="2323" width="5.7109375" style="5" customWidth="1"/>
    <col min="2324" max="2324" width="2.7109375" style="5" customWidth="1"/>
    <col min="2325" max="2325" width="5.7109375" style="5" customWidth="1"/>
    <col min="2326" max="2326" width="2.7109375" style="5" customWidth="1"/>
    <col min="2327" max="2327" width="5.7109375" style="5" customWidth="1"/>
    <col min="2328" max="2328" width="2.7109375" style="5" customWidth="1"/>
    <col min="2329" max="2329" width="5.7109375" style="5" customWidth="1"/>
    <col min="2330" max="2330" width="2.7109375" style="5" customWidth="1"/>
    <col min="2331" max="2331" width="6.28515625" style="5" customWidth="1"/>
    <col min="2332" max="2332" width="2.7109375" style="5" customWidth="1"/>
    <col min="2333" max="2333" width="5.7109375" style="5" customWidth="1"/>
    <col min="2334" max="2334" width="2.7109375" style="5" customWidth="1"/>
    <col min="2335" max="2335" width="5.7109375" style="5" customWidth="1"/>
    <col min="2336" max="2336" width="6.42578125" style="5" customWidth="1"/>
    <col min="2337" max="2337" width="7.140625" style="5" customWidth="1"/>
    <col min="2338" max="2338" width="4.140625" style="5" customWidth="1"/>
    <col min="2339" max="2350" width="2.7109375" style="5" customWidth="1"/>
    <col min="2351" max="2351" width="2.28515625" style="5" customWidth="1"/>
    <col min="2352" max="2352" width="3.85546875" style="5" customWidth="1"/>
    <col min="2353" max="2366" width="2.7109375" style="5" customWidth="1"/>
    <col min="2367" max="2367" width="4.140625" style="5" customWidth="1"/>
    <col min="2368" max="2413" width="2.7109375" style="5" customWidth="1"/>
    <col min="2414" max="2560" width="4.5703125" style="5"/>
    <col min="2561" max="2561" width="11.7109375" style="5" customWidth="1"/>
    <col min="2562" max="2562" width="6.28515625" style="5" customWidth="1"/>
    <col min="2563" max="2563" width="12.140625" style="5" customWidth="1"/>
    <col min="2564" max="2564" width="0" style="5" hidden="1" customWidth="1"/>
    <col min="2565" max="2565" width="6.85546875" style="5" customWidth="1"/>
    <col min="2566" max="2566" width="7.85546875" style="5" customWidth="1"/>
    <col min="2567" max="2567" width="6.28515625" style="5" customWidth="1"/>
    <col min="2568" max="2568" width="2.7109375" style="5" customWidth="1"/>
    <col min="2569" max="2569" width="6.5703125" style="5" customWidth="1"/>
    <col min="2570" max="2570" width="2.7109375" style="5" customWidth="1"/>
    <col min="2571" max="2571" width="5.7109375" style="5" customWidth="1"/>
    <col min="2572" max="2572" width="2.7109375" style="5" customWidth="1"/>
    <col min="2573" max="2573" width="5.7109375" style="5" customWidth="1"/>
    <col min="2574" max="2574" width="2.7109375" style="5" customWidth="1"/>
    <col min="2575" max="2575" width="6.28515625" style="5" customWidth="1"/>
    <col min="2576" max="2576" width="2.7109375" style="5" customWidth="1"/>
    <col min="2577" max="2577" width="5.7109375" style="5" customWidth="1"/>
    <col min="2578" max="2578" width="2.7109375" style="5" customWidth="1"/>
    <col min="2579" max="2579" width="5.7109375" style="5" customWidth="1"/>
    <col min="2580" max="2580" width="2.7109375" style="5" customWidth="1"/>
    <col min="2581" max="2581" width="5.7109375" style="5" customWidth="1"/>
    <col min="2582" max="2582" width="2.7109375" style="5" customWidth="1"/>
    <col min="2583" max="2583" width="5.7109375" style="5" customWidth="1"/>
    <col min="2584" max="2584" width="2.7109375" style="5" customWidth="1"/>
    <col min="2585" max="2585" width="5.7109375" style="5" customWidth="1"/>
    <col min="2586" max="2586" width="2.7109375" style="5" customWidth="1"/>
    <col min="2587" max="2587" width="6.28515625" style="5" customWidth="1"/>
    <col min="2588" max="2588" width="2.7109375" style="5" customWidth="1"/>
    <col min="2589" max="2589" width="5.7109375" style="5" customWidth="1"/>
    <col min="2590" max="2590" width="2.7109375" style="5" customWidth="1"/>
    <col min="2591" max="2591" width="5.7109375" style="5" customWidth="1"/>
    <col min="2592" max="2592" width="6.42578125" style="5" customWidth="1"/>
    <col min="2593" max="2593" width="7.140625" style="5" customWidth="1"/>
    <col min="2594" max="2594" width="4.140625" style="5" customWidth="1"/>
    <col min="2595" max="2606" width="2.7109375" style="5" customWidth="1"/>
    <col min="2607" max="2607" width="2.28515625" style="5" customWidth="1"/>
    <col min="2608" max="2608" width="3.85546875" style="5" customWidth="1"/>
    <col min="2609" max="2622" width="2.7109375" style="5" customWidth="1"/>
    <col min="2623" max="2623" width="4.140625" style="5" customWidth="1"/>
    <col min="2624" max="2669" width="2.7109375" style="5" customWidth="1"/>
    <col min="2670" max="2816" width="4.5703125" style="5"/>
    <col min="2817" max="2817" width="11.7109375" style="5" customWidth="1"/>
    <col min="2818" max="2818" width="6.28515625" style="5" customWidth="1"/>
    <col min="2819" max="2819" width="12.140625" style="5" customWidth="1"/>
    <col min="2820" max="2820" width="0" style="5" hidden="1" customWidth="1"/>
    <col min="2821" max="2821" width="6.85546875" style="5" customWidth="1"/>
    <col min="2822" max="2822" width="7.85546875" style="5" customWidth="1"/>
    <col min="2823" max="2823" width="6.28515625" style="5" customWidth="1"/>
    <col min="2824" max="2824" width="2.7109375" style="5" customWidth="1"/>
    <col min="2825" max="2825" width="6.5703125" style="5" customWidth="1"/>
    <col min="2826" max="2826" width="2.7109375" style="5" customWidth="1"/>
    <col min="2827" max="2827" width="5.7109375" style="5" customWidth="1"/>
    <col min="2828" max="2828" width="2.7109375" style="5" customWidth="1"/>
    <col min="2829" max="2829" width="5.7109375" style="5" customWidth="1"/>
    <col min="2830" max="2830" width="2.7109375" style="5" customWidth="1"/>
    <col min="2831" max="2831" width="6.28515625" style="5" customWidth="1"/>
    <col min="2832" max="2832" width="2.7109375" style="5" customWidth="1"/>
    <col min="2833" max="2833" width="5.7109375" style="5" customWidth="1"/>
    <col min="2834" max="2834" width="2.7109375" style="5" customWidth="1"/>
    <col min="2835" max="2835" width="5.7109375" style="5" customWidth="1"/>
    <col min="2836" max="2836" width="2.7109375" style="5" customWidth="1"/>
    <col min="2837" max="2837" width="5.7109375" style="5" customWidth="1"/>
    <col min="2838" max="2838" width="2.7109375" style="5" customWidth="1"/>
    <col min="2839" max="2839" width="5.7109375" style="5" customWidth="1"/>
    <col min="2840" max="2840" width="2.7109375" style="5" customWidth="1"/>
    <col min="2841" max="2841" width="5.7109375" style="5" customWidth="1"/>
    <col min="2842" max="2842" width="2.7109375" style="5" customWidth="1"/>
    <col min="2843" max="2843" width="6.28515625" style="5" customWidth="1"/>
    <col min="2844" max="2844" width="2.7109375" style="5" customWidth="1"/>
    <col min="2845" max="2845" width="5.7109375" style="5" customWidth="1"/>
    <col min="2846" max="2846" width="2.7109375" style="5" customWidth="1"/>
    <col min="2847" max="2847" width="5.7109375" style="5" customWidth="1"/>
    <col min="2848" max="2848" width="6.42578125" style="5" customWidth="1"/>
    <col min="2849" max="2849" width="7.140625" style="5" customWidth="1"/>
    <col min="2850" max="2850" width="4.140625" style="5" customWidth="1"/>
    <col min="2851" max="2862" width="2.7109375" style="5" customWidth="1"/>
    <col min="2863" max="2863" width="2.28515625" style="5" customWidth="1"/>
    <col min="2864" max="2864" width="3.85546875" style="5" customWidth="1"/>
    <col min="2865" max="2878" width="2.7109375" style="5" customWidth="1"/>
    <col min="2879" max="2879" width="4.140625" style="5" customWidth="1"/>
    <col min="2880" max="2925" width="2.7109375" style="5" customWidth="1"/>
    <col min="2926" max="3072" width="4.5703125" style="5"/>
    <col min="3073" max="3073" width="11.7109375" style="5" customWidth="1"/>
    <col min="3074" max="3074" width="6.28515625" style="5" customWidth="1"/>
    <col min="3075" max="3075" width="12.140625" style="5" customWidth="1"/>
    <col min="3076" max="3076" width="0" style="5" hidden="1" customWidth="1"/>
    <col min="3077" max="3077" width="6.85546875" style="5" customWidth="1"/>
    <col min="3078" max="3078" width="7.85546875" style="5" customWidth="1"/>
    <col min="3079" max="3079" width="6.28515625" style="5" customWidth="1"/>
    <col min="3080" max="3080" width="2.7109375" style="5" customWidth="1"/>
    <col min="3081" max="3081" width="6.5703125" style="5" customWidth="1"/>
    <col min="3082" max="3082" width="2.7109375" style="5" customWidth="1"/>
    <col min="3083" max="3083" width="5.7109375" style="5" customWidth="1"/>
    <col min="3084" max="3084" width="2.7109375" style="5" customWidth="1"/>
    <col min="3085" max="3085" width="5.7109375" style="5" customWidth="1"/>
    <col min="3086" max="3086" width="2.7109375" style="5" customWidth="1"/>
    <col min="3087" max="3087" width="6.28515625" style="5" customWidth="1"/>
    <col min="3088" max="3088" width="2.7109375" style="5" customWidth="1"/>
    <col min="3089" max="3089" width="5.7109375" style="5" customWidth="1"/>
    <col min="3090" max="3090" width="2.7109375" style="5" customWidth="1"/>
    <col min="3091" max="3091" width="5.7109375" style="5" customWidth="1"/>
    <col min="3092" max="3092" width="2.7109375" style="5" customWidth="1"/>
    <col min="3093" max="3093" width="5.7109375" style="5" customWidth="1"/>
    <col min="3094" max="3094" width="2.7109375" style="5" customWidth="1"/>
    <col min="3095" max="3095" width="5.7109375" style="5" customWidth="1"/>
    <col min="3096" max="3096" width="2.7109375" style="5" customWidth="1"/>
    <col min="3097" max="3097" width="5.7109375" style="5" customWidth="1"/>
    <col min="3098" max="3098" width="2.7109375" style="5" customWidth="1"/>
    <col min="3099" max="3099" width="6.28515625" style="5" customWidth="1"/>
    <col min="3100" max="3100" width="2.7109375" style="5" customWidth="1"/>
    <col min="3101" max="3101" width="5.7109375" style="5" customWidth="1"/>
    <col min="3102" max="3102" width="2.7109375" style="5" customWidth="1"/>
    <col min="3103" max="3103" width="5.7109375" style="5" customWidth="1"/>
    <col min="3104" max="3104" width="6.42578125" style="5" customWidth="1"/>
    <col min="3105" max="3105" width="7.140625" style="5" customWidth="1"/>
    <col min="3106" max="3106" width="4.140625" style="5" customWidth="1"/>
    <col min="3107" max="3118" width="2.7109375" style="5" customWidth="1"/>
    <col min="3119" max="3119" width="2.28515625" style="5" customWidth="1"/>
    <col min="3120" max="3120" width="3.85546875" style="5" customWidth="1"/>
    <col min="3121" max="3134" width="2.7109375" style="5" customWidth="1"/>
    <col min="3135" max="3135" width="4.140625" style="5" customWidth="1"/>
    <col min="3136" max="3181" width="2.7109375" style="5" customWidth="1"/>
    <col min="3182" max="3328" width="4.5703125" style="5"/>
    <col min="3329" max="3329" width="11.7109375" style="5" customWidth="1"/>
    <col min="3330" max="3330" width="6.28515625" style="5" customWidth="1"/>
    <col min="3331" max="3331" width="12.140625" style="5" customWidth="1"/>
    <col min="3332" max="3332" width="0" style="5" hidden="1" customWidth="1"/>
    <col min="3333" max="3333" width="6.85546875" style="5" customWidth="1"/>
    <col min="3334" max="3334" width="7.85546875" style="5" customWidth="1"/>
    <col min="3335" max="3335" width="6.28515625" style="5" customWidth="1"/>
    <col min="3336" max="3336" width="2.7109375" style="5" customWidth="1"/>
    <col min="3337" max="3337" width="6.5703125" style="5" customWidth="1"/>
    <col min="3338" max="3338" width="2.7109375" style="5" customWidth="1"/>
    <col min="3339" max="3339" width="5.7109375" style="5" customWidth="1"/>
    <col min="3340" max="3340" width="2.7109375" style="5" customWidth="1"/>
    <col min="3341" max="3341" width="5.7109375" style="5" customWidth="1"/>
    <col min="3342" max="3342" width="2.7109375" style="5" customWidth="1"/>
    <col min="3343" max="3343" width="6.28515625" style="5" customWidth="1"/>
    <col min="3344" max="3344" width="2.7109375" style="5" customWidth="1"/>
    <col min="3345" max="3345" width="5.7109375" style="5" customWidth="1"/>
    <col min="3346" max="3346" width="2.7109375" style="5" customWidth="1"/>
    <col min="3347" max="3347" width="5.7109375" style="5" customWidth="1"/>
    <col min="3348" max="3348" width="2.7109375" style="5" customWidth="1"/>
    <col min="3349" max="3349" width="5.7109375" style="5" customWidth="1"/>
    <col min="3350" max="3350" width="2.7109375" style="5" customWidth="1"/>
    <col min="3351" max="3351" width="5.7109375" style="5" customWidth="1"/>
    <col min="3352" max="3352" width="2.7109375" style="5" customWidth="1"/>
    <col min="3353" max="3353" width="5.7109375" style="5" customWidth="1"/>
    <col min="3354" max="3354" width="2.7109375" style="5" customWidth="1"/>
    <col min="3355" max="3355" width="6.28515625" style="5" customWidth="1"/>
    <col min="3356" max="3356" width="2.7109375" style="5" customWidth="1"/>
    <col min="3357" max="3357" width="5.7109375" style="5" customWidth="1"/>
    <col min="3358" max="3358" width="2.7109375" style="5" customWidth="1"/>
    <col min="3359" max="3359" width="5.7109375" style="5" customWidth="1"/>
    <col min="3360" max="3360" width="6.42578125" style="5" customWidth="1"/>
    <col min="3361" max="3361" width="7.140625" style="5" customWidth="1"/>
    <col min="3362" max="3362" width="4.140625" style="5" customWidth="1"/>
    <col min="3363" max="3374" width="2.7109375" style="5" customWidth="1"/>
    <col min="3375" max="3375" width="2.28515625" style="5" customWidth="1"/>
    <col min="3376" max="3376" width="3.85546875" style="5" customWidth="1"/>
    <col min="3377" max="3390" width="2.7109375" style="5" customWidth="1"/>
    <col min="3391" max="3391" width="4.140625" style="5" customWidth="1"/>
    <col min="3392" max="3437" width="2.7109375" style="5" customWidth="1"/>
    <col min="3438" max="3584" width="4.5703125" style="5"/>
    <col min="3585" max="3585" width="11.7109375" style="5" customWidth="1"/>
    <col min="3586" max="3586" width="6.28515625" style="5" customWidth="1"/>
    <col min="3587" max="3587" width="12.140625" style="5" customWidth="1"/>
    <col min="3588" max="3588" width="0" style="5" hidden="1" customWidth="1"/>
    <col min="3589" max="3589" width="6.85546875" style="5" customWidth="1"/>
    <col min="3590" max="3590" width="7.85546875" style="5" customWidth="1"/>
    <col min="3591" max="3591" width="6.28515625" style="5" customWidth="1"/>
    <col min="3592" max="3592" width="2.7109375" style="5" customWidth="1"/>
    <col min="3593" max="3593" width="6.5703125" style="5" customWidth="1"/>
    <col min="3594" max="3594" width="2.7109375" style="5" customWidth="1"/>
    <col min="3595" max="3595" width="5.7109375" style="5" customWidth="1"/>
    <col min="3596" max="3596" width="2.7109375" style="5" customWidth="1"/>
    <col min="3597" max="3597" width="5.7109375" style="5" customWidth="1"/>
    <col min="3598" max="3598" width="2.7109375" style="5" customWidth="1"/>
    <col min="3599" max="3599" width="6.28515625" style="5" customWidth="1"/>
    <col min="3600" max="3600" width="2.7109375" style="5" customWidth="1"/>
    <col min="3601" max="3601" width="5.7109375" style="5" customWidth="1"/>
    <col min="3602" max="3602" width="2.7109375" style="5" customWidth="1"/>
    <col min="3603" max="3603" width="5.7109375" style="5" customWidth="1"/>
    <col min="3604" max="3604" width="2.7109375" style="5" customWidth="1"/>
    <col min="3605" max="3605" width="5.7109375" style="5" customWidth="1"/>
    <col min="3606" max="3606" width="2.7109375" style="5" customWidth="1"/>
    <col min="3607" max="3607" width="5.7109375" style="5" customWidth="1"/>
    <col min="3608" max="3608" width="2.7109375" style="5" customWidth="1"/>
    <col min="3609" max="3609" width="5.7109375" style="5" customWidth="1"/>
    <col min="3610" max="3610" width="2.7109375" style="5" customWidth="1"/>
    <col min="3611" max="3611" width="6.28515625" style="5" customWidth="1"/>
    <col min="3612" max="3612" width="2.7109375" style="5" customWidth="1"/>
    <col min="3613" max="3613" width="5.7109375" style="5" customWidth="1"/>
    <col min="3614" max="3614" width="2.7109375" style="5" customWidth="1"/>
    <col min="3615" max="3615" width="5.7109375" style="5" customWidth="1"/>
    <col min="3616" max="3616" width="6.42578125" style="5" customWidth="1"/>
    <col min="3617" max="3617" width="7.140625" style="5" customWidth="1"/>
    <col min="3618" max="3618" width="4.140625" style="5" customWidth="1"/>
    <col min="3619" max="3630" width="2.7109375" style="5" customWidth="1"/>
    <col min="3631" max="3631" width="2.28515625" style="5" customWidth="1"/>
    <col min="3632" max="3632" width="3.85546875" style="5" customWidth="1"/>
    <col min="3633" max="3646" width="2.7109375" style="5" customWidth="1"/>
    <col min="3647" max="3647" width="4.140625" style="5" customWidth="1"/>
    <col min="3648" max="3693" width="2.7109375" style="5" customWidth="1"/>
    <col min="3694" max="3840" width="4.5703125" style="5"/>
    <col min="3841" max="3841" width="11.7109375" style="5" customWidth="1"/>
    <col min="3842" max="3842" width="6.28515625" style="5" customWidth="1"/>
    <col min="3843" max="3843" width="12.140625" style="5" customWidth="1"/>
    <col min="3844" max="3844" width="0" style="5" hidden="1" customWidth="1"/>
    <col min="3845" max="3845" width="6.85546875" style="5" customWidth="1"/>
    <col min="3846" max="3846" width="7.85546875" style="5" customWidth="1"/>
    <col min="3847" max="3847" width="6.28515625" style="5" customWidth="1"/>
    <col min="3848" max="3848" width="2.7109375" style="5" customWidth="1"/>
    <col min="3849" max="3849" width="6.5703125" style="5" customWidth="1"/>
    <col min="3850" max="3850" width="2.7109375" style="5" customWidth="1"/>
    <col min="3851" max="3851" width="5.7109375" style="5" customWidth="1"/>
    <col min="3852" max="3852" width="2.7109375" style="5" customWidth="1"/>
    <col min="3853" max="3853" width="5.7109375" style="5" customWidth="1"/>
    <col min="3854" max="3854" width="2.7109375" style="5" customWidth="1"/>
    <col min="3855" max="3855" width="6.28515625" style="5" customWidth="1"/>
    <col min="3856" max="3856" width="2.7109375" style="5" customWidth="1"/>
    <col min="3857" max="3857" width="5.7109375" style="5" customWidth="1"/>
    <col min="3858" max="3858" width="2.7109375" style="5" customWidth="1"/>
    <col min="3859" max="3859" width="5.7109375" style="5" customWidth="1"/>
    <col min="3860" max="3860" width="2.7109375" style="5" customWidth="1"/>
    <col min="3861" max="3861" width="5.7109375" style="5" customWidth="1"/>
    <col min="3862" max="3862" width="2.7109375" style="5" customWidth="1"/>
    <col min="3863" max="3863" width="5.7109375" style="5" customWidth="1"/>
    <col min="3864" max="3864" width="2.7109375" style="5" customWidth="1"/>
    <col min="3865" max="3865" width="5.7109375" style="5" customWidth="1"/>
    <col min="3866" max="3866" width="2.7109375" style="5" customWidth="1"/>
    <col min="3867" max="3867" width="6.28515625" style="5" customWidth="1"/>
    <col min="3868" max="3868" width="2.7109375" style="5" customWidth="1"/>
    <col min="3869" max="3869" width="5.7109375" style="5" customWidth="1"/>
    <col min="3870" max="3870" width="2.7109375" style="5" customWidth="1"/>
    <col min="3871" max="3871" width="5.7109375" style="5" customWidth="1"/>
    <col min="3872" max="3872" width="6.42578125" style="5" customWidth="1"/>
    <col min="3873" max="3873" width="7.140625" style="5" customWidth="1"/>
    <col min="3874" max="3874" width="4.140625" style="5" customWidth="1"/>
    <col min="3875" max="3886" width="2.7109375" style="5" customWidth="1"/>
    <col min="3887" max="3887" width="2.28515625" style="5" customWidth="1"/>
    <col min="3888" max="3888" width="3.85546875" style="5" customWidth="1"/>
    <col min="3889" max="3902" width="2.7109375" style="5" customWidth="1"/>
    <col min="3903" max="3903" width="4.140625" style="5" customWidth="1"/>
    <col min="3904" max="3949" width="2.7109375" style="5" customWidth="1"/>
    <col min="3950" max="4096" width="4.5703125" style="5"/>
    <col min="4097" max="4097" width="11.7109375" style="5" customWidth="1"/>
    <col min="4098" max="4098" width="6.28515625" style="5" customWidth="1"/>
    <col min="4099" max="4099" width="12.140625" style="5" customWidth="1"/>
    <col min="4100" max="4100" width="0" style="5" hidden="1" customWidth="1"/>
    <col min="4101" max="4101" width="6.85546875" style="5" customWidth="1"/>
    <col min="4102" max="4102" width="7.85546875" style="5" customWidth="1"/>
    <col min="4103" max="4103" width="6.28515625" style="5" customWidth="1"/>
    <col min="4104" max="4104" width="2.7109375" style="5" customWidth="1"/>
    <col min="4105" max="4105" width="6.5703125" style="5" customWidth="1"/>
    <col min="4106" max="4106" width="2.7109375" style="5" customWidth="1"/>
    <col min="4107" max="4107" width="5.7109375" style="5" customWidth="1"/>
    <col min="4108" max="4108" width="2.7109375" style="5" customWidth="1"/>
    <col min="4109" max="4109" width="5.7109375" style="5" customWidth="1"/>
    <col min="4110" max="4110" width="2.7109375" style="5" customWidth="1"/>
    <col min="4111" max="4111" width="6.28515625" style="5" customWidth="1"/>
    <col min="4112" max="4112" width="2.7109375" style="5" customWidth="1"/>
    <col min="4113" max="4113" width="5.7109375" style="5" customWidth="1"/>
    <col min="4114" max="4114" width="2.7109375" style="5" customWidth="1"/>
    <col min="4115" max="4115" width="5.7109375" style="5" customWidth="1"/>
    <col min="4116" max="4116" width="2.7109375" style="5" customWidth="1"/>
    <col min="4117" max="4117" width="5.7109375" style="5" customWidth="1"/>
    <col min="4118" max="4118" width="2.7109375" style="5" customWidth="1"/>
    <col min="4119" max="4119" width="5.7109375" style="5" customWidth="1"/>
    <col min="4120" max="4120" width="2.7109375" style="5" customWidth="1"/>
    <col min="4121" max="4121" width="5.7109375" style="5" customWidth="1"/>
    <col min="4122" max="4122" width="2.7109375" style="5" customWidth="1"/>
    <col min="4123" max="4123" width="6.28515625" style="5" customWidth="1"/>
    <col min="4124" max="4124" width="2.7109375" style="5" customWidth="1"/>
    <col min="4125" max="4125" width="5.7109375" style="5" customWidth="1"/>
    <col min="4126" max="4126" width="2.7109375" style="5" customWidth="1"/>
    <col min="4127" max="4127" width="5.7109375" style="5" customWidth="1"/>
    <col min="4128" max="4128" width="6.42578125" style="5" customWidth="1"/>
    <col min="4129" max="4129" width="7.140625" style="5" customWidth="1"/>
    <col min="4130" max="4130" width="4.140625" style="5" customWidth="1"/>
    <col min="4131" max="4142" width="2.7109375" style="5" customWidth="1"/>
    <col min="4143" max="4143" width="2.28515625" style="5" customWidth="1"/>
    <col min="4144" max="4144" width="3.85546875" style="5" customWidth="1"/>
    <col min="4145" max="4158" width="2.7109375" style="5" customWidth="1"/>
    <col min="4159" max="4159" width="4.140625" style="5" customWidth="1"/>
    <col min="4160" max="4205" width="2.7109375" style="5" customWidth="1"/>
    <col min="4206" max="4352" width="4.5703125" style="5"/>
    <col min="4353" max="4353" width="11.7109375" style="5" customWidth="1"/>
    <col min="4354" max="4354" width="6.28515625" style="5" customWidth="1"/>
    <col min="4355" max="4355" width="12.140625" style="5" customWidth="1"/>
    <col min="4356" max="4356" width="0" style="5" hidden="1" customWidth="1"/>
    <col min="4357" max="4357" width="6.85546875" style="5" customWidth="1"/>
    <col min="4358" max="4358" width="7.85546875" style="5" customWidth="1"/>
    <col min="4359" max="4359" width="6.28515625" style="5" customWidth="1"/>
    <col min="4360" max="4360" width="2.7109375" style="5" customWidth="1"/>
    <col min="4361" max="4361" width="6.5703125" style="5" customWidth="1"/>
    <col min="4362" max="4362" width="2.7109375" style="5" customWidth="1"/>
    <col min="4363" max="4363" width="5.7109375" style="5" customWidth="1"/>
    <col min="4364" max="4364" width="2.7109375" style="5" customWidth="1"/>
    <col min="4365" max="4365" width="5.7109375" style="5" customWidth="1"/>
    <col min="4366" max="4366" width="2.7109375" style="5" customWidth="1"/>
    <col min="4367" max="4367" width="6.28515625" style="5" customWidth="1"/>
    <col min="4368" max="4368" width="2.7109375" style="5" customWidth="1"/>
    <col min="4369" max="4369" width="5.7109375" style="5" customWidth="1"/>
    <col min="4370" max="4370" width="2.7109375" style="5" customWidth="1"/>
    <col min="4371" max="4371" width="5.7109375" style="5" customWidth="1"/>
    <col min="4372" max="4372" width="2.7109375" style="5" customWidth="1"/>
    <col min="4373" max="4373" width="5.7109375" style="5" customWidth="1"/>
    <col min="4374" max="4374" width="2.7109375" style="5" customWidth="1"/>
    <col min="4375" max="4375" width="5.7109375" style="5" customWidth="1"/>
    <col min="4376" max="4376" width="2.7109375" style="5" customWidth="1"/>
    <col min="4377" max="4377" width="5.7109375" style="5" customWidth="1"/>
    <col min="4378" max="4378" width="2.7109375" style="5" customWidth="1"/>
    <col min="4379" max="4379" width="6.28515625" style="5" customWidth="1"/>
    <col min="4380" max="4380" width="2.7109375" style="5" customWidth="1"/>
    <col min="4381" max="4381" width="5.7109375" style="5" customWidth="1"/>
    <col min="4382" max="4382" width="2.7109375" style="5" customWidth="1"/>
    <col min="4383" max="4383" width="5.7109375" style="5" customWidth="1"/>
    <col min="4384" max="4384" width="6.42578125" style="5" customWidth="1"/>
    <col min="4385" max="4385" width="7.140625" style="5" customWidth="1"/>
    <col min="4386" max="4386" width="4.140625" style="5" customWidth="1"/>
    <col min="4387" max="4398" width="2.7109375" style="5" customWidth="1"/>
    <col min="4399" max="4399" width="2.28515625" style="5" customWidth="1"/>
    <col min="4400" max="4400" width="3.85546875" style="5" customWidth="1"/>
    <col min="4401" max="4414" width="2.7109375" style="5" customWidth="1"/>
    <col min="4415" max="4415" width="4.140625" style="5" customWidth="1"/>
    <col min="4416" max="4461" width="2.7109375" style="5" customWidth="1"/>
    <col min="4462" max="4608" width="4.5703125" style="5"/>
    <col min="4609" max="4609" width="11.7109375" style="5" customWidth="1"/>
    <col min="4610" max="4610" width="6.28515625" style="5" customWidth="1"/>
    <col min="4611" max="4611" width="12.140625" style="5" customWidth="1"/>
    <col min="4612" max="4612" width="0" style="5" hidden="1" customWidth="1"/>
    <col min="4613" max="4613" width="6.85546875" style="5" customWidth="1"/>
    <col min="4614" max="4614" width="7.85546875" style="5" customWidth="1"/>
    <col min="4615" max="4615" width="6.28515625" style="5" customWidth="1"/>
    <col min="4616" max="4616" width="2.7109375" style="5" customWidth="1"/>
    <col min="4617" max="4617" width="6.5703125" style="5" customWidth="1"/>
    <col min="4618" max="4618" width="2.7109375" style="5" customWidth="1"/>
    <col min="4619" max="4619" width="5.7109375" style="5" customWidth="1"/>
    <col min="4620" max="4620" width="2.7109375" style="5" customWidth="1"/>
    <col min="4621" max="4621" width="5.7109375" style="5" customWidth="1"/>
    <col min="4622" max="4622" width="2.7109375" style="5" customWidth="1"/>
    <col min="4623" max="4623" width="6.28515625" style="5" customWidth="1"/>
    <col min="4624" max="4624" width="2.7109375" style="5" customWidth="1"/>
    <col min="4625" max="4625" width="5.7109375" style="5" customWidth="1"/>
    <col min="4626" max="4626" width="2.7109375" style="5" customWidth="1"/>
    <col min="4627" max="4627" width="5.7109375" style="5" customWidth="1"/>
    <col min="4628" max="4628" width="2.7109375" style="5" customWidth="1"/>
    <col min="4629" max="4629" width="5.7109375" style="5" customWidth="1"/>
    <col min="4630" max="4630" width="2.7109375" style="5" customWidth="1"/>
    <col min="4631" max="4631" width="5.7109375" style="5" customWidth="1"/>
    <col min="4632" max="4632" width="2.7109375" style="5" customWidth="1"/>
    <col min="4633" max="4633" width="5.7109375" style="5" customWidth="1"/>
    <col min="4634" max="4634" width="2.7109375" style="5" customWidth="1"/>
    <col min="4635" max="4635" width="6.28515625" style="5" customWidth="1"/>
    <col min="4636" max="4636" width="2.7109375" style="5" customWidth="1"/>
    <col min="4637" max="4637" width="5.7109375" style="5" customWidth="1"/>
    <col min="4638" max="4638" width="2.7109375" style="5" customWidth="1"/>
    <col min="4639" max="4639" width="5.7109375" style="5" customWidth="1"/>
    <col min="4640" max="4640" width="6.42578125" style="5" customWidth="1"/>
    <col min="4641" max="4641" width="7.140625" style="5" customWidth="1"/>
    <col min="4642" max="4642" width="4.140625" style="5" customWidth="1"/>
    <col min="4643" max="4654" width="2.7109375" style="5" customWidth="1"/>
    <col min="4655" max="4655" width="2.28515625" style="5" customWidth="1"/>
    <col min="4656" max="4656" width="3.85546875" style="5" customWidth="1"/>
    <col min="4657" max="4670" width="2.7109375" style="5" customWidth="1"/>
    <col min="4671" max="4671" width="4.140625" style="5" customWidth="1"/>
    <col min="4672" max="4717" width="2.7109375" style="5" customWidth="1"/>
    <col min="4718" max="4864" width="4.5703125" style="5"/>
    <col min="4865" max="4865" width="11.7109375" style="5" customWidth="1"/>
    <col min="4866" max="4866" width="6.28515625" style="5" customWidth="1"/>
    <col min="4867" max="4867" width="12.140625" style="5" customWidth="1"/>
    <col min="4868" max="4868" width="0" style="5" hidden="1" customWidth="1"/>
    <col min="4869" max="4869" width="6.85546875" style="5" customWidth="1"/>
    <col min="4870" max="4870" width="7.85546875" style="5" customWidth="1"/>
    <col min="4871" max="4871" width="6.28515625" style="5" customWidth="1"/>
    <col min="4872" max="4872" width="2.7109375" style="5" customWidth="1"/>
    <col min="4873" max="4873" width="6.5703125" style="5" customWidth="1"/>
    <col min="4874" max="4874" width="2.7109375" style="5" customWidth="1"/>
    <col min="4875" max="4875" width="5.7109375" style="5" customWidth="1"/>
    <col min="4876" max="4876" width="2.7109375" style="5" customWidth="1"/>
    <col min="4877" max="4877" width="5.7109375" style="5" customWidth="1"/>
    <col min="4878" max="4878" width="2.7109375" style="5" customWidth="1"/>
    <col min="4879" max="4879" width="6.28515625" style="5" customWidth="1"/>
    <col min="4880" max="4880" width="2.7109375" style="5" customWidth="1"/>
    <col min="4881" max="4881" width="5.7109375" style="5" customWidth="1"/>
    <col min="4882" max="4882" width="2.7109375" style="5" customWidth="1"/>
    <col min="4883" max="4883" width="5.7109375" style="5" customWidth="1"/>
    <col min="4884" max="4884" width="2.7109375" style="5" customWidth="1"/>
    <col min="4885" max="4885" width="5.7109375" style="5" customWidth="1"/>
    <col min="4886" max="4886" width="2.7109375" style="5" customWidth="1"/>
    <col min="4887" max="4887" width="5.7109375" style="5" customWidth="1"/>
    <col min="4888" max="4888" width="2.7109375" style="5" customWidth="1"/>
    <col min="4889" max="4889" width="5.7109375" style="5" customWidth="1"/>
    <col min="4890" max="4890" width="2.7109375" style="5" customWidth="1"/>
    <col min="4891" max="4891" width="6.28515625" style="5" customWidth="1"/>
    <col min="4892" max="4892" width="2.7109375" style="5" customWidth="1"/>
    <col min="4893" max="4893" width="5.7109375" style="5" customWidth="1"/>
    <col min="4894" max="4894" width="2.7109375" style="5" customWidth="1"/>
    <col min="4895" max="4895" width="5.7109375" style="5" customWidth="1"/>
    <col min="4896" max="4896" width="6.42578125" style="5" customWidth="1"/>
    <col min="4897" max="4897" width="7.140625" style="5" customWidth="1"/>
    <col min="4898" max="4898" width="4.140625" style="5" customWidth="1"/>
    <col min="4899" max="4910" width="2.7109375" style="5" customWidth="1"/>
    <col min="4911" max="4911" width="2.28515625" style="5" customWidth="1"/>
    <col min="4912" max="4912" width="3.85546875" style="5" customWidth="1"/>
    <col min="4913" max="4926" width="2.7109375" style="5" customWidth="1"/>
    <col min="4927" max="4927" width="4.140625" style="5" customWidth="1"/>
    <col min="4928" max="4973" width="2.7109375" style="5" customWidth="1"/>
    <col min="4974" max="5120" width="4.5703125" style="5"/>
    <col min="5121" max="5121" width="11.7109375" style="5" customWidth="1"/>
    <col min="5122" max="5122" width="6.28515625" style="5" customWidth="1"/>
    <col min="5123" max="5123" width="12.140625" style="5" customWidth="1"/>
    <col min="5124" max="5124" width="0" style="5" hidden="1" customWidth="1"/>
    <col min="5125" max="5125" width="6.85546875" style="5" customWidth="1"/>
    <col min="5126" max="5126" width="7.85546875" style="5" customWidth="1"/>
    <col min="5127" max="5127" width="6.28515625" style="5" customWidth="1"/>
    <col min="5128" max="5128" width="2.7109375" style="5" customWidth="1"/>
    <col min="5129" max="5129" width="6.5703125" style="5" customWidth="1"/>
    <col min="5130" max="5130" width="2.7109375" style="5" customWidth="1"/>
    <col min="5131" max="5131" width="5.7109375" style="5" customWidth="1"/>
    <col min="5132" max="5132" width="2.7109375" style="5" customWidth="1"/>
    <col min="5133" max="5133" width="5.7109375" style="5" customWidth="1"/>
    <col min="5134" max="5134" width="2.7109375" style="5" customWidth="1"/>
    <col min="5135" max="5135" width="6.28515625" style="5" customWidth="1"/>
    <col min="5136" max="5136" width="2.7109375" style="5" customWidth="1"/>
    <col min="5137" max="5137" width="5.7109375" style="5" customWidth="1"/>
    <col min="5138" max="5138" width="2.7109375" style="5" customWidth="1"/>
    <col min="5139" max="5139" width="5.7109375" style="5" customWidth="1"/>
    <col min="5140" max="5140" width="2.7109375" style="5" customWidth="1"/>
    <col min="5141" max="5141" width="5.7109375" style="5" customWidth="1"/>
    <col min="5142" max="5142" width="2.7109375" style="5" customWidth="1"/>
    <col min="5143" max="5143" width="5.7109375" style="5" customWidth="1"/>
    <col min="5144" max="5144" width="2.7109375" style="5" customWidth="1"/>
    <col min="5145" max="5145" width="5.7109375" style="5" customWidth="1"/>
    <col min="5146" max="5146" width="2.7109375" style="5" customWidth="1"/>
    <col min="5147" max="5147" width="6.28515625" style="5" customWidth="1"/>
    <col min="5148" max="5148" width="2.7109375" style="5" customWidth="1"/>
    <col min="5149" max="5149" width="5.7109375" style="5" customWidth="1"/>
    <col min="5150" max="5150" width="2.7109375" style="5" customWidth="1"/>
    <col min="5151" max="5151" width="5.7109375" style="5" customWidth="1"/>
    <col min="5152" max="5152" width="6.42578125" style="5" customWidth="1"/>
    <col min="5153" max="5153" width="7.140625" style="5" customWidth="1"/>
    <col min="5154" max="5154" width="4.140625" style="5" customWidth="1"/>
    <col min="5155" max="5166" width="2.7109375" style="5" customWidth="1"/>
    <col min="5167" max="5167" width="2.28515625" style="5" customWidth="1"/>
    <col min="5168" max="5168" width="3.85546875" style="5" customWidth="1"/>
    <col min="5169" max="5182" width="2.7109375" style="5" customWidth="1"/>
    <col min="5183" max="5183" width="4.140625" style="5" customWidth="1"/>
    <col min="5184" max="5229" width="2.7109375" style="5" customWidth="1"/>
    <col min="5230" max="5376" width="4.5703125" style="5"/>
    <col min="5377" max="5377" width="11.7109375" style="5" customWidth="1"/>
    <col min="5378" max="5378" width="6.28515625" style="5" customWidth="1"/>
    <col min="5379" max="5379" width="12.140625" style="5" customWidth="1"/>
    <col min="5380" max="5380" width="0" style="5" hidden="1" customWidth="1"/>
    <col min="5381" max="5381" width="6.85546875" style="5" customWidth="1"/>
    <col min="5382" max="5382" width="7.85546875" style="5" customWidth="1"/>
    <col min="5383" max="5383" width="6.28515625" style="5" customWidth="1"/>
    <col min="5384" max="5384" width="2.7109375" style="5" customWidth="1"/>
    <col min="5385" max="5385" width="6.5703125" style="5" customWidth="1"/>
    <col min="5386" max="5386" width="2.7109375" style="5" customWidth="1"/>
    <col min="5387" max="5387" width="5.7109375" style="5" customWidth="1"/>
    <col min="5388" max="5388" width="2.7109375" style="5" customWidth="1"/>
    <col min="5389" max="5389" width="5.7109375" style="5" customWidth="1"/>
    <col min="5390" max="5390" width="2.7109375" style="5" customWidth="1"/>
    <col min="5391" max="5391" width="6.28515625" style="5" customWidth="1"/>
    <col min="5392" max="5392" width="2.7109375" style="5" customWidth="1"/>
    <col min="5393" max="5393" width="5.7109375" style="5" customWidth="1"/>
    <col min="5394" max="5394" width="2.7109375" style="5" customWidth="1"/>
    <col min="5395" max="5395" width="5.7109375" style="5" customWidth="1"/>
    <col min="5396" max="5396" width="2.7109375" style="5" customWidth="1"/>
    <col min="5397" max="5397" width="5.7109375" style="5" customWidth="1"/>
    <col min="5398" max="5398" width="2.7109375" style="5" customWidth="1"/>
    <col min="5399" max="5399" width="5.7109375" style="5" customWidth="1"/>
    <col min="5400" max="5400" width="2.7109375" style="5" customWidth="1"/>
    <col min="5401" max="5401" width="5.7109375" style="5" customWidth="1"/>
    <col min="5402" max="5402" width="2.7109375" style="5" customWidth="1"/>
    <col min="5403" max="5403" width="6.28515625" style="5" customWidth="1"/>
    <col min="5404" max="5404" width="2.7109375" style="5" customWidth="1"/>
    <col min="5405" max="5405" width="5.7109375" style="5" customWidth="1"/>
    <col min="5406" max="5406" width="2.7109375" style="5" customWidth="1"/>
    <col min="5407" max="5407" width="5.7109375" style="5" customWidth="1"/>
    <col min="5408" max="5408" width="6.42578125" style="5" customWidth="1"/>
    <col min="5409" max="5409" width="7.140625" style="5" customWidth="1"/>
    <col min="5410" max="5410" width="4.140625" style="5" customWidth="1"/>
    <col min="5411" max="5422" width="2.7109375" style="5" customWidth="1"/>
    <col min="5423" max="5423" width="2.28515625" style="5" customWidth="1"/>
    <col min="5424" max="5424" width="3.85546875" style="5" customWidth="1"/>
    <col min="5425" max="5438" width="2.7109375" style="5" customWidth="1"/>
    <col min="5439" max="5439" width="4.140625" style="5" customWidth="1"/>
    <col min="5440" max="5485" width="2.7109375" style="5" customWidth="1"/>
    <col min="5486" max="5632" width="4.5703125" style="5"/>
    <col min="5633" max="5633" width="11.7109375" style="5" customWidth="1"/>
    <col min="5634" max="5634" width="6.28515625" style="5" customWidth="1"/>
    <col min="5635" max="5635" width="12.140625" style="5" customWidth="1"/>
    <col min="5636" max="5636" width="0" style="5" hidden="1" customWidth="1"/>
    <col min="5637" max="5637" width="6.85546875" style="5" customWidth="1"/>
    <col min="5638" max="5638" width="7.85546875" style="5" customWidth="1"/>
    <col min="5639" max="5639" width="6.28515625" style="5" customWidth="1"/>
    <col min="5640" max="5640" width="2.7109375" style="5" customWidth="1"/>
    <col min="5641" max="5641" width="6.5703125" style="5" customWidth="1"/>
    <col min="5642" max="5642" width="2.7109375" style="5" customWidth="1"/>
    <col min="5643" max="5643" width="5.7109375" style="5" customWidth="1"/>
    <col min="5644" max="5644" width="2.7109375" style="5" customWidth="1"/>
    <col min="5645" max="5645" width="5.7109375" style="5" customWidth="1"/>
    <col min="5646" max="5646" width="2.7109375" style="5" customWidth="1"/>
    <col min="5647" max="5647" width="6.28515625" style="5" customWidth="1"/>
    <col min="5648" max="5648" width="2.7109375" style="5" customWidth="1"/>
    <col min="5649" max="5649" width="5.7109375" style="5" customWidth="1"/>
    <col min="5650" max="5650" width="2.7109375" style="5" customWidth="1"/>
    <col min="5651" max="5651" width="5.7109375" style="5" customWidth="1"/>
    <col min="5652" max="5652" width="2.7109375" style="5" customWidth="1"/>
    <col min="5653" max="5653" width="5.7109375" style="5" customWidth="1"/>
    <col min="5654" max="5654" width="2.7109375" style="5" customWidth="1"/>
    <col min="5655" max="5655" width="5.7109375" style="5" customWidth="1"/>
    <col min="5656" max="5656" width="2.7109375" style="5" customWidth="1"/>
    <col min="5657" max="5657" width="5.7109375" style="5" customWidth="1"/>
    <col min="5658" max="5658" width="2.7109375" style="5" customWidth="1"/>
    <col min="5659" max="5659" width="6.28515625" style="5" customWidth="1"/>
    <col min="5660" max="5660" width="2.7109375" style="5" customWidth="1"/>
    <col min="5661" max="5661" width="5.7109375" style="5" customWidth="1"/>
    <col min="5662" max="5662" width="2.7109375" style="5" customWidth="1"/>
    <col min="5663" max="5663" width="5.7109375" style="5" customWidth="1"/>
    <col min="5664" max="5664" width="6.42578125" style="5" customWidth="1"/>
    <col min="5665" max="5665" width="7.140625" style="5" customWidth="1"/>
    <col min="5666" max="5666" width="4.140625" style="5" customWidth="1"/>
    <col min="5667" max="5678" width="2.7109375" style="5" customWidth="1"/>
    <col min="5679" max="5679" width="2.28515625" style="5" customWidth="1"/>
    <col min="5680" max="5680" width="3.85546875" style="5" customWidth="1"/>
    <col min="5681" max="5694" width="2.7109375" style="5" customWidth="1"/>
    <col min="5695" max="5695" width="4.140625" style="5" customWidth="1"/>
    <col min="5696" max="5741" width="2.7109375" style="5" customWidth="1"/>
    <col min="5742" max="5888" width="4.5703125" style="5"/>
    <col min="5889" max="5889" width="11.7109375" style="5" customWidth="1"/>
    <col min="5890" max="5890" width="6.28515625" style="5" customWidth="1"/>
    <col min="5891" max="5891" width="12.140625" style="5" customWidth="1"/>
    <col min="5892" max="5892" width="0" style="5" hidden="1" customWidth="1"/>
    <col min="5893" max="5893" width="6.85546875" style="5" customWidth="1"/>
    <col min="5894" max="5894" width="7.85546875" style="5" customWidth="1"/>
    <col min="5895" max="5895" width="6.28515625" style="5" customWidth="1"/>
    <col min="5896" max="5896" width="2.7109375" style="5" customWidth="1"/>
    <col min="5897" max="5897" width="6.5703125" style="5" customWidth="1"/>
    <col min="5898" max="5898" width="2.7109375" style="5" customWidth="1"/>
    <col min="5899" max="5899" width="5.7109375" style="5" customWidth="1"/>
    <col min="5900" max="5900" width="2.7109375" style="5" customWidth="1"/>
    <col min="5901" max="5901" width="5.7109375" style="5" customWidth="1"/>
    <col min="5902" max="5902" width="2.7109375" style="5" customWidth="1"/>
    <col min="5903" max="5903" width="6.28515625" style="5" customWidth="1"/>
    <col min="5904" max="5904" width="2.7109375" style="5" customWidth="1"/>
    <col min="5905" max="5905" width="5.7109375" style="5" customWidth="1"/>
    <col min="5906" max="5906" width="2.7109375" style="5" customWidth="1"/>
    <col min="5907" max="5907" width="5.7109375" style="5" customWidth="1"/>
    <col min="5908" max="5908" width="2.7109375" style="5" customWidth="1"/>
    <col min="5909" max="5909" width="5.7109375" style="5" customWidth="1"/>
    <col min="5910" max="5910" width="2.7109375" style="5" customWidth="1"/>
    <col min="5911" max="5911" width="5.7109375" style="5" customWidth="1"/>
    <col min="5912" max="5912" width="2.7109375" style="5" customWidth="1"/>
    <col min="5913" max="5913" width="5.7109375" style="5" customWidth="1"/>
    <col min="5914" max="5914" width="2.7109375" style="5" customWidth="1"/>
    <col min="5915" max="5915" width="6.28515625" style="5" customWidth="1"/>
    <col min="5916" max="5916" width="2.7109375" style="5" customWidth="1"/>
    <col min="5917" max="5917" width="5.7109375" style="5" customWidth="1"/>
    <col min="5918" max="5918" width="2.7109375" style="5" customWidth="1"/>
    <col min="5919" max="5919" width="5.7109375" style="5" customWidth="1"/>
    <col min="5920" max="5920" width="6.42578125" style="5" customWidth="1"/>
    <col min="5921" max="5921" width="7.140625" style="5" customWidth="1"/>
    <col min="5922" max="5922" width="4.140625" style="5" customWidth="1"/>
    <col min="5923" max="5934" width="2.7109375" style="5" customWidth="1"/>
    <col min="5935" max="5935" width="2.28515625" style="5" customWidth="1"/>
    <col min="5936" max="5936" width="3.85546875" style="5" customWidth="1"/>
    <col min="5937" max="5950" width="2.7109375" style="5" customWidth="1"/>
    <col min="5951" max="5951" width="4.140625" style="5" customWidth="1"/>
    <col min="5952" max="5997" width="2.7109375" style="5" customWidth="1"/>
    <col min="5998" max="6144" width="4.5703125" style="5"/>
    <col min="6145" max="6145" width="11.7109375" style="5" customWidth="1"/>
    <col min="6146" max="6146" width="6.28515625" style="5" customWidth="1"/>
    <col min="6147" max="6147" width="12.140625" style="5" customWidth="1"/>
    <col min="6148" max="6148" width="0" style="5" hidden="1" customWidth="1"/>
    <col min="6149" max="6149" width="6.85546875" style="5" customWidth="1"/>
    <col min="6150" max="6150" width="7.85546875" style="5" customWidth="1"/>
    <col min="6151" max="6151" width="6.28515625" style="5" customWidth="1"/>
    <col min="6152" max="6152" width="2.7109375" style="5" customWidth="1"/>
    <col min="6153" max="6153" width="6.5703125" style="5" customWidth="1"/>
    <col min="6154" max="6154" width="2.7109375" style="5" customWidth="1"/>
    <col min="6155" max="6155" width="5.7109375" style="5" customWidth="1"/>
    <col min="6156" max="6156" width="2.7109375" style="5" customWidth="1"/>
    <col min="6157" max="6157" width="5.7109375" style="5" customWidth="1"/>
    <col min="6158" max="6158" width="2.7109375" style="5" customWidth="1"/>
    <col min="6159" max="6159" width="6.28515625" style="5" customWidth="1"/>
    <col min="6160" max="6160" width="2.7109375" style="5" customWidth="1"/>
    <col min="6161" max="6161" width="5.7109375" style="5" customWidth="1"/>
    <col min="6162" max="6162" width="2.7109375" style="5" customWidth="1"/>
    <col min="6163" max="6163" width="5.7109375" style="5" customWidth="1"/>
    <col min="6164" max="6164" width="2.7109375" style="5" customWidth="1"/>
    <col min="6165" max="6165" width="5.7109375" style="5" customWidth="1"/>
    <col min="6166" max="6166" width="2.7109375" style="5" customWidth="1"/>
    <col min="6167" max="6167" width="5.7109375" style="5" customWidth="1"/>
    <col min="6168" max="6168" width="2.7109375" style="5" customWidth="1"/>
    <col min="6169" max="6169" width="5.7109375" style="5" customWidth="1"/>
    <col min="6170" max="6170" width="2.7109375" style="5" customWidth="1"/>
    <col min="6171" max="6171" width="6.28515625" style="5" customWidth="1"/>
    <col min="6172" max="6172" width="2.7109375" style="5" customWidth="1"/>
    <col min="6173" max="6173" width="5.7109375" style="5" customWidth="1"/>
    <col min="6174" max="6174" width="2.7109375" style="5" customWidth="1"/>
    <col min="6175" max="6175" width="5.7109375" style="5" customWidth="1"/>
    <col min="6176" max="6176" width="6.42578125" style="5" customWidth="1"/>
    <col min="6177" max="6177" width="7.140625" style="5" customWidth="1"/>
    <col min="6178" max="6178" width="4.140625" style="5" customWidth="1"/>
    <col min="6179" max="6190" width="2.7109375" style="5" customWidth="1"/>
    <col min="6191" max="6191" width="2.28515625" style="5" customWidth="1"/>
    <col min="6192" max="6192" width="3.85546875" style="5" customWidth="1"/>
    <col min="6193" max="6206" width="2.7109375" style="5" customWidth="1"/>
    <col min="6207" max="6207" width="4.140625" style="5" customWidth="1"/>
    <col min="6208" max="6253" width="2.7109375" style="5" customWidth="1"/>
    <col min="6254" max="6400" width="4.5703125" style="5"/>
    <col min="6401" max="6401" width="11.7109375" style="5" customWidth="1"/>
    <col min="6402" max="6402" width="6.28515625" style="5" customWidth="1"/>
    <col min="6403" max="6403" width="12.140625" style="5" customWidth="1"/>
    <col min="6404" max="6404" width="0" style="5" hidden="1" customWidth="1"/>
    <col min="6405" max="6405" width="6.85546875" style="5" customWidth="1"/>
    <col min="6406" max="6406" width="7.85546875" style="5" customWidth="1"/>
    <col min="6407" max="6407" width="6.28515625" style="5" customWidth="1"/>
    <col min="6408" max="6408" width="2.7109375" style="5" customWidth="1"/>
    <col min="6409" max="6409" width="6.5703125" style="5" customWidth="1"/>
    <col min="6410" max="6410" width="2.7109375" style="5" customWidth="1"/>
    <col min="6411" max="6411" width="5.7109375" style="5" customWidth="1"/>
    <col min="6412" max="6412" width="2.7109375" style="5" customWidth="1"/>
    <col min="6413" max="6413" width="5.7109375" style="5" customWidth="1"/>
    <col min="6414" max="6414" width="2.7109375" style="5" customWidth="1"/>
    <col min="6415" max="6415" width="6.28515625" style="5" customWidth="1"/>
    <col min="6416" max="6416" width="2.7109375" style="5" customWidth="1"/>
    <col min="6417" max="6417" width="5.7109375" style="5" customWidth="1"/>
    <col min="6418" max="6418" width="2.7109375" style="5" customWidth="1"/>
    <col min="6419" max="6419" width="5.7109375" style="5" customWidth="1"/>
    <col min="6420" max="6420" width="2.7109375" style="5" customWidth="1"/>
    <col min="6421" max="6421" width="5.7109375" style="5" customWidth="1"/>
    <col min="6422" max="6422" width="2.7109375" style="5" customWidth="1"/>
    <col min="6423" max="6423" width="5.7109375" style="5" customWidth="1"/>
    <col min="6424" max="6424" width="2.7109375" style="5" customWidth="1"/>
    <col min="6425" max="6425" width="5.7109375" style="5" customWidth="1"/>
    <col min="6426" max="6426" width="2.7109375" style="5" customWidth="1"/>
    <col min="6427" max="6427" width="6.28515625" style="5" customWidth="1"/>
    <col min="6428" max="6428" width="2.7109375" style="5" customWidth="1"/>
    <col min="6429" max="6429" width="5.7109375" style="5" customWidth="1"/>
    <col min="6430" max="6430" width="2.7109375" style="5" customWidth="1"/>
    <col min="6431" max="6431" width="5.7109375" style="5" customWidth="1"/>
    <col min="6432" max="6432" width="6.42578125" style="5" customWidth="1"/>
    <col min="6433" max="6433" width="7.140625" style="5" customWidth="1"/>
    <col min="6434" max="6434" width="4.140625" style="5" customWidth="1"/>
    <col min="6435" max="6446" width="2.7109375" style="5" customWidth="1"/>
    <col min="6447" max="6447" width="2.28515625" style="5" customWidth="1"/>
    <col min="6448" max="6448" width="3.85546875" style="5" customWidth="1"/>
    <col min="6449" max="6462" width="2.7109375" style="5" customWidth="1"/>
    <col min="6463" max="6463" width="4.140625" style="5" customWidth="1"/>
    <col min="6464" max="6509" width="2.7109375" style="5" customWidth="1"/>
    <col min="6510" max="6656" width="4.5703125" style="5"/>
    <col min="6657" max="6657" width="11.7109375" style="5" customWidth="1"/>
    <col min="6658" max="6658" width="6.28515625" style="5" customWidth="1"/>
    <col min="6659" max="6659" width="12.140625" style="5" customWidth="1"/>
    <col min="6660" max="6660" width="0" style="5" hidden="1" customWidth="1"/>
    <col min="6661" max="6661" width="6.85546875" style="5" customWidth="1"/>
    <col min="6662" max="6662" width="7.85546875" style="5" customWidth="1"/>
    <col min="6663" max="6663" width="6.28515625" style="5" customWidth="1"/>
    <col min="6664" max="6664" width="2.7109375" style="5" customWidth="1"/>
    <col min="6665" max="6665" width="6.5703125" style="5" customWidth="1"/>
    <col min="6666" max="6666" width="2.7109375" style="5" customWidth="1"/>
    <col min="6667" max="6667" width="5.7109375" style="5" customWidth="1"/>
    <col min="6668" max="6668" width="2.7109375" style="5" customWidth="1"/>
    <col min="6669" max="6669" width="5.7109375" style="5" customWidth="1"/>
    <col min="6670" max="6670" width="2.7109375" style="5" customWidth="1"/>
    <col min="6671" max="6671" width="6.28515625" style="5" customWidth="1"/>
    <col min="6672" max="6672" width="2.7109375" style="5" customWidth="1"/>
    <col min="6673" max="6673" width="5.7109375" style="5" customWidth="1"/>
    <col min="6674" max="6674" width="2.7109375" style="5" customWidth="1"/>
    <col min="6675" max="6675" width="5.7109375" style="5" customWidth="1"/>
    <col min="6676" max="6676" width="2.7109375" style="5" customWidth="1"/>
    <col min="6677" max="6677" width="5.7109375" style="5" customWidth="1"/>
    <col min="6678" max="6678" width="2.7109375" style="5" customWidth="1"/>
    <col min="6679" max="6679" width="5.7109375" style="5" customWidth="1"/>
    <col min="6680" max="6680" width="2.7109375" style="5" customWidth="1"/>
    <col min="6681" max="6681" width="5.7109375" style="5" customWidth="1"/>
    <col min="6682" max="6682" width="2.7109375" style="5" customWidth="1"/>
    <col min="6683" max="6683" width="6.28515625" style="5" customWidth="1"/>
    <col min="6684" max="6684" width="2.7109375" style="5" customWidth="1"/>
    <col min="6685" max="6685" width="5.7109375" style="5" customWidth="1"/>
    <col min="6686" max="6686" width="2.7109375" style="5" customWidth="1"/>
    <col min="6687" max="6687" width="5.7109375" style="5" customWidth="1"/>
    <col min="6688" max="6688" width="6.42578125" style="5" customWidth="1"/>
    <col min="6689" max="6689" width="7.140625" style="5" customWidth="1"/>
    <col min="6690" max="6690" width="4.140625" style="5" customWidth="1"/>
    <col min="6691" max="6702" width="2.7109375" style="5" customWidth="1"/>
    <col min="6703" max="6703" width="2.28515625" style="5" customWidth="1"/>
    <col min="6704" max="6704" width="3.85546875" style="5" customWidth="1"/>
    <col min="6705" max="6718" width="2.7109375" style="5" customWidth="1"/>
    <col min="6719" max="6719" width="4.140625" style="5" customWidth="1"/>
    <col min="6720" max="6765" width="2.7109375" style="5" customWidth="1"/>
    <col min="6766" max="6912" width="4.5703125" style="5"/>
    <col min="6913" max="6913" width="11.7109375" style="5" customWidth="1"/>
    <col min="6914" max="6914" width="6.28515625" style="5" customWidth="1"/>
    <col min="6915" max="6915" width="12.140625" style="5" customWidth="1"/>
    <col min="6916" max="6916" width="0" style="5" hidden="1" customWidth="1"/>
    <col min="6917" max="6917" width="6.85546875" style="5" customWidth="1"/>
    <col min="6918" max="6918" width="7.85546875" style="5" customWidth="1"/>
    <col min="6919" max="6919" width="6.28515625" style="5" customWidth="1"/>
    <col min="6920" max="6920" width="2.7109375" style="5" customWidth="1"/>
    <col min="6921" max="6921" width="6.5703125" style="5" customWidth="1"/>
    <col min="6922" max="6922" width="2.7109375" style="5" customWidth="1"/>
    <col min="6923" max="6923" width="5.7109375" style="5" customWidth="1"/>
    <col min="6924" max="6924" width="2.7109375" style="5" customWidth="1"/>
    <col min="6925" max="6925" width="5.7109375" style="5" customWidth="1"/>
    <col min="6926" max="6926" width="2.7109375" style="5" customWidth="1"/>
    <col min="6927" max="6927" width="6.28515625" style="5" customWidth="1"/>
    <col min="6928" max="6928" width="2.7109375" style="5" customWidth="1"/>
    <col min="6929" max="6929" width="5.7109375" style="5" customWidth="1"/>
    <col min="6930" max="6930" width="2.7109375" style="5" customWidth="1"/>
    <col min="6931" max="6931" width="5.7109375" style="5" customWidth="1"/>
    <col min="6932" max="6932" width="2.7109375" style="5" customWidth="1"/>
    <col min="6933" max="6933" width="5.7109375" style="5" customWidth="1"/>
    <col min="6934" max="6934" width="2.7109375" style="5" customWidth="1"/>
    <col min="6935" max="6935" width="5.7109375" style="5" customWidth="1"/>
    <col min="6936" max="6936" width="2.7109375" style="5" customWidth="1"/>
    <col min="6937" max="6937" width="5.7109375" style="5" customWidth="1"/>
    <col min="6938" max="6938" width="2.7109375" style="5" customWidth="1"/>
    <col min="6939" max="6939" width="6.28515625" style="5" customWidth="1"/>
    <col min="6940" max="6940" width="2.7109375" style="5" customWidth="1"/>
    <col min="6941" max="6941" width="5.7109375" style="5" customWidth="1"/>
    <col min="6942" max="6942" width="2.7109375" style="5" customWidth="1"/>
    <col min="6943" max="6943" width="5.7109375" style="5" customWidth="1"/>
    <col min="6944" max="6944" width="6.42578125" style="5" customWidth="1"/>
    <col min="6945" max="6945" width="7.140625" style="5" customWidth="1"/>
    <col min="6946" max="6946" width="4.140625" style="5" customWidth="1"/>
    <col min="6947" max="6958" width="2.7109375" style="5" customWidth="1"/>
    <col min="6959" max="6959" width="2.28515625" style="5" customWidth="1"/>
    <col min="6960" max="6960" width="3.85546875" style="5" customWidth="1"/>
    <col min="6961" max="6974" width="2.7109375" style="5" customWidth="1"/>
    <col min="6975" max="6975" width="4.140625" style="5" customWidth="1"/>
    <col min="6976" max="7021" width="2.7109375" style="5" customWidth="1"/>
    <col min="7022" max="7168" width="4.5703125" style="5"/>
    <col min="7169" max="7169" width="11.7109375" style="5" customWidth="1"/>
    <col min="7170" max="7170" width="6.28515625" style="5" customWidth="1"/>
    <col min="7171" max="7171" width="12.140625" style="5" customWidth="1"/>
    <col min="7172" max="7172" width="0" style="5" hidden="1" customWidth="1"/>
    <col min="7173" max="7173" width="6.85546875" style="5" customWidth="1"/>
    <col min="7174" max="7174" width="7.85546875" style="5" customWidth="1"/>
    <col min="7175" max="7175" width="6.28515625" style="5" customWidth="1"/>
    <col min="7176" max="7176" width="2.7109375" style="5" customWidth="1"/>
    <col min="7177" max="7177" width="6.5703125" style="5" customWidth="1"/>
    <col min="7178" max="7178" width="2.7109375" style="5" customWidth="1"/>
    <col min="7179" max="7179" width="5.7109375" style="5" customWidth="1"/>
    <col min="7180" max="7180" width="2.7109375" style="5" customWidth="1"/>
    <col min="7181" max="7181" width="5.7109375" style="5" customWidth="1"/>
    <col min="7182" max="7182" width="2.7109375" style="5" customWidth="1"/>
    <col min="7183" max="7183" width="6.28515625" style="5" customWidth="1"/>
    <col min="7184" max="7184" width="2.7109375" style="5" customWidth="1"/>
    <col min="7185" max="7185" width="5.7109375" style="5" customWidth="1"/>
    <col min="7186" max="7186" width="2.7109375" style="5" customWidth="1"/>
    <col min="7187" max="7187" width="5.7109375" style="5" customWidth="1"/>
    <col min="7188" max="7188" width="2.7109375" style="5" customWidth="1"/>
    <col min="7189" max="7189" width="5.7109375" style="5" customWidth="1"/>
    <col min="7190" max="7190" width="2.7109375" style="5" customWidth="1"/>
    <col min="7191" max="7191" width="5.7109375" style="5" customWidth="1"/>
    <col min="7192" max="7192" width="2.7109375" style="5" customWidth="1"/>
    <col min="7193" max="7193" width="5.7109375" style="5" customWidth="1"/>
    <col min="7194" max="7194" width="2.7109375" style="5" customWidth="1"/>
    <col min="7195" max="7195" width="6.28515625" style="5" customWidth="1"/>
    <col min="7196" max="7196" width="2.7109375" style="5" customWidth="1"/>
    <col min="7197" max="7197" width="5.7109375" style="5" customWidth="1"/>
    <col min="7198" max="7198" width="2.7109375" style="5" customWidth="1"/>
    <col min="7199" max="7199" width="5.7109375" style="5" customWidth="1"/>
    <col min="7200" max="7200" width="6.42578125" style="5" customWidth="1"/>
    <col min="7201" max="7201" width="7.140625" style="5" customWidth="1"/>
    <col min="7202" max="7202" width="4.140625" style="5" customWidth="1"/>
    <col min="7203" max="7214" width="2.7109375" style="5" customWidth="1"/>
    <col min="7215" max="7215" width="2.28515625" style="5" customWidth="1"/>
    <col min="7216" max="7216" width="3.85546875" style="5" customWidth="1"/>
    <col min="7217" max="7230" width="2.7109375" style="5" customWidth="1"/>
    <col min="7231" max="7231" width="4.140625" style="5" customWidth="1"/>
    <col min="7232" max="7277" width="2.7109375" style="5" customWidth="1"/>
    <col min="7278" max="7424" width="4.5703125" style="5"/>
    <col min="7425" max="7425" width="11.7109375" style="5" customWidth="1"/>
    <col min="7426" max="7426" width="6.28515625" style="5" customWidth="1"/>
    <col min="7427" max="7427" width="12.140625" style="5" customWidth="1"/>
    <col min="7428" max="7428" width="0" style="5" hidden="1" customWidth="1"/>
    <col min="7429" max="7429" width="6.85546875" style="5" customWidth="1"/>
    <col min="7430" max="7430" width="7.85546875" style="5" customWidth="1"/>
    <col min="7431" max="7431" width="6.28515625" style="5" customWidth="1"/>
    <col min="7432" max="7432" width="2.7109375" style="5" customWidth="1"/>
    <col min="7433" max="7433" width="6.5703125" style="5" customWidth="1"/>
    <col min="7434" max="7434" width="2.7109375" style="5" customWidth="1"/>
    <col min="7435" max="7435" width="5.7109375" style="5" customWidth="1"/>
    <col min="7436" max="7436" width="2.7109375" style="5" customWidth="1"/>
    <col min="7437" max="7437" width="5.7109375" style="5" customWidth="1"/>
    <col min="7438" max="7438" width="2.7109375" style="5" customWidth="1"/>
    <col min="7439" max="7439" width="6.28515625" style="5" customWidth="1"/>
    <col min="7440" max="7440" width="2.7109375" style="5" customWidth="1"/>
    <col min="7441" max="7441" width="5.7109375" style="5" customWidth="1"/>
    <col min="7442" max="7442" width="2.7109375" style="5" customWidth="1"/>
    <col min="7443" max="7443" width="5.7109375" style="5" customWidth="1"/>
    <col min="7444" max="7444" width="2.7109375" style="5" customWidth="1"/>
    <col min="7445" max="7445" width="5.7109375" style="5" customWidth="1"/>
    <col min="7446" max="7446" width="2.7109375" style="5" customWidth="1"/>
    <col min="7447" max="7447" width="5.7109375" style="5" customWidth="1"/>
    <col min="7448" max="7448" width="2.7109375" style="5" customWidth="1"/>
    <col min="7449" max="7449" width="5.7109375" style="5" customWidth="1"/>
    <col min="7450" max="7450" width="2.7109375" style="5" customWidth="1"/>
    <col min="7451" max="7451" width="6.28515625" style="5" customWidth="1"/>
    <col min="7452" max="7452" width="2.7109375" style="5" customWidth="1"/>
    <col min="7453" max="7453" width="5.7109375" style="5" customWidth="1"/>
    <col min="7454" max="7454" width="2.7109375" style="5" customWidth="1"/>
    <col min="7455" max="7455" width="5.7109375" style="5" customWidth="1"/>
    <col min="7456" max="7456" width="6.42578125" style="5" customWidth="1"/>
    <col min="7457" max="7457" width="7.140625" style="5" customWidth="1"/>
    <col min="7458" max="7458" width="4.140625" style="5" customWidth="1"/>
    <col min="7459" max="7470" width="2.7109375" style="5" customWidth="1"/>
    <col min="7471" max="7471" width="2.28515625" style="5" customWidth="1"/>
    <col min="7472" max="7472" width="3.85546875" style="5" customWidth="1"/>
    <col min="7473" max="7486" width="2.7109375" style="5" customWidth="1"/>
    <col min="7487" max="7487" width="4.140625" style="5" customWidth="1"/>
    <col min="7488" max="7533" width="2.7109375" style="5" customWidth="1"/>
    <col min="7534" max="7680" width="4.5703125" style="5"/>
    <col min="7681" max="7681" width="11.7109375" style="5" customWidth="1"/>
    <col min="7682" max="7682" width="6.28515625" style="5" customWidth="1"/>
    <col min="7683" max="7683" width="12.140625" style="5" customWidth="1"/>
    <col min="7684" max="7684" width="0" style="5" hidden="1" customWidth="1"/>
    <col min="7685" max="7685" width="6.85546875" style="5" customWidth="1"/>
    <col min="7686" max="7686" width="7.85546875" style="5" customWidth="1"/>
    <col min="7687" max="7687" width="6.28515625" style="5" customWidth="1"/>
    <col min="7688" max="7688" width="2.7109375" style="5" customWidth="1"/>
    <col min="7689" max="7689" width="6.5703125" style="5" customWidth="1"/>
    <col min="7690" max="7690" width="2.7109375" style="5" customWidth="1"/>
    <col min="7691" max="7691" width="5.7109375" style="5" customWidth="1"/>
    <col min="7692" max="7692" width="2.7109375" style="5" customWidth="1"/>
    <col min="7693" max="7693" width="5.7109375" style="5" customWidth="1"/>
    <col min="7694" max="7694" width="2.7109375" style="5" customWidth="1"/>
    <col min="7695" max="7695" width="6.28515625" style="5" customWidth="1"/>
    <col min="7696" max="7696" width="2.7109375" style="5" customWidth="1"/>
    <col min="7697" max="7697" width="5.7109375" style="5" customWidth="1"/>
    <col min="7698" max="7698" width="2.7109375" style="5" customWidth="1"/>
    <col min="7699" max="7699" width="5.7109375" style="5" customWidth="1"/>
    <col min="7700" max="7700" width="2.7109375" style="5" customWidth="1"/>
    <col min="7701" max="7701" width="5.7109375" style="5" customWidth="1"/>
    <col min="7702" max="7702" width="2.7109375" style="5" customWidth="1"/>
    <col min="7703" max="7703" width="5.7109375" style="5" customWidth="1"/>
    <col min="7704" max="7704" width="2.7109375" style="5" customWidth="1"/>
    <col min="7705" max="7705" width="5.7109375" style="5" customWidth="1"/>
    <col min="7706" max="7706" width="2.7109375" style="5" customWidth="1"/>
    <col min="7707" max="7707" width="6.28515625" style="5" customWidth="1"/>
    <col min="7708" max="7708" width="2.7109375" style="5" customWidth="1"/>
    <col min="7709" max="7709" width="5.7109375" style="5" customWidth="1"/>
    <col min="7710" max="7710" width="2.7109375" style="5" customWidth="1"/>
    <col min="7711" max="7711" width="5.7109375" style="5" customWidth="1"/>
    <col min="7712" max="7712" width="6.42578125" style="5" customWidth="1"/>
    <col min="7713" max="7713" width="7.140625" style="5" customWidth="1"/>
    <col min="7714" max="7714" width="4.140625" style="5" customWidth="1"/>
    <col min="7715" max="7726" width="2.7109375" style="5" customWidth="1"/>
    <col min="7727" max="7727" width="2.28515625" style="5" customWidth="1"/>
    <col min="7728" max="7728" width="3.85546875" style="5" customWidth="1"/>
    <col min="7729" max="7742" width="2.7109375" style="5" customWidth="1"/>
    <col min="7743" max="7743" width="4.140625" style="5" customWidth="1"/>
    <col min="7744" max="7789" width="2.7109375" style="5" customWidth="1"/>
    <col min="7790" max="7936" width="4.5703125" style="5"/>
    <col min="7937" max="7937" width="11.7109375" style="5" customWidth="1"/>
    <col min="7938" max="7938" width="6.28515625" style="5" customWidth="1"/>
    <col min="7939" max="7939" width="12.140625" style="5" customWidth="1"/>
    <col min="7940" max="7940" width="0" style="5" hidden="1" customWidth="1"/>
    <col min="7941" max="7941" width="6.85546875" style="5" customWidth="1"/>
    <col min="7942" max="7942" width="7.85546875" style="5" customWidth="1"/>
    <col min="7943" max="7943" width="6.28515625" style="5" customWidth="1"/>
    <col min="7944" max="7944" width="2.7109375" style="5" customWidth="1"/>
    <col min="7945" max="7945" width="6.5703125" style="5" customWidth="1"/>
    <col min="7946" max="7946" width="2.7109375" style="5" customWidth="1"/>
    <col min="7947" max="7947" width="5.7109375" style="5" customWidth="1"/>
    <col min="7948" max="7948" width="2.7109375" style="5" customWidth="1"/>
    <col min="7949" max="7949" width="5.7109375" style="5" customWidth="1"/>
    <col min="7950" max="7950" width="2.7109375" style="5" customWidth="1"/>
    <col min="7951" max="7951" width="6.28515625" style="5" customWidth="1"/>
    <col min="7952" max="7952" width="2.7109375" style="5" customWidth="1"/>
    <col min="7953" max="7953" width="5.7109375" style="5" customWidth="1"/>
    <col min="7954" max="7954" width="2.7109375" style="5" customWidth="1"/>
    <col min="7955" max="7955" width="5.7109375" style="5" customWidth="1"/>
    <col min="7956" max="7956" width="2.7109375" style="5" customWidth="1"/>
    <col min="7957" max="7957" width="5.7109375" style="5" customWidth="1"/>
    <col min="7958" max="7958" width="2.7109375" style="5" customWidth="1"/>
    <col min="7959" max="7959" width="5.7109375" style="5" customWidth="1"/>
    <col min="7960" max="7960" width="2.7109375" style="5" customWidth="1"/>
    <col min="7961" max="7961" width="5.7109375" style="5" customWidth="1"/>
    <col min="7962" max="7962" width="2.7109375" style="5" customWidth="1"/>
    <col min="7963" max="7963" width="6.28515625" style="5" customWidth="1"/>
    <col min="7964" max="7964" width="2.7109375" style="5" customWidth="1"/>
    <col min="7965" max="7965" width="5.7109375" style="5" customWidth="1"/>
    <col min="7966" max="7966" width="2.7109375" style="5" customWidth="1"/>
    <col min="7967" max="7967" width="5.7109375" style="5" customWidth="1"/>
    <col min="7968" max="7968" width="6.42578125" style="5" customWidth="1"/>
    <col min="7969" max="7969" width="7.140625" style="5" customWidth="1"/>
    <col min="7970" max="7970" width="4.140625" style="5" customWidth="1"/>
    <col min="7971" max="7982" width="2.7109375" style="5" customWidth="1"/>
    <col min="7983" max="7983" width="2.28515625" style="5" customWidth="1"/>
    <col min="7984" max="7984" width="3.85546875" style="5" customWidth="1"/>
    <col min="7985" max="7998" width="2.7109375" style="5" customWidth="1"/>
    <col min="7999" max="7999" width="4.140625" style="5" customWidth="1"/>
    <col min="8000" max="8045" width="2.7109375" style="5" customWidth="1"/>
    <col min="8046" max="8192" width="4.5703125" style="5"/>
    <col min="8193" max="8193" width="11.7109375" style="5" customWidth="1"/>
    <col min="8194" max="8194" width="6.28515625" style="5" customWidth="1"/>
    <col min="8195" max="8195" width="12.140625" style="5" customWidth="1"/>
    <col min="8196" max="8196" width="0" style="5" hidden="1" customWidth="1"/>
    <col min="8197" max="8197" width="6.85546875" style="5" customWidth="1"/>
    <col min="8198" max="8198" width="7.85546875" style="5" customWidth="1"/>
    <col min="8199" max="8199" width="6.28515625" style="5" customWidth="1"/>
    <col min="8200" max="8200" width="2.7109375" style="5" customWidth="1"/>
    <col min="8201" max="8201" width="6.5703125" style="5" customWidth="1"/>
    <col min="8202" max="8202" width="2.7109375" style="5" customWidth="1"/>
    <col min="8203" max="8203" width="5.7109375" style="5" customWidth="1"/>
    <col min="8204" max="8204" width="2.7109375" style="5" customWidth="1"/>
    <col min="8205" max="8205" width="5.7109375" style="5" customWidth="1"/>
    <col min="8206" max="8206" width="2.7109375" style="5" customWidth="1"/>
    <col min="8207" max="8207" width="6.28515625" style="5" customWidth="1"/>
    <col min="8208" max="8208" width="2.7109375" style="5" customWidth="1"/>
    <col min="8209" max="8209" width="5.7109375" style="5" customWidth="1"/>
    <col min="8210" max="8210" width="2.7109375" style="5" customWidth="1"/>
    <col min="8211" max="8211" width="5.7109375" style="5" customWidth="1"/>
    <col min="8212" max="8212" width="2.7109375" style="5" customWidth="1"/>
    <col min="8213" max="8213" width="5.7109375" style="5" customWidth="1"/>
    <col min="8214" max="8214" width="2.7109375" style="5" customWidth="1"/>
    <col min="8215" max="8215" width="5.7109375" style="5" customWidth="1"/>
    <col min="8216" max="8216" width="2.7109375" style="5" customWidth="1"/>
    <col min="8217" max="8217" width="5.7109375" style="5" customWidth="1"/>
    <col min="8218" max="8218" width="2.7109375" style="5" customWidth="1"/>
    <col min="8219" max="8219" width="6.28515625" style="5" customWidth="1"/>
    <col min="8220" max="8220" width="2.7109375" style="5" customWidth="1"/>
    <col min="8221" max="8221" width="5.7109375" style="5" customWidth="1"/>
    <col min="8222" max="8222" width="2.7109375" style="5" customWidth="1"/>
    <col min="8223" max="8223" width="5.7109375" style="5" customWidth="1"/>
    <col min="8224" max="8224" width="6.42578125" style="5" customWidth="1"/>
    <col min="8225" max="8225" width="7.140625" style="5" customWidth="1"/>
    <col min="8226" max="8226" width="4.140625" style="5" customWidth="1"/>
    <col min="8227" max="8238" width="2.7109375" style="5" customWidth="1"/>
    <col min="8239" max="8239" width="2.28515625" style="5" customWidth="1"/>
    <col min="8240" max="8240" width="3.85546875" style="5" customWidth="1"/>
    <col min="8241" max="8254" width="2.7109375" style="5" customWidth="1"/>
    <col min="8255" max="8255" width="4.140625" style="5" customWidth="1"/>
    <col min="8256" max="8301" width="2.7109375" style="5" customWidth="1"/>
    <col min="8302" max="8448" width="4.5703125" style="5"/>
    <col min="8449" max="8449" width="11.7109375" style="5" customWidth="1"/>
    <col min="8450" max="8450" width="6.28515625" style="5" customWidth="1"/>
    <col min="8451" max="8451" width="12.140625" style="5" customWidth="1"/>
    <col min="8452" max="8452" width="0" style="5" hidden="1" customWidth="1"/>
    <col min="8453" max="8453" width="6.85546875" style="5" customWidth="1"/>
    <col min="8454" max="8454" width="7.85546875" style="5" customWidth="1"/>
    <col min="8455" max="8455" width="6.28515625" style="5" customWidth="1"/>
    <col min="8456" max="8456" width="2.7109375" style="5" customWidth="1"/>
    <col min="8457" max="8457" width="6.5703125" style="5" customWidth="1"/>
    <col min="8458" max="8458" width="2.7109375" style="5" customWidth="1"/>
    <col min="8459" max="8459" width="5.7109375" style="5" customWidth="1"/>
    <col min="8460" max="8460" width="2.7109375" style="5" customWidth="1"/>
    <col min="8461" max="8461" width="5.7109375" style="5" customWidth="1"/>
    <col min="8462" max="8462" width="2.7109375" style="5" customWidth="1"/>
    <col min="8463" max="8463" width="6.28515625" style="5" customWidth="1"/>
    <col min="8464" max="8464" width="2.7109375" style="5" customWidth="1"/>
    <col min="8465" max="8465" width="5.7109375" style="5" customWidth="1"/>
    <col min="8466" max="8466" width="2.7109375" style="5" customWidth="1"/>
    <col min="8467" max="8467" width="5.7109375" style="5" customWidth="1"/>
    <col min="8468" max="8468" width="2.7109375" style="5" customWidth="1"/>
    <col min="8469" max="8469" width="5.7109375" style="5" customWidth="1"/>
    <col min="8470" max="8470" width="2.7109375" style="5" customWidth="1"/>
    <col min="8471" max="8471" width="5.7109375" style="5" customWidth="1"/>
    <col min="8472" max="8472" width="2.7109375" style="5" customWidth="1"/>
    <col min="8473" max="8473" width="5.7109375" style="5" customWidth="1"/>
    <col min="8474" max="8474" width="2.7109375" style="5" customWidth="1"/>
    <col min="8475" max="8475" width="6.28515625" style="5" customWidth="1"/>
    <col min="8476" max="8476" width="2.7109375" style="5" customWidth="1"/>
    <col min="8477" max="8477" width="5.7109375" style="5" customWidth="1"/>
    <col min="8478" max="8478" width="2.7109375" style="5" customWidth="1"/>
    <col min="8479" max="8479" width="5.7109375" style="5" customWidth="1"/>
    <col min="8480" max="8480" width="6.42578125" style="5" customWidth="1"/>
    <col min="8481" max="8481" width="7.140625" style="5" customWidth="1"/>
    <col min="8482" max="8482" width="4.140625" style="5" customWidth="1"/>
    <col min="8483" max="8494" width="2.7109375" style="5" customWidth="1"/>
    <col min="8495" max="8495" width="2.28515625" style="5" customWidth="1"/>
    <col min="8496" max="8496" width="3.85546875" style="5" customWidth="1"/>
    <col min="8497" max="8510" width="2.7109375" style="5" customWidth="1"/>
    <col min="8511" max="8511" width="4.140625" style="5" customWidth="1"/>
    <col min="8512" max="8557" width="2.7109375" style="5" customWidth="1"/>
    <col min="8558" max="8704" width="4.5703125" style="5"/>
    <col min="8705" max="8705" width="11.7109375" style="5" customWidth="1"/>
    <col min="8706" max="8706" width="6.28515625" style="5" customWidth="1"/>
    <col min="8707" max="8707" width="12.140625" style="5" customWidth="1"/>
    <col min="8708" max="8708" width="0" style="5" hidden="1" customWidth="1"/>
    <col min="8709" max="8709" width="6.85546875" style="5" customWidth="1"/>
    <col min="8710" max="8710" width="7.85546875" style="5" customWidth="1"/>
    <col min="8711" max="8711" width="6.28515625" style="5" customWidth="1"/>
    <col min="8712" max="8712" width="2.7109375" style="5" customWidth="1"/>
    <col min="8713" max="8713" width="6.5703125" style="5" customWidth="1"/>
    <col min="8714" max="8714" width="2.7109375" style="5" customWidth="1"/>
    <col min="8715" max="8715" width="5.7109375" style="5" customWidth="1"/>
    <col min="8716" max="8716" width="2.7109375" style="5" customWidth="1"/>
    <col min="8717" max="8717" width="5.7109375" style="5" customWidth="1"/>
    <col min="8718" max="8718" width="2.7109375" style="5" customWidth="1"/>
    <col min="8719" max="8719" width="6.28515625" style="5" customWidth="1"/>
    <col min="8720" max="8720" width="2.7109375" style="5" customWidth="1"/>
    <col min="8721" max="8721" width="5.7109375" style="5" customWidth="1"/>
    <col min="8722" max="8722" width="2.7109375" style="5" customWidth="1"/>
    <col min="8723" max="8723" width="5.7109375" style="5" customWidth="1"/>
    <col min="8724" max="8724" width="2.7109375" style="5" customWidth="1"/>
    <col min="8725" max="8725" width="5.7109375" style="5" customWidth="1"/>
    <col min="8726" max="8726" width="2.7109375" style="5" customWidth="1"/>
    <col min="8727" max="8727" width="5.7109375" style="5" customWidth="1"/>
    <col min="8728" max="8728" width="2.7109375" style="5" customWidth="1"/>
    <col min="8729" max="8729" width="5.7109375" style="5" customWidth="1"/>
    <col min="8730" max="8730" width="2.7109375" style="5" customWidth="1"/>
    <col min="8731" max="8731" width="6.28515625" style="5" customWidth="1"/>
    <col min="8732" max="8732" width="2.7109375" style="5" customWidth="1"/>
    <col min="8733" max="8733" width="5.7109375" style="5" customWidth="1"/>
    <col min="8734" max="8734" width="2.7109375" style="5" customWidth="1"/>
    <col min="8735" max="8735" width="5.7109375" style="5" customWidth="1"/>
    <col min="8736" max="8736" width="6.42578125" style="5" customWidth="1"/>
    <col min="8737" max="8737" width="7.140625" style="5" customWidth="1"/>
    <col min="8738" max="8738" width="4.140625" style="5" customWidth="1"/>
    <col min="8739" max="8750" width="2.7109375" style="5" customWidth="1"/>
    <col min="8751" max="8751" width="2.28515625" style="5" customWidth="1"/>
    <col min="8752" max="8752" width="3.85546875" style="5" customWidth="1"/>
    <col min="8753" max="8766" width="2.7109375" style="5" customWidth="1"/>
    <col min="8767" max="8767" width="4.140625" style="5" customWidth="1"/>
    <col min="8768" max="8813" width="2.7109375" style="5" customWidth="1"/>
    <col min="8814" max="8960" width="4.5703125" style="5"/>
    <col min="8961" max="8961" width="11.7109375" style="5" customWidth="1"/>
    <col min="8962" max="8962" width="6.28515625" style="5" customWidth="1"/>
    <col min="8963" max="8963" width="12.140625" style="5" customWidth="1"/>
    <col min="8964" max="8964" width="0" style="5" hidden="1" customWidth="1"/>
    <col min="8965" max="8965" width="6.85546875" style="5" customWidth="1"/>
    <col min="8966" max="8966" width="7.85546875" style="5" customWidth="1"/>
    <col min="8967" max="8967" width="6.28515625" style="5" customWidth="1"/>
    <col min="8968" max="8968" width="2.7109375" style="5" customWidth="1"/>
    <col min="8969" max="8969" width="6.5703125" style="5" customWidth="1"/>
    <col min="8970" max="8970" width="2.7109375" style="5" customWidth="1"/>
    <col min="8971" max="8971" width="5.7109375" style="5" customWidth="1"/>
    <col min="8972" max="8972" width="2.7109375" style="5" customWidth="1"/>
    <col min="8973" max="8973" width="5.7109375" style="5" customWidth="1"/>
    <col min="8974" max="8974" width="2.7109375" style="5" customWidth="1"/>
    <col min="8975" max="8975" width="6.28515625" style="5" customWidth="1"/>
    <col min="8976" max="8976" width="2.7109375" style="5" customWidth="1"/>
    <col min="8977" max="8977" width="5.7109375" style="5" customWidth="1"/>
    <col min="8978" max="8978" width="2.7109375" style="5" customWidth="1"/>
    <col min="8979" max="8979" width="5.7109375" style="5" customWidth="1"/>
    <col min="8980" max="8980" width="2.7109375" style="5" customWidth="1"/>
    <col min="8981" max="8981" width="5.7109375" style="5" customWidth="1"/>
    <col min="8982" max="8982" width="2.7109375" style="5" customWidth="1"/>
    <col min="8983" max="8983" width="5.7109375" style="5" customWidth="1"/>
    <col min="8984" max="8984" width="2.7109375" style="5" customWidth="1"/>
    <col min="8985" max="8985" width="5.7109375" style="5" customWidth="1"/>
    <col min="8986" max="8986" width="2.7109375" style="5" customWidth="1"/>
    <col min="8987" max="8987" width="6.28515625" style="5" customWidth="1"/>
    <col min="8988" max="8988" width="2.7109375" style="5" customWidth="1"/>
    <col min="8989" max="8989" width="5.7109375" style="5" customWidth="1"/>
    <col min="8990" max="8990" width="2.7109375" style="5" customWidth="1"/>
    <col min="8991" max="8991" width="5.7109375" style="5" customWidth="1"/>
    <col min="8992" max="8992" width="6.42578125" style="5" customWidth="1"/>
    <col min="8993" max="8993" width="7.140625" style="5" customWidth="1"/>
    <col min="8994" max="8994" width="4.140625" style="5" customWidth="1"/>
    <col min="8995" max="9006" width="2.7109375" style="5" customWidth="1"/>
    <col min="9007" max="9007" width="2.28515625" style="5" customWidth="1"/>
    <col min="9008" max="9008" width="3.85546875" style="5" customWidth="1"/>
    <col min="9009" max="9022" width="2.7109375" style="5" customWidth="1"/>
    <col min="9023" max="9023" width="4.140625" style="5" customWidth="1"/>
    <col min="9024" max="9069" width="2.7109375" style="5" customWidth="1"/>
    <col min="9070" max="9216" width="4.5703125" style="5"/>
    <col min="9217" max="9217" width="11.7109375" style="5" customWidth="1"/>
    <col min="9218" max="9218" width="6.28515625" style="5" customWidth="1"/>
    <col min="9219" max="9219" width="12.140625" style="5" customWidth="1"/>
    <col min="9220" max="9220" width="0" style="5" hidden="1" customWidth="1"/>
    <col min="9221" max="9221" width="6.85546875" style="5" customWidth="1"/>
    <col min="9222" max="9222" width="7.85546875" style="5" customWidth="1"/>
    <col min="9223" max="9223" width="6.28515625" style="5" customWidth="1"/>
    <col min="9224" max="9224" width="2.7109375" style="5" customWidth="1"/>
    <col min="9225" max="9225" width="6.5703125" style="5" customWidth="1"/>
    <col min="9226" max="9226" width="2.7109375" style="5" customWidth="1"/>
    <col min="9227" max="9227" width="5.7109375" style="5" customWidth="1"/>
    <col min="9228" max="9228" width="2.7109375" style="5" customWidth="1"/>
    <col min="9229" max="9229" width="5.7109375" style="5" customWidth="1"/>
    <col min="9230" max="9230" width="2.7109375" style="5" customWidth="1"/>
    <col min="9231" max="9231" width="6.28515625" style="5" customWidth="1"/>
    <col min="9232" max="9232" width="2.7109375" style="5" customWidth="1"/>
    <col min="9233" max="9233" width="5.7109375" style="5" customWidth="1"/>
    <col min="9234" max="9234" width="2.7109375" style="5" customWidth="1"/>
    <col min="9235" max="9235" width="5.7109375" style="5" customWidth="1"/>
    <col min="9236" max="9236" width="2.7109375" style="5" customWidth="1"/>
    <col min="9237" max="9237" width="5.7109375" style="5" customWidth="1"/>
    <col min="9238" max="9238" width="2.7109375" style="5" customWidth="1"/>
    <col min="9239" max="9239" width="5.7109375" style="5" customWidth="1"/>
    <col min="9240" max="9240" width="2.7109375" style="5" customWidth="1"/>
    <col min="9241" max="9241" width="5.7109375" style="5" customWidth="1"/>
    <col min="9242" max="9242" width="2.7109375" style="5" customWidth="1"/>
    <col min="9243" max="9243" width="6.28515625" style="5" customWidth="1"/>
    <col min="9244" max="9244" width="2.7109375" style="5" customWidth="1"/>
    <col min="9245" max="9245" width="5.7109375" style="5" customWidth="1"/>
    <col min="9246" max="9246" width="2.7109375" style="5" customWidth="1"/>
    <col min="9247" max="9247" width="5.7109375" style="5" customWidth="1"/>
    <col min="9248" max="9248" width="6.42578125" style="5" customWidth="1"/>
    <col min="9249" max="9249" width="7.140625" style="5" customWidth="1"/>
    <col min="9250" max="9250" width="4.140625" style="5" customWidth="1"/>
    <col min="9251" max="9262" width="2.7109375" style="5" customWidth="1"/>
    <col min="9263" max="9263" width="2.28515625" style="5" customWidth="1"/>
    <col min="9264" max="9264" width="3.85546875" style="5" customWidth="1"/>
    <col min="9265" max="9278" width="2.7109375" style="5" customWidth="1"/>
    <col min="9279" max="9279" width="4.140625" style="5" customWidth="1"/>
    <col min="9280" max="9325" width="2.7109375" style="5" customWidth="1"/>
    <col min="9326" max="9472" width="4.5703125" style="5"/>
    <col min="9473" max="9473" width="11.7109375" style="5" customWidth="1"/>
    <col min="9474" max="9474" width="6.28515625" style="5" customWidth="1"/>
    <col min="9475" max="9475" width="12.140625" style="5" customWidth="1"/>
    <col min="9476" max="9476" width="0" style="5" hidden="1" customWidth="1"/>
    <col min="9477" max="9477" width="6.85546875" style="5" customWidth="1"/>
    <col min="9478" max="9478" width="7.85546875" style="5" customWidth="1"/>
    <col min="9479" max="9479" width="6.28515625" style="5" customWidth="1"/>
    <col min="9480" max="9480" width="2.7109375" style="5" customWidth="1"/>
    <col min="9481" max="9481" width="6.5703125" style="5" customWidth="1"/>
    <col min="9482" max="9482" width="2.7109375" style="5" customWidth="1"/>
    <col min="9483" max="9483" width="5.7109375" style="5" customWidth="1"/>
    <col min="9484" max="9484" width="2.7109375" style="5" customWidth="1"/>
    <col min="9485" max="9485" width="5.7109375" style="5" customWidth="1"/>
    <col min="9486" max="9486" width="2.7109375" style="5" customWidth="1"/>
    <col min="9487" max="9487" width="6.28515625" style="5" customWidth="1"/>
    <col min="9488" max="9488" width="2.7109375" style="5" customWidth="1"/>
    <col min="9489" max="9489" width="5.7109375" style="5" customWidth="1"/>
    <col min="9490" max="9490" width="2.7109375" style="5" customWidth="1"/>
    <col min="9491" max="9491" width="5.7109375" style="5" customWidth="1"/>
    <col min="9492" max="9492" width="2.7109375" style="5" customWidth="1"/>
    <col min="9493" max="9493" width="5.7109375" style="5" customWidth="1"/>
    <col min="9494" max="9494" width="2.7109375" style="5" customWidth="1"/>
    <col min="9495" max="9495" width="5.7109375" style="5" customWidth="1"/>
    <col min="9496" max="9496" width="2.7109375" style="5" customWidth="1"/>
    <col min="9497" max="9497" width="5.7109375" style="5" customWidth="1"/>
    <col min="9498" max="9498" width="2.7109375" style="5" customWidth="1"/>
    <col min="9499" max="9499" width="6.28515625" style="5" customWidth="1"/>
    <col min="9500" max="9500" width="2.7109375" style="5" customWidth="1"/>
    <col min="9501" max="9501" width="5.7109375" style="5" customWidth="1"/>
    <col min="9502" max="9502" width="2.7109375" style="5" customWidth="1"/>
    <col min="9503" max="9503" width="5.7109375" style="5" customWidth="1"/>
    <col min="9504" max="9504" width="6.42578125" style="5" customWidth="1"/>
    <col min="9505" max="9505" width="7.140625" style="5" customWidth="1"/>
    <col min="9506" max="9506" width="4.140625" style="5" customWidth="1"/>
    <col min="9507" max="9518" width="2.7109375" style="5" customWidth="1"/>
    <col min="9519" max="9519" width="2.28515625" style="5" customWidth="1"/>
    <col min="9520" max="9520" width="3.85546875" style="5" customWidth="1"/>
    <col min="9521" max="9534" width="2.7109375" style="5" customWidth="1"/>
    <col min="9535" max="9535" width="4.140625" style="5" customWidth="1"/>
    <col min="9536" max="9581" width="2.7109375" style="5" customWidth="1"/>
    <col min="9582" max="9728" width="4.5703125" style="5"/>
    <col min="9729" max="9729" width="11.7109375" style="5" customWidth="1"/>
    <col min="9730" max="9730" width="6.28515625" style="5" customWidth="1"/>
    <col min="9731" max="9731" width="12.140625" style="5" customWidth="1"/>
    <col min="9732" max="9732" width="0" style="5" hidden="1" customWidth="1"/>
    <col min="9733" max="9733" width="6.85546875" style="5" customWidth="1"/>
    <col min="9734" max="9734" width="7.85546875" style="5" customWidth="1"/>
    <col min="9735" max="9735" width="6.28515625" style="5" customWidth="1"/>
    <col min="9736" max="9736" width="2.7109375" style="5" customWidth="1"/>
    <col min="9737" max="9737" width="6.5703125" style="5" customWidth="1"/>
    <col min="9738" max="9738" width="2.7109375" style="5" customWidth="1"/>
    <col min="9739" max="9739" width="5.7109375" style="5" customWidth="1"/>
    <col min="9740" max="9740" width="2.7109375" style="5" customWidth="1"/>
    <col min="9741" max="9741" width="5.7109375" style="5" customWidth="1"/>
    <col min="9742" max="9742" width="2.7109375" style="5" customWidth="1"/>
    <col min="9743" max="9743" width="6.28515625" style="5" customWidth="1"/>
    <col min="9744" max="9744" width="2.7109375" style="5" customWidth="1"/>
    <col min="9745" max="9745" width="5.7109375" style="5" customWidth="1"/>
    <col min="9746" max="9746" width="2.7109375" style="5" customWidth="1"/>
    <col min="9747" max="9747" width="5.7109375" style="5" customWidth="1"/>
    <col min="9748" max="9748" width="2.7109375" style="5" customWidth="1"/>
    <col min="9749" max="9749" width="5.7109375" style="5" customWidth="1"/>
    <col min="9750" max="9750" width="2.7109375" style="5" customWidth="1"/>
    <col min="9751" max="9751" width="5.7109375" style="5" customWidth="1"/>
    <col min="9752" max="9752" width="2.7109375" style="5" customWidth="1"/>
    <col min="9753" max="9753" width="5.7109375" style="5" customWidth="1"/>
    <col min="9754" max="9754" width="2.7109375" style="5" customWidth="1"/>
    <col min="9755" max="9755" width="6.28515625" style="5" customWidth="1"/>
    <col min="9756" max="9756" width="2.7109375" style="5" customWidth="1"/>
    <col min="9757" max="9757" width="5.7109375" style="5" customWidth="1"/>
    <col min="9758" max="9758" width="2.7109375" style="5" customWidth="1"/>
    <col min="9759" max="9759" width="5.7109375" style="5" customWidth="1"/>
    <col min="9760" max="9760" width="6.42578125" style="5" customWidth="1"/>
    <col min="9761" max="9761" width="7.140625" style="5" customWidth="1"/>
    <col min="9762" max="9762" width="4.140625" style="5" customWidth="1"/>
    <col min="9763" max="9774" width="2.7109375" style="5" customWidth="1"/>
    <col min="9775" max="9775" width="2.28515625" style="5" customWidth="1"/>
    <col min="9776" max="9776" width="3.85546875" style="5" customWidth="1"/>
    <col min="9777" max="9790" width="2.7109375" style="5" customWidth="1"/>
    <col min="9791" max="9791" width="4.140625" style="5" customWidth="1"/>
    <col min="9792" max="9837" width="2.7109375" style="5" customWidth="1"/>
    <col min="9838" max="9984" width="4.5703125" style="5"/>
    <col min="9985" max="9985" width="11.7109375" style="5" customWidth="1"/>
    <col min="9986" max="9986" width="6.28515625" style="5" customWidth="1"/>
    <col min="9987" max="9987" width="12.140625" style="5" customWidth="1"/>
    <col min="9988" max="9988" width="0" style="5" hidden="1" customWidth="1"/>
    <col min="9989" max="9989" width="6.85546875" style="5" customWidth="1"/>
    <col min="9990" max="9990" width="7.85546875" style="5" customWidth="1"/>
    <col min="9991" max="9991" width="6.28515625" style="5" customWidth="1"/>
    <col min="9992" max="9992" width="2.7109375" style="5" customWidth="1"/>
    <col min="9993" max="9993" width="6.5703125" style="5" customWidth="1"/>
    <col min="9994" max="9994" width="2.7109375" style="5" customWidth="1"/>
    <col min="9995" max="9995" width="5.7109375" style="5" customWidth="1"/>
    <col min="9996" max="9996" width="2.7109375" style="5" customWidth="1"/>
    <col min="9997" max="9997" width="5.7109375" style="5" customWidth="1"/>
    <col min="9998" max="9998" width="2.7109375" style="5" customWidth="1"/>
    <col min="9999" max="9999" width="6.28515625" style="5" customWidth="1"/>
    <col min="10000" max="10000" width="2.7109375" style="5" customWidth="1"/>
    <col min="10001" max="10001" width="5.7109375" style="5" customWidth="1"/>
    <col min="10002" max="10002" width="2.7109375" style="5" customWidth="1"/>
    <col min="10003" max="10003" width="5.7109375" style="5" customWidth="1"/>
    <col min="10004" max="10004" width="2.7109375" style="5" customWidth="1"/>
    <col min="10005" max="10005" width="5.7109375" style="5" customWidth="1"/>
    <col min="10006" max="10006" width="2.7109375" style="5" customWidth="1"/>
    <col min="10007" max="10007" width="5.7109375" style="5" customWidth="1"/>
    <col min="10008" max="10008" width="2.7109375" style="5" customWidth="1"/>
    <col min="10009" max="10009" width="5.7109375" style="5" customWidth="1"/>
    <col min="10010" max="10010" width="2.7109375" style="5" customWidth="1"/>
    <col min="10011" max="10011" width="6.28515625" style="5" customWidth="1"/>
    <col min="10012" max="10012" width="2.7109375" style="5" customWidth="1"/>
    <col min="10013" max="10013" width="5.7109375" style="5" customWidth="1"/>
    <col min="10014" max="10014" width="2.7109375" style="5" customWidth="1"/>
    <col min="10015" max="10015" width="5.7109375" style="5" customWidth="1"/>
    <col min="10016" max="10016" width="6.42578125" style="5" customWidth="1"/>
    <col min="10017" max="10017" width="7.140625" style="5" customWidth="1"/>
    <col min="10018" max="10018" width="4.140625" style="5" customWidth="1"/>
    <col min="10019" max="10030" width="2.7109375" style="5" customWidth="1"/>
    <col min="10031" max="10031" width="2.28515625" style="5" customWidth="1"/>
    <col min="10032" max="10032" width="3.85546875" style="5" customWidth="1"/>
    <col min="10033" max="10046" width="2.7109375" style="5" customWidth="1"/>
    <col min="10047" max="10047" width="4.140625" style="5" customWidth="1"/>
    <col min="10048" max="10093" width="2.7109375" style="5" customWidth="1"/>
    <col min="10094" max="10240" width="4.5703125" style="5"/>
    <col min="10241" max="10241" width="11.7109375" style="5" customWidth="1"/>
    <col min="10242" max="10242" width="6.28515625" style="5" customWidth="1"/>
    <col min="10243" max="10243" width="12.140625" style="5" customWidth="1"/>
    <col min="10244" max="10244" width="0" style="5" hidden="1" customWidth="1"/>
    <col min="10245" max="10245" width="6.85546875" style="5" customWidth="1"/>
    <col min="10246" max="10246" width="7.85546875" style="5" customWidth="1"/>
    <col min="10247" max="10247" width="6.28515625" style="5" customWidth="1"/>
    <col min="10248" max="10248" width="2.7109375" style="5" customWidth="1"/>
    <col min="10249" max="10249" width="6.5703125" style="5" customWidth="1"/>
    <col min="10250" max="10250" width="2.7109375" style="5" customWidth="1"/>
    <col min="10251" max="10251" width="5.7109375" style="5" customWidth="1"/>
    <col min="10252" max="10252" width="2.7109375" style="5" customWidth="1"/>
    <col min="10253" max="10253" width="5.7109375" style="5" customWidth="1"/>
    <col min="10254" max="10254" width="2.7109375" style="5" customWidth="1"/>
    <col min="10255" max="10255" width="6.28515625" style="5" customWidth="1"/>
    <col min="10256" max="10256" width="2.7109375" style="5" customWidth="1"/>
    <col min="10257" max="10257" width="5.7109375" style="5" customWidth="1"/>
    <col min="10258" max="10258" width="2.7109375" style="5" customWidth="1"/>
    <col min="10259" max="10259" width="5.7109375" style="5" customWidth="1"/>
    <col min="10260" max="10260" width="2.7109375" style="5" customWidth="1"/>
    <col min="10261" max="10261" width="5.7109375" style="5" customWidth="1"/>
    <col min="10262" max="10262" width="2.7109375" style="5" customWidth="1"/>
    <col min="10263" max="10263" width="5.7109375" style="5" customWidth="1"/>
    <col min="10264" max="10264" width="2.7109375" style="5" customWidth="1"/>
    <col min="10265" max="10265" width="5.7109375" style="5" customWidth="1"/>
    <col min="10266" max="10266" width="2.7109375" style="5" customWidth="1"/>
    <col min="10267" max="10267" width="6.28515625" style="5" customWidth="1"/>
    <col min="10268" max="10268" width="2.7109375" style="5" customWidth="1"/>
    <col min="10269" max="10269" width="5.7109375" style="5" customWidth="1"/>
    <col min="10270" max="10270" width="2.7109375" style="5" customWidth="1"/>
    <col min="10271" max="10271" width="5.7109375" style="5" customWidth="1"/>
    <col min="10272" max="10272" width="6.42578125" style="5" customWidth="1"/>
    <col min="10273" max="10273" width="7.140625" style="5" customWidth="1"/>
    <col min="10274" max="10274" width="4.140625" style="5" customWidth="1"/>
    <col min="10275" max="10286" width="2.7109375" style="5" customWidth="1"/>
    <col min="10287" max="10287" width="2.28515625" style="5" customWidth="1"/>
    <col min="10288" max="10288" width="3.85546875" style="5" customWidth="1"/>
    <col min="10289" max="10302" width="2.7109375" style="5" customWidth="1"/>
    <col min="10303" max="10303" width="4.140625" style="5" customWidth="1"/>
    <col min="10304" max="10349" width="2.7109375" style="5" customWidth="1"/>
    <col min="10350" max="10496" width="4.5703125" style="5"/>
    <col min="10497" max="10497" width="11.7109375" style="5" customWidth="1"/>
    <col min="10498" max="10498" width="6.28515625" style="5" customWidth="1"/>
    <col min="10499" max="10499" width="12.140625" style="5" customWidth="1"/>
    <col min="10500" max="10500" width="0" style="5" hidden="1" customWidth="1"/>
    <col min="10501" max="10501" width="6.85546875" style="5" customWidth="1"/>
    <col min="10502" max="10502" width="7.85546875" style="5" customWidth="1"/>
    <col min="10503" max="10503" width="6.28515625" style="5" customWidth="1"/>
    <col min="10504" max="10504" width="2.7109375" style="5" customWidth="1"/>
    <col min="10505" max="10505" width="6.5703125" style="5" customWidth="1"/>
    <col min="10506" max="10506" width="2.7109375" style="5" customWidth="1"/>
    <col min="10507" max="10507" width="5.7109375" style="5" customWidth="1"/>
    <col min="10508" max="10508" width="2.7109375" style="5" customWidth="1"/>
    <col min="10509" max="10509" width="5.7109375" style="5" customWidth="1"/>
    <col min="10510" max="10510" width="2.7109375" style="5" customWidth="1"/>
    <col min="10511" max="10511" width="6.28515625" style="5" customWidth="1"/>
    <col min="10512" max="10512" width="2.7109375" style="5" customWidth="1"/>
    <col min="10513" max="10513" width="5.7109375" style="5" customWidth="1"/>
    <col min="10514" max="10514" width="2.7109375" style="5" customWidth="1"/>
    <col min="10515" max="10515" width="5.7109375" style="5" customWidth="1"/>
    <col min="10516" max="10516" width="2.7109375" style="5" customWidth="1"/>
    <col min="10517" max="10517" width="5.7109375" style="5" customWidth="1"/>
    <col min="10518" max="10518" width="2.7109375" style="5" customWidth="1"/>
    <col min="10519" max="10519" width="5.7109375" style="5" customWidth="1"/>
    <col min="10520" max="10520" width="2.7109375" style="5" customWidth="1"/>
    <col min="10521" max="10521" width="5.7109375" style="5" customWidth="1"/>
    <col min="10522" max="10522" width="2.7109375" style="5" customWidth="1"/>
    <col min="10523" max="10523" width="6.28515625" style="5" customWidth="1"/>
    <col min="10524" max="10524" width="2.7109375" style="5" customWidth="1"/>
    <col min="10525" max="10525" width="5.7109375" style="5" customWidth="1"/>
    <col min="10526" max="10526" width="2.7109375" style="5" customWidth="1"/>
    <col min="10527" max="10527" width="5.7109375" style="5" customWidth="1"/>
    <col min="10528" max="10528" width="6.42578125" style="5" customWidth="1"/>
    <col min="10529" max="10529" width="7.140625" style="5" customWidth="1"/>
    <col min="10530" max="10530" width="4.140625" style="5" customWidth="1"/>
    <col min="10531" max="10542" width="2.7109375" style="5" customWidth="1"/>
    <col min="10543" max="10543" width="2.28515625" style="5" customWidth="1"/>
    <col min="10544" max="10544" width="3.85546875" style="5" customWidth="1"/>
    <col min="10545" max="10558" width="2.7109375" style="5" customWidth="1"/>
    <col min="10559" max="10559" width="4.140625" style="5" customWidth="1"/>
    <col min="10560" max="10605" width="2.7109375" style="5" customWidth="1"/>
    <col min="10606" max="10752" width="4.5703125" style="5"/>
    <col min="10753" max="10753" width="11.7109375" style="5" customWidth="1"/>
    <col min="10754" max="10754" width="6.28515625" style="5" customWidth="1"/>
    <col min="10755" max="10755" width="12.140625" style="5" customWidth="1"/>
    <col min="10756" max="10756" width="0" style="5" hidden="1" customWidth="1"/>
    <col min="10757" max="10757" width="6.85546875" style="5" customWidth="1"/>
    <col min="10758" max="10758" width="7.85546875" style="5" customWidth="1"/>
    <col min="10759" max="10759" width="6.28515625" style="5" customWidth="1"/>
    <col min="10760" max="10760" width="2.7109375" style="5" customWidth="1"/>
    <col min="10761" max="10761" width="6.5703125" style="5" customWidth="1"/>
    <col min="10762" max="10762" width="2.7109375" style="5" customWidth="1"/>
    <col min="10763" max="10763" width="5.7109375" style="5" customWidth="1"/>
    <col min="10764" max="10764" width="2.7109375" style="5" customWidth="1"/>
    <col min="10765" max="10765" width="5.7109375" style="5" customWidth="1"/>
    <col min="10766" max="10766" width="2.7109375" style="5" customWidth="1"/>
    <col min="10767" max="10767" width="6.28515625" style="5" customWidth="1"/>
    <col min="10768" max="10768" width="2.7109375" style="5" customWidth="1"/>
    <col min="10769" max="10769" width="5.7109375" style="5" customWidth="1"/>
    <col min="10770" max="10770" width="2.7109375" style="5" customWidth="1"/>
    <col min="10771" max="10771" width="5.7109375" style="5" customWidth="1"/>
    <col min="10772" max="10772" width="2.7109375" style="5" customWidth="1"/>
    <col min="10773" max="10773" width="5.7109375" style="5" customWidth="1"/>
    <col min="10774" max="10774" width="2.7109375" style="5" customWidth="1"/>
    <col min="10775" max="10775" width="5.7109375" style="5" customWidth="1"/>
    <col min="10776" max="10776" width="2.7109375" style="5" customWidth="1"/>
    <col min="10777" max="10777" width="5.7109375" style="5" customWidth="1"/>
    <col min="10778" max="10778" width="2.7109375" style="5" customWidth="1"/>
    <col min="10779" max="10779" width="6.28515625" style="5" customWidth="1"/>
    <col min="10780" max="10780" width="2.7109375" style="5" customWidth="1"/>
    <col min="10781" max="10781" width="5.7109375" style="5" customWidth="1"/>
    <col min="10782" max="10782" width="2.7109375" style="5" customWidth="1"/>
    <col min="10783" max="10783" width="5.7109375" style="5" customWidth="1"/>
    <col min="10784" max="10784" width="6.42578125" style="5" customWidth="1"/>
    <col min="10785" max="10785" width="7.140625" style="5" customWidth="1"/>
    <col min="10786" max="10786" width="4.140625" style="5" customWidth="1"/>
    <col min="10787" max="10798" width="2.7109375" style="5" customWidth="1"/>
    <col min="10799" max="10799" width="2.28515625" style="5" customWidth="1"/>
    <col min="10800" max="10800" width="3.85546875" style="5" customWidth="1"/>
    <col min="10801" max="10814" width="2.7109375" style="5" customWidth="1"/>
    <col min="10815" max="10815" width="4.140625" style="5" customWidth="1"/>
    <col min="10816" max="10861" width="2.7109375" style="5" customWidth="1"/>
    <col min="10862" max="11008" width="4.5703125" style="5"/>
    <col min="11009" max="11009" width="11.7109375" style="5" customWidth="1"/>
    <col min="11010" max="11010" width="6.28515625" style="5" customWidth="1"/>
    <col min="11011" max="11011" width="12.140625" style="5" customWidth="1"/>
    <col min="11012" max="11012" width="0" style="5" hidden="1" customWidth="1"/>
    <col min="11013" max="11013" width="6.85546875" style="5" customWidth="1"/>
    <col min="11014" max="11014" width="7.85546875" style="5" customWidth="1"/>
    <col min="11015" max="11015" width="6.28515625" style="5" customWidth="1"/>
    <col min="11016" max="11016" width="2.7109375" style="5" customWidth="1"/>
    <col min="11017" max="11017" width="6.5703125" style="5" customWidth="1"/>
    <col min="11018" max="11018" width="2.7109375" style="5" customWidth="1"/>
    <col min="11019" max="11019" width="5.7109375" style="5" customWidth="1"/>
    <col min="11020" max="11020" width="2.7109375" style="5" customWidth="1"/>
    <col min="11021" max="11021" width="5.7109375" style="5" customWidth="1"/>
    <col min="11022" max="11022" width="2.7109375" style="5" customWidth="1"/>
    <col min="11023" max="11023" width="6.28515625" style="5" customWidth="1"/>
    <col min="11024" max="11024" width="2.7109375" style="5" customWidth="1"/>
    <col min="11025" max="11025" width="5.7109375" style="5" customWidth="1"/>
    <col min="11026" max="11026" width="2.7109375" style="5" customWidth="1"/>
    <col min="11027" max="11027" width="5.7109375" style="5" customWidth="1"/>
    <col min="11028" max="11028" width="2.7109375" style="5" customWidth="1"/>
    <col min="11029" max="11029" width="5.7109375" style="5" customWidth="1"/>
    <col min="11030" max="11030" width="2.7109375" style="5" customWidth="1"/>
    <col min="11031" max="11031" width="5.7109375" style="5" customWidth="1"/>
    <col min="11032" max="11032" width="2.7109375" style="5" customWidth="1"/>
    <col min="11033" max="11033" width="5.7109375" style="5" customWidth="1"/>
    <col min="11034" max="11034" width="2.7109375" style="5" customWidth="1"/>
    <col min="11035" max="11035" width="6.28515625" style="5" customWidth="1"/>
    <col min="11036" max="11036" width="2.7109375" style="5" customWidth="1"/>
    <col min="11037" max="11037" width="5.7109375" style="5" customWidth="1"/>
    <col min="11038" max="11038" width="2.7109375" style="5" customWidth="1"/>
    <col min="11039" max="11039" width="5.7109375" style="5" customWidth="1"/>
    <col min="11040" max="11040" width="6.42578125" style="5" customWidth="1"/>
    <col min="11041" max="11041" width="7.140625" style="5" customWidth="1"/>
    <col min="11042" max="11042" width="4.140625" style="5" customWidth="1"/>
    <col min="11043" max="11054" width="2.7109375" style="5" customWidth="1"/>
    <col min="11055" max="11055" width="2.28515625" style="5" customWidth="1"/>
    <col min="11056" max="11056" width="3.85546875" style="5" customWidth="1"/>
    <col min="11057" max="11070" width="2.7109375" style="5" customWidth="1"/>
    <col min="11071" max="11071" width="4.140625" style="5" customWidth="1"/>
    <col min="11072" max="11117" width="2.7109375" style="5" customWidth="1"/>
    <col min="11118" max="11264" width="4.5703125" style="5"/>
    <col min="11265" max="11265" width="11.7109375" style="5" customWidth="1"/>
    <col min="11266" max="11266" width="6.28515625" style="5" customWidth="1"/>
    <col min="11267" max="11267" width="12.140625" style="5" customWidth="1"/>
    <col min="11268" max="11268" width="0" style="5" hidden="1" customWidth="1"/>
    <col min="11269" max="11269" width="6.85546875" style="5" customWidth="1"/>
    <col min="11270" max="11270" width="7.85546875" style="5" customWidth="1"/>
    <col min="11271" max="11271" width="6.28515625" style="5" customWidth="1"/>
    <col min="11272" max="11272" width="2.7109375" style="5" customWidth="1"/>
    <col min="11273" max="11273" width="6.5703125" style="5" customWidth="1"/>
    <col min="11274" max="11274" width="2.7109375" style="5" customWidth="1"/>
    <col min="11275" max="11275" width="5.7109375" style="5" customWidth="1"/>
    <col min="11276" max="11276" width="2.7109375" style="5" customWidth="1"/>
    <col min="11277" max="11277" width="5.7109375" style="5" customWidth="1"/>
    <col min="11278" max="11278" width="2.7109375" style="5" customWidth="1"/>
    <col min="11279" max="11279" width="6.28515625" style="5" customWidth="1"/>
    <col min="11280" max="11280" width="2.7109375" style="5" customWidth="1"/>
    <col min="11281" max="11281" width="5.7109375" style="5" customWidth="1"/>
    <col min="11282" max="11282" width="2.7109375" style="5" customWidth="1"/>
    <col min="11283" max="11283" width="5.7109375" style="5" customWidth="1"/>
    <col min="11284" max="11284" width="2.7109375" style="5" customWidth="1"/>
    <col min="11285" max="11285" width="5.7109375" style="5" customWidth="1"/>
    <col min="11286" max="11286" width="2.7109375" style="5" customWidth="1"/>
    <col min="11287" max="11287" width="5.7109375" style="5" customWidth="1"/>
    <col min="11288" max="11288" width="2.7109375" style="5" customWidth="1"/>
    <col min="11289" max="11289" width="5.7109375" style="5" customWidth="1"/>
    <col min="11290" max="11290" width="2.7109375" style="5" customWidth="1"/>
    <col min="11291" max="11291" width="6.28515625" style="5" customWidth="1"/>
    <col min="11292" max="11292" width="2.7109375" style="5" customWidth="1"/>
    <col min="11293" max="11293" width="5.7109375" style="5" customWidth="1"/>
    <col min="11294" max="11294" width="2.7109375" style="5" customWidth="1"/>
    <col min="11295" max="11295" width="5.7109375" style="5" customWidth="1"/>
    <col min="11296" max="11296" width="6.42578125" style="5" customWidth="1"/>
    <col min="11297" max="11297" width="7.140625" style="5" customWidth="1"/>
    <col min="11298" max="11298" width="4.140625" style="5" customWidth="1"/>
    <col min="11299" max="11310" width="2.7109375" style="5" customWidth="1"/>
    <col min="11311" max="11311" width="2.28515625" style="5" customWidth="1"/>
    <col min="11312" max="11312" width="3.85546875" style="5" customWidth="1"/>
    <col min="11313" max="11326" width="2.7109375" style="5" customWidth="1"/>
    <col min="11327" max="11327" width="4.140625" style="5" customWidth="1"/>
    <col min="11328" max="11373" width="2.7109375" style="5" customWidth="1"/>
    <col min="11374" max="11520" width="4.5703125" style="5"/>
    <col min="11521" max="11521" width="11.7109375" style="5" customWidth="1"/>
    <col min="11522" max="11522" width="6.28515625" style="5" customWidth="1"/>
    <col min="11523" max="11523" width="12.140625" style="5" customWidth="1"/>
    <col min="11524" max="11524" width="0" style="5" hidden="1" customWidth="1"/>
    <col min="11525" max="11525" width="6.85546875" style="5" customWidth="1"/>
    <col min="11526" max="11526" width="7.85546875" style="5" customWidth="1"/>
    <col min="11527" max="11527" width="6.28515625" style="5" customWidth="1"/>
    <col min="11528" max="11528" width="2.7109375" style="5" customWidth="1"/>
    <col min="11529" max="11529" width="6.5703125" style="5" customWidth="1"/>
    <col min="11530" max="11530" width="2.7109375" style="5" customWidth="1"/>
    <col min="11531" max="11531" width="5.7109375" style="5" customWidth="1"/>
    <col min="11532" max="11532" width="2.7109375" style="5" customWidth="1"/>
    <col min="11533" max="11533" width="5.7109375" style="5" customWidth="1"/>
    <col min="11534" max="11534" width="2.7109375" style="5" customWidth="1"/>
    <col min="11535" max="11535" width="6.28515625" style="5" customWidth="1"/>
    <col min="11536" max="11536" width="2.7109375" style="5" customWidth="1"/>
    <col min="11537" max="11537" width="5.7109375" style="5" customWidth="1"/>
    <col min="11538" max="11538" width="2.7109375" style="5" customWidth="1"/>
    <col min="11539" max="11539" width="5.7109375" style="5" customWidth="1"/>
    <col min="11540" max="11540" width="2.7109375" style="5" customWidth="1"/>
    <col min="11541" max="11541" width="5.7109375" style="5" customWidth="1"/>
    <col min="11542" max="11542" width="2.7109375" style="5" customWidth="1"/>
    <col min="11543" max="11543" width="5.7109375" style="5" customWidth="1"/>
    <col min="11544" max="11544" width="2.7109375" style="5" customWidth="1"/>
    <col min="11545" max="11545" width="5.7109375" style="5" customWidth="1"/>
    <col min="11546" max="11546" width="2.7109375" style="5" customWidth="1"/>
    <col min="11547" max="11547" width="6.28515625" style="5" customWidth="1"/>
    <col min="11548" max="11548" width="2.7109375" style="5" customWidth="1"/>
    <col min="11549" max="11549" width="5.7109375" style="5" customWidth="1"/>
    <col min="11550" max="11550" width="2.7109375" style="5" customWidth="1"/>
    <col min="11551" max="11551" width="5.7109375" style="5" customWidth="1"/>
    <col min="11552" max="11552" width="6.42578125" style="5" customWidth="1"/>
    <col min="11553" max="11553" width="7.140625" style="5" customWidth="1"/>
    <col min="11554" max="11554" width="4.140625" style="5" customWidth="1"/>
    <col min="11555" max="11566" width="2.7109375" style="5" customWidth="1"/>
    <col min="11567" max="11567" width="2.28515625" style="5" customWidth="1"/>
    <col min="11568" max="11568" width="3.85546875" style="5" customWidth="1"/>
    <col min="11569" max="11582" width="2.7109375" style="5" customWidth="1"/>
    <col min="11583" max="11583" width="4.140625" style="5" customWidth="1"/>
    <col min="11584" max="11629" width="2.7109375" style="5" customWidth="1"/>
    <col min="11630" max="11776" width="4.5703125" style="5"/>
    <col min="11777" max="11777" width="11.7109375" style="5" customWidth="1"/>
    <col min="11778" max="11778" width="6.28515625" style="5" customWidth="1"/>
    <col min="11779" max="11779" width="12.140625" style="5" customWidth="1"/>
    <col min="11780" max="11780" width="0" style="5" hidden="1" customWidth="1"/>
    <col min="11781" max="11781" width="6.85546875" style="5" customWidth="1"/>
    <col min="11782" max="11782" width="7.85546875" style="5" customWidth="1"/>
    <col min="11783" max="11783" width="6.28515625" style="5" customWidth="1"/>
    <col min="11784" max="11784" width="2.7109375" style="5" customWidth="1"/>
    <col min="11785" max="11785" width="6.5703125" style="5" customWidth="1"/>
    <col min="11786" max="11786" width="2.7109375" style="5" customWidth="1"/>
    <col min="11787" max="11787" width="5.7109375" style="5" customWidth="1"/>
    <col min="11788" max="11788" width="2.7109375" style="5" customWidth="1"/>
    <col min="11789" max="11789" width="5.7109375" style="5" customWidth="1"/>
    <col min="11790" max="11790" width="2.7109375" style="5" customWidth="1"/>
    <col min="11791" max="11791" width="6.28515625" style="5" customWidth="1"/>
    <col min="11792" max="11792" width="2.7109375" style="5" customWidth="1"/>
    <col min="11793" max="11793" width="5.7109375" style="5" customWidth="1"/>
    <col min="11794" max="11794" width="2.7109375" style="5" customWidth="1"/>
    <col min="11795" max="11795" width="5.7109375" style="5" customWidth="1"/>
    <col min="11796" max="11796" width="2.7109375" style="5" customWidth="1"/>
    <col min="11797" max="11797" width="5.7109375" style="5" customWidth="1"/>
    <col min="11798" max="11798" width="2.7109375" style="5" customWidth="1"/>
    <col min="11799" max="11799" width="5.7109375" style="5" customWidth="1"/>
    <col min="11800" max="11800" width="2.7109375" style="5" customWidth="1"/>
    <col min="11801" max="11801" width="5.7109375" style="5" customWidth="1"/>
    <col min="11802" max="11802" width="2.7109375" style="5" customWidth="1"/>
    <col min="11803" max="11803" width="6.28515625" style="5" customWidth="1"/>
    <col min="11804" max="11804" width="2.7109375" style="5" customWidth="1"/>
    <col min="11805" max="11805" width="5.7109375" style="5" customWidth="1"/>
    <col min="11806" max="11806" width="2.7109375" style="5" customWidth="1"/>
    <col min="11807" max="11807" width="5.7109375" style="5" customWidth="1"/>
    <col min="11808" max="11808" width="6.42578125" style="5" customWidth="1"/>
    <col min="11809" max="11809" width="7.140625" style="5" customWidth="1"/>
    <col min="11810" max="11810" width="4.140625" style="5" customWidth="1"/>
    <col min="11811" max="11822" width="2.7109375" style="5" customWidth="1"/>
    <col min="11823" max="11823" width="2.28515625" style="5" customWidth="1"/>
    <col min="11824" max="11824" width="3.85546875" style="5" customWidth="1"/>
    <col min="11825" max="11838" width="2.7109375" style="5" customWidth="1"/>
    <col min="11839" max="11839" width="4.140625" style="5" customWidth="1"/>
    <col min="11840" max="11885" width="2.7109375" style="5" customWidth="1"/>
    <col min="11886" max="12032" width="4.5703125" style="5"/>
    <col min="12033" max="12033" width="11.7109375" style="5" customWidth="1"/>
    <col min="12034" max="12034" width="6.28515625" style="5" customWidth="1"/>
    <col min="12035" max="12035" width="12.140625" style="5" customWidth="1"/>
    <col min="12036" max="12036" width="0" style="5" hidden="1" customWidth="1"/>
    <col min="12037" max="12037" width="6.85546875" style="5" customWidth="1"/>
    <col min="12038" max="12038" width="7.85546875" style="5" customWidth="1"/>
    <col min="12039" max="12039" width="6.28515625" style="5" customWidth="1"/>
    <col min="12040" max="12040" width="2.7109375" style="5" customWidth="1"/>
    <col min="12041" max="12041" width="6.5703125" style="5" customWidth="1"/>
    <col min="12042" max="12042" width="2.7109375" style="5" customWidth="1"/>
    <col min="12043" max="12043" width="5.7109375" style="5" customWidth="1"/>
    <col min="12044" max="12044" width="2.7109375" style="5" customWidth="1"/>
    <col min="12045" max="12045" width="5.7109375" style="5" customWidth="1"/>
    <col min="12046" max="12046" width="2.7109375" style="5" customWidth="1"/>
    <col min="12047" max="12047" width="6.28515625" style="5" customWidth="1"/>
    <col min="12048" max="12048" width="2.7109375" style="5" customWidth="1"/>
    <col min="12049" max="12049" width="5.7109375" style="5" customWidth="1"/>
    <col min="12050" max="12050" width="2.7109375" style="5" customWidth="1"/>
    <col min="12051" max="12051" width="5.7109375" style="5" customWidth="1"/>
    <col min="12052" max="12052" width="2.7109375" style="5" customWidth="1"/>
    <col min="12053" max="12053" width="5.7109375" style="5" customWidth="1"/>
    <col min="12054" max="12054" width="2.7109375" style="5" customWidth="1"/>
    <col min="12055" max="12055" width="5.7109375" style="5" customWidth="1"/>
    <col min="12056" max="12056" width="2.7109375" style="5" customWidth="1"/>
    <col min="12057" max="12057" width="5.7109375" style="5" customWidth="1"/>
    <col min="12058" max="12058" width="2.7109375" style="5" customWidth="1"/>
    <col min="12059" max="12059" width="6.28515625" style="5" customWidth="1"/>
    <col min="12060" max="12060" width="2.7109375" style="5" customWidth="1"/>
    <col min="12061" max="12061" width="5.7109375" style="5" customWidth="1"/>
    <col min="12062" max="12062" width="2.7109375" style="5" customWidth="1"/>
    <col min="12063" max="12063" width="5.7109375" style="5" customWidth="1"/>
    <col min="12064" max="12064" width="6.42578125" style="5" customWidth="1"/>
    <col min="12065" max="12065" width="7.140625" style="5" customWidth="1"/>
    <col min="12066" max="12066" width="4.140625" style="5" customWidth="1"/>
    <col min="12067" max="12078" width="2.7109375" style="5" customWidth="1"/>
    <col min="12079" max="12079" width="2.28515625" style="5" customWidth="1"/>
    <col min="12080" max="12080" width="3.85546875" style="5" customWidth="1"/>
    <col min="12081" max="12094" width="2.7109375" style="5" customWidth="1"/>
    <col min="12095" max="12095" width="4.140625" style="5" customWidth="1"/>
    <col min="12096" max="12141" width="2.7109375" style="5" customWidth="1"/>
    <col min="12142" max="12288" width="4.5703125" style="5"/>
    <col min="12289" max="12289" width="11.7109375" style="5" customWidth="1"/>
    <col min="12290" max="12290" width="6.28515625" style="5" customWidth="1"/>
    <col min="12291" max="12291" width="12.140625" style="5" customWidth="1"/>
    <col min="12292" max="12292" width="0" style="5" hidden="1" customWidth="1"/>
    <col min="12293" max="12293" width="6.85546875" style="5" customWidth="1"/>
    <col min="12294" max="12294" width="7.85546875" style="5" customWidth="1"/>
    <col min="12295" max="12295" width="6.28515625" style="5" customWidth="1"/>
    <col min="12296" max="12296" width="2.7109375" style="5" customWidth="1"/>
    <col min="12297" max="12297" width="6.5703125" style="5" customWidth="1"/>
    <col min="12298" max="12298" width="2.7109375" style="5" customWidth="1"/>
    <col min="12299" max="12299" width="5.7109375" style="5" customWidth="1"/>
    <col min="12300" max="12300" width="2.7109375" style="5" customWidth="1"/>
    <col min="12301" max="12301" width="5.7109375" style="5" customWidth="1"/>
    <col min="12302" max="12302" width="2.7109375" style="5" customWidth="1"/>
    <col min="12303" max="12303" width="6.28515625" style="5" customWidth="1"/>
    <col min="12304" max="12304" width="2.7109375" style="5" customWidth="1"/>
    <col min="12305" max="12305" width="5.7109375" style="5" customWidth="1"/>
    <col min="12306" max="12306" width="2.7109375" style="5" customWidth="1"/>
    <col min="12307" max="12307" width="5.7109375" style="5" customWidth="1"/>
    <col min="12308" max="12308" width="2.7109375" style="5" customWidth="1"/>
    <col min="12309" max="12309" width="5.7109375" style="5" customWidth="1"/>
    <col min="12310" max="12310" width="2.7109375" style="5" customWidth="1"/>
    <col min="12311" max="12311" width="5.7109375" style="5" customWidth="1"/>
    <col min="12312" max="12312" width="2.7109375" style="5" customWidth="1"/>
    <col min="12313" max="12313" width="5.7109375" style="5" customWidth="1"/>
    <col min="12314" max="12314" width="2.7109375" style="5" customWidth="1"/>
    <col min="12315" max="12315" width="6.28515625" style="5" customWidth="1"/>
    <col min="12316" max="12316" width="2.7109375" style="5" customWidth="1"/>
    <col min="12317" max="12317" width="5.7109375" style="5" customWidth="1"/>
    <col min="12318" max="12318" width="2.7109375" style="5" customWidth="1"/>
    <col min="12319" max="12319" width="5.7109375" style="5" customWidth="1"/>
    <col min="12320" max="12320" width="6.42578125" style="5" customWidth="1"/>
    <col min="12321" max="12321" width="7.140625" style="5" customWidth="1"/>
    <col min="12322" max="12322" width="4.140625" style="5" customWidth="1"/>
    <col min="12323" max="12334" width="2.7109375" style="5" customWidth="1"/>
    <col min="12335" max="12335" width="2.28515625" style="5" customWidth="1"/>
    <col min="12336" max="12336" width="3.85546875" style="5" customWidth="1"/>
    <col min="12337" max="12350" width="2.7109375" style="5" customWidth="1"/>
    <col min="12351" max="12351" width="4.140625" style="5" customWidth="1"/>
    <col min="12352" max="12397" width="2.7109375" style="5" customWidth="1"/>
    <col min="12398" max="12544" width="4.5703125" style="5"/>
    <col min="12545" max="12545" width="11.7109375" style="5" customWidth="1"/>
    <col min="12546" max="12546" width="6.28515625" style="5" customWidth="1"/>
    <col min="12547" max="12547" width="12.140625" style="5" customWidth="1"/>
    <col min="12548" max="12548" width="0" style="5" hidden="1" customWidth="1"/>
    <col min="12549" max="12549" width="6.85546875" style="5" customWidth="1"/>
    <col min="12550" max="12550" width="7.85546875" style="5" customWidth="1"/>
    <col min="12551" max="12551" width="6.28515625" style="5" customWidth="1"/>
    <col min="12552" max="12552" width="2.7109375" style="5" customWidth="1"/>
    <col min="12553" max="12553" width="6.5703125" style="5" customWidth="1"/>
    <col min="12554" max="12554" width="2.7109375" style="5" customWidth="1"/>
    <col min="12555" max="12555" width="5.7109375" style="5" customWidth="1"/>
    <col min="12556" max="12556" width="2.7109375" style="5" customWidth="1"/>
    <col min="12557" max="12557" width="5.7109375" style="5" customWidth="1"/>
    <col min="12558" max="12558" width="2.7109375" style="5" customWidth="1"/>
    <col min="12559" max="12559" width="6.28515625" style="5" customWidth="1"/>
    <col min="12560" max="12560" width="2.7109375" style="5" customWidth="1"/>
    <col min="12561" max="12561" width="5.7109375" style="5" customWidth="1"/>
    <col min="12562" max="12562" width="2.7109375" style="5" customWidth="1"/>
    <col min="12563" max="12563" width="5.7109375" style="5" customWidth="1"/>
    <col min="12564" max="12564" width="2.7109375" style="5" customWidth="1"/>
    <col min="12565" max="12565" width="5.7109375" style="5" customWidth="1"/>
    <col min="12566" max="12566" width="2.7109375" style="5" customWidth="1"/>
    <col min="12567" max="12567" width="5.7109375" style="5" customWidth="1"/>
    <col min="12568" max="12568" width="2.7109375" style="5" customWidth="1"/>
    <col min="12569" max="12569" width="5.7109375" style="5" customWidth="1"/>
    <col min="12570" max="12570" width="2.7109375" style="5" customWidth="1"/>
    <col min="12571" max="12571" width="6.28515625" style="5" customWidth="1"/>
    <col min="12572" max="12572" width="2.7109375" style="5" customWidth="1"/>
    <col min="12573" max="12573" width="5.7109375" style="5" customWidth="1"/>
    <col min="12574" max="12574" width="2.7109375" style="5" customWidth="1"/>
    <col min="12575" max="12575" width="5.7109375" style="5" customWidth="1"/>
    <col min="12576" max="12576" width="6.42578125" style="5" customWidth="1"/>
    <col min="12577" max="12577" width="7.140625" style="5" customWidth="1"/>
    <col min="12578" max="12578" width="4.140625" style="5" customWidth="1"/>
    <col min="12579" max="12590" width="2.7109375" style="5" customWidth="1"/>
    <col min="12591" max="12591" width="2.28515625" style="5" customWidth="1"/>
    <col min="12592" max="12592" width="3.85546875" style="5" customWidth="1"/>
    <col min="12593" max="12606" width="2.7109375" style="5" customWidth="1"/>
    <col min="12607" max="12607" width="4.140625" style="5" customWidth="1"/>
    <col min="12608" max="12653" width="2.7109375" style="5" customWidth="1"/>
    <col min="12654" max="12800" width="4.5703125" style="5"/>
    <col min="12801" max="12801" width="11.7109375" style="5" customWidth="1"/>
    <col min="12802" max="12802" width="6.28515625" style="5" customWidth="1"/>
    <col min="12803" max="12803" width="12.140625" style="5" customWidth="1"/>
    <col min="12804" max="12804" width="0" style="5" hidden="1" customWidth="1"/>
    <col min="12805" max="12805" width="6.85546875" style="5" customWidth="1"/>
    <col min="12806" max="12806" width="7.85546875" style="5" customWidth="1"/>
    <col min="12807" max="12807" width="6.28515625" style="5" customWidth="1"/>
    <col min="12808" max="12808" width="2.7109375" style="5" customWidth="1"/>
    <col min="12809" max="12809" width="6.5703125" style="5" customWidth="1"/>
    <col min="12810" max="12810" width="2.7109375" style="5" customWidth="1"/>
    <col min="12811" max="12811" width="5.7109375" style="5" customWidth="1"/>
    <col min="12812" max="12812" width="2.7109375" style="5" customWidth="1"/>
    <col min="12813" max="12813" width="5.7109375" style="5" customWidth="1"/>
    <col min="12814" max="12814" width="2.7109375" style="5" customWidth="1"/>
    <col min="12815" max="12815" width="6.28515625" style="5" customWidth="1"/>
    <col min="12816" max="12816" width="2.7109375" style="5" customWidth="1"/>
    <col min="12817" max="12817" width="5.7109375" style="5" customWidth="1"/>
    <col min="12818" max="12818" width="2.7109375" style="5" customWidth="1"/>
    <col min="12819" max="12819" width="5.7109375" style="5" customWidth="1"/>
    <col min="12820" max="12820" width="2.7109375" style="5" customWidth="1"/>
    <col min="12821" max="12821" width="5.7109375" style="5" customWidth="1"/>
    <col min="12822" max="12822" width="2.7109375" style="5" customWidth="1"/>
    <col min="12823" max="12823" width="5.7109375" style="5" customWidth="1"/>
    <col min="12824" max="12824" width="2.7109375" style="5" customWidth="1"/>
    <col min="12825" max="12825" width="5.7109375" style="5" customWidth="1"/>
    <col min="12826" max="12826" width="2.7109375" style="5" customWidth="1"/>
    <col min="12827" max="12827" width="6.28515625" style="5" customWidth="1"/>
    <col min="12828" max="12828" width="2.7109375" style="5" customWidth="1"/>
    <col min="12829" max="12829" width="5.7109375" style="5" customWidth="1"/>
    <col min="12830" max="12830" width="2.7109375" style="5" customWidth="1"/>
    <col min="12831" max="12831" width="5.7109375" style="5" customWidth="1"/>
    <col min="12832" max="12832" width="6.42578125" style="5" customWidth="1"/>
    <col min="12833" max="12833" width="7.140625" style="5" customWidth="1"/>
    <col min="12834" max="12834" width="4.140625" style="5" customWidth="1"/>
    <col min="12835" max="12846" width="2.7109375" style="5" customWidth="1"/>
    <col min="12847" max="12847" width="2.28515625" style="5" customWidth="1"/>
    <col min="12848" max="12848" width="3.85546875" style="5" customWidth="1"/>
    <col min="12849" max="12862" width="2.7109375" style="5" customWidth="1"/>
    <col min="12863" max="12863" width="4.140625" style="5" customWidth="1"/>
    <col min="12864" max="12909" width="2.7109375" style="5" customWidth="1"/>
    <col min="12910" max="13056" width="4.5703125" style="5"/>
    <col min="13057" max="13057" width="11.7109375" style="5" customWidth="1"/>
    <col min="13058" max="13058" width="6.28515625" style="5" customWidth="1"/>
    <col min="13059" max="13059" width="12.140625" style="5" customWidth="1"/>
    <col min="13060" max="13060" width="0" style="5" hidden="1" customWidth="1"/>
    <col min="13061" max="13061" width="6.85546875" style="5" customWidth="1"/>
    <col min="13062" max="13062" width="7.85546875" style="5" customWidth="1"/>
    <col min="13063" max="13063" width="6.28515625" style="5" customWidth="1"/>
    <col min="13064" max="13064" width="2.7109375" style="5" customWidth="1"/>
    <col min="13065" max="13065" width="6.5703125" style="5" customWidth="1"/>
    <col min="13066" max="13066" width="2.7109375" style="5" customWidth="1"/>
    <col min="13067" max="13067" width="5.7109375" style="5" customWidth="1"/>
    <col min="13068" max="13068" width="2.7109375" style="5" customWidth="1"/>
    <col min="13069" max="13069" width="5.7109375" style="5" customWidth="1"/>
    <col min="13070" max="13070" width="2.7109375" style="5" customWidth="1"/>
    <col min="13071" max="13071" width="6.28515625" style="5" customWidth="1"/>
    <col min="13072" max="13072" width="2.7109375" style="5" customWidth="1"/>
    <col min="13073" max="13073" width="5.7109375" style="5" customWidth="1"/>
    <col min="13074" max="13074" width="2.7109375" style="5" customWidth="1"/>
    <col min="13075" max="13075" width="5.7109375" style="5" customWidth="1"/>
    <col min="13076" max="13076" width="2.7109375" style="5" customWidth="1"/>
    <col min="13077" max="13077" width="5.7109375" style="5" customWidth="1"/>
    <col min="13078" max="13078" width="2.7109375" style="5" customWidth="1"/>
    <col min="13079" max="13079" width="5.7109375" style="5" customWidth="1"/>
    <col min="13080" max="13080" width="2.7109375" style="5" customWidth="1"/>
    <col min="13081" max="13081" width="5.7109375" style="5" customWidth="1"/>
    <col min="13082" max="13082" width="2.7109375" style="5" customWidth="1"/>
    <col min="13083" max="13083" width="6.28515625" style="5" customWidth="1"/>
    <col min="13084" max="13084" width="2.7109375" style="5" customWidth="1"/>
    <col min="13085" max="13085" width="5.7109375" style="5" customWidth="1"/>
    <col min="13086" max="13086" width="2.7109375" style="5" customWidth="1"/>
    <col min="13087" max="13087" width="5.7109375" style="5" customWidth="1"/>
    <col min="13088" max="13088" width="6.42578125" style="5" customWidth="1"/>
    <col min="13089" max="13089" width="7.140625" style="5" customWidth="1"/>
    <col min="13090" max="13090" width="4.140625" style="5" customWidth="1"/>
    <col min="13091" max="13102" width="2.7109375" style="5" customWidth="1"/>
    <col min="13103" max="13103" width="2.28515625" style="5" customWidth="1"/>
    <col min="13104" max="13104" width="3.85546875" style="5" customWidth="1"/>
    <col min="13105" max="13118" width="2.7109375" style="5" customWidth="1"/>
    <col min="13119" max="13119" width="4.140625" style="5" customWidth="1"/>
    <col min="13120" max="13165" width="2.7109375" style="5" customWidth="1"/>
    <col min="13166" max="13312" width="4.5703125" style="5"/>
    <col min="13313" max="13313" width="11.7109375" style="5" customWidth="1"/>
    <col min="13314" max="13314" width="6.28515625" style="5" customWidth="1"/>
    <col min="13315" max="13315" width="12.140625" style="5" customWidth="1"/>
    <col min="13316" max="13316" width="0" style="5" hidden="1" customWidth="1"/>
    <col min="13317" max="13317" width="6.85546875" style="5" customWidth="1"/>
    <col min="13318" max="13318" width="7.85546875" style="5" customWidth="1"/>
    <col min="13319" max="13319" width="6.28515625" style="5" customWidth="1"/>
    <col min="13320" max="13320" width="2.7109375" style="5" customWidth="1"/>
    <col min="13321" max="13321" width="6.5703125" style="5" customWidth="1"/>
    <col min="13322" max="13322" width="2.7109375" style="5" customWidth="1"/>
    <col min="13323" max="13323" width="5.7109375" style="5" customWidth="1"/>
    <col min="13324" max="13324" width="2.7109375" style="5" customWidth="1"/>
    <col min="13325" max="13325" width="5.7109375" style="5" customWidth="1"/>
    <col min="13326" max="13326" width="2.7109375" style="5" customWidth="1"/>
    <col min="13327" max="13327" width="6.28515625" style="5" customWidth="1"/>
    <col min="13328" max="13328" width="2.7109375" style="5" customWidth="1"/>
    <col min="13329" max="13329" width="5.7109375" style="5" customWidth="1"/>
    <col min="13330" max="13330" width="2.7109375" style="5" customWidth="1"/>
    <col min="13331" max="13331" width="5.7109375" style="5" customWidth="1"/>
    <col min="13332" max="13332" width="2.7109375" style="5" customWidth="1"/>
    <col min="13333" max="13333" width="5.7109375" style="5" customWidth="1"/>
    <col min="13334" max="13334" width="2.7109375" style="5" customWidth="1"/>
    <col min="13335" max="13335" width="5.7109375" style="5" customWidth="1"/>
    <col min="13336" max="13336" width="2.7109375" style="5" customWidth="1"/>
    <col min="13337" max="13337" width="5.7109375" style="5" customWidth="1"/>
    <col min="13338" max="13338" width="2.7109375" style="5" customWidth="1"/>
    <col min="13339" max="13339" width="6.28515625" style="5" customWidth="1"/>
    <col min="13340" max="13340" width="2.7109375" style="5" customWidth="1"/>
    <col min="13341" max="13341" width="5.7109375" style="5" customWidth="1"/>
    <col min="13342" max="13342" width="2.7109375" style="5" customWidth="1"/>
    <col min="13343" max="13343" width="5.7109375" style="5" customWidth="1"/>
    <col min="13344" max="13344" width="6.42578125" style="5" customWidth="1"/>
    <col min="13345" max="13345" width="7.140625" style="5" customWidth="1"/>
    <col min="13346" max="13346" width="4.140625" style="5" customWidth="1"/>
    <col min="13347" max="13358" width="2.7109375" style="5" customWidth="1"/>
    <col min="13359" max="13359" width="2.28515625" style="5" customWidth="1"/>
    <col min="13360" max="13360" width="3.85546875" style="5" customWidth="1"/>
    <col min="13361" max="13374" width="2.7109375" style="5" customWidth="1"/>
    <col min="13375" max="13375" width="4.140625" style="5" customWidth="1"/>
    <col min="13376" max="13421" width="2.7109375" style="5" customWidth="1"/>
    <col min="13422" max="13568" width="4.5703125" style="5"/>
    <col min="13569" max="13569" width="11.7109375" style="5" customWidth="1"/>
    <col min="13570" max="13570" width="6.28515625" style="5" customWidth="1"/>
    <col min="13571" max="13571" width="12.140625" style="5" customWidth="1"/>
    <col min="13572" max="13572" width="0" style="5" hidden="1" customWidth="1"/>
    <col min="13573" max="13573" width="6.85546875" style="5" customWidth="1"/>
    <col min="13574" max="13574" width="7.85546875" style="5" customWidth="1"/>
    <col min="13575" max="13575" width="6.28515625" style="5" customWidth="1"/>
    <col min="13576" max="13576" width="2.7109375" style="5" customWidth="1"/>
    <col min="13577" max="13577" width="6.5703125" style="5" customWidth="1"/>
    <col min="13578" max="13578" width="2.7109375" style="5" customWidth="1"/>
    <col min="13579" max="13579" width="5.7109375" style="5" customWidth="1"/>
    <col min="13580" max="13580" width="2.7109375" style="5" customWidth="1"/>
    <col min="13581" max="13581" width="5.7109375" style="5" customWidth="1"/>
    <col min="13582" max="13582" width="2.7109375" style="5" customWidth="1"/>
    <col min="13583" max="13583" width="6.28515625" style="5" customWidth="1"/>
    <col min="13584" max="13584" width="2.7109375" style="5" customWidth="1"/>
    <col min="13585" max="13585" width="5.7109375" style="5" customWidth="1"/>
    <col min="13586" max="13586" width="2.7109375" style="5" customWidth="1"/>
    <col min="13587" max="13587" width="5.7109375" style="5" customWidth="1"/>
    <col min="13588" max="13588" width="2.7109375" style="5" customWidth="1"/>
    <col min="13589" max="13589" width="5.7109375" style="5" customWidth="1"/>
    <col min="13590" max="13590" width="2.7109375" style="5" customWidth="1"/>
    <col min="13591" max="13591" width="5.7109375" style="5" customWidth="1"/>
    <col min="13592" max="13592" width="2.7109375" style="5" customWidth="1"/>
    <col min="13593" max="13593" width="5.7109375" style="5" customWidth="1"/>
    <col min="13594" max="13594" width="2.7109375" style="5" customWidth="1"/>
    <col min="13595" max="13595" width="6.28515625" style="5" customWidth="1"/>
    <col min="13596" max="13596" width="2.7109375" style="5" customWidth="1"/>
    <col min="13597" max="13597" width="5.7109375" style="5" customWidth="1"/>
    <col min="13598" max="13598" width="2.7109375" style="5" customWidth="1"/>
    <col min="13599" max="13599" width="5.7109375" style="5" customWidth="1"/>
    <col min="13600" max="13600" width="6.42578125" style="5" customWidth="1"/>
    <col min="13601" max="13601" width="7.140625" style="5" customWidth="1"/>
    <col min="13602" max="13602" width="4.140625" style="5" customWidth="1"/>
    <col min="13603" max="13614" width="2.7109375" style="5" customWidth="1"/>
    <col min="13615" max="13615" width="2.28515625" style="5" customWidth="1"/>
    <col min="13616" max="13616" width="3.85546875" style="5" customWidth="1"/>
    <col min="13617" max="13630" width="2.7109375" style="5" customWidth="1"/>
    <col min="13631" max="13631" width="4.140625" style="5" customWidth="1"/>
    <col min="13632" max="13677" width="2.7109375" style="5" customWidth="1"/>
    <col min="13678" max="13824" width="4.5703125" style="5"/>
    <col min="13825" max="13825" width="11.7109375" style="5" customWidth="1"/>
    <col min="13826" max="13826" width="6.28515625" style="5" customWidth="1"/>
    <col min="13827" max="13827" width="12.140625" style="5" customWidth="1"/>
    <col min="13828" max="13828" width="0" style="5" hidden="1" customWidth="1"/>
    <col min="13829" max="13829" width="6.85546875" style="5" customWidth="1"/>
    <col min="13830" max="13830" width="7.85546875" style="5" customWidth="1"/>
    <col min="13831" max="13831" width="6.28515625" style="5" customWidth="1"/>
    <col min="13832" max="13832" width="2.7109375" style="5" customWidth="1"/>
    <col min="13833" max="13833" width="6.5703125" style="5" customWidth="1"/>
    <col min="13834" max="13834" width="2.7109375" style="5" customWidth="1"/>
    <col min="13835" max="13835" width="5.7109375" style="5" customWidth="1"/>
    <col min="13836" max="13836" width="2.7109375" style="5" customWidth="1"/>
    <col min="13837" max="13837" width="5.7109375" style="5" customWidth="1"/>
    <col min="13838" max="13838" width="2.7109375" style="5" customWidth="1"/>
    <col min="13839" max="13839" width="6.28515625" style="5" customWidth="1"/>
    <col min="13840" max="13840" width="2.7109375" style="5" customWidth="1"/>
    <col min="13841" max="13841" width="5.7109375" style="5" customWidth="1"/>
    <col min="13842" max="13842" width="2.7109375" style="5" customWidth="1"/>
    <col min="13843" max="13843" width="5.7109375" style="5" customWidth="1"/>
    <col min="13844" max="13844" width="2.7109375" style="5" customWidth="1"/>
    <col min="13845" max="13845" width="5.7109375" style="5" customWidth="1"/>
    <col min="13846" max="13846" width="2.7109375" style="5" customWidth="1"/>
    <col min="13847" max="13847" width="5.7109375" style="5" customWidth="1"/>
    <col min="13848" max="13848" width="2.7109375" style="5" customWidth="1"/>
    <col min="13849" max="13849" width="5.7109375" style="5" customWidth="1"/>
    <col min="13850" max="13850" width="2.7109375" style="5" customWidth="1"/>
    <col min="13851" max="13851" width="6.28515625" style="5" customWidth="1"/>
    <col min="13852" max="13852" width="2.7109375" style="5" customWidth="1"/>
    <col min="13853" max="13853" width="5.7109375" style="5" customWidth="1"/>
    <col min="13854" max="13854" width="2.7109375" style="5" customWidth="1"/>
    <col min="13855" max="13855" width="5.7109375" style="5" customWidth="1"/>
    <col min="13856" max="13856" width="6.42578125" style="5" customWidth="1"/>
    <col min="13857" max="13857" width="7.140625" style="5" customWidth="1"/>
    <col min="13858" max="13858" width="4.140625" style="5" customWidth="1"/>
    <col min="13859" max="13870" width="2.7109375" style="5" customWidth="1"/>
    <col min="13871" max="13871" width="2.28515625" style="5" customWidth="1"/>
    <col min="13872" max="13872" width="3.85546875" style="5" customWidth="1"/>
    <col min="13873" max="13886" width="2.7109375" style="5" customWidth="1"/>
    <col min="13887" max="13887" width="4.140625" style="5" customWidth="1"/>
    <col min="13888" max="13933" width="2.7109375" style="5" customWidth="1"/>
    <col min="13934" max="14080" width="4.5703125" style="5"/>
    <col min="14081" max="14081" width="11.7109375" style="5" customWidth="1"/>
    <col min="14082" max="14082" width="6.28515625" style="5" customWidth="1"/>
    <col min="14083" max="14083" width="12.140625" style="5" customWidth="1"/>
    <col min="14084" max="14084" width="0" style="5" hidden="1" customWidth="1"/>
    <col min="14085" max="14085" width="6.85546875" style="5" customWidth="1"/>
    <col min="14086" max="14086" width="7.85546875" style="5" customWidth="1"/>
    <col min="14087" max="14087" width="6.28515625" style="5" customWidth="1"/>
    <col min="14088" max="14088" width="2.7109375" style="5" customWidth="1"/>
    <col min="14089" max="14089" width="6.5703125" style="5" customWidth="1"/>
    <col min="14090" max="14090" width="2.7109375" style="5" customWidth="1"/>
    <col min="14091" max="14091" width="5.7109375" style="5" customWidth="1"/>
    <col min="14092" max="14092" width="2.7109375" style="5" customWidth="1"/>
    <col min="14093" max="14093" width="5.7109375" style="5" customWidth="1"/>
    <col min="14094" max="14094" width="2.7109375" style="5" customWidth="1"/>
    <col min="14095" max="14095" width="6.28515625" style="5" customWidth="1"/>
    <col min="14096" max="14096" width="2.7109375" style="5" customWidth="1"/>
    <col min="14097" max="14097" width="5.7109375" style="5" customWidth="1"/>
    <col min="14098" max="14098" width="2.7109375" style="5" customWidth="1"/>
    <col min="14099" max="14099" width="5.7109375" style="5" customWidth="1"/>
    <col min="14100" max="14100" width="2.7109375" style="5" customWidth="1"/>
    <col min="14101" max="14101" width="5.7109375" style="5" customWidth="1"/>
    <col min="14102" max="14102" width="2.7109375" style="5" customWidth="1"/>
    <col min="14103" max="14103" width="5.7109375" style="5" customWidth="1"/>
    <col min="14104" max="14104" width="2.7109375" style="5" customWidth="1"/>
    <col min="14105" max="14105" width="5.7109375" style="5" customWidth="1"/>
    <col min="14106" max="14106" width="2.7109375" style="5" customWidth="1"/>
    <col min="14107" max="14107" width="6.28515625" style="5" customWidth="1"/>
    <col min="14108" max="14108" width="2.7109375" style="5" customWidth="1"/>
    <col min="14109" max="14109" width="5.7109375" style="5" customWidth="1"/>
    <col min="14110" max="14110" width="2.7109375" style="5" customWidth="1"/>
    <col min="14111" max="14111" width="5.7109375" style="5" customWidth="1"/>
    <col min="14112" max="14112" width="6.42578125" style="5" customWidth="1"/>
    <col min="14113" max="14113" width="7.140625" style="5" customWidth="1"/>
    <col min="14114" max="14114" width="4.140625" style="5" customWidth="1"/>
    <col min="14115" max="14126" width="2.7109375" style="5" customWidth="1"/>
    <col min="14127" max="14127" width="2.28515625" style="5" customWidth="1"/>
    <col min="14128" max="14128" width="3.85546875" style="5" customWidth="1"/>
    <col min="14129" max="14142" width="2.7109375" style="5" customWidth="1"/>
    <col min="14143" max="14143" width="4.140625" style="5" customWidth="1"/>
    <col min="14144" max="14189" width="2.7109375" style="5" customWidth="1"/>
    <col min="14190" max="14336" width="4.5703125" style="5"/>
    <col min="14337" max="14337" width="11.7109375" style="5" customWidth="1"/>
    <col min="14338" max="14338" width="6.28515625" style="5" customWidth="1"/>
    <col min="14339" max="14339" width="12.140625" style="5" customWidth="1"/>
    <col min="14340" max="14340" width="0" style="5" hidden="1" customWidth="1"/>
    <col min="14341" max="14341" width="6.85546875" style="5" customWidth="1"/>
    <col min="14342" max="14342" width="7.85546875" style="5" customWidth="1"/>
    <col min="14343" max="14343" width="6.28515625" style="5" customWidth="1"/>
    <col min="14344" max="14344" width="2.7109375" style="5" customWidth="1"/>
    <col min="14345" max="14345" width="6.5703125" style="5" customWidth="1"/>
    <col min="14346" max="14346" width="2.7109375" style="5" customWidth="1"/>
    <col min="14347" max="14347" width="5.7109375" style="5" customWidth="1"/>
    <col min="14348" max="14348" width="2.7109375" style="5" customWidth="1"/>
    <col min="14349" max="14349" width="5.7109375" style="5" customWidth="1"/>
    <col min="14350" max="14350" width="2.7109375" style="5" customWidth="1"/>
    <col min="14351" max="14351" width="6.28515625" style="5" customWidth="1"/>
    <col min="14352" max="14352" width="2.7109375" style="5" customWidth="1"/>
    <col min="14353" max="14353" width="5.7109375" style="5" customWidth="1"/>
    <col min="14354" max="14354" width="2.7109375" style="5" customWidth="1"/>
    <col min="14355" max="14355" width="5.7109375" style="5" customWidth="1"/>
    <col min="14356" max="14356" width="2.7109375" style="5" customWidth="1"/>
    <col min="14357" max="14357" width="5.7109375" style="5" customWidth="1"/>
    <col min="14358" max="14358" width="2.7109375" style="5" customWidth="1"/>
    <col min="14359" max="14359" width="5.7109375" style="5" customWidth="1"/>
    <col min="14360" max="14360" width="2.7109375" style="5" customWidth="1"/>
    <col min="14361" max="14361" width="5.7109375" style="5" customWidth="1"/>
    <col min="14362" max="14362" width="2.7109375" style="5" customWidth="1"/>
    <col min="14363" max="14363" width="6.28515625" style="5" customWidth="1"/>
    <col min="14364" max="14364" width="2.7109375" style="5" customWidth="1"/>
    <col min="14365" max="14365" width="5.7109375" style="5" customWidth="1"/>
    <col min="14366" max="14366" width="2.7109375" style="5" customWidth="1"/>
    <col min="14367" max="14367" width="5.7109375" style="5" customWidth="1"/>
    <col min="14368" max="14368" width="6.42578125" style="5" customWidth="1"/>
    <col min="14369" max="14369" width="7.140625" style="5" customWidth="1"/>
    <col min="14370" max="14370" width="4.140625" style="5" customWidth="1"/>
    <col min="14371" max="14382" width="2.7109375" style="5" customWidth="1"/>
    <col min="14383" max="14383" width="2.28515625" style="5" customWidth="1"/>
    <col min="14384" max="14384" width="3.85546875" style="5" customWidth="1"/>
    <col min="14385" max="14398" width="2.7109375" style="5" customWidth="1"/>
    <col min="14399" max="14399" width="4.140625" style="5" customWidth="1"/>
    <col min="14400" max="14445" width="2.7109375" style="5" customWidth="1"/>
    <col min="14446" max="14592" width="4.5703125" style="5"/>
    <col min="14593" max="14593" width="11.7109375" style="5" customWidth="1"/>
    <col min="14594" max="14594" width="6.28515625" style="5" customWidth="1"/>
    <col min="14595" max="14595" width="12.140625" style="5" customWidth="1"/>
    <col min="14596" max="14596" width="0" style="5" hidden="1" customWidth="1"/>
    <col min="14597" max="14597" width="6.85546875" style="5" customWidth="1"/>
    <col min="14598" max="14598" width="7.85546875" style="5" customWidth="1"/>
    <col min="14599" max="14599" width="6.28515625" style="5" customWidth="1"/>
    <col min="14600" max="14600" width="2.7109375" style="5" customWidth="1"/>
    <col min="14601" max="14601" width="6.5703125" style="5" customWidth="1"/>
    <col min="14602" max="14602" width="2.7109375" style="5" customWidth="1"/>
    <col min="14603" max="14603" width="5.7109375" style="5" customWidth="1"/>
    <col min="14604" max="14604" width="2.7109375" style="5" customWidth="1"/>
    <col min="14605" max="14605" width="5.7109375" style="5" customWidth="1"/>
    <col min="14606" max="14606" width="2.7109375" style="5" customWidth="1"/>
    <col min="14607" max="14607" width="6.28515625" style="5" customWidth="1"/>
    <col min="14608" max="14608" width="2.7109375" style="5" customWidth="1"/>
    <col min="14609" max="14609" width="5.7109375" style="5" customWidth="1"/>
    <col min="14610" max="14610" width="2.7109375" style="5" customWidth="1"/>
    <col min="14611" max="14611" width="5.7109375" style="5" customWidth="1"/>
    <col min="14612" max="14612" width="2.7109375" style="5" customWidth="1"/>
    <col min="14613" max="14613" width="5.7109375" style="5" customWidth="1"/>
    <col min="14614" max="14614" width="2.7109375" style="5" customWidth="1"/>
    <col min="14615" max="14615" width="5.7109375" style="5" customWidth="1"/>
    <col min="14616" max="14616" width="2.7109375" style="5" customWidth="1"/>
    <col min="14617" max="14617" width="5.7109375" style="5" customWidth="1"/>
    <col min="14618" max="14618" width="2.7109375" style="5" customWidth="1"/>
    <col min="14619" max="14619" width="6.28515625" style="5" customWidth="1"/>
    <col min="14620" max="14620" width="2.7109375" style="5" customWidth="1"/>
    <col min="14621" max="14621" width="5.7109375" style="5" customWidth="1"/>
    <col min="14622" max="14622" width="2.7109375" style="5" customWidth="1"/>
    <col min="14623" max="14623" width="5.7109375" style="5" customWidth="1"/>
    <col min="14624" max="14624" width="6.42578125" style="5" customWidth="1"/>
    <col min="14625" max="14625" width="7.140625" style="5" customWidth="1"/>
    <col min="14626" max="14626" width="4.140625" style="5" customWidth="1"/>
    <col min="14627" max="14638" width="2.7109375" style="5" customWidth="1"/>
    <col min="14639" max="14639" width="2.28515625" style="5" customWidth="1"/>
    <col min="14640" max="14640" width="3.85546875" style="5" customWidth="1"/>
    <col min="14641" max="14654" width="2.7109375" style="5" customWidth="1"/>
    <col min="14655" max="14655" width="4.140625" style="5" customWidth="1"/>
    <col min="14656" max="14701" width="2.7109375" style="5" customWidth="1"/>
    <col min="14702" max="14848" width="4.5703125" style="5"/>
    <col min="14849" max="14849" width="11.7109375" style="5" customWidth="1"/>
    <col min="14850" max="14850" width="6.28515625" style="5" customWidth="1"/>
    <col min="14851" max="14851" width="12.140625" style="5" customWidth="1"/>
    <col min="14852" max="14852" width="0" style="5" hidden="1" customWidth="1"/>
    <col min="14853" max="14853" width="6.85546875" style="5" customWidth="1"/>
    <col min="14854" max="14854" width="7.85546875" style="5" customWidth="1"/>
    <col min="14855" max="14855" width="6.28515625" style="5" customWidth="1"/>
    <col min="14856" max="14856" width="2.7109375" style="5" customWidth="1"/>
    <col min="14857" max="14857" width="6.5703125" style="5" customWidth="1"/>
    <col min="14858" max="14858" width="2.7109375" style="5" customWidth="1"/>
    <col min="14859" max="14859" width="5.7109375" style="5" customWidth="1"/>
    <col min="14860" max="14860" width="2.7109375" style="5" customWidth="1"/>
    <col min="14861" max="14861" width="5.7109375" style="5" customWidth="1"/>
    <col min="14862" max="14862" width="2.7109375" style="5" customWidth="1"/>
    <col min="14863" max="14863" width="6.28515625" style="5" customWidth="1"/>
    <col min="14864" max="14864" width="2.7109375" style="5" customWidth="1"/>
    <col min="14865" max="14865" width="5.7109375" style="5" customWidth="1"/>
    <col min="14866" max="14866" width="2.7109375" style="5" customWidth="1"/>
    <col min="14867" max="14867" width="5.7109375" style="5" customWidth="1"/>
    <col min="14868" max="14868" width="2.7109375" style="5" customWidth="1"/>
    <col min="14869" max="14869" width="5.7109375" style="5" customWidth="1"/>
    <col min="14870" max="14870" width="2.7109375" style="5" customWidth="1"/>
    <col min="14871" max="14871" width="5.7109375" style="5" customWidth="1"/>
    <col min="14872" max="14872" width="2.7109375" style="5" customWidth="1"/>
    <col min="14873" max="14873" width="5.7109375" style="5" customWidth="1"/>
    <col min="14874" max="14874" width="2.7109375" style="5" customWidth="1"/>
    <col min="14875" max="14875" width="6.28515625" style="5" customWidth="1"/>
    <col min="14876" max="14876" width="2.7109375" style="5" customWidth="1"/>
    <col min="14877" max="14877" width="5.7109375" style="5" customWidth="1"/>
    <col min="14878" max="14878" width="2.7109375" style="5" customWidth="1"/>
    <col min="14879" max="14879" width="5.7109375" style="5" customWidth="1"/>
    <col min="14880" max="14880" width="6.42578125" style="5" customWidth="1"/>
    <col min="14881" max="14881" width="7.140625" style="5" customWidth="1"/>
    <col min="14882" max="14882" width="4.140625" style="5" customWidth="1"/>
    <col min="14883" max="14894" width="2.7109375" style="5" customWidth="1"/>
    <col min="14895" max="14895" width="2.28515625" style="5" customWidth="1"/>
    <col min="14896" max="14896" width="3.85546875" style="5" customWidth="1"/>
    <col min="14897" max="14910" width="2.7109375" style="5" customWidth="1"/>
    <col min="14911" max="14911" width="4.140625" style="5" customWidth="1"/>
    <col min="14912" max="14957" width="2.7109375" style="5" customWidth="1"/>
    <col min="14958" max="15104" width="4.5703125" style="5"/>
    <col min="15105" max="15105" width="11.7109375" style="5" customWidth="1"/>
    <col min="15106" max="15106" width="6.28515625" style="5" customWidth="1"/>
    <col min="15107" max="15107" width="12.140625" style="5" customWidth="1"/>
    <col min="15108" max="15108" width="0" style="5" hidden="1" customWidth="1"/>
    <col min="15109" max="15109" width="6.85546875" style="5" customWidth="1"/>
    <col min="15110" max="15110" width="7.85546875" style="5" customWidth="1"/>
    <col min="15111" max="15111" width="6.28515625" style="5" customWidth="1"/>
    <col min="15112" max="15112" width="2.7109375" style="5" customWidth="1"/>
    <col min="15113" max="15113" width="6.5703125" style="5" customWidth="1"/>
    <col min="15114" max="15114" width="2.7109375" style="5" customWidth="1"/>
    <col min="15115" max="15115" width="5.7109375" style="5" customWidth="1"/>
    <col min="15116" max="15116" width="2.7109375" style="5" customWidth="1"/>
    <col min="15117" max="15117" width="5.7109375" style="5" customWidth="1"/>
    <col min="15118" max="15118" width="2.7109375" style="5" customWidth="1"/>
    <col min="15119" max="15119" width="6.28515625" style="5" customWidth="1"/>
    <col min="15120" max="15120" width="2.7109375" style="5" customWidth="1"/>
    <col min="15121" max="15121" width="5.7109375" style="5" customWidth="1"/>
    <col min="15122" max="15122" width="2.7109375" style="5" customWidth="1"/>
    <col min="15123" max="15123" width="5.7109375" style="5" customWidth="1"/>
    <col min="15124" max="15124" width="2.7109375" style="5" customWidth="1"/>
    <col min="15125" max="15125" width="5.7109375" style="5" customWidth="1"/>
    <col min="15126" max="15126" width="2.7109375" style="5" customWidth="1"/>
    <col min="15127" max="15127" width="5.7109375" style="5" customWidth="1"/>
    <col min="15128" max="15128" width="2.7109375" style="5" customWidth="1"/>
    <col min="15129" max="15129" width="5.7109375" style="5" customWidth="1"/>
    <col min="15130" max="15130" width="2.7109375" style="5" customWidth="1"/>
    <col min="15131" max="15131" width="6.28515625" style="5" customWidth="1"/>
    <col min="15132" max="15132" width="2.7109375" style="5" customWidth="1"/>
    <col min="15133" max="15133" width="5.7109375" style="5" customWidth="1"/>
    <col min="15134" max="15134" width="2.7109375" style="5" customWidth="1"/>
    <col min="15135" max="15135" width="5.7109375" style="5" customWidth="1"/>
    <col min="15136" max="15136" width="6.42578125" style="5" customWidth="1"/>
    <col min="15137" max="15137" width="7.140625" style="5" customWidth="1"/>
    <col min="15138" max="15138" width="4.140625" style="5" customWidth="1"/>
    <col min="15139" max="15150" width="2.7109375" style="5" customWidth="1"/>
    <col min="15151" max="15151" width="2.28515625" style="5" customWidth="1"/>
    <col min="15152" max="15152" width="3.85546875" style="5" customWidth="1"/>
    <col min="15153" max="15166" width="2.7109375" style="5" customWidth="1"/>
    <col min="15167" max="15167" width="4.140625" style="5" customWidth="1"/>
    <col min="15168" max="15213" width="2.7109375" style="5" customWidth="1"/>
    <col min="15214" max="15360" width="4.5703125" style="5"/>
    <col min="15361" max="15361" width="11.7109375" style="5" customWidth="1"/>
    <col min="15362" max="15362" width="6.28515625" style="5" customWidth="1"/>
    <col min="15363" max="15363" width="12.140625" style="5" customWidth="1"/>
    <col min="15364" max="15364" width="0" style="5" hidden="1" customWidth="1"/>
    <col min="15365" max="15365" width="6.85546875" style="5" customWidth="1"/>
    <col min="15366" max="15366" width="7.85546875" style="5" customWidth="1"/>
    <col min="15367" max="15367" width="6.28515625" style="5" customWidth="1"/>
    <col min="15368" max="15368" width="2.7109375" style="5" customWidth="1"/>
    <col min="15369" max="15369" width="6.5703125" style="5" customWidth="1"/>
    <col min="15370" max="15370" width="2.7109375" style="5" customWidth="1"/>
    <col min="15371" max="15371" width="5.7109375" style="5" customWidth="1"/>
    <col min="15372" max="15372" width="2.7109375" style="5" customWidth="1"/>
    <col min="15373" max="15373" width="5.7109375" style="5" customWidth="1"/>
    <col min="15374" max="15374" width="2.7109375" style="5" customWidth="1"/>
    <col min="15375" max="15375" width="6.28515625" style="5" customWidth="1"/>
    <col min="15376" max="15376" width="2.7109375" style="5" customWidth="1"/>
    <col min="15377" max="15377" width="5.7109375" style="5" customWidth="1"/>
    <col min="15378" max="15378" width="2.7109375" style="5" customWidth="1"/>
    <col min="15379" max="15379" width="5.7109375" style="5" customWidth="1"/>
    <col min="15380" max="15380" width="2.7109375" style="5" customWidth="1"/>
    <col min="15381" max="15381" width="5.7109375" style="5" customWidth="1"/>
    <col min="15382" max="15382" width="2.7109375" style="5" customWidth="1"/>
    <col min="15383" max="15383" width="5.7109375" style="5" customWidth="1"/>
    <col min="15384" max="15384" width="2.7109375" style="5" customWidth="1"/>
    <col min="15385" max="15385" width="5.7109375" style="5" customWidth="1"/>
    <col min="15386" max="15386" width="2.7109375" style="5" customWidth="1"/>
    <col min="15387" max="15387" width="6.28515625" style="5" customWidth="1"/>
    <col min="15388" max="15388" width="2.7109375" style="5" customWidth="1"/>
    <col min="15389" max="15389" width="5.7109375" style="5" customWidth="1"/>
    <col min="15390" max="15390" width="2.7109375" style="5" customWidth="1"/>
    <col min="15391" max="15391" width="5.7109375" style="5" customWidth="1"/>
    <col min="15392" max="15392" width="6.42578125" style="5" customWidth="1"/>
    <col min="15393" max="15393" width="7.140625" style="5" customWidth="1"/>
    <col min="15394" max="15394" width="4.140625" style="5" customWidth="1"/>
    <col min="15395" max="15406" width="2.7109375" style="5" customWidth="1"/>
    <col min="15407" max="15407" width="2.28515625" style="5" customWidth="1"/>
    <col min="15408" max="15408" width="3.85546875" style="5" customWidth="1"/>
    <col min="15409" max="15422" width="2.7109375" style="5" customWidth="1"/>
    <col min="15423" max="15423" width="4.140625" style="5" customWidth="1"/>
    <col min="15424" max="15469" width="2.7109375" style="5" customWidth="1"/>
    <col min="15470" max="15616" width="4.5703125" style="5"/>
    <col min="15617" max="15617" width="11.7109375" style="5" customWidth="1"/>
    <col min="15618" max="15618" width="6.28515625" style="5" customWidth="1"/>
    <col min="15619" max="15619" width="12.140625" style="5" customWidth="1"/>
    <col min="15620" max="15620" width="0" style="5" hidden="1" customWidth="1"/>
    <col min="15621" max="15621" width="6.85546875" style="5" customWidth="1"/>
    <col min="15622" max="15622" width="7.85546875" style="5" customWidth="1"/>
    <col min="15623" max="15623" width="6.28515625" style="5" customWidth="1"/>
    <col min="15624" max="15624" width="2.7109375" style="5" customWidth="1"/>
    <col min="15625" max="15625" width="6.5703125" style="5" customWidth="1"/>
    <col min="15626" max="15626" width="2.7109375" style="5" customWidth="1"/>
    <col min="15627" max="15627" width="5.7109375" style="5" customWidth="1"/>
    <col min="15628" max="15628" width="2.7109375" style="5" customWidth="1"/>
    <col min="15629" max="15629" width="5.7109375" style="5" customWidth="1"/>
    <col min="15630" max="15630" width="2.7109375" style="5" customWidth="1"/>
    <col min="15631" max="15631" width="6.28515625" style="5" customWidth="1"/>
    <col min="15632" max="15632" width="2.7109375" style="5" customWidth="1"/>
    <col min="15633" max="15633" width="5.7109375" style="5" customWidth="1"/>
    <col min="15634" max="15634" width="2.7109375" style="5" customWidth="1"/>
    <col min="15635" max="15635" width="5.7109375" style="5" customWidth="1"/>
    <col min="15636" max="15636" width="2.7109375" style="5" customWidth="1"/>
    <col min="15637" max="15637" width="5.7109375" style="5" customWidth="1"/>
    <col min="15638" max="15638" width="2.7109375" style="5" customWidth="1"/>
    <col min="15639" max="15639" width="5.7109375" style="5" customWidth="1"/>
    <col min="15640" max="15640" width="2.7109375" style="5" customWidth="1"/>
    <col min="15641" max="15641" width="5.7109375" style="5" customWidth="1"/>
    <col min="15642" max="15642" width="2.7109375" style="5" customWidth="1"/>
    <col min="15643" max="15643" width="6.28515625" style="5" customWidth="1"/>
    <col min="15644" max="15644" width="2.7109375" style="5" customWidth="1"/>
    <col min="15645" max="15645" width="5.7109375" style="5" customWidth="1"/>
    <col min="15646" max="15646" width="2.7109375" style="5" customWidth="1"/>
    <col min="15647" max="15647" width="5.7109375" style="5" customWidth="1"/>
    <col min="15648" max="15648" width="6.42578125" style="5" customWidth="1"/>
    <col min="15649" max="15649" width="7.140625" style="5" customWidth="1"/>
    <col min="15650" max="15650" width="4.140625" style="5" customWidth="1"/>
    <col min="15651" max="15662" width="2.7109375" style="5" customWidth="1"/>
    <col min="15663" max="15663" width="2.28515625" style="5" customWidth="1"/>
    <col min="15664" max="15664" width="3.85546875" style="5" customWidth="1"/>
    <col min="15665" max="15678" width="2.7109375" style="5" customWidth="1"/>
    <col min="15679" max="15679" width="4.140625" style="5" customWidth="1"/>
    <col min="15680" max="15725" width="2.7109375" style="5" customWidth="1"/>
    <col min="15726" max="15872" width="4.5703125" style="5"/>
    <col min="15873" max="15873" width="11.7109375" style="5" customWidth="1"/>
    <col min="15874" max="15874" width="6.28515625" style="5" customWidth="1"/>
    <col min="15875" max="15875" width="12.140625" style="5" customWidth="1"/>
    <col min="15876" max="15876" width="0" style="5" hidden="1" customWidth="1"/>
    <col min="15877" max="15877" width="6.85546875" style="5" customWidth="1"/>
    <col min="15878" max="15878" width="7.85546875" style="5" customWidth="1"/>
    <col min="15879" max="15879" width="6.28515625" style="5" customWidth="1"/>
    <col min="15880" max="15880" width="2.7109375" style="5" customWidth="1"/>
    <col min="15881" max="15881" width="6.5703125" style="5" customWidth="1"/>
    <col min="15882" max="15882" width="2.7109375" style="5" customWidth="1"/>
    <col min="15883" max="15883" width="5.7109375" style="5" customWidth="1"/>
    <col min="15884" max="15884" width="2.7109375" style="5" customWidth="1"/>
    <col min="15885" max="15885" width="5.7109375" style="5" customWidth="1"/>
    <col min="15886" max="15886" width="2.7109375" style="5" customWidth="1"/>
    <col min="15887" max="15887" width="6.28515625" style="5" customWidth="1"/>
    <col min="15888" max="15888" width="2.7109375" style="5" customWidth="1"/>
    <col min="15889" max="15889" width="5.7109375" style="5" customWidth="1"/>
    <col min="15890" max="15890" width="2.7109375" style="5" customWidth="1"/>
    <col min="15891" max="15891" width="5.7109375" style="5" customWidth="1"/>
    <col min="15892" max="15892" width="2.7109375" style="5" customWidth="1"/>
    <col min="15893" max="15893" width="5.7109375" style="5" customWidth="1"/>
    <col min="15894" max="15894" width="2.7109375" style="5" customWidth="1"/>
    <col min="15895" max="15895" width="5.7109375" style="5" customWidth="1"/>
    <col min="15896" max="15896" width="2.7109375" style="5" customWidth="1"/>
    <col min="15897" max="15897" width="5.7109375" style="5" customWidth="1"/>
    <col min="15898" max="15898" width="2.7109375" style="5" customWidth="1"/>
    <col min="15899" max="15899" width="6.28515625" style="5" customWidth="1"/>
    <col min="15900" max="15900" width="2.7109375" style="5" customWidth="1"/>
    <col min="15901" max="15901" width="5.7109375" style="5" customWidth="1"/>
    <col min="15902" max="15902" width="2.7109375" style="5" customWidth="1"/>
    <col min="15903" max="15903" width="5.7109375" style="5" customWidth="1"/>
    <col min="15904" max="15904" width="6.42578125" style="5" customWidth="1"/>
    <col min="15905" max="15905" width="7.140625" style="5" customWidth="1"/>
    <col min="15906" max="15906" width="4.140625" style="5" customWidth="1"/>
    <col min="15907" max="15918" width="2.7109375" style="5" customWidth="1"/>
    <col min="15919" max="15919" width="2.28515625" style="5" customWidth="1"/>
    <col min="15920" max="15920" width="3.85546875" style="5" customWidth="1"/>
    <col min="15921" max="15934" width="2.7109375" style="5" customWidth="1"/>
    <col min="15935" max="15935" width="4.140625" style="5" customWidth="1"/>
    <col min="15936" max="15981" width="2.7109375" style="5" customWidth="1"/>
    <col min="15982" max="16128" width="4.5703125" style="5"/>
    <col min="16129" max="16129" width="11.7109375" style="5" customWidth="1"/>
    <col min="16130" max="16130" width="6.28515625" style="5" customWidth="1"/>
    <col min="16131" max="16131" width="12.140625" style="5" customWidth="1"/>
    <col min="16132" max="16132" width="0" style="5" hidden="1" customWidth="1"/>
    <col min="16133" max="16133" width="6.85546875" style="5" customWidth="1"/>
    <col min="16134" max="16134" width="7.85546875" style="5" customWidth="1"/>
    <col min="16135" max="16135" width="6.28515625" style="5" customWidth="1"/>
    <col min="16136" max="16136" width="2.7109375" style="5" customWidth="1"/>
    <col min="16137" max="16137" width="6.5703125" style="5" customWidth="1"/>
    <col min="16138" max="16138" width="2.7109375" style="5" customWidth="1"/>
    <col min="16139" max="16139" width="5.7109375" style="5" customWidth="1"/>
    <col min="16140" max="16140" width="2.7109375" style="5" customWidth="1"/>
    <col min="16141" max="16141" width="5.7109375" style="5" customWidth="1"/>
    <col min="16142" max="16142" width="2.7109375" style="5" customWidth="1"/>
    <col min="16143" max="16143" width="6.28515625" style="5" customWidth="1"/>
    <col min="16144" max="16144" width="2.7109375" style="5" customWidth="1"/>
    <col min="16145" max="16145" width="5.7109375" style="5" customWidth="1"/>
    <col min="16146" max="16146" width="2.7109375" style="5" customWidth="1"/>
    <col min="16147" max="16147" width="5.7109375" style="5" customWidth="1"/>
    <col min="16148" max="16148" width="2.7109375" style="5" customWidth="1"/>
    <col min="16149" max="16149" width="5.7109375" style="5" customWidth="1"/>
    <col min="16150" max="16150" width="2.7109375" style="5" customWidth="1"/>
    <col min="16151" max="16151" width="5.7109375" style="5" customWidth="1"/>
    <col min="16152" max="16152" width="2.7109375" style="5" customWidth="1"/>
    <col min="16153" max="16153" width="5.7109375" style="5" customWidth="1"/>
    <col min="16154" max="16154" width="2.7109375" style="5" customWidth="1"/>
    <col min="16155" max="16155" width="6.28515625" style="5" customWidth="1"/>
    <col min="16156" max="16156" width="2.7109375" style="5" customWidth="1"/>
    <col min="16157" max="16157" width="5.7109375" style="5" customWidth="1"/>
    <col min="16158" max="16158" width="2.7109375" style="5" customWidth="1"/>
    <col min="16159" max="16159" width="5.7109375" style="5" customWidth="1"/>
    <col min="16160" max="16160" width="6.42578125" style="5" customWidth="1"/>
    <col min="16161" max="16161" width="7.140625" style="5" customWidth="1"/>
    <col min="16162" max="16162" width="4.140625" style="5" customWidth="1"/>
    <col min="16163" max="16174" width="2.7109375" style="5" customWidth="1"/>
    <col min="16175" max="16175" width="2.28515625" style="5" customWidth="1"/>
    <col min="16176" max="16176" width="3.85546875" style="5" customWidth="1"/>
    <col min="16177" max="16190" width="2.7109375" style="5" customWidth="1"/>
    <col min="16191" max="16191" width="4.140625" style="5" customWidth="1"/>
    <col min="16192" max="16237" width="2.7109375" style="5" customWidth="1"/>
    <col min="16238" max="16384" width="4.5703125" style="5"/>
  </cols>
  <sheetData>
    <row r="1" spans="2:70" x14ac:dyDescent="0.2"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2:70" ht="23.25" customHeight="1" x14ac:dyDescent="0.2">
      <c r="B2" s="6"/>
      <c r="C2" s="6"/>
      <c r="D2" s="6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6"/>
      <c r="AA2" s="6"/>
      <c r="AB2" s="6"/>
      <c r="AC2" s="6"/>
      <c r="AD2" s="6"/>
      <c r="AE2" s="6"/>
      <c r="AF2" s="6"/>
      <c r="AG2" s="6"/>
    </row>
    <row r="3" spans="2:70" ht="16.5" thickBot="1" x14ac:dyDescent="0.25">
      <c r="B3" s="8"/>
      <c r="C3" s="8"/>
      <c r="D3" s="8"/>
      <c r="E3" s="8"/>
      <c r="F3" s="6"/>
      <c r="G3" s="6"/>
      <c r="H3" s="6"/>
      <c r="I3" s="6"/>
      <c r="J3" s="6"/>
      <c r="K3" s="6"/>
      <c r="L3" s="6"/>
      <c r="M3" s="6"/>
      <c r="N3" s="6"/>
      <c r="O3" s="6"/>
      <c r="P3" s="7"/>
      <c r="Q3" s="7"/>
      <c r="R3" s="7"/>
      <c r="S3" s="7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2:70" ht="13.5" thickBot="1" x14ac:dyDescent="0.25">
      <c r="B4" s="176" t="s">
        <v>192</v>
      </c>
      <c r="C4" s="181">
        <v>2012</v>
      </c>
      <c r="D4" s="175"/>
      <c r="E4" s="6"/>
      <c r="F4" s="176"/>
      <c r="G4" s="301"/>
      <c r="H4" s="301"/>
      <c r="I4" s="301"/>
      <c r="J4" s="301"/>
      <c r="K4" s="301"/>
      <c r="L4" s="301"/>
      <c r="M4" s="301"/>
      <c r="N4" s="301"/>
      <c r="O4" s="9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</row>
    <row r="5" spans="2:70" ht="13.5" thickBot="1" x14ac:dyDescent="0.25">
      <c r="B5" s="176"/>
      <c r="C5" s="182"/>
      <c r="D5" s="187"/>
      <c r="E5" s="6"/>
      <c r="F5" s="6"/>
      <c r="G5" s="187"/>
      <c r="H5" s="187"/>
      <c r="I5" s="187"/>
      <c r="J5" s="187"/>
      <c r="K5" s="187"/>
      <c r="L5" s="187"/>
      <c r="M5" s="187"/>
      <c r="N5" s="187"/>
      <c r="O5" s="9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</row>
    <row r="6" spans="2:70" ht="13.5" thickBot="1" x14ac:dyDescent="0.25">
      <c r="B6" s="176" t="s">
        <v>30</v>
      </c>
      <c r="C6" s="181">
        <v>31</v>
      </c>
      <c r="D6" s="187"/>
      <c r="E6" s="6"/>
      <c r="F6" s="6"/>
      <c r="G6" s="187"/>
      <c r="H6" s="187"/>
      <c r="I6" s="187"/>
      <c r="J6" s="187"/>
      <c r="K6" s="187"/>
      <c r="L6" s="187"/>
      <c r="M6" s="187"/>
      <c r="N6" s="187"/>
      <c r="O6" s="9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2:70" ht="13.5" thickBot="1" x14ac:dyDescent="0.25">
      <c r="B7" s="176" t="s">
        <v>194</v>
      </c>
      <c r="C7" s="181">
        <v>32</v>
      </c>
      <c r="D7" s="187"/>
      <c r="E7" s="6"/>
      <c r="F7" s="6"/>
      <c r="G7" s="187"/>
      <c r="H7" s="187"/>
      <c r="I7" s="187"/>
      <c r="J7" s="187"/>
      <c r="K7" s="187"/>
      <c r="L7" s="187"/>
      <c r="M7" s="187"/>
      <c r="N7" s="187"/>
      <c r="O7" s="9"/>
      <c r="P7" s="6"/>
      <c r="Q7" s="6"/>
      <c r="R7" s="6"/>
      <c r="S7" s="11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2:70" ht="39.75" customHeight="1" x14ac:dyDescent="0.2">
      <c r="B8" s="194"/>
      <c r="C8" s="194"/>
      <c r="D8" s="194"/>
      <c r="E8" s="194"/>
      <c r="F8" s="194"/>
      <c r="G8" s="194"/>
      <c r="H8" s="194"/>
      <c r="I8" s="194"/>
      <c r="J8" s="194"/>
      <c r="K8" s="194"/>
      <c r="L8" s="194"/>
      <c r="M8" s="194"/>
      <c r="N8" s="194"/>
      <c r="O8" s="194"/>
      <c r="P8" s="194"/>
      <c r="Q8" s="194"/>
      <c r="R8" s="194"/>
      <c r="S8" s="194"/>
      <c r="T8" s="194"/>
      <c r="U8" s="194"/>
      <c r="V8" s="194"/>
      <c r="W8" s="194"/>
      <c r="X8" s="194"/>
      <c r="Y8" s="194"/>
      <c r="Z8" s="194"/>
      <c r="AA8" s="194"/>
      <c r="AB8" s="194"/>
      <c r="AC8" s="194"/>
      <c r="AD8" s="194"/>
      <c r="AE8" s="194"/>
      <c r="AF8" s="194"/>
      <c r="AG8" s="194"/>
    </row>
    <row r="9" spans="2:70" ht="12.75" customHeight="1" x14ac:dyDescent="0.2">
      <c r="B9" s="343"/>
      <c r="C9" s="344"/>
      <c r="D9" s="345"/>
      <c r="E9" s="345"/>
      <c r="F9" s="345"/>
      <c r="G9" s="341"/>
      <c r="H9" s="340"/>
      <c r="I9" s="340"/>
      <c r="J9" s="340"/>
      <c r="K9" s="340"/>
      <c r="L9" s="340"/>
      <c r="M9" s="340"/>
      <c r="N9" s="340"/>
      <c r="O9" s="340"/>
      <c r="P9" s="340"/>
      <c r="Q9" s="340"/>
      <c r="R9" s="340"/>
      <c r="S9" s="340"/>
      <c r="T9" s="340"/>
      <c r="U9" s="340"/>
      <c r="V9" s="340"/>
      <c r="W9" s="340"/>
      <c r="X9" s="340"/>
      <c r="Y9" s="340"/>
      <c r="Z9" s="340"/>
      <c r="AA9" s="340"/>
      <c r="AB9" s="340"/>
      <c r="AC9" s="340"/>
      <c r="AD9" s="340"/>
      <c r="AE9" s="340"/>
      <c r="AF9" s="342"/>
      <c r="AG9" s="342"/>
    </row>
    <row r="10" spans="2:70" ht="12" customHeight="1" x14ac:dyDescent="0.2">
      <c r="B10" s="343"/>
      <c r="C10" s="344"/>
      <c r="D10" s="345"/>
      <c r="E10" s="345"/>
      <c r="F10" s="345"/>
      <c r="G10" s="341"/>
      <c r="H10" s="340"/>
      <c r="I10" s="340"/>
      <c r="J10" s="340"/>
      <c r="K10" s="340"/>
      <c r="L10" s="340"/>
      <c r="M10" s="340"/>
      <c r="N10" s="340"/>
      <c r="O10" s="340"/>
      <c r="P10" s="340"/>
      <c r="Q10" s="340"/>
      <c r="R10" s="340"/>
      <c r="S10" s="340"/>
      <c r="T10" s="340"/>
      <c r="U10" s="340"/>
      <c r="V10" s="340"/>
      <c r="W10" s="340"/>
      <c r="X10" s="340"/>
      <c r="Y10" s="340"/>
      <c r="Z10" s="340"/>
      <c r="AA10" s="340"/>
      <c r="AB10" s="340"/>
      <c r="AC10" s="340"/>
      <c r="AD10" s="340"/>
      <c r="AE10" s="340"/>
      <c r="AF10" s="342"/>
      <c r="AG10" s="342"/>
    </row>
    <row r="11" spans="2:70" ht="16.5" customHeight="1" x14ac:dyDescent="0.2">
      <c r="B11" s="343"/>
      <c r="C11" s="195"/>
      <c r="D11" s="196"/>
      <c r="E11" s="196"/>
      <c r="F11" s="197"/>
      <c r="G11" s="196"/>
      <c r="H11" s="198"/>
      <c r="I11" s="198"/>
      <c r="J11" s="198"/>
      <c r="K11" s="198"/>
      <c r="L11" s="198"/>
      <c r="M11" s="198"/>
      <c r="N11" s="198"/>
      <c r="O11" s="198"/>
      <c r="P11" s="198"/>
      <c r="Q11" s="198"/>
      <c r="R11" s="198"/>
      <c r="S11" s="198"/>
      <c r="T11" s="198"/>
      <c r="U11" s="198"/>
      <c r="V11" s="198"/>
      <c r="W11" s="198"/>
      <c r="X11" s="198"/>
      <c r="Y11" s="198"/>
      <c r="Z11" s="198"/>
      <c r="AA11" s="198"/>
      <c r="AB11" s="198"/>
      <c r="AC11" s="198"/>
      <c r="AD11" s="198"/>
      <c r="AE11" s="198"/>
      <c r="AF11" s="199"/>
      <c r="AG11" s="198"/>
    </row>
    <row r="12" spans="2:70" ht="13.5" customHeight="1" x14ac:dyDescent="0.4">
      <c r="B12" s="342"/>
      <c r="C12" s="200"/>
      <c r="D12" s="341"/>
      <c r="E12" s="341"/>
      <c r="F12" s="201"/>
      <c r="G12" s="201"/>
      <c r="H12" s="193"/>
      <c r="I12" s="202"/>
      <c r="J12" s="193"/>
      <c r="K12" s="202"/>
      <c r="L12" s="193"/>
      <c r="M12" s="202"/>
      <c r="N12" s="193"/>
      <c r="O12" s="202"/>
      <c r="P12" s="193"/>
      <c r="Q12" s="202"/>
      <c r="R12" s="193"/>
      <c r="S12" s="202"/>
      <c r="T12" s="193"/>
      <c r="U12" s="202"/>
      <c r="V12" s="193"/>
      <c r="W12" s="202"/>
      <c r="X12" s="193"/>
      <c r="Y12" s="202"/>
      <c r="Z12" s="193"/>
      <c r="AA12" s="202"/>
      <c r="AB12" s="193"/>
      <c r="AC12" s="202"/>
      <c r="AD12" s="193"/>
      <c r="AE12" s="203"/>
      <c r="AF12" s="200"/>
      <c r="AG12" s="204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25"/>
    </row>
    <row r="13" spans="2:70" ht="13.5" customHeight="1" x14ac:dyDescent="0.4">
      <c r="B13" s="342"/>
      <c r="C13" s="200"/>
      <c r="D13" s="341"/>
      <c r="E13" s="341"/>
      <c r="F13" s="201"/>
      <c r="G13" s="201"/>
      <c r="H13" s="193"/>
      <c r="I13" s="193"/>
      <c r="J13" s="193"/>
      <c r="K13" s="193"/>
      <c r="L13" s="193"/>
      <c r="M13" s="193"/>
      <c r="N13" s="193"/>
      <c r="O13" s="193"/>
      <c r="P13" s="193"/>
      <c r="Q13" s="193"/>
      <c r="R13" s="193"/>
      <c r="S13" s="193"/>
      <c r="T13" s="193"/>
      <c r="U13" s="193"/>
      <c r="V13" s="193"/>
      <c r="W13" s="193"/>
      <c r="X13" s="193"/>
      <c r="Y13" s="193"/>
      <c r="Z13" s="193"/>
      <c r="AA13" s="193"/>
      <c r="AB13" s="193"/>
      <c r="AC13" s="193"/>
      <c r="AD13" s="193"/>
      <c r="AE13" s="200"/>
      <c r="AF13" s="200"/>
      <c r="AG13" s="204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BH13" s="25"/>
      <c r="BI13" s="25"/>
      <c r="BJ13" s="25"/>
      <c r="BK13" s="25"/>
      <c r="BL13" s="25"/>
      <c r="BM13" s="25"/>
      <c r="BN13" s="25"/>
      <c r="BO13" s="25"/>
      <c r="BP13" s="25"/>
      <c r="BQ13" s="25"/>
      <c r="BR13" s="25"/>
    </row>
    <row r="14" spans="2:70" ht="21.75" customHeight="1" x14ac:dyDescent="0.2">
      <c r="B14" s="205"/>
      <c r="C14" s="206"/>
      <c r="D14" s="205"/>
      <c r="E14" s="205"/>
      <c r="F14" s="205"/>
      <c r="G14" s="205"/>
      <c r="H14" s="207"/>
      <c r="I14" s="207"/>
      <c r="J14" s="207"/>
      <c r="K14" s="207"/>
      <c r="L14" s="207"/>
      <c r="M14" s="207"/>
      <c r="N14" s="207"/>
      <c r="O14" s="207"/>
      <c r="P14" s="207"/>
      <c r="Q14" s="207"/>
      <c r="R14" s="207"/>
      <c r="S14" s="207"/>
      <c r="T14" s="207"/>
      <c r="U14" s="207"/>
      <c r="V14" s="207"/>
      <c r="W14" s="207"/>
      <c r="X14" s="207"/>
      <c r="Y14" s="207"/>
      <c r="Z14" s="207"/>
      <c r="AA14" s="207"/>
      <c r="AB14" s="207"/>
      <c r="AC14" s="207"/>
      <c r="AD14" s="207"/>
      <c r="AE14" s="194"/>
      <c r="AF14" s="208"/>
      <c r="AG14" s="194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</row>
    <row r="15" spans="2:70" ht="14.25" customHeight="1" x14ac:dyDescent="0.2">
      <c r="B15" s="205"/>
      <c r="C15" s="206"/>
      <c r="D15" s="205"/>
      <c r="E15" s="205"/>
      <c r="F15" s="205"/>
      <c r="G15" s="205"/>
      <c r="H15" s="207"/>
      <c r="I15" s="207"/>
      <c r="J15" s="207"/>
      <c r="K15" s="207"/>
      <c r="L15" s="207"/>
      <c r="M15" s="207"/>
      <c r="N15" s="207"/>
      <c r="O15" s="207"/>
      <c r="P15" s="207"/>
      <c r="Q15" s="207"/>
      <c r="R15" s="207"/>
      <c r="S15" s="207"/>
      <c r="T15" s="207"/>
      <c r="U15" s="207"/>
      <c r="V15" s="207"/>
      <c r="W15" s="207"/>
      <c r="X15" s="207"/>
      <c r="Y15" s="207"/>
      <c r="Z15" s="207"/>
      <c r="AA15" s="207"/>
      <c r="AB15" s="207"/>
      <c r="AC15" s="207"/>
      <c r="AD15" s="207"/>
      <c r="AE15" s="194"/>
      <c r="AF15" s="208"/>
      <c r="AG15" s="194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</row>
    <row r="16" spans="2:70" ht="15" customHeight="1" x14ac:dyDescent="0.2">
      <c r="B16" s="342"/>
      <c r="C16" s="209"/>
      <c r="D16" s="201"/>
      <c r="E16" s="210"/>
      <c r="F16" s="341"/>
      <c r="G16" s="341"/>
      <c r="H16" s="193"/>
      <c r="I16" s="202"/>
      <c r="J16" s="193"/>
      <c r="K16" s="202"/>
      <c r="L16" s="193"/>
      <c r="M16" s="202"/>
      <c r="N16" s="193"/>
      <c r="O16" s="202"/>
      <c r="P16" s="193"/>
      <c r="Q16" s="202"/>
      <c r="R16" s="193"/>
      <c r="S16" s="202"/>
      <c r="T16" s="193"/>
      <c r="U16" s="202"/>
      <c r="V16" s="193"/>
      <c r="W16" s="202"/>
      <c r="X16" s="193"/>
      <c r="Y16" s="202"/>
      <c r="Z16" s="193"/>
      <c r="AA16" s="202"/>
      <c r="AB16" s="193"/>
      <c r="AC16" s="202"/>
      <c r="AD16" s="193"/>
      <c r="AE16" s="203"/>
      <c r="AF16" s="200"/>
      <c r="AG16" s="347"/>
      <c r="AK16" s="36"/>
    </row>
    <row r="17" spans="2:76" ht="15" customHeight="1" x14ac:dyDescent="0.2">
      <c r="B17" s="342"/>
      <c r="C17" s="209"/>
      <c r="D17" s="201"/>
      <c r="E17" s="210"/>
      <c r="F17" s="341"/>
      <c r="G17" s="341"/>
      <c r="H17" s="193"/>
      <c r="I17" s="202"/>
      <c r="J17" s="193"/>
      <c r="K17" s="202"/>
      <c r="L17" s="193"/>
      <c r="M17" s="202"/>
      <c r="N17" s="193"/>
      <c r="O17" s="202"/>
      <c r="P17" s="193"/>
      <c r="Q17" s="202"/>
      <c r="R17" s="193"/>
      <c r="S17" s="202"/>
      <c r="T17" s="193"/>
      <c r="U17" s="202"/>
      <c r="V17" s="193"/>
      <c r="W17" s="202"/>
      <c r="X17" s="193"/>
      <c r="Y17" s="202"/>
      <c r="Z17" s="193"/>
      <c r="AA17" s="202"/>
      <c r="AB17" s="193"/>
      <c r="AC17" s="202"/>
      <c r="AD17" s="193"/>
      <c r="AE17" s="203"/>
      <c r="AF17" s="200"/>
      <c r="AG17" s="347"/>
    </row>
    <row r="18" spans="2:76" ht="15" customHeight="1" x14ac:dyDescent="0.2">
      <c r="B18" s="342"/>
      <c r="C18" s="209"/>
      <c r="D18" s="211"/>
      <c r="E18" s="212"/>
      <c r="F18" s="341"/>
      <c r="G18" s="341"/>
      <c r="H18" s="193"/>
      <c r="I18" s="202"/>
      <c r="J18" s="193"/>
      <c r="K18" s="202"/>
      <c r="L18" s="193"/>
      <c r="M18" s="202"/>
      <c r="N18" s="193"/>
      <c r="O18" s="202"/>
      <c r="P18" s="193"/>
      <c r="Q18" s="202"/>
      <c r="R18" s="193"/>
      <c r="S18" s="202"/>
      <c r="T18" s="193"/>
      <c r="U18" s="202"/>
      <c r="V18" s="193"/>
      <c r="W18" s="202"/>
      <c r="X18" s="193"/>
      <c r="Y18" s="202"/>
      <c r="Z18" s="193"/>
      <c r="AA18" s="202"/>
      <c r="AB18" s="193"/>
      <c r="AC18" s="202"/>
      <c r="AD18" s="193"/>
      <c r="AE18" s="203"/>
      <c r="AF18" s="200"/>
      <c r="AG18" s="347"/>
    </row>
    <row r="19" spans="2:76" ht="15" customHeight="1" x14ac:dyDescent="0.2">
      <c r="B19" s="342"/>
      <c r="C19" s="209"/>
      <c r="D19" s="201"/>
      <c r="E19" s="212"/>
      <c r="F19" s="341"/>
      <c r="G19" s="341"/>
      <c r="H19" s="193"/>
      <c r="I19" s="202"/>
      <c r="J19" s="193"/>
      <c r="K19" s="202"/>
      <c r="L19" s="193"/>
      <c r="M19" s="202"/>
      <c r="N19" s="193"/>
      <c r="O19" s="202"/>
      <c r="P19" s="193"/>
      <c r="Q19" s="202"/>
      <c r="R19" s="193"/>
      <c r="S19" s="202"/>
      <c r="T19" s="193"/>
      <c r="U19" s="202"/>
      <c r="V19" s="193"/>
      <c r="W19" s="202"/>
      <c r="X19" s="193"/>
      <c r="Y19" s="202"/>
      <c r="Z19" s="193"/>
      <c r="AA19" s="202"/>
      <c r="AB19" s="193"/>
      <c r="AC19" s="202"/>
      <c r="AD19" s="193"/>
      <c r="AE19" s="203"/>
      <c r="AF19" s="200"/>
      <c r="AG19" s="347"/>
    </row>
    <row r="20" spans="2:76" ht="15" customHeight="1" x14ac:dyDescent="0.2">
      <c r="B20" s="342"/>
      <c r="C20" s="209"/>
      <c r="D20" s="201"/>
      <c r="E20" s="210"/>
      <c r="F20" s="341"/>
      <c r="G20" s="341"/>
      <c r="H20" s="193"/>
      <c r="I20" s="202"/>
      <c r="J20" s="193"/>
      <c r="K20" s="202"/>
      <c r="L20" s="193"/>
      <c r="M20" s="202"/>
      <c r="N20" s="193"/>
      <c r="O20" s="202"/>
      <c r="P20" s="193"/>
      <c r="Q20" s="202"/>
      <c r="R20" s="193"/>
      <c r="S20" s="202"/>
      <c r="T20" s="193"/>
      <c r="U20" s="202"/>
      <c r="V20" s="193"/>
      <c r="W20" s="202"/>
      <c r="X20" s="193"/>
      <c r="Y20" s="202"/>
      <c r="Z20" s="193"/>
      <c r="AA20" s="202"/>
      <c r="AB20" s="193"/>
      <c r="AC20" s="202"/>
      <c r="AD20" s="193"/>
      <c r="AE20" s="203"/>
      <c r="AF20" s="200"/>
      <c r="AG20" s="347"/>
    </row>
    <row r="21" spans="2:76" ht="15" customHeight="1" x14ac:dyDescent="0.2">
      <c r="B21" s="342"/>
      <c r="C21" s="209"/>
      <c r="D21" s="201"/>
      <c r="E21" s="210"/>
      <c r="F21" s="341"/>
      <c r="G21" s="341"/>
      <c r="H21" s="193"/>
      <c r="I21" s="202"/>
      <c r="J21" s="193"/>
      <c r="K21" s="202"/>
      <c r="L21" s="193"/>
      <c r="M21" s="202"/>
      <c r="N21" s="193"/>
      <c r="O21" s="202"/>
      <c r="P21" s="193"/>
      <c r="Q21" s="202"/>
      <c r="R21" s="193"/>
      <c r="S21" s="202"/>
      <c r="T21" s="193"/>
      <c r="U21" s="202"/>
      <c r="V21" s="193"/>
      <c r="W21" s="202"/>
      <c r="X21" s="193"/>
      <c r="Y21" s="202"/>
      <c r="Z21" s="193"/>
      <c r="AA21" s="202"/>
      <c r="AB21" s="193"/>
      <c r="AC21" s="202"/>
      <c r="AD21" s="193"/>
      <c r="AE21" s="203"/>
      <c r="AF21" s="200"/>
      <c r="AG21" s="347"/>
    </row>
    <row r="22" spans="2:76" ht="15" customHeight="1" x14ac:dyDescent="0.2">
      <c r="B22" s="342"/>
      <c r="C22" s="209"/>
      <c r="D22" s="211"/>
      <c r="E22" s="210"/>
      <c r="F22" s="201"/>
      <c r="G22" s="201"/>
      <c r="H22" s="213"/>
      <c r="I22" s="214"/>
      <c r="J22" s="213"/>
      <c r="K22" s="214"/>
      <c r="L22" s="213"/>
      <c r="M22" s="214"/>
      <c r="N22" s="213"/>
      <c r="O22" s="214"/>
      <c r="P22" s="213"/>
      <c r="Q22" s="214"/>
      <c r="R22" s="213"/>
      <c r="S22" s="214"/>
      <c r="T22" s="213"/>
      <c r="U22" s="214"/>
      <c r="V22" s="213"/>
      <c r="W22" s="214"/>
      <c r="X22" s="213"/>
      <c r="Y22" s="214"/>
      <c r="Z22" s="213"/>
      <c r="AA22" s="214"/>
      <c r="AB22" s="213"/>
      <c r="AC22" s="214"/>
      <c r="AD22" s="213"/>
      <c r="AE22" s="215"/>
      <c r="AF22" s="216"/>
      <c r="AG22" s="217"/>
    </row>
    <row r="23" spans="2:76" ht="15" customHeight="1" x14ac:dyDescent="0.2">
      <c r="B23" s="193"/>
      <c r="C23" s="218"/>
      <c r="D23" s="218"/>
      <c r="E23" s="219"/>
      <c r="F23" s="193"/>
      <c r="G23" s="193"/>
      <c r="H23" s="220"/>
      <c r="I23" s="221"/>
      <c r="J23" s="220"/>
      <c r="K23" s="221"/>
      <c r="L23" s="220"/>
      <c r="M23" s="222"/>
      <c r="N23" s="220"/>
      <c r="O23" s="221"/>
      <c r="P23" s="220"/>
      <c r="Q23" s="221"/>
      <c r="R23" s="220"/>
      <c r="S23" s="222"/>
      <c r="T23" s="220"/>
      <c r="U23" s="222"/>
      <c r="V23" s="220"/>
      <c r="W23" s="222"/>
      <c r="X23" s="220"/>
      <c r="Y23" s="222"/>
      <c r="Z23" s="220"/>
      <c r="AA23" s="222"/>
      <c r="AB23" s="220"/>
      <c r="AC23" s="221"/>
      <c r="AD23" s="223"/>
      <c r="AE23" s="224"/>
      <c r="AF23" s="225"/>
      <c r="AG23" s="226"/>
    </row>
    <row r="24" spans="2:76" ht="20.25" customHeight="1" x14ac:dyDescent="0.2">
      <c r="B24" s="205"/>
      <c r="C24" s="227"/>
      <c r="D24" s="219"/>
      <c r="E24" s="219"/>
      <c r="F24" s="219"/>
      <c r="G24" s="193"/>
      <c r="H24" s="228"/>
      <c r="I24" s="229"/>
      <c r="J24" s="228"/>
      <c r="K24" s="229"/>
      <c r="L24" s="228"/>
      <c r="M24" s="229"/>
      <c r="N24" s="228"/>
      <c r="O24" s="229"/>
      <c r="P24" s="228"/>
      <c r="Q24" s="229"/>
      <c r="R24" s="228"/>
      <c r="S24" s="229"/>
      <c r="T24" s="228"/>
      <c r="U24" s="229"/>
      <c r="V24" s="228"/>
      <c r="W24" s="229"/>
      <c r="X24" s="228"/>
      <c r="Y24" s="229"/>
      <c r="Z24" s="228"/>
      <c r="AA24" s="229"/>
      <c r="AB24" s="228"/>
      <c r="AC24" s="229"/>
      <c r="AD24" s="230"/>
      <c r="AE24" s="224"/>
      <c r="AF24" s="225"/>
      <c r="AG24" s="226"/>
    </row>
    <row r="25" spans="2:76" ht="12.75" customHeight="1" x14ac:dyDescent="0.2">
      <c r="B25" s="231"/>
      <c r="C25" s="209"/>
      <c r="D25" s="341"/>
      <c r="E25" s="341"/>
      <c r="F25" s="201"/>
      <c r="G25" s="201"/>
      <c r="H25" s="193"/>
      <c r="I25" s="202"/>
      <c r="J25" s="193"/>
      <c r="K25" s="202"/>
      <c r="L25" s="193"/>
      <c r="M25" s="202"/>
      <c r="N25" s="193"/>
      <c r="O25" s="202"/>
      <c r="P25" s="193"/>
      <c r="Q25" s="202"/>
      <c r="R25" s="193"/>
      <c r="S25" s="202"/>
      <c r="T25" s="193"/>
      <c r="U25" s="202"/>
      <c r="V25" s="193"/>
      <c r="W25" s="202"/>
      <c r="X25" s="193"/>
      <c r="Y25" s="202"/>
      <c r="Z25" s="193"/>
      <c r="AA25" s="202"/>
      <c r="AB25" s="193"/>
      <c r="AC25" s="202"/>
      <c r="AD25" s="193"/>
      <c r="AE25" s="203"/>
      <c r="AF25" s="200"/>
      <c r="AG25" s="232"/>
    </row>
    <row r="26" spans="2:76" ht="33" customHeight="1" x14ac:dyDescent="0.2">
      <c r="B26" s="193"/>
      <c r="C26" s="193"/>
      <c r="D26" s="193"/>
      <c r="E26" s="193"/>
      <c r="F26" s="193"/>
      <c r="G26" s="193"/>
      <c r="H26" s="194"/>
      <c r="I26" s="194"/>
      <c r="J26" s="194"/>
      <c r="K26" s="194"/>
      <c r="L26" s="194"/>
      <c r="M26" s="194"/>
      <c r="N26" s="194"/>
      <c r="O26" s="194"/>
      <c r="P26" s="194"/>
      <c r="Q26" s="194"/>
      <c r="R26" s="194"/>
      <c r="S26" s="194"/>
      <c r="T26" s="194"/>
      <c r="U26" s="194"/>
      <c r="V26" s="194"/>
      <c r="W26" s="194"/>
      <c r="X26" s="194"/>
      <c r="Y26" s="194"/>
      <c r="Z26" s="194"/>
      <c r="AA26" s="194"/>
      <c r="AB26" s="194"/>
      <c r="AC26" s="194"/>
      <c r="AD26" s="194"/>
      <c r="AE26" s="194"/>
      <c r="AF26" s="208"/>
      <c r="AG26" s="194"/>
    </row>
    <row r="27" spans="2:76" ht="12" customHeight="1" x14ac:dyDescent="0.2">
      <c r="B27" s="342"/>
      <c r="C27" s="209"/>
      <c r="D27" s="341"/>
      <c r="E27" s="341"/>
      <c r="F27" s="201"/>
      <c r="G27" s="201"/>
      <c r="H27" s="193"/>
      <c r="I27" s="202"/>
      <c r="J27" s="193"/>
      <c r="K27" s="202"/>
      <c r="L27" s="193"/>
      <c r="M27" s="202"/>
      <c r="N27" s="193"/>
      <c r="O27" s="202"/>
      <c r="P27" s="193"/>
      <c r="Q27" s="202"/>
      <c r="R27" s="193"/>
      <c r="S27" s="202"/>
      <c r="T27" s="193"/>
      <c r="U27" s="202"/>
      <c r="V27" s="193"/>
      <c r="W27" s="202"/>
      <c r="X27" s="193"/>
      <c r="Y27" s="202"/>
      <c r="Z27" s="193"/>
      <c r="AA27" s="202"/>
      <c r="AB27" s="193"/>
      <c r="AC27" s="202"/>
      <c r="AD27" s="193"/>
      <c r="AE27" s="203"/>
      <c r="AF27" s="200"/>
      <c r="AG27" s="232"/>
    </row>
    <row r="28" spans="2:76" ht="11.25" customHeight="1" x14ac:dyDescent="0.2">
      <c r="B28" s="342"/>
      <c r="C28" s="209"/>
      <c r="D28" s="341"/>
      <c r="E28" s="341"/>
      <c r="F28" s="201"/>
      <c r="G28" s="201"/>
      <c r="H28" s="193"/>
      <c r="I28" s="202"/>
      <c r="J28" s="193"/>
      <c r="K28" s="202"/>
      <c r="L28" s="193"/>
      <c r="M28" s="202"/>
      <c r="N28" s="193"/>
      <c r="O28" s="202"/>
      <c r="P28" s="193"/>
      <c r="Q28" s="202"/>
      <c r="R28" s="193"/>
      <c r="S28" s="202"/>
      <c r="T28" s="193"/>
      <c r="U28" s="202"/>
      <c r="V28" s="193"/>
      <c r="W28" s="202"/>
      <c r="X28" s="193"/>
      <c r="Y28" s="202"/>
      <c r="Z28" s="193"/>
      <c r="AA28" s="202"/>
      <c r="AB28" s="193"/>
      <c r="AC28" s="202"/>
      <c r="AD28" s="193"/>
      <c r="AE28" s="203"/>
      <c r="AF28" s="200"/>
      <c r="AG28" s="232"/>
    </row>
    <row r="29" spans="2:76" ht="12" customHeight="1" x14ac:dyDescent="0.2">
      <c r="B29" s="342"/>
      <c r="C29" s="209"/>
      <c r="D29" s="341"/>
      <c r="E29" s="341"/>
      <c r="F29" s="201"/>
      <c r="G29" s="201"/>
      <c r="H29" s="193"/>
      <c r="I29" s="202"/>
      <c r="J29" s="193"/>
      <c r="K29" s="202"/>
      <c r="L29" s="193"/>
      <c r="M29" s="202"/>
      <c r="N29" s="193"/>
      <c r="O29" s="202"/>
      <c r="P29" s="193"/>
      <c r="Q29" s="202"/>
      <c r="R29" s="193"/>
      <c r="S29" s="202"/>
      <c r="T29" s="193"/>
      <c r="U29" s="202"/>
      <c r="V29" s="193"/>
      <c r="W29" s="202"/>
      <c r="X29" s="193"/>
      <c r="Y29" s="202"/>
      <c r="Z29" s="193"/>
      <c r="AA29" s="202"/>
      <c r="AB29" s="193"/>
      <c r="AC29" s="202"/>
      <c r="AD29" s="193"/>
      <c r="AE29" s="203"/>
      <c r="AF29" s="200"/>
      <c r="AG29" s="232"/>
      <c r="BG29" s="75"/>
      <c r="BH29" s="75"/>
      <c r="BI29" s="75"/>
      <c r="BK29" s="76"/>
      <c r="BL29" s="75"/>
      <c r="BM29" s="75"/>
      <c r="BN29" s="75"/>
      <c r="BO29" s="75"/>
      <c r="BP29" s="75"/>
      <c r="BQ29" s="75"/>
      <c r="BR29" s="75"/>
      <c r="BS29" s="75"/>
      <c r="BT29" s="75"/>
      <c r="BU29" s="75"/>
      <c r="BV29" s="75"/>
      <c r="BW29" s="75"/>
      <c r="BX29" s="75"/>
    </row>
    <row r="30" spans="2:76" ht="12" customHeight="1" x14ac:dyDescent="0.2">
      <c r="B30" s="231"/>
      <c r="C30" s="209"/>
      <c r="D30" s="201"/>
      <c r="E30" s="201"/>
      <c r="F30" s="201"/>
      <c r="G30" s="201"/>
      <c r="H30" s="233"/>
      <c r="I30" s="234"/>
      <c r="J30" s="233"/>
      <c r="K30" s="234"/>
      <c r="L30" s="233"/>
      <c r="M30" s="234"/>
      <c r="N30" s="233"/>
      <c r="O30" s="234"/>
      <c r="P30" s="233"/>
      <c r="Q30" s="234"/>
      <c r="R30" s="233"/>
      <c r="S30" s="234"/>
      <c r="T30" s="233"/>
      <c r="U30" s="233"/>
      <c r="V30" s="233"/>
      <c r="W30" s="233"/>
      <c r="X30" s="233"/>
      <c r="Y30" s="233"/>
      <c r="Z30" s="233"/>
      <c r="AA30" s="233"/>
      <c r="AB30" s="233"/>
      <c r="AC30" s="233"/>
      <c r="AD30" s="233"/>
      <c r="AE30" s="233"/>
      <c r="AF30" s="200"/>
      <c r="AG30" s="232"/>
      <c r="BG30" s="75"/>
      <c r="BH30" s="75"/>
      <c r="BI30" s="75"/>
      <c r="BK30" s="76"/>
      <c r="BL30" s="75"/>
      <c r="BM30" s="75"/>
      <c r="BN30" s="75"/>
      <c r="BO30" s="75"/>
      <c r="BP30" s="75"/>
      <c r="BQ30" s="75"/>
      <c r="BR30" s="75"/>
      <c r="BS30" s="75"/>
      <c r="BT30" s="75"/>
      <c r="BU30" s="75"/>
      <c r="BV30" s="75"/>
      <c r="BW30" s="75"/>
      <c r="BX30" s="75"/>
    </row>
    <row r="31" spans="2:76" ht="12" customHeight="1" x14ac:dyDescent="0.2">
      <c r="B31" s="193"/>
      <c r="C31" s="218"/>
      <c r="D31" s="235"/>
      <c r="E31" s="193"/>
      <c r="F31" s="235"/>
      <c r="G31" s="193"/>
      <c r="H31" s="236"/>
      <c r="I31" s="224"/>
      <c r="J31" s="236"/>
      <c r="K31" s="224"/>
      <c r="L31" s="236"/>
      <c r="M31" s="224"/>
      <c r="N31" s="236"/>
      <c r="O31" s="224"/>
      <c r="P31" s="236"/>
      <c r="Q31" s="224"/>
      <c r="R31" s="236"/>
      <c r="S31" s="224"/>
      <c r="T31" s="236"/>
      <c r="U31" s="236"/>
      <c r="V31" s="236"/>
      <c r="W31" s="236"/>
      <c r="X31" s="236"/>
      <c r="Y31" s="236"/>
      <c r="Z31" s="236"/>
      <c r="AA31" s="236"/>
      <c r="AB31" s="236"/>
      <c r="AC31" s="236"/>
      <c r="AD31" s="236"/>
      <c r="AE31" s="236"/>
      <c r="AF31" s="195"/>
      <c r="AG31" s="232"/>
      <c r="BG31" s="75"/>
      <c r="BH31" s="75"/>
      <c r="BI31" s="75"/>
      <c r="BK31" s="76"/>
      <c r="BL31" s="75"/>
      <c r="BM31" s="75"/>
      <c r="BN31" s="75"/>
      <c r="BO31" s="75"/>
      <c r="BP31" s="75"/>
      <c r="BQ31" s="75"/>
      <c r="BR31" s="75"/>
      <c r="BS31" s="75"/>
      <c r="BT31" s="75"/>
      <c r="BU31" s="75"/>
      <c r="BV31" s="75"/>
      <c r="BW31" s="75"/>
      <c r="BX31" s="75"/>
    </row>
    <row r="32" spans="2:76" ht="13.5" customHeight="1" x14ac:dyDescent="0.2">
      <c r="B32" s="237"/>
      <c r="C32" s="194"/>
      <c r="D32" s="196"/>
      <c r="E32" s="194"/>
      <c r="F32" s="346"/>
      <c r="G32" s="346"/>
      <c r="H32" s="346"/>
      <c r="I32" s="346"/>
      <c r="J32" s="346"/>
      <c r="K32" s="346"/>
      <c r="L32" s="346"/>
      <c r="M32" s="346"/>
      <c r="N32" s="346"/>
      <c r="O32" s="346"/>
      <c r="P32" s="346"/>
      <c r="Q32" s="346"/>
      <c r="R32" s="346"/>
      <c r="S32" s="346"/>
      <c r="T32" s="346"/>
      <c r="U32" s="346"/>
      <c r="V32" s="346"/>
      <c r="W32" s="346"/>
      <c r="X32" s="346"/>
      <c r="Y32" s="346"/>
      <c r="Z32" s="346"/>
      <c r="AA32" s="346"/>
      <c r="AB32" s="346"/>
      <c r="AC32" s="346"/>
      <c r="AD32" s="346"/>
      <c r="AE32" s="237"/>
      <c r="AF32" s="238"/>
      <c r="AG32" s="238"/>
      <c r="BG32" s="75"/>
      <c r="BH32" s="75"/>
      <c r="BI32" s="75"/>
      <c r="BK32" s="76"/>
      <c r="BL32" s="75"/>
      <c r="BM32" s="75"/>
      <c r="BN32" s="75"/>
      <c r="BO32" s="75"/>
      <c r="BP32" s="75"/>
      <c r="BQ32" s="75"/>
      <c r="BR32" s="75"/>
      <c r="BS32" s="75"/>
      <c r="BT32" s="75"/>
      <c r="BU32" s="75"/>
      <c r="BV32" s="75"/>
      <c r="BW32" s="75"/>
      <c r="BX32" s="75"/>
    </row>
    <row r="33" spans="2:78" ht="13.5" customHeight="1" x14ac:dyDescent="0.2">
      <c r="B33" s="196"/>
      <c r="C33" s="194"/>
      <c r="D33" s="196"/>
      <c r="E33" s="194"/>
      <c r="F33" s="346"/>
      <c r="G33" s="346"/>
      <c r="H33" s="346"/>
      <c r="I33" s="346"/>
      <c r="J33" s="346"/>
      <c r="K33" s="346"/>
      <c r="L33" s="346"/>
      <c r="M33" s="346"/>
      <c r="N33" s="346"/>
      <c r="O33" s="346"/>
      <c r="P33" s="346"/>
      <c r="Q33" s="346"/>
      <c r="R33" s="346"/>
      <c r="S33" s="346"/>
      <c r="T33" s="346"/>
      <c r="U33" s="346"/>
      <c r="V33" s="346"/>
      <c r="W33" s="346"/>
      <c r="X33" s="346"/>
      <c r="Y33" s="346"/>
      <c r="Z33" s="346"/>
      <c r="AA33" s="346"/>
      <c r="AB33" s="346"/>
      <c r="AC33" s="346"/>
      <c r="AD33" s="346"/>
      <c r="AE33" s="346"/>
      <c r="AF33" s="238"/>
      <c r="AG33" s="238"/>
      <c r="BM33" s="75"/>
      <c r="BN33" s="75"/>
      <c r="BO33" s="75"/>
      <c r="BP33" s="75"/>
      <c r="BQ33" s="75"/>
      <c r="BR33" s="75"/>
      <c r="BS33" s="75"/>
      <c r="BT33" s="75"/>
      <c r="BU33" s="75"/>
      <c r="BV33" s="75"/>
      <c r="BW33" s="75"/>
      <c r="BX33" s="75"/>
    </row>
    <row r="34" spans="2:78" ht="13.5" customHeight="1" x14ac:dyDescent="0.2">
      <c r="B34" s="196"/>
      <c r="C34" s="194"/>
      <c r="D34" s="196"/>
      <c r="E34" s="239"/>
      <c r="F34" s="346"/>
      <c r="G34" s="346"/>
      <c r="H34" s="346"/>
      <c r="I34" s="346"/>
      <c r="J34" s="346"/>
      <c r="K34" s="346"/>
      <c r="L34" s="346"/>
      <c r="M34" s="346"/>
      <c r="N34" s="346"/>
      <c r="O34" s="346"/>
      <c r="P34" s="346"/>
      <c r="Q34" s="346"/>
      <c r="R34" s="346"/>
      <c r="S34" s="346"/>
      <c r="T34" s="346"/>
      <c r="U34" s="346"/>
      <c r="V34" s="346"/>
      <c r="W34" s="346"/>
      <c r="X34" s="346"/>
      <c r="Y34" s="346"/>
      <c r="Z34" s="346"/>
      <c r="AA34" s="346"/>
      <c r="AB34" s="346"/>
      <c r="AC34" s="346"/>
      <c r="AD34" s="346"/>
      <c r="AE34" s="346"/>
      <c r="AF34" s="238"/>
      <c r="AG34" s="238"/>
      <c r="BM34" s="75"/>
      <c r="BN34" s="97"/>
      <c r="BO34" s="75"/>
      <c r="BP34" s="75"/>
      <c r="BQ34" s="75"/>
      <c r="BR34" s="75"/>
      <c r="BS34" s="75"/>
      <c r="BT34" s="75"/>
      <c r="BU34" s="75"/>
      <c r="BV34" s="75"/>
      <c r="BW34" s="75"/>
      <c r="BX34" s="75"/>
    </row>
    <row r="35" spans="2:78" ht="8.1" customHeight="1" x14ac:dyDescent="0.2">
      <c r="B35" s="194"/>
      <c r="C35" s="194"/>
      <c r="D35" s="194"/>
      <c r="E35" s="194"/>
      <c r="F35" s="194"/>
      <c r="G35" s="194"/>
      <c r="H35" s="194"/>
      <c r="I35" s="194"/>
      <c r="J35" s="194"/>
      <c r="K35" s="194"/>
      <c r="L35" s="194"/>
      <c r="M35" s="194"/>
      <c r="N35" s="194"/>
      <c r="O35" s="194"/>
      <c r="P35" s="194"/>
      <c r="Q35" s="194"/>
      <c r="R35" s="194"/>
      <c r="S35" s="194"/>
      <c r="T35" s="194"/>
      <c r="U35" s="194"/>
      <c r="V35" s="194"/>
      <c r="W35" s="194"/>
      <c r="X35" s="194"/>
      <c r="Y35" s="194"/>
      <c r="Z35" s="194"/>
      <c r="AA35" s="194"/>
      <c r="AB35" s="194"/>
      <c r="AC35" s="194"/>
      <c r="AD35" s="194"/>
      <c r="AE35" s="194"/>
      <c r="AF35" s="194"/>
      <c r="AG35" s="194"/>
      <c r="BM35" s="75"/>
      <c r="BN35" s="75"/>
      <c r="BO35" s="75"/>
      <c r="BP35" s="75"/>
      <c r="BQ35" s="75"/>
      <c r="BR35" s="75"/>
      <c r="BS35" s="75"/>
      <c r="BT35" s="75"/>
      <c r="BU35" s="75"/>
      <c r="BV35" s="75"/>
      <c r="BW35" s="75"/>
      <c r="BX35" s="75"/>
    </row>
    <row r="36" spans="2:78" x14ac:dyDescent="0.2">
      <c r="B36" s="6"/>
      <c r="C36" s="6"/>
      <c r="D36" s="71"/>
      <c r="E36" s="71"/>
      <c r="F36" s="337"/>
      <c r="G36" s="337"/>
      <c r="H36" s="337"/>
      <c r="I36" s="186"/>
      <c r="J36" s="338"/>
      <c r="K36" s="338"/>
      <c r="L36" s="71"/>
      <c r="M36" s="6"/>
      <c r="N36" s="6"/>
      <c r="O36" s="6"/>
      <c r="P36" s="71"/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  <c r="AD36" s="71"/>
      <c r="AE36" s="6"/>
      <c r="AF36" s="6"/>
      <c r="AG36" s="6"/>
    </row>
    <row r="37" spans="2:78" ht="8.1" customHeight="1" x14ac:dyDescent="0.2"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BG37" s="25"/>
      <c r="BH37" s="25"/>
      <c r="BI37" s="25"/>
      <c r="BJ37" s="25"/>
      <c r="BK37" s="25"/>
      <c r="BL37" s="25"/>
      <c r="BM37" s="25"/>
      <c r="BN37" s="25"/>
      <c r="BO37" s="25"/>
      <c r="BP37" s="25"/>
      <c r="BQ37" s="25"/>
    </row>
    <row r="38" spans="2:78" ht="13.5" customHeight="1" x14ac:dyDescent="0.2">
      <c r="B38" s="6"/>
      <c r="C38" s="6"/>
      <c r="D38" s="339"/>
      <c r="E38" s="339"/>
      <c r="F38" s="339"/>
      <c r="G38" s="339"/>
      <c r="H38" s="339"/>
      <c r="I38" s="339"/>
      <c r="J38" s="339"/>
      <c r="K38" s="339"/>
      <c r="L38" s="339"/>
      <c r="M38" s="6"/>
      <c r="N38" s="6"/>
      <c r="O38" s="6"/>
      <c r="P38" s="339"/>
      <c r="Q38" s="339"/>
      <c r="R38" s="339"/>
      <c r="S38" s="339"/>
      <c r="T38" s="339"/>
      <c r="U38" s="339"/>
      <c r="V38" s="339"/>
      <c r="W38" s="339"/>
      <c r="X38" s="339"/>
      <c r="Y38" s="339"/>
      <c r="Z38" s="339"/>
      <c r="AA38" s="339"/>
      <c r="AB38" s="339"/>
      <c r="AC38" s="339"/>
      <c r="AD38" s="339"/>
      <c r="AE38" s="6"/>
      <c r="AF38" s="6"/>
      <c r="AG38" s="6"/>
      <c r="BG38" s="25"/>
      <c r="BH38" s="25"/>
      <c r="BI38" s="25"/>
      <c r="BJ38" s="25"/>
      <c r="BK38" s="25"/>
      <c r="BL38" s="25"/>
      <c r="BM38" s="25"/>
      <c r="BN38" s="25"/>
      <c r="BO38" s="25"/>
      <c r="BP38" s="25"/>
      <c r="BQ38" s="25"/>
      <c r="BR38" s="25"/>
      <c r="BS38" s="25"/>
      <c r="BT38" s="25"/>
      <c r="BU38" s="25"/>
      <c r="BV38" s="25"/>
    </row>
    <row r="39" spans="2:78" ht="13.5" customHeight="1" x14ac:dyDescent="0.2">
      <c r="B39" s="6"/>
      <c r="C39" s="6"/>
      <c r="D39" s="99"/>
      <c r="E39" s="71"/>
      <c r="F39" s="326"/>
      <c r="G39" s="327"/>
      <c r="H39" s="327"/>
      <c r="I39" s="327"/>
      <c r="J39" s="327"/>
      <c r="K39" s="327"/>
      <c r="L39" s="327"/>
      <c r="M39" s="6"/>
      <c r="N39" s="6"/>
      <c r="O39" s="6"/>
      <c r="P39" s="71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  <c r="AD39" s="71"/>
      <c r="AE39" s="6"/>
      <c r="AF39" s="6"/>
      <c r="AG39" s="6"/>
      <c r="BG39" s="25"/>
      <c r="BH39" s="25"/>
      <c r="BI39" s="25"/>
      <c r="BJ39" s="25"/>
      <c r="BK39" s="25"/>
      <c r="BL39" s="25"/>
      <c r="BM39" s="25"/>
      <c r="BN39" s="25"/>
      <c r="BO39" s="25"/>
      <c r="BP39" s="25"/>
      <c r="BQ39" s="25"/>
      <c r="BR39" s="25"/>
      <c r="BS39" s="25"/>
      <c r="BT39" s="25"/>
      <c r="BU39" s="25"/>
      <c r="BV39" s="25"/>
    </row>
    <row r="40" spans="2:78" ht="13.5" customHeight="1" x14ac:dyDescent="0.2">
      <c r="B40" s="6"/>
      <c r="C40" s="6"/>
      <c r="D40" s="99"/>
      <c r="E40" s="71"/>
      <c r="F40" s="326"/>
      <c r="G40" s="327"/>
      <c r="H40" s="327"/>
      <c r="I40" s="327"/>
      <c r="J40" s="327"/>
      <c r="K40" s="327"/>
      <c r="L40" s="327"/>
      <c r="M40" s="6"/>
      <c r="N40" s="6"/>
      <c r="O40" s="6"/>
      <c r="P40" s="99"/>
      <c r="Q40" s="71"/>
      <c r="R40" s="99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  <c r="AD40" s="71"/>
      <c r="AE40" s="6"/>
      <c r="AF40" s="6"/>
      <c r="AG40" s="6"/>
      <c r="BG40" s="25"/>
      <c r="BH40" s="25"/>
      <c r="BI40" s="25"/>
      <c r="BJ40" s="25"/>
      <c r="BK40" s="25"/>
      <c r="BL40" s="25"/>
      <c r="BM40" s="25"/>
      <c r="BN40" s="25"/>
      <c r="BO40" s="25"/>
      <c r="BP40" s="25"/>
      <c r="BQ40" s="25"/>
      <c r="BR40" s="25"/>
      <c r="BS40" s="25"/>
      <c r="BT40" s="25"/>
      <c r="BU40" s="25"/>
      <c r="BV40" s="25"/>
    </row>
    <row r="41" spans="2:78" ht="13.5" customHeight="1" x14ac:dyDescent="0.2">
      <c r="B41" s="6"/>
      <c r="C41" s="6"/>
      <c r="D41" s="99"/>
      <c r="E41" s="71"/>
      <c r="F41" s="100"/>
      <c r="G41" s="100"/>
      <c r="H41" s="100"/>
      <c r="I41" s="100"/>
      <c r="J41" s="100"/>
      <c r="K41" s="100"/>
      <c r="L41" s="100"/>
      <c r="M41" s="6"/>
      <c r="N41" s="6"/>
      <c r="O41" s="6"/>
      <c r="P41" s="99"/>
      <c r="Q41" s="100"/>
      <c r="R41" s="101"/>
      <c r="S41" s="101"/>
      <c r="T41" s="101"/>
      <c r="U41" s="101"/>
      <c r="V41" s="101"/>
      <c r="W41" s="101"/>
      <c r="X41" s="101"/>
      <c r="Y41" s="101"/>
      <c r="Z41" s="101"/>
      <c r="AA41" s="101"/>
      <c r="AB41" s="101"/>
      <c r="AC41" s="101"/>
      <c r="AD41" s="94"/>
      <c r="AE41" s="6"/>
      <c r="AF41" s="6"/>
      <c r="AG41" s="6"/>
      <c r="BG41" s="25"/>
      <c r="BH41" s="25"/>
      <c r="BI41" s="25"/>
      <c r="BJ41" s="25"/>
      <c r="BK41" s="25"/>
      <c r="BL41" s="25"/>
      <c r="BM41" s="25"/>
      <c r="BN41" s="25"/>
      <c r="BO41" s="25"/>
      <c r="BP41" s="25"/>
      <c r="BQ41" s="25"/>
      <c r="BR41" s="25"/>
      <c r="BS41" s="25"/>
      <c r="BT41" s="25"/>
      <c r="BU41" s="25"/>
      <c r="BV41" s="25"/>
    </row>
    <row r="42" spans="2:78" ht="12.75" customHeight="1" x14ac:dyDescent="0.2">
      <c r="B42" s="6"/>
      <c r="C42" s="6"/>
      <c r="D42" s="99"/>
      <c r="E42" s="71"/>
      <c r="F42" s="71"/>
      <c r="G42" s="71"/>
      <c r="H42" s="71"/>
      <c r="I42" s="71"/>
      <c r="J42" s="71"/>
      <c r="K42" s="71"/>
      <c r="L42" s="71"/>
      <c r="M42" s="6"/>
      <c r="N42" s="6"/>
      <c r="O42" s="6"/>
      <c r="P42" s="71"/>
      <c r="Q42" s="71"/>
      <c r="R42" s="100"/>
      <c r="S42" s="100"/>
      <c r="T42" s="100"/>
      <c r="U42" s="100"/>
      <c r="V42" s="100"/>
      <c r="W42" s="100"/>
      <c r="X42" s="100"/>
      <c r="Y42" s="100"/>
      <c r="Z42" s="100"/>
      <c r="AA42" s="100"/>
      <c r="AB42" s="100"/>
      <c r="AC42" s="100"/>
      <c r="AD42" s="94"/>
      <c r="AE42" s="6"/>
      <c r="AF42" s="6"/>
      <c r="AG42" s="6"/>
      <c r="BG42" s="102"/>
      <c r="BH42" s="102"/>
      <c r="BI42" s="103"/>
      <c r="BJ42" s="103"/>
      <c r="BK42" s="104"/>
      <c r="BL42" s="102"/>
      <c r="BM42" s="102"/>
      <c r="BN42" s="102"/>
      <c r="BO42" s="102"/>
      <c r="BP42" s="102"/>
      <c r="BQ42" s="102"/>
      <c r="BR42" s="105"/>
      <c r="BS42" s="105"/>
      <c r="BT42" s="105"/>
      <c r="BU42" s="105"/>
      <c r="BV42" s="105"/>
      <c r="BW42" s="105"/>
    </row>
    <row r="43" spans="2:78" ht="12.75" customHeight="1" x14ac:dyDescent="0.2">
      <c r="B43" s="6"/>
      <c r="C43" s="6"/>
      <c r="D43" s="99"/>
      <c r="E43" s="71"/>
      <c r="F43" s="93"/>
      <c r="G43" s="328"/>
      <c r="H43" s="328"/>
      <c r="I43" s="99"/>
      <c r="J43" s="71"/>
      <c r="K43" s="71"/>
      <c r="L43" s="71"/>
      <c r="M43" s="6"/>
      <c r="N43" s="6"/>
      <c r="O43" s="6"/>
      <c r="P43" s="99"/>
      <c r="Q43" s="71"/>
      <c r="R43" s="71"/>
      <c r="S43" s="71"/>
      <c r="T43" s="75"/>
      <c r="U43" s="328"/>
      <c r="V43" s="328"/>
      <c r="W43" s="328"/>
      <c r="X43" s="328"/>
      <c r="Y43" s="328"/>
      <c r="Z43" s="75"/>
      <c r="AA43" s="99"/>
      <c r="AB43" s="71"/>
      <c r="AC43" s="71"/>
      <c r="AD43" s="71"/>
      <c r="AE43" s="6"/>
      <c r="AF43" s="6"/>
      <c r="AG43" s="6"/>
      <c r="BG43" s="75"/>
      <c r="BH43" s="75"/>
      <c r="BI43" s="75"/>
      <c r="BJ43" s="75"/>
      <c r="BK43" s="106"/>
      <c r="BL43" s="75"/>
      <c r="BM43" s="75"/>
      <c r="BN43" s="75"/>
      <c r="BO43" s="75"/>
      <c r="BP43" s="75"/>
      <c r="BQ43" s="75"/>
      <c r="BR43" s="75"/>
      <c r="BS43" s="75"/>
      <c r="BT43" s="75"/>
      <c r="BU43" s="75"/>
      <c r="BV43" s="75"/>
      <c r="BW43" s="75"/>
    </row>
    <row r="44" spans="2:78" ht="15" x14ac:dyDescent="0.25">
      <c r="B44" s="6"/>
      <c r="C44" s="6"/>
      <c r="D44" s="71"/>
      <c r="E44" s="71"/>
      <c r="F44" s="100"/>
      <c r="G44" s="93"/>
      <c r="H44" s="71"/>
      <c r="I44" s="71"/>
      <c r="J44" s="1"/>
      <c r="K44" s="71"/>
      <c r="L44" s="71"/>
      <c r="M44" s="6"/>
      <c r="N44" s="6"/>
      <c r="O44" s="6"/>
      <c r="P44" s="71"/>
      <c r="Q44" s="71"/>
      <c r="R44" s="71"/>
      <c r="S44" s="71"/>
      <c r="T44" s="75"/>
      <c r="U44" s="93"/>
      <c r="V44" s="93"/>
      <c r="W44" s="93"/>
      <c r="X44" s="93"/>
      <c r="Y44" s="71"/>
      <c r="Z44" s="71"/>
      <c r="AA44" s="71"/>
      <c r="AB44" s="71"/>
      <c r="AC44" s="71"/>
      <c r="AD44" s="71"/>
      <c r="AE44" s="6"/>
      <c r="AF44" s="6"/>
      <c r="AG44" s="6"/>
      <c r="BG44" s="75"/>
      <c r="BH44" s="75"/>
      <c r="BI44" s="75"/>
      <c r="BJ44" s="75"/>
      <c r="BK44" s="106"/>
      <c r="BL44" s="75"/>
      <c r="BM44" s="75"/>
      <c r="BN44" s="97"/>
      <c r="BO44" s="75"/>
      <c r="BP44" s="75"/>
      <c r="BQ44" s="75"/>
      <c r="BR44" s="75"/>
      <c r="BS44" s="75"/>
      <c r="BT44" s="75"/>
      <c r="BU44" s="75"/>
      <c r="BV44" s="75"/>
      <c r="BW44" s="75"/>
      <c r="BX44" s="75"/>
      <c r="BY44" s="75"/>
      <c r="BZ44" s="75"/>
    </row>
    <row r="45" spans="2:78" x14ac:dyDescent="0.2">
      <c r="D45" s="75"/>
      <c r="E45" s="75"/>
      <c r="F45" s="75"/>
      <c r="G45" s="75"/>
      <c r="H45" s="75"/>
      <c r="I45" s="75"/>
      <c r="J45" s="75"/>
      <c r="K45" s="75"/>
      <c r="L45" s="75"/>
    </row>
  </sheetData>
  <mergeCells count="45">
    <mergeCell ref="F40:L40"/>
    <mergeCell ref="G43:H43"/>
    <mergeCell ref="U43:Y43"/>
    <mergeCell ref="F34:AE34"/>
    <mergeCell ref="F36:H36"/>
    <mergeCell ref="J36:K36"/>
    <mergeCell ref="D38:L38"/>
    <mergeCell ref="P38:AD38"/>
    <mergeCell ref="F39:L39"/>
    <mergeCell ref="F33:AE33"/>
    <mergeCell ref="B16:B22"/>
    <mergeCell ref="F16:F21"/>
    <mergeCell ref="G16:G21"/>
    <mergeCell ref="AG16:AG18"/>
    <mergeCell ref="AG19:AG21"/>
    <mergeCell ref="D25:E25"/>
    <mergeCell ref="B27:B29"/>
    <mergeCell ref="D27:E27"/>
    <mergeCell ref="D28:E28"/>
    <mergeCell ref="D29:E29"/>
    <mergeCell ref="F32:AD32"/>
    <mergeCell ref="Z9:AA10"/>
    <mergeCell ref="AB9:AC10"/>
    <mergeCell ref="AD9:AE10"/>
    <mergeCell ref="AF9:AF10"/>
    <mergeCell ref="AG9:AG10"/>
    <mergeCell ref="B12:B13"/>
    <mergeCell ref="D12:E12"/>
    <mergeCell ref="D13:E13"/>
    <mergeCell ref="N9:O10"/>
    <mergeCell ref="P9:Q10"/>
    <mergeCell ref="B9:B11"/>
    <mergeCell ref="C9:C10"/>
    <mergeCell ref="D9:D10"/>
    <mergeCell ref="E9:E10"/>
    <mergeCell ref="F9:F10"/>
    <mergeCell ref="R9:S10"/>
    <mergeCell ref="T9:U10"/>
    <mergeCell ref="V9:W10"/>
    <mergeCell ref="X9:Y10"/>
    <mergeCell ref="G4:N4"/>
    <mergeCell ref="G9:G10"/>
    <mergeCell ref="H9:I10"/>
    <mergeCell ref="J9:K10"/>
    <mergeCell ref="L9:M10"/>
  </mergeCells>
  <conditionalFormatting sqref="AD23:AD24">
    <cfRule type="cellIs" dxfId="0" priority="1" stopIfTrue="1" operator="equal">
      <formula>$AR$2</formula>
    </cfRule>
  </conditionalFormatting>
  <pageMargins left="0" right="0" top="0" bottom="0" header="0" footer="0"/>
  <pageSetup paperSize="9" scale="89" fitToHeight="2" orientation="landscape" horizontalDpi="1200" verticalDpi="1200" r:id="rId1"/>
  <headerFooter alignWithMargins="0">
    <oddFooter xml:space="preserve">&amp;LQUALITE Mis à jour par: MASQUELET E&amp;C08/12/2014&amp;R&amp;8FPI. BL.M.QUACER.086.01 Ed. 00 du 11/07/2012&amp;10
</oddFooter>
  </headerFooter>
  <drawing r:id="rId2"/>
  <legacyDrawing r:id="rId3"/>
  <controls>
    <mc:AlternateContent xmlns:mc="http://schemas.openxmlformats.org/markup-compatibility/2006">
      <mc:Choice Requires="x14">
        <control shapeId="9233" r:id="rId4" name="CommandButton1">
          <controlPr defaultSize="0" autoLine="0" autoPict="0" r:id="rId5">
            <anchor moveWithCells="1">
              <from>
                <xdr:col>25</xdr:col>
                <xdr:colOff>457200</xdr:colOff>
                <xdr:row>2</xdr:row>
                <xdr:rowOff>180975</xdr:rowOff>
              </from>
              <to>
                <xdr:col>32</xdr:col>
                <xdr:colOff>295275</xdr:colOff>
                <xdr:row>7</xdr:row>
                <xdr:rowOff>0</xdr:rowOff>
              </to>
            </anchor>
          </controlPr>
        </control>
      </mc:Choice>
      <mc:Fallback>
        <control shapeId="9233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BDD!$U$1:$U$5</xm:f>
          </x14:formula1>
          <xm:sqref>C6:C7</xm:sqref>
        </x14:dataValidation>
        <x14:dataValidation type="list" allowBlank="1" showInputMessage="1" showErrorMessage="1">
          <x14:formula1>
            <xm:f>BDD!$T$1:$T$17</xm:f>
          </x14:formula1>
          <xm:sqref>C4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H49"/>
  <sheetViews>
    <sheetView showGridLines="0" view="pageLayout" zoomScale="60" zoomScaleNormal="100" zoomScalePageLayoutView="60" workbookViewId="0">
      <selection activeCell="F8" sqref="F8:F14"/>
    </sheetView>
  </sheetViews>
  <sheetFormatPr baseColWidth="10" defaultRowHeight="15" x14ac:dyDescent="0.25"/>
  <cols>
    <col min="1" max="1" width="15.5703125" customWidth="1"/>
    <col min="2" max="2" width="7.7109375" customWidth="1"/>
    <col min="3" max="3" width="7.85546875" customWidth="1"/>
    <col min="4" max="4" width="8.28515625" customWidth="1"/>
    <col min="5" max="5" width="15.140625" customWidth="1"/>
    <col min="6" max="6" width="14.140625" customWidth="1"/>
    <col min="7" max="7" width="11.42578125" customWidth="1"/>
    <col min="8" max="8" width="6.7109375" customWidth="1"/>
  </cols>
  <sheetData>
    <row r="1" spans="1:8" ht="15.75" thickBot="1" x14ac:dyDescent="0.3"/>
    <row r="2" spans="1:8" ht="15.75" thickBot="1" x14ac:dyDescent="0.3">
      <c r="A2" s="176" t="s">
        <v>192</v>
      </c>
      <c r="B2" s="181">
        <v>2011</v>
      </c>
    </row>
    <row r="3" spans="1:8" ht="15.75" thickBot="1" x14ac:dyDescent="0.3">
      <c r="A3" s="176"/>
      <c r="B3" s="182"/>
    </row>
    <row r="4" spans="1:8" ht="15.75" thickBot="1" x14ac:dyDescent="0.3">
      <c r="A4" s="176" t="s">
        <v>30</v>
      </c>
      <c r="B4" s="181">
        <v>31</v>
      </c>
    </row>
    <row r="6" spans="1:8" x14ac:dyDescent="0.25">
      <c r="A6" s="354" t="s">
        <v>70</v>
      </c>
      <c r="B6" s="354" t="s">
        <v>32</v>
      </c>
      <c r="C6" s="354"/>
      <c r="D6" s="354" t="s">
        <v>71</v>
      </c>
      <c r="E6" s="354" t="s">
        <v>72</v>
      </c>
      <c r="F6" s="354" t="s">
        <v>73</v>
      </c>
      <c r="G6" s="354" t="s">
        <v>74</v>
      </c>
      <c r="H6" s="354" t="s">
        <v>75</v>
      </c>
    </row>
    <row r="7" spans="1:8" x14ac:dyDescent="0.25">
      <c r="A7" s="354"/>
      <c r="B7" s="354"/>
      <c r="C7" s="354"/>
      <c r="D7" s="354"/>
      <c r="E7" s="354"/>
      <c r="F7" s="354"/>
      <c r="G7" s="354"/>
      <c r="H7" s="354"/>
    </row>
    <row r="8" spans="1:8" x14ac:dyDescent="0.25">
      <c r="A8" s="358"/>
      <c r="B8" s="354"/>
      <c r="C8" s="354"/>
      <c r="D8" s="354"/>
      <c r="E8" s="358"/>
      <c r="F8" s="358"/>
      <c r="G8" s="368"/>
      <c r="H8" s="355"/>
    </row>
    <row r="9" spans="1:8" x14ac:dyDescent="0.25">
      <c r="A9" s="359"/>
      <c r="B9" s="354"/>
      <c r="C9" s="354"/>
      <c r="D9" s="354"/>
      <c r="E9" s="359"/>
      <c r="F9" s="359"/>
      <c r="G9" s="368"/>
      <c r="H9" s="355"/>
    </row>
    <row r="10" spans="1:8" x14ac:dyDescent="0.25">
      <c r="A10" s="359"/>
      <c r="B10" s="354"/>
      <c r="C10" s="354"/>
      <c r="D10" s="354"/>
      <c r="E10" s="359"/>
      <c r="F10" s="359"/>
      <c r="G10" s="368"/>
      <c r="H10" s="355"/>
    </row>
    <row r="11" spans="1:8" x14ac:dyDescent="0.25">
      <c r="A11" s="359"/>
      <c r="B11" s="354"/>
      <c r="C11" s="354"/>
      <c r="D11" s="354"/>
      <c r="E11" s="359"/>
      <c r="F11" s="359"/>
      <c r="G11" s="368"/>
      <c r="H11" s="355"/>
    </row>
    <row r="12" spans="1:8" x14ac:dyDescent="0.25">
      <c r="A12" s="359"/>
      <c r="B12" s="354"/>
      <c r="C12" s="354"/>
      <c r="D12" s="354"/>
      <c r="E12" s="359"/>
      <c r="F12" s="359"/>
      <c r="G12" s="368"/>
      <c r="H12" s="355"/>
    </row>
    <row r="13" spans="1:8" x14ac:dyDescent="0.25">
      <c r="A13" s="359"/>
      <c r="B13" s="354"/>
      <c r="C13" s="354"/>
      <c r="D13" s="354"/>
      <c r="E13" s="359"/>
      <c r="F13" s="359"/>
      <c r="G13" s="368"/>
      <c r="H13" s="355"/>
    </row>
    <row r="14" spans="1:8" x14ac:dyDescent="0.25">
      <c r="A14" s="360"/>
      <c r="B14" s="354"/>
      <c r="C14" s="354"/>
      <c r="D14" s="354"/>
      <c r="E14" s="360"/>
      <c r="F14" s="360"/>
      <c r="G14" s="368"/>
      <c r="H14" s="355"/>
    </row>
    <row r="15" spans="1:8" x14ac:dyDescent="0.25">
      <c r="A15" s="361"/>
      <c r="B15" s="354"/>
      <c r="C15" s="354"/>
      <c r="D15" s="351"/>
      <c r="E15" s="361"/>
      <c r="F15" s="361"/>
      <c r="G15" s="368"/>
      <c r="H15" s="354"/>
    </row>
    <row r="16" spans="1:8" x14ac:dyDescent="0.25">
      <c r="A16" s="361"/>
      <c r="B16" s="354"/>
      <c r="C16" s="354"/>
      <c r="D16" s="352"/>
      <c r="E16" s="361"/>
      <c r="F16" s="361"/>
      <c r="G16" s="368"/>
      <c r="H16" s="354"/>
    </row>
    <row r="17" spans="1:8" x14ac:dyDescent="0.25">
      <c r="A17" s="361"/>
      <c r="B17" s="354"/>
      <c r="C17" s="354"/>
      <c r="D17" s="352"/>
      <c r="E17" s="361"/>
      <c r="F17" s="361"/>
      <c r="G17" s="368"/>
      <c r="H17" s="354"/>
    </row>
    <row r="18" spans="1:8" x14ac:dyDescent="0.25">
      <c r="A18" s="361"/>
      <c r="B18" s="354"/>
      <c r="C18" s="354"/>
      <c r="D18" s="352"/>
      <c r="E18" s="361"/>
      <c r="F18" s="361"/>
      <c r="G18" s="368"/>
      <c r="H18" s="354"/>
    </row>
    <row r="19" spans="1:8" x14ac:dyDescent="0.25">
      <c r="A19" s="361"/>
      <c r="B19" s="354"/>
      <c r="C19" s="354"/>
      <c r="D19" s="352"/>
      <c r="E19" s="361"/>
      <c r="F19" s="361"/>
      <c r="G19" s="368"/>
      <c r="H19" s="354"/>
    </row>
    <row r="20" spans="1:8" x14ac:dyDescent="0.25">
      <c r="A20" s="361"/>
      <c r="B20" s="354"/>
      <c r="C20" s="354"/>
      <c r="D20" s="352"/>
      <c r="E20" s="361"/>
      <c r="F20" s="361"/>
      <c r="G20" s="368"/>
      <c r="H20" s="354"/>
    </row>
    <row r="21" spans="1:8" x14ac:dyDescent="0.25">
      <c r="A21" s="361"/>
      <c r="B21" s="354"/>
      <c r="C21" s="354"/>
      <c r="D21" s="353"/>
      <c r="E21" s="361"/>
      <c r="F21" s="361"/>
      <c r="G21" s="368"/>
      <c r="H21" s="354"/>
    </row>
    <row r="22" spans="1:8" x14ac:dyDescent="0.25">
      <c r="A22" s="362"/>
      <c r="B22" s="351"/>
      <c r="C22" s="351"/>
      <c r="D22" s="351"/>
      <c r="E22" s="362"/>
      <c r="F22" s="362"/>
      <c r="G22" s="358"/>
      <c r="H22" s="351"/>
    </row>
    <row r="23" spans="1:8" x14ac:dyDescent="0.25">
      <c r="A23" s="363"/>
      <c r="B23" s="352"/>
      <c r="C23" s="352"/>
      <c r="D23" s="352"/>
      <c r="E23" s="363"/>
      <c r="F23" s="363"/>
      <c r="G23" s="359"/>
      <c r="H23" s="352"/>
    </row>
    <row r="24" spans="1:8" x14ac:dyDescent="0.25">
      <c r="A24" s="363"/>
      <c r="B24" s="352"/>
      <c r="C24" s="352"/>
      <c r="D24" s="352"/>
      <c r="E24" s="363"/>
      <c r="F24" s="363"/>
      <c r="G24" s="359"/>
      <c r="H24" s="352"/>
    </row>
    <row r="25" spans="1:8" x14ac:dyDescent="0.25">
      <c r="A25" s="363"/>
      <c r="B25" s="352"/>
      <c r="C25" s="352"/>
      <c r="D25" s="352"/>
      <c r="E25" s="363"/>
      <c r="F25" s="363"/>
      <c r="G25" s="359"/>
      <c r="H25" s="352"/>
    </row>
    <row r="26" spans="1:8" x14ac:dyDescent="0.25">
      <c r="A26" s="363"/>
      <c r="B26" s="352"/>
      <c r="C26" s="352"/>
      <c r="D26" s="352"/>
      <c r="E26" s="363"/>
      <c r="F26" s="363"/>
      <c r="G26" s="359"/>
      <c r="H26" s="352"/>
    </row>
    <row r="27" spans="1:8" x14ac:dyDescent="0.25">
      <c r="A27" s="363"/>
      <c r="B27" s="352"/>
      <c r="C27" s="352"/>
      <c r="D27" s="352"/>
      <c r="E27" s="363"/>
      <c r="F27" s="363"/>
      <c r="G27" s="359"/>
      <c r="H27" s="352"/>
    </row>
    <row r="28" spans="1:8" x14ac:dyDescent="0.25">
      <c r="A28" s="364"/>
      <c r="B28" s="353"/>
      <c r="C28" s="353"/>
      <c r="D28" s="353"/>
      <c r="E28" s="364"/>
      <c r="F28" s="364"/>
      <c r="G28" s="360"/>
      <c r="H28" s="353"/>
    </row>
    <row r="29" spans="1:8" x14ac:dyDescent="0.25">
      <c r="A29" s="365"/>
      <c r="B29" s="348"/>
      <c r="C29" s="348"/>
      <c r="D29" s="348"/>
      <c r="E29" s="365"/>
      <c r="F29" s="365"/>
      <c r="G29" s="358"/>
      <c r="H29" s="348"/>
    </row>
    <row r="30" spans="1:8" x14ac:dyDescent="0.25">
      <c r="A30" s="366"/>
      <c r="B30" s="349"/>
      <c r="C30" s="349"/>
      <c r="D30" s="349"/>
      <c r="E30" s="366"/>
      <c r="F30" s="366"/>
      <c r="G30" s="359"/>
      <c r="H30" s="349"/>
    </row>
    <row r="31" spans="1:8" x14ac:dyDescent="0.25">
      <c r="A31" s="366"/>
      <c r="B31" s="349"/>
      <c r="C31" s="349"/>
      <c r="D31" s="349"/>
      <c r="E31" s="366"/>
      <c r="F31" s="366"/>
      <c r="G31" s="359"/>
      <c r="H31" s="349"/>
    </row>
    <row r="32" spans="1:8" x14ac:dyDescent="0.25">
      <c r="A32" s="366"/>
      <c r="B32" s="349"/>
      <c r="C32" s="349"/>
      <c r="D32" s="349"/>
      <c r="E32" s="366"/>
      <c r="F32" s="366"/>
      <c r="G32" s="359"/>
      <c r="H32" s="349"/>
    </row>
    <row r="33" spans="1:8" x14ac:dyDescent="0.25">
      <c r="A33" s="366"/>
      <c r="B33" s="349"/>
      <c r="C33" s="349"/>
      <c r="D33" s="349"/>
      <c r="E33" s="366"/>
      <c r="F33" s="366"/>
      <c r="G33" s="359"/>
      <c r="H33" s="349"/>
    </row>
    <row r="34" spans="1:8" x14ac:dyDescent="0.25">
      <c r="A34" s="366"/>
      <c r="B34" s="349"/>
      <c r="C34" s="349"/>
      <c r="D34" s="349"/>
      <c r="E34" s="366"/>
      <c r="F34" s="366"/>
      <c r="G34" s="359"/>
      <c r="H34" s="349"/>
    </row>
    <row r="35" spans="1:8" x14ac:dyDescent="0.25">
      <c r="A35" s="367"/>
      <c r="B35" s="350"/>
      <c r="C35" s="350"/>
      <c r="D35" s="350"/>
      <c r="E35" s="367"/>
      <c r="F35" s="367"/>
      <c r="G35" s="360"/>
      <c r="H35" s="350"/>
    </row>
    <row r="36" spans="1:8" x14ac:dyDescent="0.25">
      <c r="A36" s="365"/>
      <c r="B36" s="348"/>
      <c r="C36" s="348"/>
      <c r="D36" s="348"/>
      <c r="E36" s="365"/>
      <c r="F36" s="365"/>
      <c r="G36" s="358"/>
      <c r="H36" s="348"/>
    </row>
    <row r="37" spans="1:8" x14ac:dyDescent="0.25">
      <c r="A37" s="366"/>
      <c r="B37" s="349"/>
      <c r="C37" s="349"/>
      <c r="D37" s="349"/>
      <c r="E37" s="366"/>
      <c r="F37" s="366"/>
      <c r="G37" s="359"/>
      <c r="H37" s="349"/>
    </row>
    <row r="38" spans="1:8" x14ac:dyDescent="0.25">
      <c r="A38" s="366"/>
      <c r="B38" s="349"/>
      <c r="C38" s="349"/>
      <c r="D38" s="349"/>
      <c r="E38" s="366"/>
      <c r="F38" s="366"/>
      <c r="G38" s="359"/>
      <c r="H38" s="349"/>
    </row>
    <row r="39" spans="1:8" x14ac:dyDescent="0.25">
      <c r="A39" s="366"/>
      <c r="B39" s="349"/>
      <c r="C39" s="349"/>
      <c r="D39" s="349"/>
      <c r="E39" s="366"/>
      <c r="F39" s="366"/>
      <c r="G39" s="359"/>
      <c r="H39" s="349"/>
    </row>
    <row r="40" spans="1:8" x14ac:dyDescent="0.25">
      <c r="A40" s="366"/>
      <c r="B40" s="349"/>
      <c r="C40" s="349"/>
      <c r="D40" s="349"/>
      <c r="E40" s="366"/>
      <c r="F40" s="366"/>
      <c r="G40" s="359"/>
      <c r="H40" s="349"/>
    </row>
    <row r="41" spans="1:8" x14ac:dyDescent="0.25">
      <c r="A41" s="366"/>
      <c r="B41" s="349"/>
      <c r="C41" s="349"/>
      <c r="D41" s="349"/>
      <c r="E41" s="366"/>
      <c r="F41" s="366"/>
      <c r="G41" s="359"/>
      <c r="H41" s="349"/>
    </row>
    <row r="42" spans="1:8" x14ac:dyDescent="0.25">
      <c r="A42" s="367"/>
      <c r="B42" s="350"/>
      <c r="C42" s="350"/>
      <c r="D42" s="350"/>
      <c r="E42" s="367"/>
      <c r="F42" s="367"/>
      <c r="G42" s="360"/>
      <c r="H42" s="350"/>
    </row>
    <row r="43" spans="1:8" x14ac:dyDescent="0.25">
      <c r="A43" s="365"/>
      <c r="B43" s="348"/>
      <c r="C43" s="348"/>
      <c r="D43" s="348"/>
      <c r="E43" s="365"/>
      <c r="F43" s="365"/>
      <c r="G43" s="358"/>
      <c r="H43" s="348"/>
    </row>
    <row r="44" spans="1:8" x14ac:dyDescent="0.25">
      <c r="A44" s="366"/>
      <c r="B44" s="349"/>
      <c r="C44" s="349"/>
      <c r="D44" s="349"/>
      <c r="E44" s="366"/>
      <c r="F44" s="366"/>
      <c r="G44" s="359"/>
      <c r="H44" s="349"/>
    </row>
    <row r="45" spans="1:8" x14ac:dyDescent="0.25">
      <c r="A45" s="366"/>
      <c r="B45" s="349"/>
      <c r="C45" s="349"/>
      <c r="D45" s="349"/>
      <c r="E45" s="366"/>
      <c r="F45" s="366"/>
      <c r="G45" s="359"/>
      <c r="H45" s="349"/>
    </row>
    <row r="46" spans="1:8" x14ac:dyDescent="0.25">
      <c r="A46" s="366"/>
      <c r="B46" s="349"/>
      <c r="C46" s="349"/>
      <c r="D46" s="349"/>
      <c r="E46" s="366"/>
      <c r="F46" s="366"/>
      <c r="G46" s="359"/>
      <c r="H46" s="349"/>
    </row>
    <row r="47" spans="1:8" x14ac:dyDescent="0.25">
      <c r="A47" s="366"/>
      <c r="B47" s="349"/>
      <c r="C47" s="349"/>
      <c r="D47" s="349"/>
      <c r="E47" s="366"/>
      <c r="F47" s="366"/>
      <c r="G47" s="359"/>
      <c r="H47" s="349"/>
    </row>
    <row r="48" spans="1:8" x14ac:dyDescent="0.25">
      <c r="A48" s="366"/>
      <c r="B48" s="349"/>
      <c r="C48" s="349"/>
      <c r="D48" s="349"/>
      <c r="E48" s="366"/>
      <c r="F48" s="366"/>
      <c r="G48" s="359"/>
      <c r="H48" s="349"/>
    </row>
    <row r="49" spans="1:8" x14ac:dyDescent="0.25">
      <c r="A49" s="367"/>
      <c r="B49" s="350"/>
      <c r="C49" s="350"/>
      <c r="D49" s="350"/>
      <c r="E49" s="367"/>
      <c r="F49" s="367"/>
      <c r="G49" s="360"/>
      <c r="H49" s="350"/>
    </row>
  </sheetData>
  <mergeCells count="55">
    <mergeCell ref="H8:H14"/>
    <mergeCell ref="A8:A14"/>
    <mergeCell ref="B8:B14"/>
    <mergeCell ref="C8:C14"/>
    <mergeCell ref="D8:D14"/>
    <mergeCell ref="E8:E14"/>
    <mergeCell ref="F8:F14"/>
    <mergeCell ref="G6:G7"/>
    <mergeCell ref="H6:H7"/>
    <mergeCell ref="A15:A21"/>
    <mergeCell ref="B15:B21"/>
    <mergeCell ref="C15:C21"/>
    <mergeCell ref="D15:D21"/>
    <mergeCell ref="E15:E21"/>
    <mergeCell ref="F15:F21"/>
    <mergeCell ref="G15:G21"/>
    <mergeCell ref="H15:H21"/>
    <mergeCell ref="A6:A7"/>
    <mergeCell ref="B6:C7"/>
    <mergeCell ref="D6:D7"/>
    <mergeCell ref="E6:E7"/>
    <mergeCell ref="F6:F7"/>
    <mergeCell ref="G8:G14"/>
    <mergeCell ref="B29:B35"/>
    <mergeCell ref="A29:A35"/>
    <mergeCell ref="H29:H35"/>
    <mergeCell ref="G29:G35"/>
    <mergeCell ref="F29:F35"/>
    <mergeCell ref="E29:E35"/>
    <mergeCell ref="D29:D35"/>
    <mergeCell ref="C29:C35"/>
    <mergeCell ref="C22:C28"/>
    <mergeCell ref="B22:B28"/>
    <mergeCell ref="A22:A28"/>
    <mergeCell ref="H36:H42"/>
    <mergeCell ref="G36:G42"/>
    <mergeCell ref="F36:F42"/>
    <mergeCell ref="E36:E42"/>
    <mergeCell ref="D36:D42"/>
    <mergeCell ref="C36:C42"/>
    <mergeCell ref="B36:B42"/>
    <mergeCell ref="A36:A42"/>
    <mergeCell ref="H22:H28"/>
    <mergeCell ref="G22:G28"/>
    <mergeCell ref="F22:F28"/>
    <mergeCell ref="E22:E28"/>
    <mergeCell ref="D22:D28"/>
    <mergeCell ref="C43:C49"/>
    <mergeCell ref="B43:B49"/>
    <mergeCell ref="A43:A49"/>
    <mergeCell ref="H43:H49"/>
    <mergeCell ref="G43:G49"/>
    <mergeCell ref="F43:F49"/>
    <mergeCell ref="E43:E49"/>
    <mergeCell ref="D43:D4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Bouton1_Cliquer">
                <anchor moveWithCells="1" sizeWithCells="1">
                  <from>
                    <xdr:col>5</xdr:col>
                    <xdr:colOff>952500</xdr:colOff>
                    <xdr:row>2</xdr:row>
                    <xdr:rowOff>114300</xdr:rowOff>
                  </from>
                  <to>
                    <xdr:col>7</xdr:col>
                    <xdr:colOff>400050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BDD!$U$1:$U$5</xm:f>
          </x14:formula1>
          <xm:sqref>B4</xm:sqref>
        </x14:dataValidation>
        <x14:dataValidation type="list" allowBlank="1" showInputMessage="1" showErrorMessage="1">
          <x14:formula1>
            <xm:f>BDD!$T$1:$T$17</xm:f>
          </x14:formula1>
          <xm:sqref>B2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W691"/>
  <sheetViews>
    <sheetView topLeftCell="B1" workbookViewId="0">
      <selection activeCell="F14" sqref="F14"/>
    </sheetView>
  </sheetViews>
  <sheetFormatPr baseColWidth="10" defaultRowHeight="15" x14ac:dyDescent="0.25"/>
  <cols>
    <col min="1" max="1" width="18.140625" style="1" hidden="1" customWidth="1"/>
    <col min="14" max="14" width="14.7109375" customWidth="1"/>
    <col min="16" max="21" width="11.42578125" hidden="1" customWidth="1"/>
    <col min="22" max="22" width="0" hidden="1" customWidth="1"/>
    <col min="23" max="23" width="15.140625" bestFit="1" customWidth="1"/>
  </cols>
  <sheetData>
    <row r="1" spans="1:23" ht="15.75" thickBot="1" x14ac:dyDescent="0.3">
      <c r="A1" s="160" t="s">
        <v>193</v>
      </c>
      <c r="B1" s="159" t="s">
        <v>60</v>
      </c>
      <c r="C1" s="160" t="s">
        <v>61</v>
      </c>
      <c r="D1" s="160" t="s">
        <v>30</v>
      </c>
      <c r="E1" s="160" t="s">
        <v>1</v>
      </c>
      <c r="F1" s="160" t="s">
        <v>2</v>
      </c>
      <c r="G1" s="160" t="s">
        <v>98</v>
      </c>
      <c r="H1" s="160" t="s">
        <v>99</v>
      </c>
      <c r="I1" s="160" t="s">
        <v>100</v>
      </c>
      <c r="J1" s="160" t="s">
        <v>101</v>
      </c>
      <c r="K1" s="160" t="s">
        <v>102</v>
      </c>
      <c r="L1" s="160" t="s">
        <v>103</v>
      </c>
      <c r="M1" s="161" t="s">
        <v>10</v>
      </c>
      <c r="N1" s="160" t="s">
        <v>58</v>
      </c>
      <c r="O1" s="160" t="s">
        <v>59</v>
      </c>
      <c r="R1" s="144" t="s">
        <v>112</v>
      </c>
      <c r="T1">
        <v>2011</v>
      </c>
      <c r="U1">
        <v>31</v>
      </c>
      <c r="W1" s="162" t="s">
        <v>196</v>
      </c>
    </row>
    <row r="2" spans="1:23" x14ac:dyDescent="0.25">
      <c r="A2" s="148" t="str">
        <f t="shared" ref="A2:A65" si="0">CONCATENATE(B2,D2,C2)</f>
        <v>201131juillet</v>
      </c>
      <c r="B2" s="158">
        <v>2011</v>
      </c>
      <c r="C2" s="147" t="s">
        <v>106</v>
      </c>
      <c r="D2" s="148">
        <v>31</v>
      </c>
      <c r="E2" s="147">
        <f t="shared" ref="E2:E65" ca="1" si="1">INDIRECT("'"&amp;$R$2&amp;" "&amp;D2&amp;"'!"&amp;P2&amp;$S$3)</f>
        <v>0</v>
      </c>
      <c r="F2" s="147">
        <f t="shared" ref="F2:F65" ca="1" si="2">INDIRECT("'"&amp;$R$2&amp;" "&amp;D2&amp;"'!"&amp;P2&amp;$S$4)</f>
        <v>0</v>
      </c>
      <c r="G2" s="147"/>
      <c r="H2" s="147"/>
      <c r="I2" s="147"/>
      <c r="J2" s="147"/>
      <c r="K2" s="147"/>
      <c r="L2" s="147"/>
      <c r="M2" s="147"/>
      <c r="N2" s="147">
        <f t="shared" ref="N2:N65" ca="1" si="3">INDIRECT("'"&amp;$R$2&amp;" "&amp;D2&amp;"'!"&amp;P2&amp;$S$5)</f>
        <v>67.849999999999994</v>
      </c>
      <c r="O2" s="147"/>
      <c r="P2" s="1" t="s">
        <v>114</v>
      </c>
      <c r="R2" s="145" t="s">
        <v>113</v>
      </c>
      <c r="T2">
        <v>2012</v>
      </c>
      <c r="U2" s="1">
        <v>32</v>
      </c>
      <c r="W2" s="147"/>
    </row>
    <row r="3" spans="1:23" x14ac:dyDescent="0.25">
      <c r="A3" s="148" t="str">
        <f t="shared" si="0"/>
        <v>201131août</v>
      </c>
      <c r="B3" s="150">
        <v>2011</v>
      </c>
      <c r="C3" s="139" t="s">
        <v>107</v>
      </c>
      <c r="D3" s="142">
        <v>31</v>
      </c>
      <c r="E3" s="139">
        <f t="shared" ca="1" si="1"/>
        <v>0</v>
      </c>
      <c r="F3" s="139">
        <f t="shared" ca="1" si="2"/>
        <v>0</v>
      </c>
      <c r="G3" s="139"/>
      <c r="H3" s="139"/>
      <c r="I3" s="139"/>
      <c r="J3" s="139"/>
      <c r="K3" s="139"/>
      <c r="L3" s="139"/>
      <c r="M3" s="139"/>
      <c r="N3" s="139">
        <f t="shared" ca="1" si="3"/>
        <v>0</v>
      </c>
      <c r="O3" s="139"/>
      <c r="P3" s="1" t="s">
        <v>115</v>
      </c>
      <c r="S3">
        <v>4</v>
      </c>
      <c r="T3">
        <v>2013</v>
      </c>
      <c r="U3" s="1">
        <v>33</v>
      </c>
      <c r="W3" s="139"/>
    </row>
    <row r="4" spans="1:23" x14ac:dyDescent="0.25">
      <c r="A4" s="148" t="str">
        <f t="shared" si="0"/>
        <v>201131septembre</v>
      </c>
      <c r="B4" s="150">
        <v>2011</v>
      </c>
      <c r="C4" s="139" t="s">
        <v>108</v>
      </c>
      <c r="D4" s="142">
        <v>31</v>
      </c>
      <c r="E4" s="139">
        <f t="shared" ca="1" si="1"/>
        <v>0</v>
      </c>
      <c r="F4" s="139">
        <f t="shared" ca="1" si="2"/>
        <v>0</v>
      </c>
      <c r="G4" s="139"/>
      <c r="H4" s="139"/>
      <c r="I4" s="139"/>
      <c r="J4" s="139"/>
      <c r="K4" s="139"/>
      <c r="L4" s="139"/>
      <c r="M4" s="139"/>
      <c r="N4" s="139">
        <f t="shared" ca="1" si="3"/>
        <v>72.239999999999995</v>
      </c>
      <c r="O4" s="139"/>
      <c r="P4" s="1" t="s">
        <v>116</v>
      </c>
      <c r="S4">
        <v>5</v>
      </c>
      <c r="T4">
        <v>2014</v>
      </c>
      <c r="U4" s="1">
        <v>34</v>
      </c>
      <c r="W4" s="139"/>
    </row>
    <row r="5" spans="1:23" x14ac:dyDescent="0.25">
      <c r="A5" s="148" t="str">
        <f t="shared" si="0"/>
        <v>201131octobre</v>
      </c>
      <c r="B5" s="150">
        <v>2011</v>
      </c>
      <c r="C5" s="139" t="s">
        <v>109</v>
      </c>
      <c r="D5" s="142">
        <v>31</v>
      </c>
      <c r="E5" s="139">
        <f t="shared" ca="1" si="1"/>
        <v>0</v>
      </c>
      <c r="F5" s="139">
        <f t="shared" ca="1" si="2"/>
        <v>0</v>
      </c>
      <c r="G5" s="139"/>
      <c r="H5" s="139"/>
      <c r="I5" s="139"/>
      <c r="J5" s="139"/>
      <c r="K5" s="139"/>
      <c r="L5" s="139"/>
      <c r="M5" s="139"/>
      <c r="N5" s="139">
        <f t="shared" ca="1" si="3"/>
        <v>28.84</v>
      </c>
      <c r="O5" s="139"/>
      <c r="P5" s="1" t="s">
        <v>117</v>
      </c>
      <c r="S5">
        <v>26</v>
      </c>
      <c r="T5">
        <v>2015</v>
      </c>
      <c r="U5" s="1">
        <v>38</v>
      </c>
      <c r="W5" s="139"/>
    </row>
    <row r="6" spans="1:23" x14ac:dyDescent="0.25">
      <c r="A6" s="148" t="str">
        <f t="shared" si="0"/>
        <v>201131novembre</v>
      </c>
      <c r="B6" s="150">
        <v>2011</v>
      </c>
      <c r="C6" s="139" t="s">
        <v>110</v>
      </c>
      <c r="D6" s="142">
        <v>31</v>
      </c>
      <c r="E6" s="139">
        <f t="shared" ca="1" si="1"/>
        <v>0.85</v>
      </c>
      <c r="F6" s="139">
        <f t="shared" ca="1" si="2"/>
        <v>0</v>
      </c>
      <c r="G6" s="139"/>
      <c r="H6" s="139"/>
      <c r="I6" s="139"/>
      <c r="J6" s="139"/>
      <c r="K6" s="139"/>
      <c r="L6" s="139"/>
      <c r="M6" s="139"/>
      <c r="N6" s="139">
        <f t="shared" ca="1" si="3"/>
        <v>38.26</v>
      </c>
      <c r="O6" s="139"/>
      <c r="P6" s="1" t="s">
        <v>118</v>
      </c>
      <c r="S6">
        <v>8</v>
      </c>
      <c r="T6">
        <v>2016</v>
      </c>
      <c r="U6" s="1"/>
      <c r="W6" s="139"/>
    </row>
    <row r="7" spans="1:23" x14ac:dyDescent="0.25">
      <c r="A7" s="148" t="str">
        <f t="shared" si="0"/>
        <v>201131décembre</v>
      </c>
      <c r="B7" s="150">
        <v>2011</v>
      </c>
      <c r="C7" s="139" t="s">
        <v>111</v>
      </c>
      <c r="D7" s="142">
        <v>31</v>
      </c>
      <c r="E7" s="139">
        <f t="shared" ca="1" si="1"/>
        <v>0.79</v>
      </c>
      <c r="F7" s="139">
        <f t="shared" ca="1" si="2"/>
        <v>0</v>
      </c>
      <c r="G7" s="139"/>
      <c r="H7" s="139"/>
      <c r="I7" s="139"/>
      <c r="J7" s="139"/>
      <c r="K7" s="139"/>
      <c r="L7" s="139"/>
      <c r="M7" s="139"/>
      <c r="N7" s="139">
        <f t="shared" ca="1" si="3"/>
        <v>4.17</v>
      </c>
      <c r="O7" s="139"/>
      <c r="P7" s="1" t="s">
        <v>119</v>
      </c>
      <c r="S7">
        <v>9</v>
      </c>
      <c r="T7">
        <v>2017</v>
      </c>
      <c r="U7" s="1"/>
      <c r="W7" s="139"/>
    </row>
    <row r="8" spans="1:23" x14ac:dyDescent="0.25">
      <c r="A8" s="148" t="str">
        <f t="shared" si="0"/>
        <v>201132juillet</v>
      </c>
      <c r="B8" s="150">
        <v>2011</v>
      </c>
      <c r="C8" s="139" t="s">
        <v>106</v>
      </c>
      <c r="D8" s="142">
        <v>32</v>
      </c>
      <c r="E8" s="139">
        <f t="shared" ca="1" si="1"/>
        <v>0</v>
      </c>
      <c r="F8" s="139">
        <f t="shared" ca="1" si="2"/>
        <v>1.42</v>
      </c>
      <c r="G8" s="139"/>
      <c r="H8" s="139"/>
      <c r="I8" s="139"/>
      <c r="J8" s="139"/>
      <c r="K8" s="139"/>
      <c r="L8" s="139"/>
      <c r="M8" s="139"/>
      <c r="N8" s="139">
        <f t="shared" ca="1" si="3"/>
        <v>0</v>
      </c>
      <c r="O8" s="139"/>
      <c r="P8" s="1" t="s">
        <v>114</v>
      </c>
      <c r="S8">
        <v>13</v>
      </c>
      <c r="T8">
        <v>2018</v>
      </c>
      <c r="U8" s="1"/>
      <c r="W8" s="139"/>
    </row>
    <row r="9" spans="1:23" x14ac:dyDescent="0.25">
      <c r="A9" s="148" t="str">
        <f t="shared" si="0"/>
        <v>201132août</v>
      </c>
      <c r="B9" s="150">
        <v>2011</v>
      </c>
      <c r="C9" s="139" t="s">
        <v>107</v>
      </c>
      <c r="D9" s="142">
        <v>32</v>
      </c>
      <c r="E9" s="139">
        <f t="shared" ca="1" si="1"/>
        <v>0</v>
      </c>
      <c r="F9" s="139">
        <f t="shared" ca="1" si="2"/>
        <v>0</v>
      </c>
      <c r="G9" s="139"/>
      <c r="H9" s="139"/>
      <c r="I9" s="139"/>
      <c r="J9" s="139"/>
      <c r="K9" s="139"/>
      <c r="L9" s="139"/>
      <c r="M9" s="139"/>
      <c r="N9" s="139">
        <f t="shared" ca="1" si="3"/>
        <v>0</v>
      </c>
      <c r="O9" s="139"/>
      <c r="P9" s="1" t="s">
        <v>115</v>
      </c>
      <c r="S9">
        <v>14</v>
      </c>
      <c r="T9">
        <v>2019</v>
      </c>
      <c r="U9" s="1"/>
      <c r="W9" s="139"/>
    </row>
    <row r="10" spans="1:23" x14ac:dyDescent="0.25">
      <c r="A10" s="148" t="str">
        <f t="shared" si="0"/>
        <v>201132septembre</v>
      </c>
      <c r="B10" s="150">
        <v>2011</v>
      </c>
      <c r="C10" s="139" t="s">
        <v>108</v>
      </c>
      <c r="D10" s="142">
        <v>32</v>
      </c>
      <c r="E10" s="139">
        <f t="shared" ca="1" si="1"/>
        <v>0</v>
      </c>
      <c r="F10" s="139">
        <f t="shared" ca="1" si="2"/>
        <v>1.22</v>
      </c>
      <c r="G10" s="139"/>
      <c r="H10" s="139"/>
      <c r="I10" s="139"/>
      <c r="J10" s="139"/>
      <c r="K10" s="139"/>
      <c r="L10" s="139"/>
      <c r="M10" s="139"/>
      <c r="N10" s="139">
        <f t="shared" ca="1" si="3"/>
        <v>0</v>
      </c>
      <c r="O10" s="139"/>
      <c r="P10" s="1" t="s">
        <v>116</v>
      </c>
      <c r="S10">
        <v>18</v>
      </c>
      <c r="T10">
        <v>2020</v>
      </c>
      <c r="U10" s="1"/>
      <c r="W10" s="139"/>
    </row>
    <row r="11" spans="1:23" x14ac:dyDescent="0.25">
      <c r="A11" s="148" t="str">
        <f t="shared" si="0"/>
        <v>201132octobre</v>
      </c>
      <c r="B11" s="150">
        <v>2011</v>
      </c>
      <c r="C11" s="139" t="s">
        <v>109</v>
      </c>
      <c r="D11" s="142">
        <v>32</v>
      </c>
      <c r="E11" s="139">
        <f t="shared" ca="1" si="1"/>
        <v>0</v>
      </c>
      <c r="F11" s="139">
        <f t="shared" ca="1" si="2"/>
        <v>1.0900000000000001</v>
      </c>
      <c r="G11" s="139"/>
      <c r="H11" s="139"/>
      <c r="I11" s="139"/>
      <c r="J11" s="139"/>
      <c r="K11" s="139"/>
      <c r="L11" s="139"/>
      <c r="M11" s="139"/>
      <c r="N11" s="139">
        <f t="shared" ca="1" si="3"/>
        <v>0</v>
      </c>
      <c r="O11" s="139"/>
      <c r="P11" s="1" t="s">
        <v>117</v>
      </c>
      <c r="S11">
        <v>19</v>
      </c>
      <c r="T11">
        <v>2021</v>
      </c>
      <c r="U11" s="1"/>
      <c r="W11" s="139"/>
    </row>
    <row r="12" spans="1:23" x14ac:dyDescent="0.25">
      <c r="A12" s="148" t="str">
        <f t="shared" si="0"/>
        <v>201132novembre</v>
      </c>
      <c r="B12" s="150">
        <v>2011</v>
      </c>
      <c r="C12" s="139" t="s">
        <v>110</v>
      </c>
      <c r="D12" s="142">
        <v>32</v>
      </c>
      <c r="E12" s="139">
        <f t="shared" ca="1" si="1"/>
        <v>0</v>
      </c>
      <c r="F12" s="139">
        <f t="shared" ca="1" si="2"/>
        <v>0.97</v>
      </c>
      <c r="G12" s="139"/>
      <c r="H12" s="139"/>
      <c r="I12" s="139"/>
      <c r="J12" s="139"/>
      <c r="K12" s="139"/>
      <c r="L12" s="139"/>
      <c r="M12" s="139"/>
      <c r="N12" s="139">
        <f t="shared" ca="1" si="3"/>
        <v>0</v>
      </c>
      <c r="O12" s="139"/>
      <c r="P12" s="1" t="s">
        <v>118</v>
      </c>
      <c r="S12">
        <v>10</v>
      </c>
      <c r="T12">
        <v>2022</v>
      </c>
      <c r="U12" s="1"/>
      <c r="W12" s="139"/>
    </row>
    <row r="13" spans="1:23" x14ac:dyDescent="0.25">
      <c r="A13" s="148" t="str">
        <f t="shared" si="0"/>
        <v>201132décembre</v>
      </c>
      <c r="B13" s="150">
        <v>2011</v>
      </c>
      <c r="C13" s="139" t="s">
        <v>111</v>
      </c>
      <c r="D13" s="142">
        <v>32</v>
      </c>
      <c r="E13" s="139">
        <f t="shared" ca="1" si="1"/>
        <v>0</v>
      </c>
      <c r="F13" s="139">
        <f t="shared" ca="1" si="2"/>
        <v>0.91</v>
      </c>
      <c r="G13" s="139"/>
      <c r="H13" s="139"/>
      <c r="I13" s="139"/>
      <c r="J13" s="139"/>
      <c r="K13" s="139"/>
      <c r="L13" s="139"/>
      <c r="M13" s="139"/>
      <c r="N13" s="139">
        <f t="shared" ca="1" si="3"/>
        <v>0</v>
      </c>
      <c r="O13" s="139"/>
      <c r="P13" s="1" t="s">
        <v>119</v>
      </c>
      <c r="S13">
        <v>15</v>
      </c>
      <c r="T13">
        <v>2023</v>
      </c>
      <c r="W13" s="139"/>
    </row>
    <row r="14" spans="1:23" x14ac:dyDescent="0.25">
      <c r="A14" s="148" t="str">
        <f t="shared" si="0"/>
        <v>201133juillet</v>
      </c>
      <c r="B14" s="150">
        <v>2011</v>
      </c>
      <c r="C14" s="139" t="s">
        <v>106</v>
      </c>
      <c r="D14" s="142">
        <v>33</v>
      </c>
      <c r="E14" s="139">
        <f t="shared" ca="1" si="1"/>
        <v>0</v>
      </c>
      <c r="F14" s="139">
        <f t="shared" ca="1" si="2"/>
        <v>0</v>
      </c>
      <c r="G14" s="139"/>
      <c r="H14" s="139"/>
      <c r="I14" s="139"/>
      <c r="J14" s="139"/>
      <c r="K14" s="139"/>
      <c r="L14" s="139"/>
      <c r="M14" s="139"/>
      <c r="N14" s="139">
        <f t="shared" ca="1" si="3"/>
        <v>96.72</v>
      </c>
      <c r="O14" s="139"/>
      <c r="P14" s="1" t="s">
        <v>114</v>
      </c>
      <c r="S14">
        <v>20</v>
      </c>
      <c r="T14">
        <v>2024</v>
      </c>
      <c r="W14" s="139"/>
    </row>
    <row r="15" spans="1:23" x14ac:dyDescent="0.25">
      <c r="A15" s="148" t="str">
        <f t="shared" si="0"/>
        <v>201133août</v>
      </c>
      <c r="B15" s="150">
        <v>2011</v>
      </c>
      <c r="C15" s="139" t="s">
        <v>107</v>
      </c>
      <c r="D15" s="142">
        <v>33</v>
      </c>
      <c r="E15" s="139">
        <f t="shared" ca="1" si="1"/>
        <v>0</v>
      </c>
      <c r="F15" s="139">
        <f t="shared" ca="1" si="2"/>
        <v>0</v>
      </c>
      <c r="G15" s="139"/>
      <c r="H15" s="139"/>
      <c r="I15" s="139"/>
      <c r="J15" s="139"/>
      <c r="K15" s="139"/>
      <c r="L15" s="139"/>
      <c r="M15" s="139"/>
      <c r="N15" s="139">
        <f t="shared" ca="1" si="3"/>
        <v>0</v>
      </c>
      <c r="O15" s="139"/>
      <c r="P15" s="1" t="s">
        <v>115</v>
      </c>
      <c r="S15">
        <v>23</v>
      </c>
      <c r="T15">
        <v>2025</v>
      </c>
      <c r="W15" s="139"/>
    </row>
    <row r="16" spans="1:23" x14ac:dyDescent="0.25">
      <c r="A16" s="148" t="str">
        <f t="shared" si="0"/>
        <v>201133septembre</v>
      </c>
      <c r="B16" s="150">
        <v>2011</v>
      </c>
      <c r="C16" s="139" t="s">
        <v>108</v>
      </c>
      <c r="D16" s="142">
        <v>33</v>
      </c>
      <c r="E16" s="139">
        <f t="shared" ca="1" si="1"/>
        <v>0</v>
      </c>
      <c r="F16" s="139">
        <f t="shared" ca="1" si="2"/>
        <v>0</v>
      </c>
      <c r="G16" s="139"/>
      <c r="H16" s="139"/>
      <c r="I16" s="139"/>
      <c r="J16" s="139"/>
      <c r="K16" s="139"/>
      <c r="L16" s="139"/>
      <c r="M16" s="139"/>
      <c r="N16" s="139">
        <f t="shared" ca="1" si="3"/>
        <v>97.11</v>
      </c>
      <c r="O16" s="139"/>
      <c r="P16" s="1" t="s">
        <v>116</v>
      </c>
      <c r="S16">
        <v>24</v>
      </c>
      <c r="T16">
        <v>2026</v>
      </c>
      <c r="W16" s="139"/>
    </row>
    <row r="17" spans="1:23" x14ac:dyDescent="0.25">
      <c r="A17" s="148" t="str">
        <f t="shared" si="0"/>
        <v>201133octobre</v>
      </c>
      <c r="B17" s="150">
        <v>2011</v>
      </c>
      <c r="C17" s="139" t="s">
        <v>109</v>
      </c>
      <c r="D17" s="142">
        <v>33</v>
      </c>
      <c r="E17" s="139">
        <f t="shared" ca="1" si="1"/>
        <v>0</v>
      </c>
      <c r="F17" s="139">
        <f t="shared" ca="1" si="2"/>
        <v>0</v>
      </c>
      <c r="G17" s="139"/>
      <c r="H17" s="139"/>
      <c r="I17" s="139"/>
      <c r="J17" s="139"/>
      <c r="K17" s="139"/>
      <c r="L17" s="139"/>
      <c r="M17" s="139"/>
      <c r="N17" s="139">
        <f t="shared" ca="1" si="3"/>
        <v>97.21</v>
      </c>
      <c r="O17" s="139"/>
      <c r="P17" s="1" t="s">
        <v>117</v>
      </c>
      <c r="T17">
        <v>2027</v>
      </c>
      <c r="W17" s="139"/>
    </row>
    <row r="18" spans="1:23" x14ac:dyDescent="0.25">
      <c r="A18" s="148" t="str">
        <f t="shared" si="0"/>
        <v>201133novembre</v>
      </c>
      <c r="B18" s="150">
        <v>2011</v>
      </c>
      <c r="C18" s="139" t="s">
        <v>110</v>
      </c>
      <c r="D18" s="142">
        <v>33</v>
      </c>
      <c r="E18" s="139">
        <f t="shared" ca="1" si="1"/>
        <v>0</v>
      </c>
      <c r="F18" s="139">
        <f t="shared" ca="1" si="2"/>
        <v>0</v>
      </c>
      <c r="G18" s="139"/>
      <c r="H18" s="139"/>
      <c r="I18" s="139"/>
      <c r="J18" s="139"/>
      <c r="K18" s="139"/>
      <c r="L18" s="139"/>
      <c r="M18" s="139"/>
      <c r="N18" s="139">
        <f t="shared" ca="1" si="3"/>
        <v>97.58</v>
      </c>
      <c r="O18" s="139"/>
      <c r="P18" s="1" t="s">
        <v>118</v>
      </c>
      <c r="W18" s="139"/>
    </row>
    <row r="19" spans="1:23" x14ac:dyDescent="0.25">
      <c r="A19" s="148" t="str">
        <f t="shared" si="0"/>
        <v>201133décembre</v>
      </c>
      <c r="B19" s="150">
        <v>2011</v>
      </c>
      <c r="C19" s="139" t="s">
        <v>111</v>
      </c>
      <c r="D19" s="142">
        <v>33</v>
      </c>
      <c r="E19" s="139">
        <f t="shared" ca="1" si="1"/>
        <v>0</v>
      </c>
      <c r="F19" s="139">
        <f t="shared" ca="1" si="2"/>
        <v>0</v>
      </c>
      <c r="G19" s="139"/>
      <c r="H19" s="139"/>
      <c r="I19" s="139"/>
      <c r="J19" s="139"/>
      <c r="K19" s="139"/>
      <c r="L19" s="139"/>
      <c r="M19" s="139"/>
      <c r="N19" s="139">
        <f t="shared" ca="1" si="3"/>
        <v>97.85</v>
      </c>
      <c r="O19" s="139"/>
      <c r="P19" s="1" t="s">
        <v>119</v>
      </c>
      <c r="W19" s="139"/>
    </row>
    <row r="20" spans="1:23" x14ac:dyDescent="0.25">
      <c r="A20" s="148" t="str">
        <f t="shared" si="0"/>
        <v>201134juillet</v>
      </c>
      <c r="B20" s="150">
        <v>2011</v>
      </c>
      <c r="C20" s="139" t="s">
        <v>106</v>
      </c>
      <c r="D20" s="142">
        <v>34</v>
      </c>
      <c r="E20" s="139">
        <f t="shared" ca="1" si="1"/>
        <v>0</v>
      </c>
      <c r="F20" s="139">
        <f t="shared" ca="1" si="2"/>
        <v>0</v>
      </c>
      <c r="G20" s="139"/>
      <c r="H20" s="139"/>
      <c r="I20" s="139"/>
      <c r="J20" s="139"/>
      <c r="K20" s="139"/>
      <c r="L20" s="139"/>
      <c r="M20" s="139"/>
      <c r="N20" s="139">
        <f t="shared" ca="1" si="3"/>
        <v>0</v>
      </c>
      <c r="O20" s="139"/>
      <c r="P20" s="1" t="s">
        <v>114</v>
      </c>
      <c r="W20" s="139"/>
    </row>
    <row r="21" spans="1:23" x14ac:dyDescent="0.25">
      <c r="A21" s="148" t="str">
        <f t="shared" si="0"/>
        <v>201134août</v>
      </c>
      <c r="B21" s="150">
        <v>2011</v>
      </c>
      <c r="C21" s="139" t="s">
        <v>107</v>
      </c>
      <c r="D21" s="142">
        <v>34</v>
      </c>
      <c r="E21" s="139">
        <f t="shared" ca="1" si="1"/>
        <v>0</v>
      </c>
      <c r="F21" s="139">
        <f t="shared" ca="1" si="2"/>
        <v>0</v>
      </c>
      <c r="G21" s="139"/>
      <c r="H21" s="139"/>
      <c r="I21" s="139"/>
      <c r="J21" s="139"/>
      <c r="K21" s="139"/>
      <c r="L21" s="139"/>
      <c r="M21" s="139"/>
      <c r="N21" s="139">
        <f t="shared" ca="1" si="3"/>
        <v>0</v>
      </c>
      <c r="O21" s="139"/>
      <c r="P21" s="1" t="s">
        <v>115</v>
      </c>
      <c r="W21" s="139"/>
    </row>
    <row r="22" spans="1:23" x14ac:dyDescent="0.25">
      <c r="A22" s="148" t="str">
        <f t="shared" si="0"/>
        <v>201134septembre</v>
      </c>
      <c r="B22" s="150">
        <v>2011</v>
      </c>
      <c r="C22" s="139" t="s">
        <v>108</v>
      </c>
      <c r="D22" s="142">
        <v>34</v>
      </c>
      <c r="E22" s="139">
        <f t="shared" ca="1" si="1"/>
        <v>0</v>
      </c>
      <c r="F22" s="139">
        <f t="shared" ca="1" si="2"/>
        <v>0</v>
      </c>
      <c r="G22" s="139"/>
      <c r="H22" s="139"/>
      <c r="I22" s="139"/>
      <c r="J22" s="139"/>
      <c r="K22" s="139"/>
      <c r="L22" s="139"/>
      <c r="M22" s="139"/>
      <c r="N22" s="139">
        <f t="shared" ca="1" si="3"/>
        <v>0</v>
      </c>
      <c r="O22" s="139"/>
      <c r="P22" s="1" t="s">
        <v>116</v>
      </c>
      <c r="W22" s="139"/>
    </row>
    <row r="23" spans="1:23" x14ac:dyDescent="0.25">
      <c r="A23" s="148" t="str">
        <f t="shared" si="0"/>
        <v>201134octobre</v>
      </c>
      <c r="B23" s="150">
        <v>2011</v>
      </c>
      <c r="C23" s="139" t="s">
        <v>109</v>
      </c>
      <c r="D23" s="142">
        <v>34</v>
      </c>
      <c r="E23" s="139">
        <f t="shared" ca="1" si="1"/>
        <v>0</v>
      </c>
      <c r="F23" s="139">
        <f t="shared" ca="1" si="2"/>
        <v>0</v>
      </c>
      <c r="G23" s="139"/>
      <c r="H23" s="139"/>
      <c r="I23" s="139"/>
      <c r="J23" s="139"/>
      <c r="K23" s="139"/>
      <c r="L23" s="139"/>
      <c r="M23" s="139"/>
      <c r="N23" s="139">
        <f t="shared" ca="1" si="3"/>
        <v>0</v>
      </c>
      <c r="O23" s="139"/>
      <c r="P23" s="1" t="s">
        <v>117</v>
      </c>
      <c r="W23" s="139"/>
    </row>
    <row r="24" spans="1:23" x14ac:dyDescent="0.25">
      <c r="A24" s="148" t="str">
        <f t="shared" si="0"/>
        <v>201134novembre</v>
      </c>
      <c r="B24" s="150">
        <v>2011</v>
      </c>
      <c r="C24" s="139" t="s">
        <v>110</v>
      </c>
      <c r="D24" s="142">
        <v>34</v>
      </c>
      <c r="E24" s="139">
        <f t="shared" ca="1" si="1"/>
        <v>0</v>
      </c>
      <c r="F24" s="139">
        <f t="shared" ca="1" si="2"/>
        <v>0</v>
      </c>
      <c r="G24" s="139"/>
      <c r="H24" s="139"/>
      <c r="I24" s="139"/>
      <c r="J24" s="139"/>
      <c r="K24" s="139"/>
      <c r="L24" s="139"/>
      <c r="M24" s="139"/>
      <c r="N24" s="139">
        <f t="shared" ca="1" si="3"/>
        <v>0</v>
      </c>
      <c r="O24" s="139"/>
      <c r="P24" s="1" t="s">
        <v>118</v>
      </c>
      <c r="W24" s="139"/>
    </row>
    <row r="25" spans="1:23" x14ac:dyDescent="0.25">
      <c r="A25" s="148" t="str">
        <f t="shared" si="0"/>
        <v>201134décembre</v>
      </c>
      <c r="B25" s="150">
        <v>2011</v>
      </c>
      <c r="C25" s="139" t="s">
        <v>111</v>
      </c>
      <c r="D25" s="142">
        <v>34</v>
      </c>
      <c r="E25" s="139">
        <f t="shared" ca="1" si="1"/>
        <v>0</v>
      </c>
      <c r="F25" s="139">
        <f t="shared" ca="1" si="2"/>
        <v>0</v>
      </c>
      <c r="G25" s="139"/>
      <c r="H25" s="139"/>
      <c r="I25" s="139"/>
      <c r="J25" s="139"/>
      <c r="K25" s="139"/>
      <c r="L25" s="139"/>
      <c r="M25" s="139"/>
      <c r="N25" s="139">
        <f t="shared" ca="1" si="3"/>
        <v>0</v>
      </c>
      <c r="O25" s="139"/>
      <c r="P25" s="1" t="s">
        <v>119</v>
      </c>
      <c r="W25" s="139"/>
    </row>
    <row r="26" spans="1:23" x14ac:dyDescent="0.25">
      <c r="A26" s="148" t="str">
        <f t="shared" si="0"/>
        <v>201138juillet</v>
      </c>
      <c r="B26" s="150">
        <v>2011</v>
      </c>
      <c r="C26" s="139" t="s">
        <v>106</v>
      </c>
      <c r="D26" s="142">
        <v>38</v>
      </c>
      <c r="E26" s="139">
        <f t="shared" ca="1" si="1"/>
        <v>0</v>
      </c>
      <c r="F26" s="139">
        <f t="shared" ca="1" si="2"/>
        <v>0</v>
      </c>
      <c r="G26" s="139"/>
      <c r="H26" s="139"/>
      <c r="I26" s="139"/>
      <c r="J26" s="139"/>
      <c r="K26" s="139"/>
      <c r="L26" s="139"/>
      <c r="M26" s="139"/>
      <c r="N26" s="139">
        <f t="shared" ca="1" si="3"/>
        <v>0</v>
      </c>
      <c r="O26" s="139"/>
      <c r="P26" s="1" t="s">
        <v>114</v>
      </c>
      <c r="W26" s="139"/>
    </row>
    <row r="27" spans="1:23" x14ac:dyDescent="0.25">
      <c r="A27" s="148" t="str">
        <f t="shared" si="0"/>
        <v>201138août</v>
      </c>
      <c r="B27" s="150">
        <v>2011</v>
      </c>
      <c r="C27" s="139" t="s">
        <v>107</v>
      </c>
      <c r="D27" s="142">
        <v>38</v>
      </c>
      <c r="E27" s="139">
        <f t="shared" ca="1" si="1"/>
        <v>0</v>
      </c>
      <c r="F27" s="139">
        <f t="shared" ca="1" si="2"/>
        <v>0</v>
      </c>
      <c r="G27" s="139"/>
      <c r="H27" s="139"/>
      <c r="I27" s="139"/>
      <c r="J27" s="139"/>
      <c r="K27" s="139"/>
      <c r="L27" s="139"/>
      <c r="M27" s="139"/>
      <c r="N27" s="139">
        <f t="shared" ca="1" si="3"/>
        <v>0</v>
      </c>
      <c r="O27" s="139"/>
      <c r="P27" s="1" t="s">
        <v>115</v>
      </c>
      <c r="W27" s="139"/>
    </row>
    <row r="28" spans="1:23" x14ac:dyDescent="0.25">
      <c r="A28" s="148" t="str">
        <f t="shared" si="0"/>
        <v>201138septembre</v>
      </c>
      <c r="B28" s="150">
        <v>2011</v>
      </c>
      <c r="C28" s="139" t="s">
        <v>108</v>
      </c>
      <c r="D28" s="142">
        <v>38</v>
      </c>
      <c r="E28" s="139">
        <f t="shared" ca="1" si="1"/>
        <v>0</v>
      </c>
      <c r="F28" s="139">
        <f t="shared" ca="1" si="2"/>
        <v>0</v>
      </c>
      <c r="G28" s="139"/>
      <c r="H28" s="139"/>
      <c r="I28" s="139"/>
      <c r="J28" s="139"/>
      <c r="K28" s="139"/>
      <c r="L28" s="139"/>
      <c r="M28" s="139"/>
      <c r="N28" s="139">
        <f t="shared" ca="1" si="3"/>
        <v>0</v>
      </c>
      <c r="O28" s="139"/>
      <c r="P28" s="1" t="s">
        <v>116</v>
      </c>
      <c r="W28" s="139"/>
    </row>
    <row r="29" spans="1:23" x14ac:dyDescent="0.25">
      <c r="A29" s="148" t="str">
        <f t="shared" si="0"/>
        <v>201138octobre</v>
      </c>
      <c r="B29" s="150">
        <v>2011</v>
      </c>
      <c r="C29" s="139" t="s">
        <v>109</v>
      </c>
      <c r="D29" s="142">
        <v>38</v>
      </c>
      <c r="E29" s="139">
        <f t="shared" ca="1" si="1"/>
        <v>0</v>
      </c>
      <c r="F29" s="139">
        <f t="shared" ca="1" si="2"/>
        <v>0</v>
      </c>
      <c r="G29" s="139"/>
      <c r="H29" s="139"/>
      <c r="I29" s="139"/>
      <c r="J29" s="139"/>
      <c r="K29" s="139"/>
      <c r="L29" s="139"/>
      <c r="M29" s="139"/>
      <c r="N29" s="139">
        <f t="shared" ca="1" si="3"/>
        <v>0</v>
      </c>
      <c r="O29" s="139"/>
      <c r="P29" s="1" t="s">
        <v>117</v>
      </c>
      <c r="W29" s="139"/>
    </row>
    <row r="30" spans="1:23" x14ac:dyDescent="0.25">
      <c r="A30" s="148" t="str">
        <f t="shared" si="0"/>
        <v>201138novembre</v>
      </c>
      <c r="B30" s="150">
        <v>2011</v>
      </c>
      <c r="C30" s="139" t="s">
        <v>110</v>
      </c>
      <c r="D30" s="142">
        <v>38</v>
      </c>
      <c r="E30" s="139">
        <f t="shared" ca="1" si="1"/>
        <v>0</v>
      </c>
      <c r="F30" s="139">
        <f t="shared" ca="1" si="2"/>
        <v>0</v>
      </c>
      <c r="G30" s="139"/>
      <c r="H30" s="139"/>
      <c r="I30" s="139"/>
      <c r="J30" s="139"/>
      <c r="K30" s="139"/>
      <c r="L30" s="139"/>
      <c r="M30" s="139"/>
      <c r="N30" s="139">
        <f t="shared" ca="1" si="3"/>
        <v>0</v>
      </c>
      <c r="O30" s="139"/>
      <c r="P30" s="1" t="s">
        <v>118</v>
      </c>
      <c r="R30" s="1"/>
      <c r="W30" s="139"/>
    </row>
    <row r="31" spans="1:23" ht="15.75" thickBot="1" x14ac:dyDescent="0.3">
      <c r="A31" s="148" t="str">
        <f t="shared" si="0"/>
        <v>201138décembre</v>
      </c>
      <c r="B31" s="151">
        <v>2011</v>
      </c>
      <c r="C31" s="152" t="s">
        <v>111</v>
      </c>
      <c r="D31" s="153">
        <v>38</v>
      </c>
      <c r="E31" s="152">
        <f t="shared" ca="1" si="1"/>
        <v>0</v>
      </c>
      <c r="F31" s="152">
        <f t="shared" ca="1" si="2"/>
        <v>0</v>
      </c>
      <c r="G31" s="152"/>
      <c r="H31" s="152"/>
      <c r="I31" s="152"/>
      <c r="J31" s="152"/>
      <c r="K31" s="152"/>
      <c r="L31" s="152"/>
      <c r="M31" s="152"/>
      <c r="N31" s="152">
        <f t="shared" ca="1" si="3"/>
        <v>0</v>
      </c>
      <c r="O31" s="152"/>
      <c r="P31" s="1" t="s">
        <v>119</v>
      </c>
      <c r="R31" s="1"/>
      <c r="W31" s="152"/>
    </row>
    <row r="32" spans="1:23" x14ac:dyDescent="0.25">
      <c r="A32" s="148" t="str">
        <f t="shared" si="0"/>
        <v>201231janvier</v>
      </c>
      <c r="B32" s="164">
        <v>2012</v>
      </c>
      <c r="C32" s="165" t="s">
        <v>104</v>
      </c>
      <c r="D32" s="149">
        <v>31</v>
      </c>
      <c r="E32" s="166">
        <f t="shared" ca="1" si="1"/>
        <v>0</v>
      </c>
      <c r="F32" s="166">
        <f t="shared" ca="1" si="2"/>
        <v>0</v>
      </c>
      <c r="G32" s="165">
        <f t="shared" ref="G32:G95" ca="1" si="4">IF(SUM(INDIRECT("'"&amp;$R$2&amp;" "&amp;D32&amp;"'!"&amp;Q32&amp;$S$6&amp;":"&amp;P32&amp;$S$6))=0,"",(SUM(INDIRECT("'"&amp;$R$2&amp;" "&amp;D32&amp;"'!"&amp;Q32&amp;$S$7&amp;":"&amp;P32&amp;$S$7))/SUM(INDIRECT("'"&amp;$R$2&amp;" "&amp;D32&amp;"'!"&amp;Q32&amp;$S$6&amp;":"&amp;P32&amp;$S$6))*1000000))</f>
        <v>0</v>
      </c>
      <c r="H32" s="165">
        <f t="shared" ref="H32:H95" ca="1" si="5">IF(SUM(INDIRECT("'"&amp;$R$2&amp;" "&amp;D32&amp;"'!"&amp;Q32&amp;$S$8&amp;":"&amp;P32&amp;$S$8))=0,"",(SUM(INDIRECT("'"&amp;$R$2&amp;" "&amp;D32&amp;"'!"&amp;Q32&amp;$S$9&amp;":"&amp;P32&amp;$S$9))/SUM(INDIRECT("'"&amp;$R$2&amp;" "&amp;D32&amp;"'!"&amp;Q32&amp;$S$8&amp;":"&amp;P32&amp;$S$8))*1000000))</f>
        <v>0</v>
      </c>
      <c r="I32" s="165">
        <f t="shared" ref="I32:I95" ca="1" si="6">IF(SUM(INDIRECT("'"&amp;$R$2&amp;" "&amp;D32&amp;"'!"&amp;Q32&amp;$S$10&amp;":"&amp;P32&amp;$S$10))=0,"",(SUM(INDIRECT("'"&amp;$R$2&amp;" "&amp;D32&amp;"'!"&amp;Q32&amp;$S$11&amp;":"&amp;P32&amp;$S$11))/SUM(INDIRECT("'"&amp;$R$2&amp;" "&amp;D32&amp;"'!"&amp;Q32&amp;$S$10&amp;":"&amp;P32&amp;$S$10))*1000000))</f>
        <v>0</v>
      </c>
      <c r="J32" s="165">
        <f t="shared" ref="J32:J95" ca="1" si="7">IF(SUM(INDIRECT("'"&amp;$R$2&amp;" "&amp;D32&amp;"'!"&amp;Q32&amp;$S$6&amp;":"&amp;P32&amp;$S$6))=0,"",(SUM(INDIRECT("'"&amp;$R$2&amp;" "&amp;D32&amp;"'!"&amp;Q32&amp;$S$12&amp;":"&amp;P32&amp;$S$12))/SUM(INDIRECT("'"&amp;$R$2&amp;" "&amp;D32&amp;"'!"&amp;Q32&amp;$S$6&amp;":"&amp;P32&amp;$S$6))*1000000))</f>
        <v>1585.6236786469344</v>
      </c>
      <c r="K32" s="165">
        <f t="shared" ref="K32:K95" ca="1" si="8">IF(SUM(INDIRECT("'"&amp;$R$2&amp;" "&amp;D32&amp;"'!"&amp;Q32&amp;$S$8&amp;":"&amp;P32&amp;$S$8))=0,"",(SUM(INDIRECT("'"&amp;$R$2&amp;" "&amp;D32&amp;"'!"&amp;Q32&amp;$S$13&amp;":"&amp;P32&amp;$S$13))/SUM(INDIRECT("'"&amp;$R$2&amp;" "&amp;D32&amp;"'!"&amp;Q32&amp;$S$8&amp;":"&amp;P32&amp;$S$8))*1000000))</f>
        <v>744.60163812360383</v>
      </c>
      <c r="L32" s="165">
        <f t="shared" ref="L32:L95" ca="1" si="9">IF(SUM(INDIRECT("'"&amp;$R$2&amp;" "&amp;D32&amp;"'!"&amp;Q32&amp;$S$10&amp;":"&amp;P32&amp;$S$10))=0,"",(SUM(INDIRECT("'"&amp;$R$2&amp;" "&amp;D32&amp;"'!"&amp;Q32&amp;$S$14&amp;":"&amp;P32&amp;$S$14))/SUM(INDIRECT("'"&amp;$R$2&amp;" "&amp;D32&amp;"'!"&amp;Q32&amp;$S$10&amp;":"&amp;P32&amp;$S$10))*1000000))</f>
        <v>1793.7219730941704</v>
      </c>
      <c r="M32" s="167">
        <f t="shared" ref="M32:M95" ca="1" si="10">IF(SUM(INDIRECT("'"&amp;$R$2&amp;" "&amp;D32&amp;"'!"&amp;R32&amp;$S$15&amp;":"&amp;P32&amp;$S$15))=0,"",(1-(SUM(INDIRECT("'"&amp;$R$2&amp;" "&amp;D32&amp;"'!"&amp;R32&amp;$S$16&amp;":"&amp;P32&amp;$S$16))/SUM(INDIRECT("'"&amp;$R$2&amp;" "&amp;D32&amp;"'!"&amp;R32&amp;$S$15&amp;":"&amp;P32&amp;$S$15)))))</f>
        <v>0.99276502044668136</v>
      </c>
      <c r="N32" s="166">
        <f t="shared" ca="1" si="3"/>
        <v>0</v>
      </c>
      <c r="O32" s="165"/>
      <c r="P32" t="s">
        <v>120</v>
      </c>
      <c r="Q32" t="s">
        <v>115</v>
      </c>
      <c r="R32" s="1" t="s">
        <v>118</v>
      </c>
      <c r="W32" s="165"/>
    </row>
    <row r="33" spans="1:23" x14ac:dyDescent="0.25">
      <c r="A33" s="148" t="str">
        <f t="shared" si="0"/>
        <v>201231février</v>
      </c>
      <c r="B33" s="155">
        <v>2012</v>
      </c>
      <c r="C33" s="139" t="s">
        <v>105</v>
      </c>
      <c r="D33" s="142">
        <v>31</v>
      </c>
      <c r="E33" s="143">
        <f t="shared" ca="1" si="1"/>
        <v>0</v>
      </c>
      <c r="F33" s="143">
        <f t="shared" ca="1" si="2"/>
        <v>0</v>
      </c>
      <c r="G33" s="139">
        <f t="shared" ca="1" si="4"/>
        <v>0</v>
      </c>
      <c r="H33" s="139">
        <f t="shared" ca="1" si="5"/>
        <v>0</v>
      </c>
      <c r="I33" s="139">
        <f t="shared" ca="1" si="6"/>
        <v>0</v>
      </c>
      <c r="J33" s="139">
        <f t="shared" ca="1" si="7"/>
        <v>1380.5798435342845</v>
      </c>
      <c r="K33" s="139">
        <f t="shared" ca="1" si="8"/>
        <v>645.57779212395087</v>
      </c>
      <c r="L33" s="139">
        <f t="shared" ca="1" si="9"/>
        <v>1638.0016380016382</v>
      </c>
      <c r="M33" s="157">
        <f t="shared" ca="1" si="10"/>
        <v>0.99330227140361094</v>
      </c>
      <c r="N33" s="143">
        <f t="shared" ca="1" si="3"/>
        <v>0</v>
      </c>
      <c r="O33" s="139"/>
      <c r="P33" t="s">
        <v>121</v>
      </c>
      <c r="Q33" t="s">
        <v>116</v>
      </c>
      <c r="R33" s="1" t="s">
        <v>119</v>
      </c>
      <c r="W33" s="139"/>
    </row>
    <row r="34" spans="1:23" x14ac:dyDescent="0.25">
      <c r="A34" s="148" t="str">
        <f t="shared" si="0"/>
        <v>201231mars</v>
      </c>
      <c r="B34" s="155">
        <v>2012</v>
      </c>
      <c r="C34" s="139" t="s">
        <v>47</v>
      </c>
      <c r="D34" s="142">
        <v>31</v>
      </c>
      <c r="E34" s="143">
        <f t="shared" ca="1" si="1"/>
        <v>0</v>
      </c>
      <c r="F34" s="143">
        <f t="shared" ca="1" si="2"/>
        <v>0</v>
      </c>
      <c r="G34" s="139">
        <f t="shared" ca="1" si="4"/>
        <v>0</v>
      </c>
      <c r="H34" s="139">
        <f t="shared" ca="1" si="5"/>
        <v>0</v>
      </c>
      <c r="I34" s="139">
        <f t="shared" ca="1" si="6"/>
        <v>0</v>
      </c>
      <c r="J34" s="139">
        <f t="shared" ca="1" si="7"/>
        <v>487.32943469785573</v>
      </c>
      <c r="K34" s="139">
        <f t="shared" ca="1" si="8"/>
        <v>665.77896138482026</v>
      </c>
      <c r="L34" s="139">
        <f t="shared" ca="1" si="9"/>
        <v>942.50706880301595</v>
      </c>
      <c r="M34" s="157">
        <f t="shared" ca="1" si="10"/>
        <v>0.99308357348703169</v>
      </c>
      <c r="N34" s="143">
        <f t="shared" ca="1" si="3"/>
        <v>0</v>
      </c>
      <c r="O34" s="139"/>
      <c r="P34" t="s">
        <v>122</v>
      </c>
      <c r="Q34" t="s">
        <v>117</v>
      </c>
      <c r="R34" s="1" t="s">
        <v>120</v>
      </c>
      <c r="W34" s="139"/>
    </row>
    <row r="35" spans="1:23" x14ac:dyDescent="0.25">
      <c r="A35" s="148" t="str">
        <f t="shared" si="0"/>
        <v>201231avril</v>
      </c>
      <c r="B35" s="155">
        <v>2012</v>
      </c>
      <c r="C35" s="139" t="s">
        <v>48</v>
      </c>
      <c r="D35" s="142">
        <v>31</v>
      </c>
      <c r="E35" s="143">
        <f t="shared" ca="1" si="1"/>
        <v>0</v>
      </c>
      <c r="F35" s="143">
        <f t="shared" ca="1" si="2"/>
        <v>0</v>
      </c>
      <c r="G35" s="139">
        <f t="shared" ca="1" si="4"/>
        <v>0</v>
      </c>
      <c r="H35" s="139">
        <f t="shared" ca="1" si="5"/>
        <v>0</v>
      </c>
      <c r="I35" s="139">
        <f t="shared" ca="1" si="6"/>
        <v>0</v>
      </c>
      <c r="J35" s="139">
        <f t="shared" ca="1" si="7"/>
        <v>469.48356807511738</v>
      </c>
      <c r="K35" s="139">
        <f t="shared" ca="1" si="8"/>
        <v>727.27272727272725</v>
      </c>
      <c r="L35" s="139">
        <f t="shared" ca="1" si="9"/>
        <v>999.00099900099895</v>
      </c>
      <c r="M35" s="157">
        <f t="shared" ca="1" si="10"/>
        <v>0.99327919350322036</v>
      </c>
      <c r="N35" s="143">
        <f t="shared" ca="1" si="3"/>
        <v>61.77</v>
      </c>
      <c r="O35" s="139"/>
      <c r="P35" t="s">
        <v>123</v>
      </c>
      <c r="Q35" t="s">
        <v>118</v>
      </c>
      <c r="R35" s="1" t="s">
        <v>121</v>
      </c>
      <c r="W35" s="139"/>
    </row>
    <row r="36" spans="1:23" x14ac:dyDescent="0.25">
      <c r="A36" s="148" t="str">
        <f t="shared" si="0"/>
        <v>201231mai</v>
      </c>
      <c r="B36" s="155">
        <v>2012</v>
      </c>
      <c r="C36" s="139" t="s">
        <v>49</v>
      </c>
      <c r="D36" s="142">
        <v>31</v>
      </c>
      <c r="E36" s="143">
        <f t="shared" ca="1" si="1"/>
        <v>0</v>
      </c>
      <c r="F36" s="143">
        <f t="shared" ca="1" si="2"/>
        <v>0</v>
      </c>
      <c r="G36" s="139">
        <f t="shared" ca="1" si="4"/>
        <v>0</v>
      </c>
      <c r="H36" s="139">
        <f t="shared" ca="1" si="5"/>
        <v>0</v>
      </c>
      <c r="I36" s="139">
        <f t="shared" ca="1" si="6"/>
        <v>0</v>
      </c>
      <c r="J36" s="139">
        <f t="shared" ca="1" si="7"/>
        <v>413.39396444811905</v>
      </c>
      <c r="K36" s="139">
        <f t="shared" ca="1" si="8"/>
        <v>802.56821829855539</v>
      </c>
      <c r="L36" s="139">
        <f t="shared" ca="1" si="9"/>
        <v>1061.5711252653928</v>
      </c>
      <c r="M36" s="157">
        <f t="shared" ca="1" si="10"/>
        <v>0.99438802779262425</v>
      </c>
      <c r="N36" s="143">
        <f t="shared" ca="1" si="3"/>
        <v>0</v>
      </c>
      <c r="O36" s="139"/>
      <c r="P36" t="s">
        <v>124</v>
      </c>
      <c r="Q36" t="s">
        <v>119</v>
      </c>
      <c r="R36" s="1" t="s">
        <v>122</v>
      </c>
      <c r="W36" s="139"/>
    </row>
    <row r="37" spans="1:23" x14ac:dyDescent="0.25">
      <c r="A37" s="148" t="str">
        <f t="shared" si="0"/>
        <v>201231juin</v>
      </c>
      <c r="B37" s="155">
        <v>2012</v>
      </c>
      <c r="C37" s="139" t="s">
        <v>50</v>
      </c>
      <c r="D37" s="142">
        <v>31</v>
      </c>
      <c r="E37" s="143">
        <f t="shared" ca="1" si="1"/>
        <v>0</v>
      </c>
      <c r="F37" s="143">
        <f t="shared" ca="1" si="2"/>
        <v>0</v>
      </c>
      <c r="G37" s="139">
        <f t="shared" ca="1" si="4"/>
        <v>0</v>
      </c>
      <c r="H37" s="139">
        <f t="shared" ca="1" si="5"/>
        <v>0</v>
      </c>
      <c r="I37" s="139">
        <f t="shared" ca="1" si="6"/>
        <v>0</v>
      </c>
      <c r="J37" s="139">
        <f t="shared" ca="1" si="7"/>
        <v>377.35849056603774</v>
      </c>
      <c r="K37" s="139">
        <f t="shared" ca="1" si="8"/>
        <v>801.28205128205127</v>
      </c>
      <c r="L37" s="139">
        <f t="shared" ca="1" si="9"/>
        <v>0</v>
      </c>
      <c r="M37" s="157">
        <f t="shared" ca="1" si="10"/>
        <v>0.99452191235059761</v>
      </c>
      <c r="N37" s="143">
        <f t="shared" ca="1" si="3"/>
        <v>12.36</v>
      </c>
      <c r="O37" s="139"/>
      <c r="P37" t="s">
        <v>125</v>
      </c>
      <c r="Q37" t="s">
        <v>120</v>
      </c>
      <c r="R37" s="1" t="s">
        <v>123</v>
      </c>
      <c r="W37" s="139"/>
    </row>
    <row r="38" spans="1:23" x14ac:dyDescent="0.25">
      <c r="A38" s="148" t="str">
        <f t="shared" si="0"/>
        <v>201231juillet</v>
      </c>
      <c r="B38" s="155">
        <v>2012</v>
      </c>
      <c r="C38" s="139" t="s">
        <v>106</v>
      </c>
      <c r="D38" s="142">
        <v>31</v>
      </c>
      <c r="E38" s="143">
        <f t="shared" ca="1" si="1"/>
        <v>0</v>
      </c>
      <c r="F38" s="143">
        <f t="shared" ca="1" si="2"/>
        <v>0</v>
      </c>
      <c r="G38" s="139">
        <f t="shared" ca="1" si="4"/>
        <v>0</v>
      </c>
      <c r="H38" s="139">
        <f t="shared" ca="1" si="5"/>
        <v>0</v>
      </c>
      <c r="I38" s="139">
        <f t="shared" ca="1" si="6"/>
        <v>0</v>
      </c>
      <c r="J38" s="139">
        <f t="shared" ca="1" si="7"/>
        <v>0</v>
      </c>
      <c r="K38" s="139">
        <f t="shared" ca="1" si="8"/>
        <v>706.71378091872793</v>
      </c>
      <c r="L38" s="139">
        <f t="shared" ca="1" si="9"/>
        <v>0</v>
      </c>
      <c r="M38" s="157">
        <f t="shared" ca="1" si="10"/>
        <v>0.99554675903018308</v>
      </c>
      <c r="N38" s="143">
        <f t="shared" ca="1" si="3"/>
        <v>3.51</v>
      </c>
      <c r="O38" s="139"/>
      <c r="P38" t="s">
        <v>126</v>
      </c>
      <c r="Q38" t="s">
        <v>121</v>
      </c>
      <c r="R38" s="1" t="s">
        <v>124</v>
      </c>
      <c r="W38" s="139"/>
    </row>
    <row r="39" spans="1:23" x14ac:dyDescent="0.25">
      <c r="A39" s="148" t="str">
        <f t="shared" si="0"/>
        <v>201231août</v>
      </c>
      <c r="B39" s="155">
        <v>2012</v>
      </c>
      <c r="C39" s="139" t="s">
        <v>107</v>
      </c>
      <c r="D39" s="142">
        <v>31</v>
      </c>
      <c r="E39" s="143">
        <f t="shared" ca="1" si="1"/>
        <v>0</v>
      </c>
      <c r="F39" s="143">
        <f t="shared" ca="1" si="2"/>
        <v>0</v>
      </c>
      <c r="G39" s="139">
        <f t="shared" ca="1" si="4"/>
        <v>0</v>
      </c>
      <c r="H39" s="139">
        <f t="shared" ca="1" si="5"/>
        <v>0</v>
      </c>
      <c r="I39" s="139">
        <f t="shared" ca="1" si="6"/>
        <v>0</v>
      </c>
      <c r="J39" s="139">
        <f t="shared" ca="1" si="7"/>
        <v>0</v>
      </c>
      <c r="K39" s="139">
        <f t="shared" ca="1" si="8"/>
        <v>803.85852090032154</v>
      </c>
      <c r="L39" s="139">
        <f t="shared" ca="1" si="9"/>
        <v>0</v>
      </c>
      <c r="M39" s="157">
        <f t="shared" ca="1" si="10"/>
        <v>0.99572086899275836</v>
      </c>
      <c r="N39" s="143">
        <f t="shared" ca="1" si="3"/>
        <v>14.17</v>
      </c>
      <c r="O39" s="139"/>
      <c r="P39" t="s">
        <v>127</v>
      </c>
      <c r="Q39" t="s">
        <v>122</v>
      </c>
      <c r="R39" s="1" t="s">
        <v>125</v>
      </c>
      <c r="W39" s="139"/>
    </row>
    <row r="40" spans="1:23" x14ac:dyDescent="0.25">
      <c r="A40" s="148" t="str">
        <f t="shared" si="0"/>
        <v>201231septembre</v>
      </c>
      <c r="B40" s="155">
        <v>2012</v>
      </c>
      <c r="C40" s="139" t="s">
        <v>108</v>
      </c>
      <c r="D40" s="142">
        <v>31</v>
      </c>
      <c r="E40" s="143">
        <f t="shared" ca="1" si="1"/>
        <v>0</v>
      </c>
      <c r="F40" s="143">
        <f t="shared" ca="1" si="2"/>
        <v>0</v>
      </c>
      <c r="G40" s="139">
        <f t="shared" ca="1" si="4"/>
        <v>0</v>
      </c>
      <c r="H40" s="139">
        <f t="shared" ca="1" si="5"/>
        <v>0</v>
      </c>
      <c r="I40" s="139">
        <f t="shared" ca="1" si="6"/>
        <v>0</v>
      </c>
      <c r="J40" s="139">
        <f t="shared" ca="1" si="7"/>
        <v>0</v>
      </c>
      <c r="K40" s="139">
        <f t="shared" ca="1" si="8"/>
        <v>0</v>
      </c>
      <c r="L40" s="139">
        <f t="shared" ca="1" si="9"/>
        <v>0</v>
      </c>
      <c r="M40" s="157">
        <f t="shared" ca="1" si="10"/>
        <v>0.99636913767019664</v>
      </c>
      <c r="N40" s="143">
        <f t="shared" ca="1" si="3"/>
        <v>10.119999999999999</v>
      </c>
      <c r="O40" s="139"/>
      <c r="P40" t="s">
        <v>128</v>
      </c>
      <c r="Q40" t="s">
        <v>123</v>
      </c>
      <c r="R40" s="1" t="s">
        <v>126</v>
      </c>
      <c r="W40" s="139"/>
    </row>
    <row r="41" spans="1:23" x14ac:dyDescent="0.25">
      <c r="A41" s="148" t="str">
        <f t="shared" si="0"/>
        <v>201231octobre</v>
      </c>
      <c r="B41" s="155">
        <v>2012</v>
      </c>
      <c r="C41" s="139" t="s">
        <v>109</v>
      </c>
      <c r="D41" s="142">
        <v>31</v>
      </c>
      <c r="E41" s="143">
        <f t="shared" ca="1" si="1"/>
        <v>0</v>
      </c>
      <c r="F41" s="143">
        <f t="shared" ca="1" si="2"/>
        <v>0</v>
      </c>
      <c r="G41" s="139">
        <f t="shared" ca="1" si="4"/>
        <v>0</v>
      </c>
      <c r="H41" s="139">
        <f t="shared" ca="1" si="5"/>
        <v>0</v>
      </c>
      <c r="I41" s="139">
        <f t="shared" ca="1" si="6"/>
        <v>0</v>
      </c>
      <c r="J41" s="139">
        <f t="shared" ca="1" si="7"/>
        <v>0</v>
      </c>
      <c r="K41" s="139">
        <f t="shared" ca="1" si="8"/>
        <v>0</v>
      </c>
      <c r="L41" s="139">
        <f t="shared" ca="1" si="9"/>
        <v>0</v>
      </c>
      <c r="M41" s="157">
        <f t="shared" ca="1" si="10"/>
        <v>0.99528301886792447</v>
      </c>
      <c r="N41" s="143">
        <f t="shared" ca="1" si="3"/>
        <v>7.85</v>
      </c>
      <c r="O41" s="139"/>
      <c r="P41" t="s">
        <v>129</v>
      </c>
      <c r="Q41" t="s">
        <v>124</v>
      </c>
      <c r="R41" s="1" t="s">
        <v>127</v>
      </c>
      <c r="W41" s="139"/>
    </row>
    <row r="42" spans="1:23" x14ac:dyDescent="0.25">
      <c r="A42" s="148" t="str">
        <f t="shared" si="0"/>
        <v>201231novembre</v>
      </c>
      <c r="B42" s="155">
        <v>2012</v>
      </c>
      <c r="C42" s="139" t="s">
        <v>110</v>
      </c>
      <c r="D42" s="142">
        <v>31</v>
      </c>
      <c r="E42" s="143">
        <f t="shared" ca="1" si="1"/>
        <v>0</v>
      </c>
      <c r="F42" s="143">
        <f t="shared" ca="1" si="2"/>
        <v>0</v>
      </c>
      <c r="G42" s="139">
        <f t="shared" ca="1" si="4"/>
        <v>0</v>
      </c>
      <c r="H42" s="139">
        <f t="shared" ca="1" si="5"/>
        <v>0</v>
      </c>
      <c r="I42" s="139">
        <f t="shared" ca="1" si="6"/>
        <v>0</v>
      </c>
      <c r="J42" s="139">
        <f t="shared" ca="1" si="7"/>
        <v>0</v>
      </c>
      <c r="K42" s="139">
        <f t="shared" ca="1" si="8"/>
        <v>0</v>
      </c>
      <c r="L42" s="139">
        <f t="shared" ca="1" si="9"/>
        <v>0</v>
      </c>
      <c r="M42" s="157">
        <f t="shared" ca="1" si="10"/>
        <v>0.99376114081996436</v>
      </c>
      <c r="N42" s="143">
        <f t="shared" ca="1" si="3"/>
        <v>8.17</v>
      </c>
      <c r="O42" s="139"/>
      <c r="P42" t="s">
        <v>130</v>
      </c>
      <c r="Q42" t="s">
        <v>125</v>
      </c>
      <c r="R42" s="1" t="s">
        <v>128</v>
      </c>
      <c r="W42" s="139"/>
    </row>
    <row r="43" spans="1:23" x14ac:dyDescent="0.25">
      <c r="A43" s="148" t="str">
        <f t="shared" si="0"/>
        <v>201231décembre</v>
      </c>
      <c r="B43" s="155">
        <v>2012</v>
      </c>
      <c r="C43" s="139" t="s">
        <v>111</v>
      </c>
      <c r="D43" s="142">
        <v>31</v>
      </c>
      <c r="E43" s="143">
        <f t="shared" ca="1" si="1"/>
        <v>0</v>
      </c>
      <c r="F43" s="143">
        <f t="shared" ca="1" si="2"/>
        <v>0</v>
      </c>
      <c r="G43" s="139">
        <f t="shared" ca="1" si="4"/>
        <v>0</v>
      </c>
      <c r="H43" s="139">
        <f t="shared" ca="1" si="5"/>
        <v>0</v>
      </c>
      <c r="I43" s="139">
        <f t="shared" ca="1" si="6"/>
        <v>0</v>
      </c>
      <c r="J43" s="139">
        <f t="shared" ca="1" si="7"/>
        <v>0</v>
      </c>
      <c r="K43" s="139">
        <f t="shared" ca="1" si="8"/>
        <v>0</v>
      </c>
      <c r="L43" s="139">
        <f t="shared" ca="1" si="9"/>
        <v>0</v>
      </c>
      <c r="M43" s="157">
        <f t="shared" ca="1" si="10"/>
        <v>0.99278557114228461</v>
      </c>
      <c r="N43" s="143">
        <f t="shared" ca="1" si="3"/>
        <v>0</v>
      </c>
      <c r="O43" s="139"/>
      <c r="P43" t="s">
        <v>131</v>
      </c>
      <c r="Q43" t="s">
        <v>126</v>
      </c>
      <c r="R43" s="1" t="s">
        <v>129</v>
      </c>
      <c r="W43" s="139"/>
    </row>
    <row r="44" spans="1:23" x14ac:dyDescent="0.25">
      <c r="A44" s="148" t="str">
        <f t="shared" si="0"/>
        <v>201232janvier</v>
      </c>
      <c r="B44" s="155">
        <v>2012</v>
      </c>
      <c r="C44" s="139" t="s">
        <v>104</v>
      </c>
      <c r="D44" s="142">
        <v>32</v>
      </c>
      <c r="E44" s="143">
        <f t="shared" ca="1" si="1"/>
        <v>0</v>
      </c>
      <c r="F44" s="143">
        <f t="shared" ca="1" si="2"/>
        <v>0</v>
      </c>
      <c r="G44" s="139">
        <f t="shared" ca="1" si="4"/>
        <v>0</v>
      </c>
      <c r="H44" s="139">
        <f t="shared" ca="1" si="5"/>
        <v>0</v>
      </c>
      <c r="I44" s="139">
        <f t="shared" ca="1" si="6"/>
        <v>0</v>
      </c>
      <c r="J44" s="139">
        <f t="shared" ca="1" si="7"/>
        <v>0</v>
      </c>
      <c r="K44" s="139">
        <f t="shared" ca="1" si="8"/>
        <v>0</v>
      </c>
      <c r="L44" s="139">
        <f t="shared" ca="1" si="9"/>
        <v>0</v>
      </c>
      <c r="M44" s="157">
        <f t="shared" ca="1" si="10"/>
        <v>0.99738814444696799</v>
      </c>
      <c r="N44" s="143">
        <f t="shared" ca="1" si="3"/>
        <v>0</v>
      </c>
      <c r="O44" s="139"/>
      <c r="P44" s="1" t="s">
        <v>120</v>
      </c>
      <c r="Q44" s="1" t="s">
        <v>115</v>
      </c>
      <c r="R44" s="1" t="s">
        <v>118</v>
      </c>
      <c r="W44" s="139"/>
    </row>
    <row r="45" spans="1:23" x14ac:dyDescent="0.25">
      <c r="A45" s="148" t="str">
        <f t="shared" si="0"/>
        <v>201232février</v>
      </c>
      <c r="B45" s="155">
        <v>2012</v>
      </c>
      <c r="C45" s="139" t="s">
        <v>105</v>
      </c>
      <c r="D45" s="142">
        <v>32</v>
      </c>
      <c r="E45" s="143">
        <f t="shared" ca="1" si="1"/>
        <v>0</v>
      </c>
      <c r="F45" s="143">
        <f t="shared" ca="1" si="2"/>
        <v>0</v>
      </c>
      <c r="G45" s="139">
        <f t="shared" ca="1" si="4"/>
        <v>0</v>
      </c>
      <c r="H45" s="139">
        <f t="shared" ca="1" si="5"/>
        <v>0</v>
      </c>
      <c r="I45" s="139">
        <f t="shared" ca="1" si="6"/>
        <v>0</v>
      </c>
      <c r="J45" s="139">
        <f t="shared" ca="1" si="7"/>
        <v>0</v>
      </c>
      <c r="K45" s="139">
        <f t="shared" ca="1" si="8"/>
        <v>0</v>
      </c>
      <c r="L45" s="139">
        <f t="shared" ca="1" si="9"/>
        <v>0</v>
      </c>
      <c r="M45" s="157">
        <f t="shared" ca="1" si="10"/>
        <v>0.9972938144329897</v>
      </c>
      <c r="N45" s="143">
        <f t="shared" ca="1" si="3"/>
        <v>0</v>
      </c>
      <c r="O45" s="139"/>
      <c r="P45" s="1" t="s">
        <v>121</v>
      </c>
      <c r="Q45" s="1" t="s">
        <v>116</v>
      </c>
      <c r="R45" s="1" t="s">
        <v>119</v>
      </c>
      <c r="W45" s="139"/>
    </row>
    <row r="46" spans="1:23" x14ac:dyDescent="0.25">
      <c r="A46" s="148" t="str">
        <f t="shared" si="0"/>
        <v>201232mars</v>
      </c>
      <c r="B46" s="155">
        <v>2012</v>
      </c>
      <c r="C46" s="139" t="s">
        <v>47</v>
      </c>
      <c r="D46" s="142">
        <v>32</v>
      </c>
      <c r="E46" s="143">
        <f t="shared" ca="1" si="1"/>
        <v>0</v>
      </c>
      <c r="F46" s="143">
        <f t="shared" ca="1" si="2"/>
        <v>0</v>
      </c>
      <c r="G46" s="139">
        <f t="shared" ca="1" si="4"/>
        <v>0</v>
      </c>
      <c r="H46" s="139">
        <f t="shared" ca="1" si="5"/>
        <v>0</v>
      </c>
      <c r="I46" s="139">
        <f t="shared" ca="1" si="6"/>
        <v>0</v>
      </c>
      <c r="J46" s="139">
        <f t="shared" ca="1" si="7"/>
        <v>0</v>
      </c>
      <c r="K46" s="139">
        <f t="shared" ca="1" si="8"/>
        <v>0</v>
      </c>
      <c r="L46" s="139">
        <f t="shared" ca="1" si="9"/>
        <v>0</v>
      </c>
      <c r="M46" s="157">
        <f t="shared" ca="1" si="10"/>
        <v>0.9975922953451043</v>
      </c>
      <c r="N46" s="143">
        <f t="shared" ca="1" si="3"/>
        <v>0</v>
      </c>
      <c r="O46" s="139"/>
      <c r="P46" s="1" t="s">
        <v>122</v>
      </c>
      <c r="Q46" s="1" t="s">
        <v>117</v>
      </c>
      <c r="R46" s="1" t="s">
        <v>120</v>
      </c>
      <c r="W46" s="139"/>
    </row>
    <row r="47" spans="1:23" x14ac:dyDescent="0.25">
      <c r="A47" s="148" t="str">
        <f t="shared" si="0"/>
        <v>201232avril</v>
      </c>
      <c r="B47" s="155">
        <v>2012</v>
      </c>
      <c r="C47" s="139" t="s">
        <v>48</v>
      </c>
      <c r="D47" s="142">
        <v>32</v>
      </c>
      <c r="E47" s="143">
        <f t="shared" ca="1" si="1"/>
        <v>0</v>
      </c>
      <c r="F47" s="143">
        <f t="shared" ca="1" si="2"/>
        <v>0</v>
      </c>
      <c r="G47" s="139">
        <f t="shared" ca="1" si="4"/>
        <v>0</v>
      </c>
      <c r="H47" s="139">
        <f t="shared" ca="1" si="5"/>
        <v>0</v>
      </c>
      <c r="I47" s="139">
        <f t="shared" ca="1" si="6"/>
        <v>0</v>
      </c>
      <c r="J47" s="139">
        <f t="shared" ca="1" si="7"/>
        <v>0</v>
      </c>
      <c r="K47" s="139">
        <f t="shared" ca="1" si="8"/>
        <v>0</v>
      </c>
      <c r="L47" s="139">
        <f t="shared" ca="1" si="9"/>
        <v>0</v>
      </c>
      <c r="M47" s="157">
        <f t="shared" ca="1" si="10"/>
        <v>0.99775962045334743</v>
      </c>
      <c r="N47" s="143">
        <f t="shared" ca="1" si="3"/>
        <v>0</v>
      </c>
      <c r="O47" s="139"/>
      <c r="P47" s="1" t="s">
        <v>123</v>
      </c>
      <c r="Q47" s="1" t="s">
        <v>118</v>
      </c>
      <c r="R47" s="1" t="s">
        <v>121</v>
      </c>
      <c r="W47" s="139"/>
    </row>
    <row r="48" spans="1:23" x14ac:dyDescent="0.25">
      <c r="A48" s="148" t="str">
        <f t="shared" si="0"/>
        <v>201232mai</v>
      </c>
      <c r="B48" s="155">
        <v>2012</v>
      </c>
      <c r="C48" s="139" t="s">
        <v>49</v>
      </c>
      <c r="D48" s="142">
        <v>32</v>
      </c>
      <c r="E48" s="143">
        <f t="shared" ca="1" si="1"/>
        <v>0</v>
      </c>
      <c r="F48" s="143">
        <f t="shared" ca="1" si="2"/>
        <v>0</v>
      </c>
      <c r="G48" s="139">
        <f t="shared" ca="1" si="4"/>
        <v>0</v>
      </c>
      <c r="H48" s="139">
        <f t="shared" ca="1" si="5"/>
        <v>0</v>
      </c>
      <c r="I48" s="139">
        <f t="shared" ca="1" si="6"/>
        <v>0</v>
      </c>
      <c r="J48" s="139">
        <f t="shared" ca="1" si="7"/>
        <v>0</v>
      </c>
      <c r="K48" s="139">
        <f t="shared" ca="1" si="8"/>
        <v>0</v>
      </c>
      <c r="L48" s="139">
        <f t="shared" ca="1" si="9"/>
        <v>0</v>
      </c>
      <c r="M48" s="157">
        <f t="shared" ca="1" si="10"/>
        <v>0.99827649883048131</v>
      </c>
      <c r="N48" s="143">
        <f t="shared" ca="1" si="3"/>
        <v>0</v>
      </c>
      <c r="O48" s="139"/>
      <c r="P48" s="1" t="s">
        <v>124</v>
      </c>
      <c r="Q48" s="1" t="s">
        <v>119</v>
      </c>
      <c r="R48" s="1" t="s">
        <v>122</v>
      </c>
      <c r="W48" s="139"/>
    </row>
    <row r="49" spans="1:23" x14ac:dyDescent="0.25">
      <c r="A49" s="148" t="str">
        <f t="shared" si="0"/>
        <v>201232juin</v>
      </c>
      <c r="B49" s="155">
        <v>2012</v>
      </c>
      <c r="C49" s="139" t="s">
        <v>50</v>
      </c>
      <c r="D49" s="142">
        <v>32</v>
      </c>
      <c r="E49" s="143">
        <f t="shared" ca="1" si="1"/>
        <v>0</v>
      </c>
      <c r="F49" s="143">
        <f t="shared" ca="1" si="2"/>
        <v>0</v>
      </c>
      <c r="G49" s="139">
        <f t="shared" ca="1" si="4"/>
        <v>0</v>
      </c>
      <c r="H49" s="139">
        <f t="shared" ca="1" si="5"/>
        <v>0</v>
      </c>
      <c r="I49" s="139">
        <f t="shared" ca="1" si="6"/>
        <v>0</v>
      </c>
      <c r="J49" s="139">
        <f t="shared" ca="1" si="7"/>
        <v>482.97512678097075</v>
      </c>
      <c r="K49" s="139">
        <f t="shared" ca="1" si="8"/>
        <v>0</v>
      </c>
      <c r="L49" s="139">
        <f t="shared" ca="1" si="9"/>
        <v>0</v>
      </c>
      <c r="M49" s="157">
        <f t="shared" ca="1" si="10"/>
        <v>0.99778827787272539</v>
      </c>
      <c r="N49" s="143">
        <f t="shared" ca="1" si="3"/>
        <v>0</v>
      </c>
      <c r="O49" s="139"/>
      <c r="P49" s="1" t="s">
        <v>125</v>
      </c>
      <c r="Q49" s="1" t="s">
        <v>120</v>
      </c>
      <c r="R49" s="1" t="s">
        <v>123</v>
      </c>
      <c r="W49" s="139"/>
    </row>
    <row r="50" spans="1:23" x14ac:dyDescent="0.25">
      <c r="A50" s="148" t="str">
        <f t="shared" si="0"/>
        <v>201232juillet</v>
      </c>
      <c r="B50" s="155">
        <v>2012</v>
      </c>
      <c r="C50" s="139" t="s">
        <v>106</v>
      </c>
      <c r="D50" s="142">
        <v>32</v>
      </c>
      <c r="E50" s="143">
        <f t="shared" ca="1" si="1"/>
        <v>0</v>
      </c>
      <c r="F50" s="143">
        <f t="shared" ca="1" si="2"/>
        <v>0</v>
      </c>
      <c r="G50" s="139">
        <f t="shared" ca="1" si="4"/>
        <v>0</v>
      </c>
      <c r="H50" s="139">
        <f t="shared" ca="1" si="5"/>
        <v>0</v>
      </c>
      <c r="I50" s="139">
        <f t="shared" ca="1" si="6"/>
        <v>0</v>
      </c>
      <c r="J50" s="139">
        <f t="shared" ca="1" si="7"/>
        <v>661.0841780520052</v>
      </c>
      <c r="K50" s="139">
        <f t="shared" ca="1" si="8"/>
        <v>0</v>
      </c>
      <c r="L50" s="139">
        <f t="shared" ca="1" si="9"/>
        <v>0</v>
      </c>
      <c r="M50" s="157">
        <f t="shared" ca="1" si="10"/>
        <v>0.99828571428571433</v>
      </c>
      <c r="N50" s="143">
        <f t="shared" ca="1" si="3"/>
        <v>0</v>
      </c>
      <c r="O50" s="139"/>
      <c r="P50" s="1" t="s">
        <v>126</v>
      </c>
      <c r="Q50" s="1" t="s">
        <v>121</v>
      </c>
      <c r="R50" s="1" t="s">
        <v>124</v>
      </c>
      <c r="W50" s="139"/>
    </row>
    <row r="51" spans="1:23" x14ac:dyDescent="0.25">
      <c r="A51" s="148" t="str">
        <f t="shared" si="0"/>
        <v>201232août</v>
      </c>
      <c r="B51" s="155">
        <v>2012</v>
      </c>
      <c r="C51" s="139" t="s">
        <v>107</v>
      </c>
      <c r="D51" s="142">
        <v>32</v>
      </c>
      <c r="E51" s="143">
        <f t="shared" ca="1" si="1"/>
        <v>0</v>
      </c>
      <c r="F51" s="143">
        <f t="shared" ca="1" si="2"/>
        <v>0</v>
      </c>
      <c r="G51" s="139">
        <f t="shared" ca="1" si="4"/>
        <v>0</v>
      </c>
      <c r="H51" s="139">
        <f t="shared" ca="1" si="5"/>
        <v>0</v>
      </c>
      <c r="I51" s="139">
        <f t="shared" ca="1" si="6"/>
        <v>0</v>
      </c>
      <c r="J51" s="139">
        <f t="shared" ca="1" si="7"/>
        <v>751.87969924812035</v>
      </c>
      <c r="K51" s="139">
        <f t="shared" ca="1" si="8"/>
        <v>0</v>
      </c>
      <c r="L51" s="139">
        <f t="shared" ca="1" si="9"/>
        <v>0</v>
      </c>
      <c r="M51" s="157">
        <f t="shared" ca="1" si="10"/>
        <v>0.99833269206104913</v>
      </c>
      <c r="N51" s="143">
        <f t="shared" ca="1" si="3"/>
        <v>2.94</v>
      </c>
      <c r="O51" s="139"/>
      <c r="P51" s="1" t="s">
        <v>127</v>
      </c>
      <c r="Q51" s="1" t="s">
        <v>122</v>
      </c>
      <c r="R51" s="1" t="s">
        <v>125</v>
      </c>
      <c r="W51" s="139"/>
    </row>
    <row r="52" spans="1:23" x14ac:dyDescent="0.25">
      <c r="A52" s="148" t="str">
        <f t="shared" si="0"/>
        <v>201232septembre</v>
      </c>
      <c r="B52" s="155">
        <v>2012</v>
      </c>
      <c r="C52" s="139" t="s">
        <v>108</v>
      </c>
      <c r="D52" s="142">
        <v>32</v>
      </c>
      <c r="E52" s="143">
        <f t="shared" ca="1" si="1"/>
        <v>0</v>
      </c>
      <c r="F52" s="143">
        <f t="shared" ca="1" si="2"/>
        <v>11.7</v>
      </c>
      <c r="G52" s="139">
        <f t="shared" ca="1" si="4"/>
        <v>0</v>
      </c>
      <c r="H52" s="139">
        <f t="shared" ca="1" si="5"/>
        <v>0</v>
      </c>
      <c r="I52" s="139">
        <f t="shared" ca="1" si="6"/>
        <v>0</v>
      </c>
      <c r="J52" s="139">
        <f t="shared" ca="1" si="7"/>
        <v>802.35357047338857</v>
      </c>
      <c r="K52" s="139">
        <f t="shared" ca="1" si="8"/>
        <v>0</v>
      </c>
      <c r="L52" s="139">
        <f t="shared" ca="1" si="9"/>
        <v>0</v>
      </c>
      <c r="M52" s="157">
        <f t="shared" ca="1" si="10"/>
        <v>0.99915711395819284</v>
      </c>
      <c r="N52" s="143">
        <f t="shared" ca="1" si="3"/>
        <v>22.54</v>
      </c>
      <c r="O52" s="139"/>
      <c r="P52" s="1" t="s">
        <v>128</v>
      </c>
      <c r="Q52" s="1" t="s">
        <v>123</v>
      </c>
      <c r="R52" s="1" t="s">
        <v>126</v>
      </c>
      <c r="W52" s="139"/>
    </row>
    <row r="53" spans="1:23" x14ac:dyDescent="0.25">
      <c r="A53" s="148" t="str">
        <f t="shared" si="0"/>
        <v>201232octobre</v>
      </c>
      <c r="B53" s="155">
        <v>2012</v>
      </c>
      <c r="C53" s="139" t="s">
        <v>109</v>
      </c>
      <c r="D53" s="142">
        <v>32</v>
      </c>
      <c r="E53" s="143">
        <f t="shared" ca="1" si="1"/>
        <v>0</v>
      </c>
      <c r="F53" s="143">
        <f t="shared" ca="1" si="2"/>
        <v>10.029999999999999</v>
      </c>
      <c r="G53" s="139">
        <f t="shared" ca="1" si="4"/>
        <v>0</v>
      </c>
      <c r="H53" s="139">
        <f t="shared" ca="1" si="5"/>
        <v>0</v>
      </c>
      <c r="I53" s="139">
        <f t="shared" ca="1" si="6"/>
        <v>0</v>
      </c>
      <c r="J53" s="139">
        <f t="shared" ca="1" si="7"/>
        <v>825.76383154417829</v>
      </c>
      <c r="K53" s="139">
        <f t="shared" ca="1" si="8"/>
        <v>0</v>
      </c>
      <c r="L53" s="139">
        <f t="shared" ca="1" si="9"/>
        <v>0</v>
      </c>
      <c r="M53" s="157">
        <f t="shared" ca="1" si="10"/>
        <v>0.99837486457204772</v>
      </c>
      <c r="N53" s="143">
        <f t="shared" ca="1" si="3"/>
        <v>21.31</v>
      </c>
      <c r="O53" s="139"/>
      <c r="P53" s="1" t="s">
        <v>129</v>
      </c>
      <c r="Q53" s="1" t="s">
        <v>124</v>
      </c>
      <c r="R53" s="1" t="s">
        <v>127</v>
      </c>
      <c r="W53" s="139"/>
    </row>
    <row r="54" spans="1:23" x14ac:dyDescent="0.25">
      <c r="A54" s="148" t="str">
        <f t="shared" si="0"/>
        <v>201232novembre</v>
      </c>
      <c r="B54" s="155">
        <v>2012</v>
      </c>
      <c r="C54" s="139" t="s">
        <v>110</v>
      </c>
      <c r="D54" s="142">
        <v>32</v>
      </c>
      <c r="E54" s="143">
        <f t="shared" ca="1" si="1"/>
        <v>0</v>
      </c>
      <c r="F54" s="143">
        <f t="shared" ca="1" si="2"/>
        <v>6.32</v>
      </c>
      <c r="G54" s="139">
        <f t="shared" ca="1" si="4"/>
        <v>0</v>
      </c>
      <c r="H54" s="139">
        <f t="shared" ca="1" si="5"/>
        <v>0</v>
      </c>
      <c r="I54" s="139">
        <f t="shared" ca="1" si="6"/>
        <v>0</v>
      </c>
      <c r="J54" s="139">
        <f t="shared" ca="1" si="7"/>
        <v>873.1082654249127</v>
      </c>
      <c r="K54" s="139">
        <f t="shared" ca="1" si="8"/>
        <v>0</v>
      </c>
      <c r="L54" s="139">
        <f t="shared" ca="1" si="9"/>
        <v>0</v>
      </c>
      <c r="M54" s="157">
        <f t="shared" ca="1" si="10"/>
        <v>0.99805758683729429</v>
      </c>
      <c r="N54" s="143">
        <f t="shared" ca="1" si="3"/>
        <v>31.87</v>
      </c>
      <c r="O54" s="139"/>
      <c r="P54" s="1" t="s">
        <v>130</v>
      </c>
      <c r="Q54" s="1" t="s">
        <v>125</v>
      </c>
      <c r="R54" s="1" t="s">
        <v>128</v>
      </c>
      <c r="W54" s="139"/>
    </row>
    <row r="55" spans="1:23" x14ac:dyDescent="0.25">
      <c r="A55" s="148" t="str">
        <f t="shared" si="0"/>
        <v>201232décembre</v>
      </c>
      <c r="B55" s="155">
        <v>2012</v>
      </c>
      <c r="C55" s="139" t="s">
        <v>111</v>
      </c>
      <c r="D55" s="142">
        <v>32</v>
      </c>
      <c r="E55" s="143">
        <f t="shared" ca="1" si="1"/>
        <v>0</v>
      </c>
      <c r="F55" s="143">
        <f t="shared" ca="1" si="2"/>
        <v>4.72</v>
      </c>
      <c r="G55" s="139">
        <f t="shared" ca="1" si="4"/>
        <v>0</v>
      </c>
      <c r="H55" s="139">
        <f t="shared" ca="1" si="5"/>
        <v>0</v>
      </c>
      <c r="I55" s="139">
        <f t="shared" ca="1" si="6"/>
        <v>0</v>
      </c>
      <c r="J55" s="139">
        <f t="shared" ca="1" si="7"/>
        <v>323.41526520051747</v>
      </c>
      <c r="K55" s="139">
        <f t="shared" ca="1" si="8"/>
        <v>0</v>
      </c>
      <c r="L55" s="139">
        <f t="shared" ca="1" si="9"/>
        <v>0</v>
      </c>
      <c r="M55" s="157">
        <f t="shared" ca="1" si="10"/>
        <v>0.99744490578090073</v>
      </c>
      <c r="N55" s="143">
        <f t="shared" ca="1" si="3"/>
        <v>32.479999999999997</v>
      </c>
      <c r="O55" s="139"/>
      <c r="P55" s="1" t="s">
        <v>131</v>
      </c>
      <c r="Q55" s="1" t="s">
        <v>126</v>
      </c>
      <c r="R55" s="1" t="s">
        <v>129</v>
      </c>
      <c r="W55" s="139"/>
    </row>
    <row r="56" spans="1:23" x14ac:dyDescent="0.25">
      <c r="A56" s="148" t="str">
        <f t="shared" si="0"/>
        <v>201233janvier</v>
      </c>
      <c r="B56" s="155">
        <v>2012</v>
      </c>
      <c r="C56" s="139" t="s">
        <v>104</v>
      </c>
      <c r="D56" s="142">
        <v>33</v>
      </c>
      <c r="E56" s="143">
        <f t="shared" ca="1" si="1"/>
        <v>0</v>
      </c>
      <c r="F56" s="143">
        <f t="shared" ca="1" si="2"/>
        <v>0</v>
      </c>
      <c r="G56" s="139">
        <f t="shared" ca="1" si="4"/>
        <v>0</v>
      </c>
      <c r="H56" s="139">
        <f t="shared" ca="1" si="5"/>
        <v>0</v>
      </c>
      <c r="I56" s="139">
        <f t="shared" ca="1" si="6"/>
        <v>0</v>
      </c>
      <c r="J56" s="139">
        <f t="shared" ca="1" si="7"/>
        <v>879.50747581354449</v>
      </c>
      <c r="K56" s="139">
        <f t="shared" ca="1" si="8"/>
        <v>5524.8618784530381</v>
      </c>
      <c r="L56" s="139">
        <f t="shared" ca="1" si="9"/>
        <v>108.2485386447283</v>
      </c>
      <c r="M56" s="157">
        <f t="shared" ca="1" si="10"/>
        <v>0.99591187826481942</v>
      </c>
      <c r="N56" s="143">
        <f t="shared" ca="1" si="3"/>
        <v>44.87</v>
      </c>
      <c r="O56" s="139"/>
      <c r="P56" s="1" t="s">
        <v>120</v>
      </c>
      <c r="Q56" s="1" t="s">
        <v>115</v>
      </c>
      <c r="R56" s="1" t="s">
        <v>118</v>
      </c>
      <c r="W56" s="139"/>
    </row>
    <row r="57" spans="1:23" x14ac:dyDescent="0.25">
      <c r="A57" s="148" t="str">
        <f t="shared" si="0"/>
        <v>201233février</v>
      </c>
      <c r="B57" s="155">
        <v>2012</v>
      </c>
      <c r="C57" s="139" t="s">
        <v>105</v>
      </c>
      <c r="D57" s="142">
        <v>33</v>
      </c>
      <c r="E57" s="143">
        <f t="shared" ca="1" si="1"/>
        <v>0</v>
      </c>
      <c r="F57" s="143">
        <f t="shared" ca="1" si="2"/>
        <v>0</v>
      </c>
      <c r="G57" s="139">
        <f t="shared" ca="1" si="4"/>
        <v>0</v>
      </c>
      <c r="H57" s="139">
        <f t="shared" ca="1" si="5"/>
        <v>0</v>
      </c>
      <c r="I57" s="139">
        <f t="shared" ca="1" si="6"/>
        <v>0</v>
      </c>
      <c r="J57" s="139">
        <f t="shared" ca="1" si="7"/>
        <v>768.44262295081967</v>
      </c>
      <c r="K57" s="139">
        <f t="shared" ca="1" si="8"/>
        <v>4273.5042735042744</v>
      </c>
      <c r="L57" s="139">
        <f t="shared" ca="1" si="9"/>
        <v>98.541584548679538</v>
      </c>
      <c r="M57" s="157">
        <f t="shared" ca="1" si="10"/>
        <v>0.99561855670103094</v>
      </c>
      <c r="N57" s="143">
        <f t="shared" ca="1" si="3"/>
        <v>6.09</v>
      </c>
      <c r="O57" s="139"/>
      <c r="P57" s="1" t="s">
        <v>121</v>
      </c>
      <c r="Q57" s="1" t="s">
        <v>116</v>
      </c>
      <c r="R57" s="1" t="s">
        <v>119</v>
      </c>
      <c r="W57" s="139"/>
    </row>
    <row r="58" spans="1:23" x14ac:dyDescent="0.25">
      <c r="A58" s="148" t="str">
        <f t="shared" si="0"/>
        <v>201233mars</v>
      </c>
      <c r="B58" s="155">
        <v>2012</v>
      </c>
      <c r="C58" s="139" t="s">
        <v>47</v>
      </c>
      <c r="D58" s="142">
        <v>33</v>
      </c>
      <c r="E58" s="143">
        <f t="shared" ca="1" si="1"/>
        <v>0</v>
      </c>
      <c r="F58" s="143">
        <f t="shared" ca="1" si="2"/>
        <v>0</v>
      </c>
      <c r="G58" s="139">
        <f t="shared" ca="1" si="4"/>
        <v>0</v>
      </c>
      <c r="H58" s="139">
        <f t="shared" ca="1" si="5"/>
        <v>0</v>
      </c>
      <c r="I58" s="139">
        <f t="shared" ca="1" si="6"/>
        <v>0</v>
      </c>
      <c r="J58" s="139">
        <f t="shared" ca="1" si="7"/>
        <v>769.23076923076928</v>
      </c>
      <c r="K58" s="139">
        <f t="shared" ca="1" si="8"/>
        <v>0</v>
      </c>
      <c r="L58" s="139">
        <f t="shared" ca="1" si="9"/>
        <v>114.25959780621572</v>
      </c>
      <c r="M58" s="157">
        <f t="shared" ca="1" si="10"/>
        <v>0.9947833065810594</v>
      </c>
      <c r="N58" s="143">
        <f t="shared" ca="1" si="3"/>
        <v>30.08</v>
      </c>
      <c r="O58" s="139"/>
      <c r="P58" s="1" t="s">
        <v>122</v>
      </c>
      <c r="Q58" s="1" t="s">
        <v>117</v>
      </c>
      <c r="R58" s="1" t="s">
        <v>120</v>
      </c>
      <c r="W58" s="139"/>
    </row>
    <row r="59" spans="1:23" x14ac:dyDescent="0.25">
      <c r="A59" s="148" t="str">
        <f t="shared" si="0"/>
        <v>201233avril</v>
      </c>
      <c r="B59" s="155">
        <v>2012</v>
      </c>
      <c r="C59" s="139" t="s">
        <v>48</v>
      </c>
      <c r="D59" s="142">
        <v>33</v>
      </c>
      <c r="E59" s="143">
        <f t="shared" ca="1" si="1"/>
        <v>0</v>
      </c>
      <c r="F59" s="143">
        <f t="shared" ca="1" si="2"/>
        <v>0</v>
      </c>
      <c r="G59" s="139">
        <f t="shared" ca="1" si="4"/>
        <v>0</v>
      </c>
      <c r="H59" s="139">
        <f t="shared" ca="1" si="5"/>
        <v>0</v>
      </c>
      <c r="I59" s="139">
        <f t="shared" ca="1" si="6"/>
        <v>0</v>
      </c>
      <c r="J59" s="139">
        <f t="shared" ca="1" si="7"/>
        <v>501.75614651279477</v>
      </c>
      <c r="K59" s="139">
        <f t="shared" ca="1" si="8"/>
        <v>0</v>
      </c>
      <c r="L59" s="139">
        <f t="shared" ca="1" si="9"/>
        <v>116.94538650450239</v>
      </c>
      <c r="M59" s="157">
        <f t="shared" ca="1" si="10"/>
        <v>0.99512387981022665</v>
      </c>
      <c r="N59" s="143">
        <f t="shared" ca="1" si="3"/>
        <v>41.7</v>
      </c>
      <c r="O59" s="139"/>
      <c r="P59" s="1" t="s">
        <v>123</v>
      </c>
      <c r="Q59" s="1" t="s">
        <v>118</v>
      </c>
      <c r="R59" s="1" t="s">
        <v>121</v>
      </c>
      <c r="W59" s="139"/>
    </row>
    <row r="60" spans="1:23" x14ac:dyDescent="0.25">
      <c r="A60" s="148" t="str">
        <f t="shared" si="0"/>
        <v>201233mai</v>
      </c>
      <c r="B60" s="155">
        <v>2012</v>
      </c>
      <c r="C60" s="139" t="s">
        <v>49</v>
      </c>
      <c r="D60" s="142">
        <v>33</v>
      </c>
      <c r="E60" s="143">
        <f t="shared" ca="1" si="1"/>
        <v>0</v>
      </c>
      <c r="F60" s="143">
        <f t="shared" ca="1" si="2"/>
        <v>0</v>
      </c>
      <c r="G60" s="139">
        <f t="shared" ca="1" si="4"/>
        <v>0</v>
      </c>
      <c r="H60" s="139">
        <f t="shared" ca="1" si="5"/>
        <v>0</v>
      </c>
      <c r="I60" s="139">
        <f t="shared" ca="1" si="6"/>
        <v>0</v>
      </c>
      <c r="J60" s="139">
        <f t="shared" ca="1" si="7"/>
        <v>248.69435463814972</v>
      </c>
      <c r="K60" s="139">
        <f t="shared" ca="1" si="8"/>
        <v>0</v>
      </c>
      <c r="L60" s="139">
        <f t="shared" ca="1" si="9"/>
        <v>0</v>
      </c>
      <c r="M60" s="157">
        <f t="shared" ca="1" si="10"/>
        <v>0.99470638926504984</v>
      </c>
      <c r="N60" s="143">
        <f t="shared" ca="1" si="3"/>
        <v>1.0900000000000001</v>
      </c>
      <c r="O60" s="139"/>
      <c r="P60" s="1" t="s">
        <v>124</v>
      </c>
      <c r="Q60" s="1" t="s">
        <v>119</v>
      </c>
      <c r="R60" s="1" t="s">
        <v>122</v>
      </c>
      <c r="W60" s="139"/>
    </row>
    <row r="61" spans="1:23" x14ac:dyDescent="0.25">
      <c r="A61" s="148" t="str">
        <f t="shared" si="0"/>
        <v>201233juin</v>
      </c>
      <c r="B61" s="155">
        <v>2012</v>
      </c>
      <c r="C61" s="139" t="s">
        <v>50</v>
      </c>
      <c r="D61" s="142">
        <v>33</v>
      </c>
      <c r="E61" s="143">
        <f t="shared" ca="1" si="1"/>
        <v>0</v>
      </c>
      <c r="F61" s="143">
        <f t="shared" ca="1" si="2"/>
        <v>0</v>
      </c>
      <c r="G61" s="139">
        <f t="shared" ca="1" si="4"/>
        <v>0</v>
      </c>
      <c r="H61" s="139">
        <f t="shared" ca="1" si="5"/>
        <v>0</v>
      </c>
      <c r="I61" s="139">
        <f t="shared" ca="1" si="6"/>
        <v>0</v>
      </c>
      <c r="J61" s="139">
        <f t="shared" ca="1" si="7"/>
        <v>0</v>
      </c>
      <c r="K61" s="139">
        <f t="shared" ca="1" si="8"/>
        <v>0</v>
      </c>
      <c r="L61" s="139">
        <f t="shared" ca="1" si="9"/>
        <v>0</v>
      </c>
      <c r="M61" s="157">
        <f t="shared" ca="1" si="10"/>
        <v>0.99638081833718706</v>
      </c>
      <c r="N61" s="143">
        <f t="shared" ca="1" si="3"/>
        <v>46.46</v>
      </c>
      <c r="O61" s="139"/>
      <c r="P61" s="1" t="s">
        <v>125</v>
      </c>
      <c r="Q61" s="1" t="s">
        <v>120</v>
      </c>
      <c r="R61" s="1" t="s">
        <v>123</v>
      </c>
      <c r="W61" s="139"/>
    </row>
    <row r="62" spans="1:23" x14ac:dyDescent="0.25">
      <c r="A62" s="148" t="str">
        <f t="shared" si="0"/>
        <v>201233juillet</v>
      </c>
      <c r="B62" s="155">
        <v>2012</v>
      </c>
      <c r="C62" s="139" t="s">
        <v>106</v>
      </c>
      <c r="D62" s="142">
        <v>33</v>
      </c>
      <c r="E62" s="143">
        <f t="shared" ca="1" si="1"/>
        <v>0</v>
      </c>
      <c r="F62" s="143">
        <f t="shared" ca="1" si="2"/>
        <v>0</v>
      </c>
      <c r="G62" s="139">
        <f t="shared" ca="1" si="4"/>
        <v>0</v>
      </c>
      <c r="H62" s="139">
        <f t="shared" ca="1" si="5"/>
        <v>0</v>
      </c>
      <c r="I62" s="139">
        <f t="shared" ca="1" si="6"/>
        <v>0</v>
      </c>
      <c r="J62" s="139">
        <f t="shared" ca="1" si="7"/>
        <v>0</v>
      </c>
      <c r="K62" s="139">
        <f t="shared" ca="1" si="8"/>
        <v>0</v>
      </c>
      <c r="L62" s="139">
        <f t="shared" ca="1" si="9"/>
        <v>0</v>
      </c>
      <c r="M62" s="157">
        <f t="shared" ca="1" si="10"/>
        <v>0.99628571428571433</v>
      </c>
      <c r="N62" s="143">
        <f t="shared" ca="1" si="3"/>
        <v>25.06</v>
      </c>
      <c r="O62" s="139"/>
      <c r="P62" s="1" t="s">
        <v>126</v>
      </c>
      <c r="Q62" s="1" t="s">
        <v>121</v>
      </c>
      <c r="R62" s="1" t="s">
        <v>124</v>
      </c>
      <c r="W62" s="139"/>
    </row>
    <row r="63" spans="1:23" x14ac:dyDescent="0.25">
      <c r="A63" s="148" t="str">
        <f t="shared" si="0"/>
        <v>201233août</v>
      </c>
      <c r="B63" s="155">
        <v>2012</v>
      </c>
      <c r="C63" s="139" t="s">
        <v>107</v>
      </c>
      <c r="D63" s="142">
        <v>33</v>
      </c>
      <c r="E63" s="143">
        <f t="shared" ca="1" si="1"/>
        <v>0</v>
      </c>
      <c r="F63" s="143">
        <f t="shared" ca="1" si="2"/>
        <v>0</v>
      </c>
      <c r="G63" s="139">
        <f t="shared" ca="1" si="4"/>
        <v>0</v>
      </c>
      <c r="H63" s="139">
        <f t="shared" ca="1" si="5"/>
        <v>0</v>
      </c>
      <c r="I63" s="139">
        <f t="shared" ca="1" si="6"/>
        <v>0</v>
      </c>
      <c r="J63" s="139">
        <f t="shared" ca="1" si="7"/>
        <v>0</v>
      </c>
      <c r="K63" s="139">
        <f t="shared" ca="1" si="8"/>
        <v>4444.4444444444443</v>
      </c>
      <c r="L63" s="139">
        <f t="shared" ca="1" si="9"/>
        <v>0</v>
      </c>
      <c r="M63" s="157">
        <f t="shared" ca="1" si="10"/>
        <v>0.99692189303578305</v>
      </c>
      <c r="N63" s="143">
        <f t="shared" ca="1" si="3"/>
        <v>5.3</v>
      </c>
      <c r="O63" s="139"/>
      <c r="P63" s="1" t="s">
        <v>127</v>
      </c>
      <c r="Q63" s="1" t="s">
        <v>122</v>
      </c>
      <c r="R63" s="1" t="s">
        <v>125</v>
      </c>
      <c r="W63" s="139"/>
    </row>
    <row r="64" spans="1:23" x14ac:dyDescent="0.25">
      <c r="A64" s="148" t="str">
        <f t="shared" si="0"/>
        <v>201233septembre</v>
      </c>
      <c r="B64" s="155">
        <v>2012</v>
      </c>
      <c r="C64" s="139" t="s">
        <v>108</v>
      </c>
      <c r="D64" s="142">
        <v>33</v>
      </c>
      <c r="E64" s="143">
        <f t="shared" ca="1" si="1"/>
        <v>0</v>
      </c>
      <c r="F64" s="143">
        <f t="shared" ca="1" si="2"/>
        <v>0</v>
      </c>
      <c r="G64" s="139">
        <f t="shared" ca="1" si="4"/>
        <v>0</v>
      </c>
      <c r="H64" s="139">
        <f t="shared" ca="1" si="5"/>
        <v>0</v>
      </c>
      <c r="I64" s="139">
        <f t="shared" ca="1" si="6"/>
        <v>111.65698972755693</v>
      </c>
      <c r="J64" s="139">
        <f t="shared" ca="1" si="7"/>
        <v>0</v>
      </c>
      <c r="K64" s="139">
        <f t="shared" ca="1" si="8"/>
        <v>4716.9811320754716</v>
      </c>
      <c r="L64" s="139">
        <f t="shared" ca="1" si="9"/>
        <v>0</v>
      </c>
      <c r="M64" s="157">
        <f t="shared" ca="1" si="10"/>
        <v>0.99595414699932572</v>
      </c>
      <c r="N64" s="143">
        <f t="shared" ca="1" si="3"/>
        <v>0</v>
      </c>
      <c r="O64" s="139"/>
      <c r="P64" s="1" t="s">
        <v>128</v>
      </c>
      <c r="Q64" s="1" t="s">
        <v>123</v>
      </c>
      <c r="R64" s="1" t="s">
        <v>126</v>
      </c>
      <c r="W64" s="139"/>
    </row>
    <row r="65" spans="1:23" x14ac:dyDescent="0.25">
      <c r="A65" s="148" t="str">
        <f t="shared" si="0"/>
        <v>201233octobre</v>
      </c>
      <c r="B65" s="155">
        <v>2012</v>
      </c>
      <c r="C65" s="139" t="s">
        <v>109</v>
      </c>
      <c r="D65" s="142">
        <v>33</v>
      </c>
      <c r="E65" s="143">
        <f t="shared" ca="1" si="1"/>
        <v>0</v>
      </c>
      <c r="F65" s="143">
        <f t="shared" ca="1" si="2"/>
        <v>0</v>
      </c>
      <c r="G65" s="139">
        <f t="shared" ca="1" si="4"/>
        <v>0</v>
      </c>
      <c r="H65" s="139">
        <f t="shared" ca="1" si="5"/>
        <v>0</v>
      </c>
      <c r="I65" s="139">
        <f t="shared" ca="1" si="6"/>
        <v>109.217999126256</v>
      </c>
      <c r="J65" s="139">
        <f t="shared" ca="1" si="7"/>
        <v>0</v>
      </c>
      <c r="K65" s="139">
        <f t="shared" ca="1" si="8"/>
        <v>4237.2881355932204</v>
      </c>
      <c r="L65" s="139">
        <f t="shared" ca="1" si="9"/>
        <v>109.217999126256</v>
      </c>
      <c r="M65" s="157">
        <f t="shared" ca="1" si="10"/>
        <v>0.99566630552546043</v>
      </c>
      <c r="N65" s="143">
        <f t="shared" ca="1" si="3"/>
        <v>45.54</v>
      </c>
      <c r="O65" s="139"/>
      <c r="P65" s="1" t="s">
        <v>129</v>
      </c>
      <c r="Q65" s="1" t="s">
        <v>124</v>
      </c>
      <c r="R65" s="1" t="s">
        <v>127</v>
      </c>
      <c r="W65" s="139"/>
    </row>
    <row r="66" spans="1:23" x14ac:dyDescent="0.25">
      <c r="A66" s="148" t="str">
        <f t="shared" ref="A66:A129" si="11">CONCATENATE(B66,D66,C66)</f>
        <v>201233novembre</v>
      </c>
      <c r="B66" s="155">
        <v>2012</v>
      </c>
      <c r="C66" s="139" t="s">
        <v>110</v>
      </c>
      <c r="D66" s="142">
        <v>33</v>
      </c>
      <c r="E66" s="143">
        <f t="shared" ref="E66:E129" ca="1" si="12">INDIRECT("'"&amp;$R$2&amp;" "&amp;D66&amp;"'!"&amp;P66&amp;$S$3)</f>
        <v>2.2799999999999998</v>
      </c>
      <c r="F66" s="143">
        <f t="shared" ref="F66:F129" ca="1" si="13">INDIRECT("'"&amp;$R$2&amp;" "&amp;D66&amp;"'!"&amp;P66&amp;$S$4)</f>
        <v>0</v>
      </c>
      <c r="G66" s="139">
        <f t="shared" ca="1" si="4"/>
        <v>0</v>
      </c>
      <c r="H66" s="139">
        <f t="shared" ca="1" si="5"/>
        <v>0</v>
      </c>
      <c r="I66" s="139">
        <f t="shared" ca="1" si="6"/>
        <v>101.94719135487817</v>
      </c>
      <c r="J66" s="139">
        <f t="shared" ca="1" si="7"/>
        <v>0</v>
      </c>
      <c r="K66" s="139">
        <f t="shared" ca="1" si="8"/>
        <v>4081.632653061225</v>
      </c>
      <c r="L66" s="139">
        <f t="shared" ca="1" si="9"/>
        <v>101.94719135487817</v>
      </c>
      <c r="M66" s="157">
        <f t="shared" ca="1" si="10"/>
        <v>0.99565813528336378</v>
      </c>
      <c r="N66" s="143">
        <f t="shared" ref="N66:N129" ca="1" si="14">INDIRECT("'"&amp;$R$2&amp;" "&amp;D66&amp;"'!"&amp;P66&amp;$S$5)</f>
        <v>0</v>
      </c>
      <c r="O66" s="139"/>
      <c r="P66" s="1" t="s">
        <v>130</v>
      </c>
      <c r="Q66" s="1" t="s">
        <v>125</v>
      </c>
      <c r="R66" s="1" t="s">
        <v>128</v>
      </c>
      <c r="W66" s="139"/>
    </row>
    <row r="67" spans="1:23" x14ac:dyDescent="0.25">
      <c r="A67" s="148" t="str">
        <f t="shared" si="11"/>
        <v>201233décembre</v>
      </c>
      <c r="B67" s="155">
        <v>2012</v>
      </c>
      <c r="C67" s="139" t="s">
        <v>111</v>
      </c>
      <c r="D67" s="142">
        <v>33</v>
      </c>
      <c r="E67" s="143">
        <f t="shared" ca="1" si="12"/>
        <v>1.77</v>
      </c>
      <c r="F67" s="143">
        <f t="shared" ca="1" si="13"/>
        <v>0</v>
      </c>
      <c r="G67" s="139">
        <f t="shared" ca="1" si="4"/>
        <v>0</v>
      </c>
      <c r="H67" s="139">
        <f t="shared" ca="1" si="5"/>
        <v>0</v>
      </c>
      <c r="I67" s="139">
        <f t="shared" ca="1" si="6"/>
        <v>108.06137886319429</v>
      </c>
      <c r="J67" s="139">
        <f t="shared" ca="1" si="7"/>
        <v>0</v>
      </c>
      <c r="K67" s="139">
        <f t="shared" ca="1" si="8"/>
        <v>4504.5045045045044</v>
      </c>
      <c r="L67" s="139">
        <f t="shared" ca="1" si="9"/>
        <v>108.06137886319429</v>
      </c>
      <c r="M67" s="157">
        <f t="shared" ca="1" si="10"/>
        <v>0.99542212285744702</v>
      </c>
      <c r="N67" s="143">
        <f t="shared" ca="1" si="14"/>
        <v>0</v>
      </c>
      <c r="O67" s="139"/>
      <c r="P67" s="1" t="s">
        <v>131</v>
      </c>
      <c r="Q67" s="1" t="s">
        <v>126</v>
      </c>
      <c r="R67" s="1" t="s">
        <v>129</v>
      </c>
      <c r="W67" s="139"/>
    </row>
    <row r="68" spans="1:23" x14ac:dyDescent="0.25">
      <c r="A68" s="148" t="str">
        <f t="shared" si="11"/>
        <v>201234janvier</v>
      </c>
      <c r="B68" s="155">
        <v>2012</v>
      </c>
      <c r="C68" s="139" t="s">
        <v>104</v>
      </c>
      <c r="D68" s="142">
        <v>34</v>
      </c>
      <c r="E68" s="143">
        <f t="shared" ca="1" si="12"/>
        <v>0</v>
      </c>
      <c r="F68" s="143">
        <f t="shared" ca="1" si="13"/>
        <v>0</v>
      </c>
      <c r="G68" s="139">
        <f t="shared" ca="1" si="4"/>
        <v>0</v>
      </c>
      <c r="H68" s="139">
        <f t="shared" ca="1" si="5"/>
        <v>0</v>
      </c>
      <c r="I68" s="139">
        <f t="shared" ca="1" si="6"/>
        <v>0</v>
      </c>
      <c r="J68" s="139">
        <f t="shared" ca="1" si="7"/>
        <v>293.16915860451479</v>
      </c>
      <c r="K68" s="139">
        <f t="shared" ca="1" si="8"/>
        <v>0</v>
      </c>
      <c r="L68" s="139">
        <f t="shared" ca="1" si="9"/>
        <v>0</v>
      </c>
      <c r="M68" s="157">
        <f t="shared" ca="1" si="10"/>
        <v>0.99943220531455823</v>
      </c>
      <c r="N68" s="143">
        <f t="shared" ca="1" si="14"/>
        <v>0</v>
      </c>
      <c r="O68" s="139"/>
      <c r="P68" s="1" t="s">
        <v>120</v>
      </c>
      <c r="Q68" s="1" t="s">
        <v>115</v>
      </c>
      <c r="R68" s="1" t="s">
        <v>118</v>
      </c>
      <c r="W68" s="139"/>
    </row>
    <row r="69" spans="1:23" x14ac:dyDescent="0.25">
      <c r="A69" s="148" t="str">
        <f t="shared" si="11"/>
        <v>201234février</v>
      </c>
      <c r="B69" s="155">
        <v>2012</v>
      </c>
      <c r="C69" s="139" t="s">
        <v>105</v>
      </c>
      <c r="D69" s="142">
        <v>34</v>
      </c>
      <c r="E69" s="143">
        <f t="shared" ca="1" si="12"/>
        <v>0</v>
      </c>
      <c r="F69" s="143">
        <f t="shared" ca="1" si="13"/>
        <v>0</v>
      </c>
      <c r="G69" s="139">
        <f t="shared" ca="1" si="4"/>
        <v>0</v>
      </c>
      <c r="H69" s="139">
        <f t="shared" ca="1" si="5"/>
        <v>0</v>
      </c>
      <c r="I69" s="139">
        <f t="shared" ca="1" si="6"/>
        <v>0</v>
      </c>
      <c r="J69" s="139">
        <f t="shared" ca="1" si="7"/>
        <v>256.14754098360658</v>
      </c>
      <c r="K69" s="139">
        <f t="shared" ca="1" si="8"/>
        <v>0</v>
      </c>
      <c r="L69" s="139">
        <f t="shared" ca="1" si="9"/>
        <v>0</v>
      </c>
      <c r="M69" s="157">
        <f t="shared" ca="1" si="10"/>
        <v>0.99935567010309279</v>
      </c>
      <c r="N69" s="143">
        <f t="shared" ca="1" si="14"/>
        <v>0</v>
      </c>
      <c r="O69" s="139"/>
      <c r="P69" s="1" t="s">
        <v>121</v>
      </c>
      <c r="Q69" s="1" t="s">
        <v>116</v>
      </c>
      <c r="R69" s="1" t="s">
        <v>119</v>
      </c>
      <c r="W69" s="139"/>
    </row>
    <row r="70" spans="1:23" x14ac:dyDescent="0.25">
      <c r="A70" s="148" t="str">
        <f t="shared" si="11"/>
        <v>201234mars</v>
      </c>
      <c r="B70" s="155">
        <v>2012</v>
      </c>
      <c r="C70" s="139" t="s">
        <v>47</v>
      </c>
      <c r="D70" s="142">
        <v>34</v>
      </c>
      <c r="E70" s="143">
        <f t="shared" ca="1" si="12"/>
        <v>0</v>
      </c>
      <c r="F70" s="143">
        <f t="shared" ca="1" si="13"/>
        <v>0</v>
      </c>
      <c r="G70" s="139">
        <f t="shared" ca="1" si="4"/>
        <v>0</v>
      </c>
      <c r="H70" s="139">
        <f t="shared" ca="1" si="5"/>
        <v>0</v>
      </c>
      <c r="I70" s="139">
        <f t="shared" ca="1" si="6"/>
        <v>0</v>
      </c>
      <c r="J70" s="139">
        <f t="shared" ca="1" si="7"/>
        <v>256.41025641025641</v>
      </c>
      <c r="K70" s="139">
        <f t="shared" ca="1" si="8"/>
        <v>0</v>
      </c>
      <c r="L70" s="139">
        <f t="shared" ca="1" si="9"/>
        <v>0</v>
      </c>
      <c r="M70" s="157">
        <f t="shared" ca="1" si="10"/>
        <v>0.9995987158908507</v>
      </c>
      <c r="N70" s="143">
        <f t="shared" ca="1" si="14"/>
        <v>0.91</v>
      </c>
      <c r="O70" s="139"/>
      <c r="P70" s="1" t="s">
        <v>122</v>
      </c>
      <c r="Q70" s="1" t="s">
        <v>117</v>
      </c>
      <c r="R70" s="1" t="s">
        <v>120</v>
      </c>
      <c r="W70" s="139"/>
    </row>
    <row r="71" spans="1:23" x14ac:dyDescent="0.25">
      <c r="A71" s="148" t="str">
        <f t="shared" si="11"/>
        <v>201234avril</v>
      </c>
      <c r="B71" s="155">
        <v>2012</v>
      </c>
      <c r="C71" s="139" t="s">
        <v>48</v>
      </c>
      <c r="D71" s="142">
        <v>34</v>
      </c>
      <c r="E71" s="143">
        <f t="shared" ca="1" si="12"/>
        <v>0</v>
      </c>
      <c r="F71" s="143">
        <f t="shared" ca="1" si="13"/>
        <v>0</v>
      </c>
      <c r="G71" s="139">
        <f t="shared" ca="1" si="4"/>
        <v>0</v>
      </c>
      <c r="H71" s="139">
        <f t="shared" ca="1" si="5"/>
        <v>0</v>
      </c>
      <c r="I71" s="139">
        <f t="shared" ca="1" si="6"/>
        <v>0</v>
      </c>
      <c r="J71" s="139">
        <f t="shared" ca="1" si="7"/>
        <v>250.87807325639739</v>
      </c>
      <c r="K71" s="139">
        <f t="shared" ca="1" si="8"/>
        <v>0</v>
      </c>
      <c r="L71" s="139">
        <f t="shared" ca="1" si="9"/>
        <v>0</v>
      </c>
      <c r="M71" s="157">
        <f t="shared" ca="1" si="10"/>
        <v>0.9997364259356879</v>
      </c>
      <c r="N71" s="143">
        <f t="shared" ca="1" si="14"/>
        <v>0</v>
      </c>
      <c r="O71" s="139"/>
      <c r="P71" s="1" t="s">
        <v>123</v>
      </c>
      <c r="Q71" s="1" t="s">
        <v>118</v>
      </c>
      <c r="R71" s="1" t="s">
        <v>121</v>
      </c>
      <c r="W71" s="139"/>
    </row>
    <row r="72" spans="1:23" x14ac:dyDescent="0.25">
      <c r="A72" s="148" t="str">
        <f t="shared" si="11"/>
        <v>201234mai</v>
      </c>
      <c r="B72" s="155">
        <v>2012</v>
      </c>
      <c r="C72" s="139" t="s">
        <v>49</v>
      </c>
      <c r="D72" s="142">
        <v>34</v>
      </c>
      <c r="E72" s="143">
        <f t="shared" ca="1" si="12"/>
        <v>0</v>
      </c>
      <c r="F72" s="143">
        <f t="shared" ca="1" si="13"/>
        <v>0</v>
      </c>
      <c r="G72" s="139">
        <f t="shared" ca="1" si="4"/>
        <v>0</v>
      </c>
      <c r="H72" s="139">
        <f t="shared" ca="1" si="5"/>
        <v>0</v>
      </c>
      <c r="I72" s="139">
        <f t="shared" ca="1" si="6"/>
        <v>0</v>
      </c>
      <c r="J72" s="139">
        <f t="shared" ca="1" si="7"/>
        <v>248.69435463814972</v>
      </c>
      <c r="K72" s="139">
        <f t="shared" ca="1" si="8"/>
        <v>0</v>
      </c>
      <c r="L72" s="139">
        <f t="shared" ca="1" si="9"/>
        <v>0</v>
      </c>
      <c r="M72" s="157">
        <f t="shared" ca="1" si="10"/>
        <v>1</v>
      </c>
      <c r="N72" s="143">
        <f t="shared" ca="1" si="14"/>
        <v>0</v>
      </c>
      <c r="O72" s="139"/>
      <c r="P72" s="1" t="s">
        <v>124</v>
      </c>
      <c r="Q72" s="1" t="s">
        <v>119</v>
      </c>
      <c r="R72" s="1" t="s">
        <v>122</v>
      </c>
      <c r="W72" s="139"/>
    </row>
    <row r="73" spans="1:23" x14ac:dyDescent="0.25">
      <c r="A73" s="148" t="str">
        <f t="shared" si="11"/>
        <v>201234juin</v>
      </c>
      <c r="B73" s="155">
        <v>2012</v>
      </c>
      <c r="C73" s="139" t="s">
        <v>50</v>
      </c>
      <c r="D73" s="142">
        <v>34</v>
      </c>
      <c r="E73" s="143">
        <f t="shared" ca="1" si="12"/>
        <v>0</v>
      </c>
      <c r="F73" s="143">
        <f t="shared" ca="1" si="13"/>
        <v>0</v>
      </c>
      <c r="G73" s="139">
        <f t="shared" ca="1" si="4"/>
        <v>0</v>
      </c>
      <c r="H73" s="139">
        <f t="shared" ca="1" si="5"/>
        <v>0</v>
      </c>
      <c r="I73" s="139">
        <f t="shared" ca="1" si="6"/>
        <v>0</v>
      </c>
      <c r="J73" s="139">
        <f t="shared" ca="1" si="7"/>
        <v>240.9058058299205</v>
      </c>
      <c r="K73" s="139">
        <f t="shared" ca="1" si="8"/>
        <v>0</v>
      </c>
      <c r="L73" s="139">
        <f t="shared" ca="1" si="9"/>
        <v>0</v>
      </c>
      <c r="M73" s="157">
        <f t="shared" ca="1" si="10"/>
        <v>1</v>
      </c>
      <c r="N73" s="143">
        <f t="shared" ca="1" si="14"/>
        <v>0</v>
      </c>
      <c r="O73" s="139"/>
      <c r="P73" s="1" t="s">
        <v>125</v>
      </c>
      <c r="Q73" s="1" t="s">
        <v>120</v>
      </c>
      <c r="R73" s="1" t="s">
        <v>123</v>
      </c>
      <c r="W73" s="139"/>
    </row>
    <row r="74" spans="1:23" x14ac:dyDescent="0.25">
      <c r="A74" s="148" t="str">
        <f t="shared" si="11"/>
        <v>201234juillet</v>
      </c>
      <c r="B74" s="155">
        <v>2012</v>
      </c>
      <c r="C74" s="139" t="s">
        <v>106</v>
      </c>
      <c r="D74" s="142">
        <v>34</v>
      </c>
      <c r="E74" s="143">
        <f t="shared" ca="1" si="12"/>
        <v>0</v>
      </c>
      <c r="F74" s="143">
        <f t="shared" ca="1" si="13"/>
        <v>0</v>
      </c>
      <c r="G74" s="139">
        <f t="shared" ca="1" si="4"/>
        <v>0</v>
      </c>
      <c r="H74" s="139">
        <f t="shared" ca="1" si="5"/>
        <v>0</v>
      </c>
      <c r="I74" s="139">
        <f t="shared" ca="1" si="6"/>
        <v>0</v>
      </c>
      <c r="J74" s="139">
        <f t="shared" ca="1" si="7"/>
        <v>0</v>
      </c>
      <c r="K74" s="139">
        <f t="shared" ca="1" si="8"/>
        <v>0</v>
      </c>
      <c r="L74" s="139">
        <f t="shared" ca="1" si="9"/>
        <v>0</v>
      </c>
      <c r="M74" s="157">
        <f t="shared" ca="1" si="10"/>
        <v>1</v>
      </c>
      <c r="N74" s="143">
        <f t="shared" ca="1" si="14"/>
        <v>0</v>
      </c>
      <c r="O74" s="139"/>
      <c r="P74" s="1" t="s">
        <v>126</v>
      </c>
      <c r="Q74" s="1" t="s">
        <v>121</v>
      </c>
      <c r="R74" s="1" t="s">
        <v>124</v>
      </c>
      <c r="W74" s="139"/>
    </row>
    <row r="75" spans="1:23" x14ac:dyDescent="0.25">
      <c r="A75" s="148" t="str">
        <f t="shared" si="11"/>
        <v>201234août</v>
      </c>
      <c r="B75" s="155">
        <v>2012</v>
      </c>
      <c r="C75" s="139" t="s">
        <v>107</v>
      </c>
      <c r="D75" s="142">
        <v>34</v>
      </c>
      <c r="E75" s="143">
        <f t="shared" ca="1" si="12"/>
        <v>0</v>
      </c>
      <c r="F75" s="143">
        <f t="shared" ca="1" si="13"/>
        <v>0</v>
      </c>
      <c r="G75" s="139">
        <f t="shared" ca="1" si="4"/>
        <v>0</v>
      </c>
      <c r="H75" s="139">
        <f t="shared" ca="1" si="5"/>
        <v>0</v>
      </c>
      <c r="I75" s="139">
        <f t="shared" ca="1" si="6"/>
        <v>0</v>
      </c>
      <c r="J75" s="139">
        <f t="shared" ca="1" si="7"/>
        <v>0</v>
      </c>
      <c r="K75" s="139">
        <f t="shared" ca="1" si="8"/>
        <v>0</v>
      </c>
      <c r="L75" s="139">
        <f t="shared" ca="1" si="9"/>
        <v>0</v>
      </c>
      <c r="M75" s="157">
        <f t="shared" ca="1" si="10"/>
        <v>1</v>
      </c>
      <c r="N75" s="143">
        <f t="shared" ca="1" si="14"/>
        <v>0</v>
      </c>
      <c r="O75" s="139"/>
      <c r="P75" s="1" t="s">
        <v>127</v>
      </c>
      <c r="Q75" s="1" t="s">
        <v>122</v>
      </c>
      <c r="R75" s="1" t="s">
        <v>125</v>
      </c>
      <c r="W75" s="139"/>
    </row>
    <row r="76" spans="1:23" x14ac:dyDescent="0.25">
      <c r="A76" s="148" t="str">
        <f t="shared" si="11"/>
        <v>201234septembre</v>
      </c>
      <c r="B76" s="155">
        <v>2012</v>
      </c>
      <c r="C76" s="139" t="s">
        <v>108</v>
      </c>
      <c r="D76" s="142">
        <v>34</v>
      </c>
      <c r="E76" s="143">
        <f t="shared" ca="1" si="12"/>
        <v>0</v>
      </c>
      <c r="F76" s="143">
        <f t="shared" ca="1" si="13"/>
        <v>0</v>
      </c>
      <c r="G76" s="139">
        <f t="shared" ca="1" si="4"/>
        <v>0</v>
      </c>
      <c r="H76" s="139">
        <f t="shared" ca="1" si="5"/>
        <v>0</v>
      </c>
      <c r="I76" s="139">
        <f t="shared" ca="1" si="6"/>
        <v>0</v>
      </c>
      <c r="J76" s="139">
        <f t="shared" ca="1" si="7"/>
        <v>0</v>
      </c>
      <c r="K76" s="139">
        <f t="shared" ca="1" si="8"/>
        <v>0</v>
      </c>
      <c r="L76" s="139">
        <f t="shared" ca="1" si="9"/>
        <v>0</v>
      </c>
      <c r="M76" s="157">
        <f t="shared" ca="1" si="10"/>
        <v>0.99983142279163861</v>
      </c>
      <c r="N76" s="143">
        <f t="shared" ca="1" si="14"/>
        <v>1.5</v>
      </c>
      <c r="O76" s="139"/>
      <c r="P76" s="1" t="s">
        <v>128</v>
      </c>
      <c r="Q76" s="1" t="s">
        <v>123</v>
      </c>
      <c r="R76" s="1" t="s">
        <v>126</v>
      </c>
      <c r="W76" s="139"/>
    </row>
    <row r="77" spans="1:23" x14ac:dyDescent="0.25">
      <c r="A77" s="148" t="str">
        <f t="shared" si="11"/>
        <v>201234octobre</v>
      </c>
      <c r="B77" s="155">
        <v>2012</v>
      </c>
      <c r="C77" s="139" t="s">
        <v>109</v>
      </c>
      <c r="D77" s="142">
        <v>34</v>
      </c>
      <c r="E77" s="143">
        <f t="shared" ca="1" si="12"/>
        <v>0</v>
      </c>
      <c r="F77" s="143">
        <f t="shared" ca="1" si="13"/>
        <v>0</v>
      </c>
      <c r="G77" s="139">
        <f t="shared" ca="1" si="4"/>
        <v>0</v>
      </c>
      <c r="H77" s="139">
        <f t="shared" ca="1" si="5"/>
        <v>0</v>
      </c>
      <c r="I77" s="139">
        <f t="shared" ca="1" si="6"/>
        <v>0</v>
      </c>
      <c r="J77" s="139">
        <f t="shared" ca="1" si="7"/>
        <v>0</v>
      </c>
      <c r="K77" s="139">
        <f t="shared" ca="1" si="8"/>
        <v>0</v>
      </c>
      <c r="L77" s="139">
        <f t="shared" ca="1" si="9"/>
        <v>0</v>
      </c>
      <c r="M77" s="157">
        <f t="shared" ca="1" si="10"/>
        <v>0.99981942939689417</v>
      </c>
      <c r="N77" s="143">
        <f t="shared" ca="1" si="14"/>
        <v>0</v>
      </c>
      <c r="O77" s="139"/>
      <c r="P77" s="1" t="s">
        <v>129</v>
      </c>
      <c r="Q77" s="1" t="s">
        <v>124</v>
      </c>
      <c r="R77" s="1" t="s">
        <v>127</v>
      </c>
      <c r="W77" s="139"/>
    </row>
    <row r="78" spans="1:23" x14ac:dyDescent="0.25">
      <c r="A78" s="148" t="str">
        <f t="shared" si="11"/>
        <v>201234novembre</v>
      </c>
      <c r="B78" s="155">
        <v>2012</v>
      </c>
      <c r="C78" s="139" t="s">
        <v>110</v>
      </c>
      <c r="D78" s="142">
        <v>34</v>
      </c>
      <c r="E78" s="143">
        <f t="shared" ca="1" si="12"/>
        <v>0</v>
      </c>
      <c r="F78" s="143">
        <f t="shared" ca="1" si="13"/>
        <v>0</v>
      </c>
      <c r="G78" s="139">
        <f t="shared" ca="1" si="4"/>
        <v>0</v>
      </c>
      <c r="H78" s="139">
        <f t="shared" ca="1" si="5"/>
        <v>0</v>
      </c>
      <c r="I78" s="139">
        <f t="shared" ca="1" si="6"/>
        <v>0</v>
      </c>
      <c r="J78" s="139">
        <f t="shared" ca="1" si="7"/>
        <v>0</v>
      </c>
      <c r="K78" s="139">
        <f t="shared" ca="1" si="8"/>
        <v>0</v>
      </c>
      <c r="L78" s="139">
        <f t="shared" ca="1" si="9"/>
        <v>0</v>
      </c>
      <c r="M78" s="157">
        <f t="shared" ca="1" si="10"/>
        <v>0.9997714808043876</v>
      </c>
      <c r="N78" s="143">
        <f t="shared" ca="1" si="14"/>
        <v>0</v>
      </c>
      <c r="O78" s="139"/>
      <c r="P78" s="1" t="s">
        <v>130</v>
      </c>
      <c r="Q78" s="1" t="s">
        <v>125</v>
      </c>
      <c r="R78" s="1" t="s">
        <v>128</v>
      </c>
      <c r="W78" s="139"/>
    </row>
    <row r="79" spans="1:23" x14ac:dyDescent="0.25">
      <c r="A79" s="148" t="str">
        <f t="shared" si="11"/>
        <v>201234décembre</v>
      </c>
      <c r="B79" s="155">
        <v>2012</v>
      </c>
      <c r="C79" s="139" t="s">
        <v>111</v>
      </c>
      <c r="D79" s="142">
        <v>34</v>
      </c>
      <c r="E79" s="143">
        <f t="shared" ca="1" si="12"/>
        <v>0</v>
      </c>
      <c r="F79" s="143">
        <f t="shared" ca="1" si="13"/>
        <v>0</v>
      </c>
      <c r="G79" s="139">
        <f t="shared" ca="1" si="4"/>
        <v>0</v>
      </c>
      <c r="H79" s="139">
        <f t="shared" ca="1" si="5"/>
        <v>0</v>
      </c>
      <c r="I79" s="139">
        <f t="shared" ca="1" si="6"/>
        <v>0</v>
      </c>
      <c r="J79" s="139">
        <f t="shared" ca="1" si="7"/>
        <v>0</v>
      </c>
      <c r="K79" s="139">
        <f t="shared" ca="1" si="8"/>
        <v>0</v>
      </c>
      <c r="L79" s="139">
        <f t="shared" ca="1" si="9"/>
        <v>0</v>
      </c>
      <c r="M79" s="157">
        <f t="shared" ca="1" si="10"/>
        <v>0.99989353774087086</v>
      </c>
      <c r="N79" s="143">
        <f t="shared" ca="1" si="14"/>
        <v>0</v>
      </c>
      <c r="O79" s="139"/>
      <c r="P79" s="1" t="s">
        <v>131</v>
      </c>
      <c r="Q79" s="1" t="s">
        <v>126</v>
      </c>
      <c r="R79" s="1" t="s">
        <v>129</v>
      </c>
      <c r="W79" s="139"/>
    </row>
    <row r="80" spans="1:23" x14ac:dyDescent="0.25">
      <c r="A80" s="148" t="str">
        <f t="shared" si="11"/>
        <v>201238janvier</v>
      </c>
      <c r="B80" s="155">
        <v>2012</v>
      </c>
      <c r="C80" s="139" t="s">
        <v>104</v>
      </c>
      <c r="D80" s="142">
        <v>38</v>
      </c>
      <c r="E80" s="143">
        <f t="shared" ca="1" si="12"/>
        <v>0</v>
      </c>
      <c r="F80" s="143">
        <f t="shared" ca="1" si="13"/>
        <v>0</v>
      </c>
      <c r="G80" s="139">
        <f t="shared" ca="1" si="4"/>
        <v>0</v>
      </c>
      <c r="H80" s="139">
        <f t="shared" ca="1" si="5"/>
        <v>0</v>
      </c>
      <c r="I80" s="139">
        <f t="shared" ca="1" si="6"/>
        <v>0</v>
      </c>
      <c r="J80" s="139">
        <f t="shared" ca="1" si="7"/>
        <v>0</v>
      </c>
      <c r="K80" s="139">
        <f t="shared" ca="1" si="8"/>
        <v>657.46219592373438</v>
      </c>
      <c r="L80" s="139">
        <f t="shared" ca="1" si="9"/>
        <v>96.590360282043861</v>
      </c>
      <c r="M80" s="157">
        <f t="shared" ca="1" si="10"/>
        <v>0.99966624947851479</v>
      </c>
      <c r="N80" s="143">
        <f t="shared" ca="1" si="14"/>
        <v>116.52</v>
      </c>
      <c r="O80" s="139"/>
      <c r="P80" s="1" t="s">
        <v>120</v>
      </c>
      <c r="Q80" s="1" t="s">
        <v>115</v>
      </c>
      <c r="R80" s="1" t="s">
        <v>118</v>
      </c>
      <c r="W80" s="139"/>
    </row>
    <row r="81" spans="1:23" x14ac:dyDescent="0.25">
      <c r="A81" s="148" t="str">
        <f t="shared" si="11"/>
        <v>201238février</v>
      </c>
      <c r="B81" s="155">
        <v>2012</v>
      </c>
      <c r="C81" s="139" t="s">
        <v>105</v>
      </c>
      <c r="D81" s="142">
        <v>38</v>
      </c>
      <c r="E81" s="143">
        <f t="shared" ca="1" si="12"/>
        <v>0</v>
      </c>
      <c r="F81" s="143">
        <f t="shared" ca="1" si="13"/>
        <v>0</v>
      </c>
      <c r="G81" s="139">
        <f t="shared" ca="1" si="4"/>
        <v>0</v>
      </c>
      <c r="H81" s="139">
        <f t="shared" ca="1" si="5"/>
        <v>0</v>
      </c>
      <c r="I81" s="139">
        <f t="shared" ca="1" si="6"/>
        <v>0</v>
      </c>
      <c r="J81" s="139">
        <f t="shared" ca="1" si="7"/>
        <v>0</v>
      </c>
      <c r="K81" s="139">
        <f t="shared" ca="1" si="8"/>
        <v>0</v>
      </c>
      <c r="L81" s="139">
        <f t="shared" ca="1" si="9"/>
        <v>87.958483595742806</v>
      </c>
      <c r="M81" s="157">
        <f t="shared" ca="1" si="10"/>
        <v>0.99973199928533141</v>
      </c>
      <c r="N81" s="143">
        <f t="shared" ca="1" si="14"/>
        <v>92.3</v>
      </c>
      <c r="O81" s="139"/>
      <c r="P81" s="1" t="s">
        <v>121</v>
      </c>
      <c r="Q81" s="1" t="s">
        <v>116</v>
      </c>
      <c r="R81" s="1" t="s">
        <v>119</v>
      </c>
      <c r="W81" s="139"/>
    </row>
    <row r="82" spans="1:23" x14ac:dyDescent="0.25">
      <c r="A82" s="148" t="str">
        <f t="shared" si="11"/>
        <v>201238mars</v>
      </c>
      <c r="B82" s="155">
        <v>2012</v>
      </c>
      <c r="C82" s="139" t="s">
        <v>47</v>
      </c>
      <c r="D82" s="142">
        <v>38</v>
      </c>
      <c r="E82" s="143">
        <f t="shared" ca="1" si="12"/>
        <v>0</v>
      </c>
      <c r="F82" s="143">
        <f t="shared" ca="1" si="13"/>
        <v>0</v>
      </c>
      <c r="G82" s="139">
        <f t="shared" ca="1" si="4"/>
        <v>0</v>
      </c>
      <c r="H82" s="139">
        <f t="shared" ca="1" si="5"/>
        <v>0</v>
      </c>
      <c r="I82" s="139">
        <f t="shared" ca="1" si="6"/>
        <v>0</v>
      </c>
      <c r="J82" s="139">
        <f t="shared" ca="1" si="7"/>
        <v>0</v>
      </c>
      <c r="K82" s="139">
        <f t="shared" ca="1" si="8"/>
        <v>0</v>
      </c>
      <c r="L82" s="139">
        <f t="shared" ca="1" si="9"/>
        <v>101.90563538163661</v>
      </c>
      <c r="M82" s="157">
        <f t="shared" ca="1" si="10"/>
        <v>0.99981728485291432</v>
      </c>
      <c r="N82" s="143">
        <f t="shared" ca="1" si="14"/>
        <v>67.650000000000006</v>
      </c>
      <c r="O82" s="139"/>
      <c r="P82" s="1" t="s">
        <v>122</v>
      </c>
      <c r="Q82" s="1" t="s">
        <v>117</v>
      </c>
      <c r="R82" s="1" t="s">
        <v>120</v>
      </c>
      <c r="W82" s="139"/>
    </row>
    <row r="83" spans="1:23" x14ac:dyDescent="0.25">
      <c r="A83" s="148" t="str">
        <f t="shared" si="11"/>
        <v>201238avril</v>
      </c>
      <c r="B83" s="155">
        <v>2012</v>
      </c>
      <c r="C83" s="139" t="s">
        <v>48</v>
      </c>
      <c r="D83" s="142">
        <v>38</v>
      </c>
      <c r="E83" s="143">
        <f t="shared" ca="1" si="12"/>
        <v>0</v>
      </c>
      <c r="F83" s="143">
        <f t="shared" ca="1" si="13"/>
        <v>0</v>
      </c>
      <c r="G83" s="139">
        <f t="shared" ca="1" si="4"/>
        <v>0</v>
      </c>
      <c r="H83" s="139">
        <f t="shared" ca="1" si="5"/>
        <v>0</v>
      </c>
      <c r="I83" s="139">
        <f t="shared" ca="1" si="6"/>
        <v>0</v>
      </c>
      <c r="J83" s="139">
        <f t="shared" ca="1" si="7"/>
        <v>164.28454082470839</v>
      </c>
      <c r="K83" s="139">
        <f t="shared" ca="1" si="8"/>
        <v>0</v>
      </c>
      <c r="L83" s="139">
        <f t="shared" ca="1" si="9"/>
        <v>105.13036164844407</v>
      </c>
      <c r="M83" s="157">
        <f t="shared" ca="1" si="10"/>
        <v>0.99982077247065149</v>
      </c>
      <c r="N83" s="143">
        <f t="shared" ca="1" si="14"/>
        <v>118.27</v>
      </c>
      <c r="O83" s="139"/>
      <c r="P83" s="1" t="s">
        <v>123</v>
      </c>
      <c r="Q83" s="1" t="s">
        <v>118</v>
      </c>
      <c r="R83" s="1" t="s">
        <v>121</v>
      </c>
      <c r="W83" s="139"/>
    </row>
    <row r="84" spans="1:23" x14ac:dyDescent="0.25">
      <c r="A84" s="148" t="str">
        <f t="shared" si="11"/>
        <v>201238mai</v>
      </c>
      <c r="B84" s="155">
        <v>2012</v>
      </c>
      <c r="C84" s="139" t="s">
        <v>49</v>
      </c>
      <c r="D84" s="142">
        <v>38</v>
      </c>
      <c r="E84" s="143">
        <f t="shared" ca="1" si="12"/>
        <v>0</v>
      </c>
      <c r="F84" s="143">
        <f t="shared" ca="1" si="13"/>
        <v>0</v>
      </c>
      <c r="G84" s="139">
        <f t="shared" ca="1" si="4"/>
        <v>0</v>
      </c>
      <c r="H84" s="139">
        <f t="shared" ca="1" si="5"/>
        <v>0</v>
      </c>
      <c r="I84" s="139">
        <f t="shared" ca="1" si="6"/>
        <v>0</v>
      </c>
      <c r="J84" s="139">
        <f t="shared" ca="1" si="7"/>
        <v>155.98190609889252</v>
      </c>
      <c r="K84" s="139">
        <f t="shared" ca="1" si="8"/>
        <v>0</v>
      </c>
      <c r="L84" s="139">
        <f t="shared" ca="1" si="9"/>
        <v>113.70096645821489</v>
      </c>
      <c r="M84" s="157">
        <f t="shared" ca="1" si="10"/>
        <v>0.99966287399915721</v>
      </c>
      <c r="N84" s="143">
        <f t="shared" ca="1" si="14"/>
        <v>104.24</v>
      </c>
      <c r="O84" s="139"/>
      <c r="P84" s="1" t="s">
        <v>124</v>
      </c>
      <c r="Q84" s="1" t="s">
        <v>119</v>
      </c>
      <c r="R84" s="1" t="s">
        <v>122</v>
      </c>
      <c r="W84" s="139"/>
    </row>
    <row r="85" spans="1:23" x14ac:dyDescent="0.25">
      <c r="A85" s="148" t="str">
        <f t="shared" si="11"/>
        <v>201238juin</v>
      </c>
      <c r="B85" s="155">
        <v>2012</v>
      </c>
      <c r="C85" s="139" t="s">
        <v>50</v>
      </c>
      <c r="D85" s="142">
        <v>38</v>
      </c>
      <c r="E85" s="143">
        <f t="shared" ca="1" si="12"/>
        <v>0</v>
      </c>
      <c r="F85" s="143">
        <f t="shared" ca="1" si="13"/>
        <v>0</v>
      </c>
      <c r="G85" s="139">
        <f t="shared" ca="1" si="4"/>
        <v>0</v>
      </c>
      <c r="H85" s="139">
        <f t="shared" ca="1" si="5"/>
        <v>0</v>
      </c>
      <c r="I85" s="139">
        <f t="shared" ca="1" si="6"/>
        <v>0</v>
      </c>
      <c r="J85" s="139">
        <f t="shared" ca="1" si="7"/>
        <v>147.01558365186708</v>
      </c>
      <c r="K85" s="139">
        <f t="shared" ca="1" si="8"/>
        <v>0</v>
      </c>
      <c r="L85" s="139">
        <f t="shared" ca="1" si="9"/>
        <v>0</v>
      </c>
      <c r="M85" s="157">
        <f t="shared" ca="1" si="10"/>
        <v>0.99964191076416242</v>
      </c>
      <c r="N85" s="143">
        <f t="shared" ca="1" si="14"/>
        <v>131.37</v>
      </c>
      <c r="O85" s="139"/>
      <c r="P85" s="1" t="s">
        <v>125</v>
      </c>
      <c r="Q85" s="1" t="s">
        <v>120</v>
      </c>
      <c r="R85" s="1" t="s">
        <v>123</v>
      </c>
      <c r="W85" s="139"/>
    </row>
    <row r="86" spans="1:23" x14ac:dyDescent="0.25">
      <c r="A86" s="148" t="str">
        <f t="shared" si="11"/>
        <v>201238juillet</v>
      </c>
      <c r="B86" s="155">
        <v>2012</v>
      </c>
      <c r="C86" s="139" t="s">
        <v>106</v>
      </c>
      <c r="D86" s="142">
        <v>38</v>
      </c>
      <c r="E86" s="143">
        <f t="shared" ca="1" si="12"/>
        <v>0</v>
      </c>
      <c r="F86" s="143">
        <f t="shared" ca="1" si="13"/>
        <v>0</v>
      </c>
      <c r="G86" s="139">
        <f t="shared" ca="1" si="4"/>
        <v>0</v>
      </c>
      <c r="H86" s="139">
        <f t="shared" ca="1" si="5"/>
        <v>0</v>
      </c>
      <c r="I86" s="139">
        <f t="shared" ca="1" si="6"/>
        <v>0</v>
      </c>
      <c r="J86" s="139">
        <f t="shared" ca="1" si="7"/>
        <v>139.89927252378288</v>
      </c>
      <c r="K86" s="139">
        <f t="shared" ca="1" si="8"/>
        <v>0</v>
      </c>
      <c r="L86" s="139">
        <f t="shared" ca="1" si="9"/>
        <v>0</v>
      </c>
      <c r="M86" s="157">
        <f t="shared" ca="1" si="10"/>
        <v>0.99958740200797691</v>
      </c>
      <c r="N86" s="143">
        <f t="shared" ca="1" si="14"/>
        <v>63.98</v>
      </c>
      <c r="O86" s="139"/>
      <c r="P86" s="1" t="s">
        <v>126</v>
      </c>
      <c r="Q86" s="1" t="s">
        <v>121</v>
      </c>
      <c r="R86" s="1" t="s">
        <v>124</v>
      </c>
      <c r="W86" s="139"/>
    </row>
    <row r="87" spans="1:23" x14ac:dyDescent="0.25">
      <c r="A87" s="148" t="str">
        <f t="shared" si="11"/>
        <v>201238août</v>
      </c>
      <c r="B87" s="155">
        <v>2012</v>
      </c>
      <c r="C87" s="139" t="s">
        <v>107</v>
      </c>
      <c r="D87" s="142">
        <v>38</v>
      </c>
      <c r="E87" s="143">
        <f t="shared" ca="1" si="12"/>
        <v>0</v>
      </c>
      <c r="F87" s="143">
        <f t="shared" ca="1" si="13"/>
        <v>0</v>
      </c>
      <c r="G87" s="139">
        <f t="shared" ca="1" si="4"/>
        <v>0</v>
      </c>
      <c r="H87" s="139">
        <f t="shared" ca="1" si="5"/>
        <v>0</v>
      </c>
      <c r="I87" s="139">
        <f t="shared" ca="1" si="6"/>
        <v>0</v>
      </c>
      <c r="J87" s="139">
        <f t="shared" ca="1" si="7"/>
        <v>161.00466913540492</v>
      </c>
      <c r="K87" s="139">
        <f t="shared" ca="1" si="8"/>
        <v>0</v>
      </c>
      <c r="L87" s="139">
        <f t="shared" ca="1" si="9"/>
        <v>0</v>
      </c>
      <c r="M87" s="157">
        <f t="shared" ca="1" si="10"/>
        <v>0.99972311952007387</v>
      </c>
      <c r="N87" s="143">
        <f t="shared" ca="1" si="14"/>
        <v>13.76</v>
      </c>
      <c r="O87" s="139"/>
      <c r="P87" s="1" t="s">
        <v>127</v>
      </c>
      <c r="Q87" s="1" t="s">
        <v>122</v>
      </c>
      <c r="R87" s="1" t="s">
        <v>125</v>
      </c>
      <c r="W87" s="139"/>
    </row>
    <row r="88" spans="1:23" x14ac:dyDescent="0.25">
      <c r="A88" s="148" t="str">
        <f t="shared" si="11"/>
        <v>201238septembre</v>
      </c>
      <c r="B88" s="155">
        <v>2012</v>
      </c>
      <c r="C88" s="139" t="s">
        <v>108</v>
      </c>
      <c r="D88" s="142">
        <v>38</v>
      </c>
      <c r="E88" s="143">
        <f t="shared" ca="1" si="12"/>
        <v>0</v>
      </c>
      <c r="F88" s="143">
        <f t="shared" ca="1" si="13"/>
        <v>0</v>
      </c>
      <c r="G88" s="139">
        <f t="shared" ca="1" si="4"/>
        <v>0</v>
      </c>
      <c r="H88" s="139">
        <f t="shared" ca="1" si="5"/>
        <v>0</v>
      </c>
      <c r="I88" s="139">
        <f t="shared" ca="1" si="6"/>
        <v>0</v>
      </c>
      <c r="J88" s="139">
        <f t="shared" ca="1" si="7"/>
        <v>161.99578810950914</v>
      </c>
      <c r="K88" s="139">
        <f t="shared" ca="1" si="8"/>
        <v>0</v>
      </c>
      <c r="L88" s="139">
        <f t="shared" ca="1" si="9"/>
        <v>0</v>
      </c>
      <c r="M88" s="157">
        <f t="shared" ca="1" si="10"/>
        <v>0.99967521922702174</v>
      </c>
      <c r="N88" s="143">
        <f t="shared" ca="1" si="14"/>
        <v>31.53</v>
      </c>
      <c r="O88" s="139"/>
      <c r="P88" s="1" t="s">
        <v>128</v>
      </c>
      <c r="Q88" s="1" t="s">
        <v>123</v>
      </c>
      <c r="R88" s="1" t="s">
        <v>126</v>
      </c>
      <c r="W88" s="139"/>
    </row>
    <row r="89" spans="1:23" x14ac:dyDescent="0.25">
      <c r="A89" s="148" t="str">
        <f t="shared" si="11"/>
        <v>201238octobre</v>
      </c>
      <c r="B89" s="155">
        <v>2012</v>
      </c>
      <c r="C89" s="139" t="s">
        <v>109</v>
      </c>
      <c r="D89" s="142">
        <v>38</v>
      </c>
      <c r="E89" s="143">
        <f t="shared" ca="1" si="12"/>
        <v>0</v>
      </c>
      <c r="F89" s="143">
        <f t="shared" ca="1" si="13"/>
        <v>0</v>
      </c>
      <c r="G89" s="139">
        <f t="shared" ca="1" si="4"/>
        <v>0</v>
      </c>
      <c r="H89" s="139">
        <f t="shared" ca="1" si="5"/>
        <v>0</v>
      </c>
      <c r="I89" s="139">
        <f t="shared" ca="1" si="6"/>
        <v>0</v>
      </c>
      <c r="J89" s="139">
        <f t="shared" ca="1" si="7"/>
        <v>0</v>
      </c>
      <c r="K89" s="139">
        <f t="shared" ca="1" si="8"/>
        <v>0</v>
      </c>
      <c r="L89" s="139">
        <f t="shared" ca="1" si="9"/>
        <v>0</v>
      </c>
      <c r="M89" s="157">
        <f t="shared" ca="1" si="10"/>
        <v>0.99988243592758053</v>
      </c>
      <c r="N89" s="143">
        <f t="shared" ca="1" si="14"/>
        <v>56.66</v>
      </c>
      <c r="O89" s="139"/>
      <c r="P89" s="1" t="s">
        <v>129</v>
      </c>
      <c r="Q89" s="1" t="s">
        <v>124</v>
      </c>
      <c r="R89" s="1" t="s">
        <v>127</v>
      </c>
      <c r="W89" s="139"/>
    </row>
    <row r="90" spans="1:23" x14ac:dyDescent="0.25">
      <c r="A90" s="148" t="str">
        <f t="shared" si="11"/>
        <v>201238novembre</v>
      </c>
      <c r="B90" s="155">
        <v>2012</v>
      </c>
      <c r="C90" s="139" t="s">
        <v>110</v>
      </c>
      <c r="D90" s="142">
        <v>38</v>
      </c>
      <c r="E90" s="143">
        <f t="shared" ca="1" si="12"/>
        <v>0</v>
      </c>
      <c r="F90" s="143">
        <f t="shared" ca="1" si="13"/>
        <v>0</v>
      </c>
      <c r="G90" s="139">
        <f t="shared" ca="1" si="4"/>
        <v>0</v>
      </c>
      <c r="H90" s="139">
        <f t="shared" ca="1" si="5"/>
        <v>0</v>
      </c>
      <c r="I90" s="139">
        <f t="shared" ca="1" si="6"/>
        <v>0</v>
      </c>
      <c r="J90" s="139">
        <f t="shared" ca="1" si="7"/>
        <v>0</v>
      </c>
      <c r="K90" s="139">
        <f t="shared" ca="1" si="8"/>
        <v>0</v>
      </c>
      <c r="L90" s="139">
        <f t="shared" ca="1" si="9"/>
        <v>0</v>
      </c>
      <c r="M90" s="157">
        <f t="shared" ca="1" si="10"/>
        <v>0.99983574244415241</v>
      </c>
      <c r="N90" s="143">
        <f t="shared" ca="1" si="14"/>
        <v>98.52</v>
      </c>
      <c r="O90" s="139"/>
      <c r="P90" s="1" t="s">
        <v>130</v>
      </c>
      <c r="Q90" s="1" t="s">
        <v>125</v>
      </c>
      <c r="R90" s="1" t="s">
        <v>128</v>
      </c>
      <c r="W90" s="139"/>
    </row>
    <row r="91" spans="1:23" ht="15.75" thickBot="1" x14ac:dyDescent="0.3">
      <c r="A91" s="148" t="str">
        <f t="shared" si="11"/>
        <v>201238décembre</v>
      </c>
      <c r="B91" s="156">
        <v>2012</v>
      </c>
      <c r="C91" s="152" t="s">
        <v>111</v>
      </c>
      <c r="D91" s="153">
        <v>38</v>
      </c>
      <c r="E91" s="168">
        <f t="shared" ca="1" si="12"/>
        <v>0</v>
      </c>
      <c r="F91" s="168">
        <f t="shared" ca="1" si="13"/>
        <v>0</v>
      </c>
      <c r="G91" s="152">
        <f t="shared" ca="1" si="4"/>
        <v>0</v>
      </c>
      <c r="H91" s="152">
        <f t="shared" ca="1" si="5"/>
        <v>0</v>
      </c>
      <c r="I91" s="152">
        <f t="shared" ca="1" si="6"/>
        <v>0</v>
      </c>
      <c r="J91" s="152">
        <f t="shared" ca="1" si="7"/>
        <v>0</v>
      </c>
      <c r="K91" s="152">
        <f t="shared" ca="1" si="8"/>
        <v>0</v>
      </c>
      <c r="L91" s="152">
        <f t="shared" ca="1" si="9"/>
        <v>0</v>
      </c>
      <c r="M91" s="169">
        <f t="shared" ca="1" si="10"/>
        <v>0.99991628997153859</v>
      </c>
      <c r="N91" s="168">
        <f t="shared" ca="1" si="14"/>
        <v>98.63</v>
      </c>
      <c r="O91" s="152"/>
      <c r="P91" s="1" t="s">
        <v>131</v>
      </c>
      <c r="Q91" s="1" t="s">
        <v>126</v>
      </c>
      <c r="R91" s="1" t="s">
        <v>129</v>
      </c>
      <c r="W91" s="152"/>
    </row>
    <row r="92" spans="1:23" x14ac:dyDescent="0.25">
      <c r="A92" s="148" t="str">
        <f t="shared" si="11"/>
        <v>201331janvier</v>
      </c>
      <c r="B92" s="164">
        <v>2013</v>
      </c>
      <c r="C92" s="165" t="s">
        <v>104</v>
      </c>
      <c r="D92" s="149">
        <v>31</v>
      </c>
      <c r="E92" s="166">
        <f t="shared" ca="1" si="12"/>
        <v>0</v>
      </c>
      <c r="F92" s="166">
        <f t="shared" ca="1" si="13"/>
        <v>0</v>
      </c>
      <c r="G92" s="165">
        <f t="shared" ca="1" si="4"/>
        <v>0</v>
      </c>
      <c r="H92" s="165">
        <f t="shared" ca="1" si="5"/>
        <v>0</v>
      </c>
      <c r="I92" s="165">
        <f t="shared" ca="1" si="6"/>
        <v>0</v>
      </c>
      <c r="J92" s="165">
        <f t="shared" ca="1" si="7"/>
        <v>0</v>
      </c>
      <c r="K92" s="165">
        <f t="shared" ca="1" si="8"/>
        <v>0</v>
      </c>
      <c r="L92" s="165">
        <f t="shared" ca="1" si="9"/>
        <v>0</v>
      </c>
      <c r="M92" s="167">
        <f t="shared" ca="1" si="10"/>
        <v>0.9934489402697495</v>
      </c>
      <c r="N92" s="166">
        <f t="shared" ca="1" si="14"/>
        <v>42.37</v>
      </c>
      <c r="O92" s="165"/>
      <c r="P92" t="s">
        <v>132</v>
      </c>
      <c r="Q92" t="s">
        <v>127</v>
      </c>
      <c r="R92" s="1" t="s">
        <v>130</v>
      </c>
      <c r="W92" s="165"/>
    </row>
    <row r="93" spans="1:23" x14ac:dyDescent="0.25">
      <c r="A93" s="148" t="str">
        <f t="shared" si="11"/>
        <v>201331février</v>
      </c>
      <c r="B93" s="155">
        <v>2013</v>
      </c>
      <c r="C93" s="139" t="s">
        <v>105</v>
      </c>
      <c r="D93" s="142">
        <v>31</v>
      </c>
      <c r="E93" s="143">
        <f t="shared" ca="1" si="12"/>
        <v>0</v>
      </c>
      <c r="F93" s="143">
        <f t="shared" ca="1" si="13"/>
        <v>0</v>
      </c>
      <c r="G93" s="139">
        <f t="shared" ca="1" si="4"/>
        <v>0</v>
      </c>
      <c r="H93" s="139">
        <f t="shared" ca="1" si="5"/>
        <v>0</v>
      </c>
      <c r="I93" s="139">
        <f t="shared" ca="1" si="6"/>
        <v>1161.4401858304298</v>
      </c>
      <c r="J93" s="139">
        <f t="shared" ca="1" si="7"/>
        <v>542.29934924078088</v>
      </c>
      <c r="K93" s="139">
        <f t="shared" ca="1" si="8"/>
        <v>0</v>
      </c>
      <c r="L93" s="139">
        <f t="shared" ca="1" si="9"/>
        <v>0</v>
      </c>
      <c r="M93" s="157">
        <f t="shared" ca="1" si="10"/>
        <v>0.99485861182519275</v>
      </c>
      <c r="N93" s="143">
        <f t="shared" ca="1" si="14"/>
        <v>7.44</v>
      </c>
      <c r="O93" s="139"/>
      <c r="P93" t="s">
        <v>133</v>
      </c>
      <c r="Q93" t="s">
        <v>128</v>
      </c>
      <c r="R93" s="1" t="s">
        <v>131</v>
      </c>
      <c r="W93" s="139"/>
    </row>
    <row r="94" spans="1:23" x14ac:dyDescent="0.25">
      <c r="A94" s="148" t="str">
        <f t="shared" si="11"/>
        <v>201331mars</v>
      </c>
      <c r="B94" s="155">
        <v>2013</v>
      </c>
      <c r="C94" s="139" t="s">
        <v>47</v>
      </c>
      <c r="D94" s="142">
        <v>31</v>
      </c>
      <c r="E94" s="143">
        <f t="shared" ca="1" si="12"/>
        <v>0</v>
      </c>
      <c r="F94" s="143">
        <f t="shared" ca="1" si="13"/>
        <v>0</v>
      </c>
      <c r="G94" s="139">
        <f t="shared" ca="1" si="4"/>
        <v>0</v>
      </c>
      <c r="H94" s="139">
        <f t="shared" ca="1" si="5"/>
        <v>0</v>
      </c>
      <c r="I94" s="139">
        <f t="shared" ca="1" si="6"/>
        <v>1189.0606420927465</v>
      </c>
      <c r="J94" s="139">
        <f t="shared" ca="1" si="7"/>
        <v>473.26076668244201</v>
      </c>
      <c r="K94" s="139">
        <f t="shared" ca="1" si="8"/>
        <v>0</v>
      </c>
      <c r="L94" s="139">
        <f t="shared" ca="1" si="9"/>
        <v>0</v>
      </c>
      <c r="M94" s="157">
        <f t="shared" ca="1" si="10"/>
        <v>0.99562211981566817</v>
      </c>
      <c r="N94" s="143">
        <f t="shared" ca="1" si="14"/>
        <v>0</v>
      </c>
      <c r="O94" s="139"/>
      <c r="P94" t="s">
        <v>134</v>
      </c>
      <c r="Q94" t="s">
        <v>129</v>
      </c>
      <c r="R94" s="1" t="s">
        <v>132</v>
      </c>
      <c r="W94" s="139"/>
    </row>
    <row r="95" spans="1:23" x14ac:dyDescent="0.25">
      <c r="A95" s="148" t="str">
        <f t="shared" si="11"/>
        <v>201331avril</v>
      </c>
      <c r="B95" s="155">
        <v>2013</v>
      </c>
      <c r="C95" s="139" t="s">
        <v>48</v>
      </c>
      <c r="D95" s="142">
        <v>31</v>
      </c>
      <c r="E95" s="143">
        <f t="shared" ca="1" si="12"/>
        <v>0</v>
      </c>
      <c r="F95" s="143">
        <f t="shared" ca="1" si="13"/>
        <v>0</v>
      </c>
      <c r="G95" s="139">
        <f t="shared" ca="1" si="4"/>
        <v>0</v>
      </c>
      <c r="H95" s="139">
        <f t="shared" ca="1" si="5"/>
        <v>0</v>
      </c>
      <c r="I95" s="139">
        <f t="shared" ca="1" si="6"/>
        <v>1094.0919037199124</v>
      </c>
      <c r="J95" s="139">
        <f t="shared" ca="1" si="7"/>
        <v>446.42857142857139</v>
      </c>
      <c r="K95" s="139">
        <f t="shared" ca="1" si="8"/>
        <v>0</v>
      </c>
      <c r="L95" s="139">
        <f t="shared" ca="1" si="9"/>
        <v>0</v>
      </c>
      <c r="M95" s="157">
        <f t="shared" ca="1" si="10"/>
        <v>0.9961129296235679</v>
      </c>
      <c r="N95" s="143">
        <f t="shared" ca="1" si="14"/>
        <v>40.85</v>
      </c>
      <c r="O95" s="139"/>
      <c r="P95" t="s">
        <v>135</v>
      </c>
      <c r="Q95" t="s">
        <v>130</v>
      </c>
      <c r="R95" s="1" t="s">
        <v>133</v>
      </c>
      <c r="W95" s="139"/>
    </row>
    <row r="96" spans="1:23" x14ac:dyDescent="0.25">
      <c r="A96" s="148" t="str">
        <f t="shared" si="11"/>
        <v>201331mai</v>
      </c>
      <c r="B96" s="155">
        <v>2013</v>
      </c>
      <c r="C96" s="139" t="s">
        <v>49</v>
      </c>
      <c r="D96" s="142">
        <v>31</v>
      </c>
      <c r="E96" s="143">
        <f t="shared" ca="1" si="12"/>
        <v>0</v>
      </c>
      <c r="F96" s="143">
        <f t="shared" ca="1" si="13"/>
        <v>1.32</v>
      </c>
      <c r="G96" s="139">
        <f t="shared" ref="G96:G159" ca="1" si="15">IF(SUM(INDIRECT("'"&amp;$R$2&amp;" "&amp;D96&amp;"'!"&amp;Q96&amp;$S$6&amp;":"&amp;P96&amp;$S$6))=0,"",(SUM(INDIRECT("'"&amp;$R$2&amp;" "&amp;D96&amp;"'!"&amp;Q96&amp;$S$7&amp;":"&amp;P96&amp;$S$7))/SUM(INDIRECT("'"&amp;$R$2&amp;" "&amp;D96&amp;"'!"&amp;Q96&amp;$S$6&amp;":"&amp;P96&amp;$S$6))*1000000))</f>
        <v>0</v>
      </c>
      <c r="H96" s="139">
        <f t="shared" ref="H96:H159" ca="1" si="16">IF(SUM(INDIRECT("'"&amp;$R$2&amp;" "&amp;D96&amp;"'!"&amp;Q96&amp;$S$8&amp;":"&amp;P96&amp;$S$8))=0,"",(SUM(INDIRECT("'"&amp;$R$2&amp;" "&amp;D96&amp;"'!"&amp;Q96&amp;$S$9&amp;":"&amp;P96&amp;$S$9))/SUM(INDIRECT("'"&amp;$R$2&amp;" "&amp;D96&amp;"'!"&amp;Q96&amp;$S$8&amp;":"&amp;P96&amp;$S$8))*1000000))</f>
        <v>0</v>
      </c>
      <c r="I96" s="139">
        <f t="shared" ref="I96:I159" ca="1" si="17">IF(SUM(INDIRECT("'"&amp;$R$2&amp;" "&amp;D96&amp;"'!"&amp;Q96&amp;$S$10&amp;":"&amp;P96&amp;$S$10))=0,"",(SUM(INDIRECT("'"&amp;$R$2&amp;" "&amp;D96&amp;"'!"&amp;Q96&amp;$S$11&amp;":"&amp;P96&amp;$S$11))/SUM(INDIRECT("'"&amp;$R$2&amp;" "&amp;D96&amp;"'!"&amp;Q96&amp;$S$10&amp;":"&amp;P96&amp;$S$10))*1000000))</f>
        <v>815.66068515497557</v>
      </c>
      <c r="J96" s="139">
        <f t="shared" ref="J96:J159" ca="1" si="18">IF(SUM(INDIRECT("'"&amp;$R$2&amp;" "&amp;D96&amp;"'!"&amp;Q96&amp;$S$6&amp;":"&amp;P96&amp;$S$6))=0,"",(SUM(INDIRECT("'"&amp;$R$2&amp;" "&amp;D96&amp;"'!"&amp;Q96&amp;$S$12&amp;":"&amp;P96&amp;$S$12))/SUM(INDIRECT("'"&amp;$R$2&amp;" "&amp;D96&amp;"'!"&amp;Q96&amp;$S$6&amp;":"&amp;P96&amp;$S$6))*1000000))</f>
        <v>370.37037037037032</v>
      </c>
      <c r="K96" s="139">
        <f t="shared" ref="K96:K159" ca="1" si="19">IF(SUM(INDIRECT("'"&amp;$R$2&amp;" "&amp;D96&amp;"'!"&amp;Q96&amp;$S$8&amp;":"&amp;P96&amp;$S$8))=0,"",(SUM(INDIRECT("'"&amp;$R$2&amp;" "&amp;D96&amp;"'!"&amp;Q96&amp;$S$13&amp;":"&amp;P96&amp;$S$13))/SUM(INDIRECT("'"&amp;$R$2&amp;" "&amp;D96&amp;"'!"&amp;Q96&amp;$S$8&amp;":"&amp;P96&amp;$S$8))*1000000))</f>
        <v>805.15297906602257</v>
      </c>
      <c r="L96" s="139">
        <f t="shared" ref="L96:L159" ca="1" si="20">IF(SUM(INDIRECT("'"&amp;$R$2&amp;" "&amp;D96&amp;"'!"&amp;Q96&amp;$S$10&amp;":"&amp;P96&amp;$S$10))=0,"",(SUM(INDIRECT("'"&amp;$R$2&amp;" "&amp;D96&amp;"'!"&amp;Q96&amp;$S$14&amp;":"&amp;P96&amp;$S$14))/SUM(INDIRECT("'"&amp;$R$2&amp;" "&amp;D96&amp;"'!"&amp;Q96&amp;$S$10&amp;":"&amp;P96&amp;$S$10))*1000000))</f>
        <v>815.66068515497557</v>
      </c>
      <c r="M96" s="157">
        <f t="shared" ref="M96:M159" ca="1" si="21">IF(SUM(INDIRECT("'"&amp;$R$2&amp;" "&amp;D96&amp;"'!"&amp;R96&amp;$S$15&amp;":"&amp;P96&amp;$S$15))=0,"",(1-(SUM(INDIRECT("'"&amp;$R$2&amp;" "&amp;D96&amp;"'!"&amp;R96&amp;$S$16&amp;":"&amp;P96&amp;$S$16))/SUM(INDIRECT("'"&amp;$R$2&amp;" "&amp;D96&amp;"'!"&amp;R96&amp;$S$15&amp;":"&amp;P96&amp;$S$15)))))</f>
        <v>0.99630134319641817</v>
      </c>
      <c r="N96" s="143">
        <f t="shared" ca="1" si="14"/>
        <v>52</v>
      </c>
      <c r="O96" s="139"/>
      <c r="P96" t="s">
        <v>136</v>
      </c>
      <c r="Q96" t="s">
        <v>131</v>
      </c>
      <c r="R96" s="1" t="s">
        <v>134</v>
      </c>
      <c r="W96" s="139"/>
    </row>
    <row r="97" spans="1:23" x14ac:dyDescent="0.25">
      <c r="A97" s="148" t="str">
        <f t="shared" si="11"/>
        <v>201331juin</v>
      </c>
      <c r="B97" s="155">
        <v>2013</v>
      </c>
      <c r="C97" s="139" t="s">
        <v>50</v>
      </c>
      <c r="D97" s="142">
        <v>31</v>
      </c>
      <c r="E97" s="143">
        <f t="shared" ca="1" si="12"/>
        <v>0</v>
      </c>
      <c r="F97" s="143">
        <f t="shared" ca="1" si="13"/>
        <v>1.04</v>
      </c>
      <c r="G97" s="139">
        <f t="shared" ca="1" si="15"/>
        <v>0</v>
      </c>
      <c r="H97" s="139">
        <f t="shared" ca="1" si="16"/>
        <v>0</v>
      </c>
      <c r="I97" s="139">
        <f t="shared" ca="1" si="17"/>
        <v>748.50299401197606</v>
      </c>
      <c r="J97" s="139">
        <f t="shared" ca="1" si="18"/>
        <v>351.24692658939233</v>
      </c>
      <c r="K97" s="139">
        <f t="shared" ca="1" si="19"/>
        <v>702.74068868587494</v>
      </c>
      <c r="L97" s="139">
        <f t="shared" ca="1" si="20"/>
        <v>748.50299401197606</v>
      </c>
      <c r="M97" s="157">
        <f t="shared" ca="1" si="21"/>
        <v>0.99643140364789851</v>
      </c>
      <c r="N97" s="143">
        <f t="shared" ca="1" si="14"/>
        <v>3</v>
      </c>
      <c r="O97" s="139"/>
      <c r="P97" t="s">
        <v>137</v>
      </c>
      <c r="Q97" t="s">
        <v>132</v>
      </c>
      <c r="R97" s="1" t="s">
        <v>135</v>
      </c>
      <c r="W97" s="139"/>
    </row>
    <row r="98" spans="1:23" x14ac:dyDescent="0.25">
      <c r="A98" s="148" t="str">
        <f t="shared" si="11"/>
        <v>201331juillet</v>
      </c>
      <c r="B98" s="155">
        <v>2013</v>
      </c>
      <c r="C98" s="139" t="s">
        <v>106</v>
      </c>
      <c r="D98" s="142">
        <v>31</v>
      </c>
      <c r="E98" s="143">
        <f t="shared" ca="1" si="12"/>
        <v>0</v>
      </c>
      <c r="F98" s="143">
        <f t="shared" ca="1" si="13"/>
        <v>0.87</v>
      </c>
      <c r="G98" s="139">
        <f t="shared" ca="1" si="15"/>
        <v>0</v>
      </c>
      <c r="H98" s="139">
        <f t="shared" ca="1" si="16"/>
        <v>0</v>
      </c>
      <c r="I98" s="139">
        <f t="shared" ca="1" si="17"/>
        <v>1567.398119122257</v>
      </c>
      <c r="J98" s="139">
        <f t="shared" ca="1" si="18"/>
        <v>672.26890756302521</v>
      </c>
      <c r="K98" s="139">
        <f t="shared" ca="1" si="19"/>
        <v>621.50403977625854</v>
      </c>
      <c r="L98" s="139">
        <f t="shared" ca="1" si="20"/>
        <v>783.69905956112848</v>
      </c>
      <c r="M98" s="157">
        <f t="shared" ca="1" si="21"/>
        <v>0.99678456591639875</v>
      </c>
      <c r="N98" s="143">
        <f t="shared" ca="1" si="14"/>
        <v>53</v>
      </c>
      <c r="O98" s="139"/>
      <c r="P98" t="s">
        <v>138</v>
      </c>
      <c r="Q98" t="s">
        <v>133</v>
      </c>
      <c r="R98" s="1" t="s">
        <v>136</v>
      </c>
      <c r="W98" s="139"/>
    </row>
    <row r="99" spans="1:23" x14ac:dyDescent="0.25">
      <c r="A99" s="148" t="str">
        <f t="shared" si="11"/>
        <v>201331août</v>
      </c>
      <c r="B99" s="155">
        <v>2013</v>
      </c>
      <c r="C99" s="139" t="s">
        <v>107</v>
      </c>
      <c r="D99" s="142">
        <v>31</v>
      </c>
      <c r="E99" s="143">
        <f t="shared" ca="1" si="12"/>
        <v>0</v>
      </c>
      <c r="F99" s="143">
        <f t="shared" ca="1" si="13"/>
        <v>0.84</v>
      </c>
      <c r="G99" s="139">
        <f t="shared" ca="1" si="15"/>
        <v>0</v>
      </c>
      <c r="H99" s="139">
        <f t="shared" ca="1" si="16"/>
        <v>0</v>
      </c>
      <c r="I99" s="139">
        <f t="shared" ca="1" si="17"/>
        <v>877.96312554872691</v>
      </c>
      <c r="J99" s="139">
        <f t="shared" ca="1" si="18"/>
        <v>387.74718883288097</v>
      </c>
      <c r="K99" s="139">
        <f t="shared" ca="1" si="19"/>
        <v>688.23124569855463</v>
      </c>
      <c r="L99" s="139">
        <f t="shared" ca="1" si="20"/>
        <v>877.96312554872691</v>
      </c>
      <c r="M99" s="157">
        <f t="shared" ca="1" si="21"/>
        <v>0.99683698296836987</v>
      </c>
      <c r="N99" s="143">
        <f t="shared" ca="1" si="14"/>
        <v>0</v>
      </c>
      <c r="O99" s="139"/>
      <c r="P99" t="s">
        <v>139</v>
      </c>
      <c r="Q99" t="s">
        <v>134</v>
      </c>
      <c r="R99" s="1" t="s">
        <v>137</v>
      </c>
      <c r="W99" s="139"/>
    </row>
    <row r="100" spans="1:23" x14ac:dyDescent="0.25">
      <c r="A100" s="148" t="str">
        <f t="shared" si="11"/>
        <v>201331septembre</v>
      </c>
      <c r="B100" s="155">
        <v>2013</v>
      </c>
      <c r="C100" s="139" t="s">
        <v>108</v>
      </c>
      <c r="D100" s="142">
        <v>31</v>
      </c>
      <c r="E100" s="143">
        <f t="shared" ca="1" si="12"/>
        <v>0</v>
      </c>
      <c r="F100" s="143">
        <f t="shared" ca="1" si="13"/>
        <v>0.73</v>
      </c>
      <c r="G100" s="139">
        <f t="shared" ca="1" si="15"/>
        <v>0</v>
      </c>
      <c r="H100" s="139">
        <f t="shared" ca="1" si="16"/>
        <v>0</v>
      </c>
      <c r="I100" s="139">
        <f t="shared" ca="1" si="17"/>
        <v>784.92935635792787</v>
      </c>
      <c r="J100" s="139">
        <f t="shared" ca="1" si="18"/>
        <v>422.65426880811492</v>
      </c>
      <c r="K100" s="139">
        <f t="shared" ca="1" si="19"/>
        <v>632.11125158027824</v>
      </c>
      <c r="L100" s="139">
        <f t="shared" ca="1" si="20"/>
        <v>784.92935635792787</v>
      </c>
      <c r="M100" s="157">
        <f t="shared" ca="1" si="21"/>
        <v>0.99660663012268336</v>
      </c>
      <c r="N100" s="143">
        <f t="shared" ca="1" si="14"/>
        <v>0</v>
      </c>
      <c r="O100" s="139"/>
      <c r="P100" t="s">
        <v>140</v>
      </c>
      <c r="Q100" t="s">
        <v>135</v>
      </c>
      <c r="R100" s="1" t="s">
        <v>138</v>
      </c>
      <c r="W100" s="139"/>
    </row>
    <row r="101" spans="1:23" x14ac:dyDescent="0.25">
      <c r="A101" s="148" t="str">
        <f t="shared" si="11"/>
        <v>201331octobre</v>
      </c>
      <c r="B101" s="155">
        <v>2013</v>
      </c>
      <c r="C101" s="139" t="s">
        <v>109</v>
      </c>
      <c r="D101" s="142">
        <v>31</v>
      </c>
      <c r="E101" s="143">
        <f t="shared" ca="1" si="12"/>
        <v>0</v>
      </c>
      <c r="F101" s="143">
        <f t="shared" ca="1" si="13"/>
        <v>0.62</v>
      </c>
      <c r="G101" s="139">
        <f t="shared" ca="1" si="15"/>
        <v>0</v>
      </c>
      <c r="H101" s="139">
        <f t="shared" ca="1" si="16"/>
        <v>0</v>
      </c>
      <c r="I101" s="139">
        <f t="shared" ca="1" si="17"/>
        <v>768.63950807071478</v>
      </c>
      <c r="J101" s="139">
        <f t="shared" ca="1" si="18"/>
        <v>903.75056484410311</v>
      </c>
      <c r="K101" s="139">
        <f t="shared" ca="1" si="19"/>
        <v>537.05692803437159</v>
      </c>
      <c r="L101" s="139">
        <f t="shared" ca="1" si="20"/>
        <v>768.63950807071478</v>
      </c>
      <c r="M101" s="157">
        <f t="shared" ca="1" si="21"/>
        <v>0.996826171875</v>
      </c>
      <c r="N101" s="143">
        <f t="shared" ca="1" si="14"/>
        <v>70.38</v>
      </c>
      <c r="O101" s="139"/>
      <c r="P101" t="s">
        <v>141</v>
      </c>
      <c r="Q101" t="s">
        <v>136</v>
      </c>
      <c r="R101" s="1" t="s">
        <v>139</v>
      </c>
      <c r="W101" s="139"/>
    </row>
    <row r="102" spans="1:23" x14ac:dyDescent="0.25">
      <c r="A102" s="148" t="str">
        <f t="shared" si="11"/>
        <v>201331novembre</v>
      </c>
      <c r="B102" s="155">
        <v>2013</v>
      </c>
      <c r="C102" s="139" t="s">
        <v>110</v>
      </c>
      <c r="D102" s="142">
        <v>31</v>
      </c>
      <c r="E102" s="143">
        <f t="shared" ca="1" si="12"/>
        <v>0</v>
      </c>
      <c r="F102" s="143">
        <f t="shared" ca="1" si="13"/>
        <v>0.55000000000000004</v>
      </c>
      <c r="G102" s="139">
        <f t="shared" ca="1" si="15"/>
        <v>0</v>
      </c>
      <c r="H102" s="139">
        <f t="shared" ca="1" si="16"/>
        <v>491.64208456243858</v>
      </c>
      <c r="I102" s="139">
        <f t="shared" ca="1" si="17"/>
        <v>916.59028414298814</v>
      </c>
      <c r="J102" s="139">
        <f t="shared" ca="1" si="18"/>
        <v>1106.1946902654868</v>
      </c>
      <c r="K102" s="139">
        <f t="shared" ca="1" si="19"/>
        <v>0</v>
      </c>
      <c r="L102" s="139">
        <f t="shared" ca="1" si="20"/>
        <v>916.59028414298814</v>
      </c>
      <c r="M102" s="157">
        <f t="shared" ca="1" si="21"/>
        <v>0.9970999658819516</v>
      </c>
      <c r="N102" s="143">
        <f t="shared" ca="1" si="14"/>
        <v>48.1</v>
      </c>
      <c r="O102" s="139"/>
      <c r="P102" t="s">
        <v>142</v>
      </c>
      <c r="Q102" t="s">
        <v>137</v>
      </c>
      <c r="R102" s="1" t="s">
        <v>140</v>
      </c>
      <c r="W102" s="139"/>
    </row>
    <row r="103" spans="1:23" x14ac:dyDescent="0.25">
      <c r="A103" s="148" t="str">
        <f t="shared" si="11"/>
        <v>201331décembre</v>
      </c>
      <c r="B103" s="155">
        <v>2013</v>
      </c>
      <c r="C103" s="139" t="s">
        <v>111</v>
      </c>
      <c r="D103" s="142">
        <v>31</v>
      </c>
      <c r="E103" s="143">
        <f t="shared" ca="1" si="12"/>
        <v>0</v>
      </c>
      <c r="F103" s="143">
        <f t="shared" ca="1" si="13"/>
        <v>0.51</v>
      </c>
      <c r="G103" s="139">
        <f t="shared" ca="1" si="15"/>
        <v>0</v>
      </c>
      <c r="H103" s="139">
        <f t="shared" ca="1" si="16"/>
        <v>480.53820278712158</v>
      </c>
      <c r="I103" s="139">
        <f t="shared" ca="1" si="17"/>
        <v>903.34236675700083</v>
      </c>
      <c r="J103" s="139">
        <f t="shared" ca="1" si="18"/>
        <v>1287.8300064391501</v>
      </c>
      <c r="K103" s="139">
        <f t="shared" ca="1" si="19"/>
        <v>480.53820278712158</v>
      </c>
      <c r="L103" s="139">
        <f t="shared" ca="1" si="20"/>
        <v>903.34236675700083</v>
      </c>
      <c r="M103" s="157">
        <f t="shared" ca="1" si="21"/>
        <v>0.99706314243759175</v>
      </c>
      <c r="N103" s="143">
        <f t="shared" ca="1" si="14"/>
        <v>2.67</v>
      </c>
      <c r="O103" s="139"/>
      <c r="P103" t="s">
        <v>143</v>
      </c>
      <c r="Q103" t="s">
        <v>138</v>
      </c>
      <c r="R103" s="1" t="s">
        <v>141</v>
      </c>
      <c r="W103" s="139"/>
    </row>
    <row r="104" spans="1:23" x14ac:dyDescent="0.25">
      <c r="A104" s="148" t="str">
        <f t="shared" si="11"/>
        <v>201332janvier</v>
      </c>
      <c r="B104" s="155">
        <v>2013</v>
      </c>
      <c r="C104" s="139" t="s">
        <v>104</v>
      </c>
      <c r="D104" s="142">
        <v>32</v>
      </c>
      <c r="E104" s="143">
        <f t="shared" ca="1" si="12"/>
        <v>0</v>
      </c>
      <c r="F104" s="143">
        <f t="shared" ca="1" si="13"/>
        <v>0</v>
      </c>
      <c r="G104" s="139">
        <f t="shared" ca="1" si="15"/>
        <v>0</v>
      </c>
      <c r="H104" s="139">
        <f t="shared" ca="1" si="16"/>
        <v>0</v>
      </c>
      <c r="I104" s="139">
        <f t="shared" ca="1" si="17"/>
        <v>0</v>
      </c>
      <c r="J104" s="139">
        <f t="shared" ca="1" si="18"/>
        <v>0</v>
      </c>
      <c r="K104" s="139">
        <f t="shared" ca="1" si="19"/>
        <v>0</v>
      </c>
      <c r="L104" s="139">
        <f t="shared" ca="1" si="20"/>
        <v>0</v>
      </c>
      <c r="M104" s="157">
        <f t="shared" ca="1" si="21"/>
        <v>0.99748853461454468</v>
      </c>
      <c r="N104" s="143">
        <f t="shared" ca="1" si="14"/>
        <v>29.02</v>
      </c>
      <c r="O104" s="139"/>
      <c r="P104" s="1" t="s">
        <v>132</v>
      </c>
      <c r="Q104" s="1" t="s">
        <v>127</v>
      </c>
      <c r="R104" s="1" t="s">
        <v>130</v>
      </c>
      <c r="W104" s="139"/>
    </row>
    <row r="105" spans="1:23" x14ac:dyDescent="0.25">
      <c r="A105" s="148" t="str">
        <f t="shared" si="11"/>
        <v>201332février</v>
      </c>
      <c r="B105" s="155">
        <v>2013</v>
      </c>
      <c r="C105" s="139" t="s">
        <v>105</v>
      </c>
      <c r="D105" s="142">
        <v>32</v>
      </c>
      <c r="E105" s="143">
        <f t="shared" ca="1" si="12"/>
        <v>0</v>
      </c>
      <c r="F105" s="143">
        <f t="shared" ca="1" si="13"/>
        <v>0</v>
      </c>
      <c r="G105" s="139">
        <f t="shared" ca="1" si="15"/>
        <v>0</v>
      </c>
      <c r="H105" s="139">
        <f t="shared" ca="1" si="16"/>
        <v>0</v>
      </c>
      <c r="I105" s="139">
        <f t="shared" ca="1" si="17"/>
        <v>0</v>
      </c>
      <c r="J105" s="139">
        <f t="shared" ca="1" si="18"/>
        <v>312.40237425804435</v>
      </c>
      <c r="K105" s="139">
        <f t="shared" ca="1" si="19"/>
        <v>0</v>
      </c>
      <c r="L105" s="139">
        <f t="shared" ca="1" si="20"/>
        <v>0</v>
      </c>
      <c r="M105" s="157">
        <f t="shared" ca="1" si="21"/>
        <v>0.99804079751066033</v>
      </c>
      <c r="N105" s="143">
        <f t="shared" ca="1" si="14"/>
        <v>34.159999999999997</v>
      </c>
      <c r="O105" s="139"/>
      <c r="P105" s="1" t="s">
        <v>133</v>
      </c>
      <c r="Q105" s="1" t="s">
        <v>128</v>
      </c>
      <c r="R105" s="1" t="s">
        <v>131</v>
      </c>
      <c r="W105" s="139"/>
    </row>
    <row r="106" spans="1:23" x14ac:dyDescent="0.25">
      <c r="A106" s="148" t="str">
        <f t="shared" si="11"/>
        <v>201332mars</v>
      </c>
      <c r="B106" s="155">
        <v>2013</v>
      </c>
      <c r="C106" s="139" t="s">
        <v>47</v>
      </c>
      <c r="D106" s="142">
        <v>32</v>
      </c>
      <c r="E106" s="143">
        <f t="shared" ca="1" si="12"/>
        <v>0</v>
      </c>
      <c r="F106" s="143">
        <f t="shared" ca="1" si="13"/>
        <v>0</v>
      </c>
      <c r="G106" s="139">
        <f t="shared" ca="1" si="15"/>
        <v>0</v>
      </c>
      <c r="H106" s="139">
        <f t="shared" ca="1" si="16"/>
        <v>0</v>
      </c>
      <c r="I106" s="139">
        <f t="shared" ca="1" si="17"/>
        <v>0</v>
      </c>
      <c r="J106" s="139">
        <f t="shared" ca="1" si="18"/>
        <v>270.56277056277054</v>
      </c>
      <c r="K106" s="139">
        <f t="shared" ca="1" si="19"/>
        <v>0</v>
      </c>
      <c r="L106" s="139">
        <f t="shared" ca="1" si="20"/>
        <v>0</v>
      </c>
      <c r="M106" s="157">
        <f t="shared" ca="1" si="21"/>
        <v>0.99877040017885088</v>
      </c>
      <c r="N106" s="143">
        <f t="shared" ca="1" si="14"/>
        <v>31.67</v>
      </c>
      <c r="O106" s="139"/>
      <c r="P106" s="1" t="s">
        <v>134</v>
      </c>
      <c r="Q106" s="1" t="s">
        <v>129</v>
      </c>
      <c r="R106" s="1" t="s">
        <v>132</v>
      </c>
      <c r="W106" s="139"/>
    </row>
    <row r="107" spans="1:23" x14ac:dyDescent="0.25">
      <c r="A107" s="148" t="str">
        <f t="shared" si="11"/>
        <v>201332avril</v>
      </c>
      <c r="B107" s="155">
        <v>2013</v>
      </c>
      <c r="C107" s="139" t="s">
        <v>48</v>
      </c>
      <c r="D107" s="142">
        <v>32</v>
      </c>
      <c r="E107" s="143">
        <f t="shared" ca="1" si="12"/>
        <v>0</v>
      </c>
      <c r="F107" s="143">
        <f t="shared" ca="1" si="13"/>
        <v>0</v>
      </c>
      <c r="G107" s="139">
        <f t="shared" ca="1" si="15"/>
        <v>0</v>
      </c>
      <c r="H107" s="139">
        <f t="shared" ca="1" si="16"/>
        <v>0</v>
      </c>
      <c r="I107" s="139">
        <f t="shared" ca="1" si="17"/>
        <v>0</v>
      </c>
      <c r="J107" s="139">
        <f t="shared" ca="1" si="18"/>
        <v>282.08744710860367</v>
      </c>
      <c r="K107" s="139">
        <f t="shared" ca="1" si="19"/>
        <v>0</v>
      </c>
      <c r="L107" s="139">
        <f t="shared" ca="1" si="20"/>
        <v>0</v>
      </c>
      <c r="M107" s="157">
        <f t="shared" ca="1" si="21"/>
        <v>0.99898097826086951</v>
      </c>
      <c r="N107" s="143">
        <f t="shared" ca="1" si="14"/>
        <v>25.17</v>
      </c>
      <c r="O107" s="139"/>
      <c r="P107" s="1" t="s">
        <v>135</v>
      </c>
      <c r="Q107" s="1" t="s">
        <v>130</v>
      </c>
      <c r="R107" s="1" t="s">
        <v>133</v>
      </c>
      <c r="W107" s="139"/>
    </row>
    <row r="108" spans="1:23" x14ac:dyDescent="0.25">
      <c r="A108" s="148" t="str">
        <f t="shared" si="11"/>
        <v>201332mai</v>
      </c>
      <c r="B108" s="155">
        <v>2013</v>
      </c>
      <c r="C108" s="139" t="s">
        <v>49</v>
      </c>
      <c r="D108" s="142">
        <v>32</v>
      </c>
      <c r="E108" s="143">
        <f t="shared" ca="1" si="12"/>
        <v>0</v>
      </c>
      <c r="F108" s="143">
        <f t="shared" ca="1" si="13"/>
        <v>0</v>
      </c>
      <c r="G108" s="139">
        <f t="shared" ca="1" si="15"/>
        <v>0</v>
      </c>
      <c r="H108" s="139">
        <f t="shared" ca="1" si="16"/>
        <v>0</v>
      </c>
      <c r="I108" s="139">
        <f t="shared" ca="1" si="17"/>
        <v>0</v>
      </c>
      <c r="J108" s="139">
        <f t="shared" ca="1" si="18"/>
        <v>272.77686852154937</v>
      </c>
      <c r="K108" s="139">
        <f t="shared" ca="1" si="19"/>
        <v>0</v>
      </c>
      <c r="L108" s="139">
        <f t="shared" ca="1" si="20"/>
        <v>0</v>
      </c>
      <c r="M108" s="157">
        <f t="shared" ca="1" si="21"/>
        <v>0.99911313822374259</v>
      </c>
      <c r="N108" s="143">
        <f t="shared" ca="1" si="14"/>
        <v>30.5</v>
      </c>
      <c r="O108" s="139"/>
      <c r="P108" s="1" t="s">
        <v>136</v>
      </c>
      <c r="Q108" s="1" t="s">
        <v>131</v>
      </c>
      <c r="R108" s="1" t="s">
        <v>134</v>
      </c>
      <c r="W108" s="139"/>
    </row>
    <row r="109" spans="1:23" x14ac:dyDescent="0.25">
      <c r="A109" s="148" t="str">
        <f t="shared" si="11"/>
        <v>201332juin</v>
      </c>
      <c r="B109" s="155">
        <v>2013</v>
      </c>
      <c r="C109" s="139" t="s">
        <v>50</v>
      </c>
      <c r="D109" s="142">
        <v>32</v>
      </c>
      <c r="E109" s="143">
        <f t="shared" ca="1" si="12"/>
        <v>0</v>
      </c>
      <c r="F109" s="143">
        <f t="shared" ca="1" si="13"/>
        <v>0</v>
      </c>
      <c r="G109" s="139">
        <f t="shared" ca="1" si="15"/>
        <v>0</v>
      </c>
      <c r="H109" s="139">
        <f t="shared" ca="1" si="16"/>
        <v>0</v>
      </c>
      <c r="I109" s="139">
        <f t="shared" ca="1" si="17"/>
        <v>0</v>
      </c>
      <c r="J109" s="139">
        <f t="shared" ca="1" si="18"/>
        <v>283.68794326241135</v>
      </c>
      <c r="K109" s="139">
        <f t="shared" ca="1" si="19"/>
        <v>0</v>
      </c>
      <c r="L109" s="139">
        <f t="shared" ca="1" si="20"/>
        <v>0</v>
      </c>
      <c r="M109" s="157">
        <f t="shared" ca="1" si="21"/>
        <v>0.99901984807645183</v>
      </c>
      <c r="N109" s="143">
        <f t="shared" ca="1" si="14"/>
        <v>28.56</v>
      </c>
      <c r="O109" s="139"/>
      <c r="P109" s="1" t="s">
        <v>137</v>
      </c>
      <c r="Q109" s="1" t="s">
        <v>132</v>
      </c>
      <c r="R109" s="1" t="s">
        <v>135</v>
      </c>
      <c r="W109" s="139"/>
    </row>
    <row r="110" spans="1:23" x14ac:dyDescent="0.25">
      <c r="A110" s="148" t="str">
        <f t="shared" si="11"/>
        <v>201332juillet</v>
      </c>
      <c r="B110" s="155">
        <v>2013</v>
      </c>
      <c r="C110" s="139" t="s">
        <v>106</v>
      </c>
      <c r="D110" s="142">
        <v>32</v>
      </c>
      <c r="E110" s="143">
        <f t="shared" ca="1" si="12"/>
        <v>0</v>
      </c>
      <c r="F110" s="143">
        <f t="shared" ca="1" si="13"/>
        <v>0</v>
      </c>
      <c r="G110" s="139">
        <f t="shared" ca="1" si="15"/>
        <v>0</v>
      </c>
      <c r="H110" s="139">
        <f t="shared" ca="1" si="16"/>
        <v>0</v>
      </c>
      <c r="I110" s="139">
        <f t="shared" ca="1" si="17"/>
        <v>0</v>
      </c>
      <c r="J110" s="139">
        <f t="shared" ca="1" si="18"/>
        <v>271.44408251900109</v>
      </c>
      <c r="K110" s="139">
        <f t="shared" ca="1" si="19"/>
        <v>0</v>
      </c>
      <c r="L110" s="139">
        <f t="shared" ca="1" si="20"/>
        <v>0</v>
      </c>
      <c r="M110" s="157">
        <f t="shared" ca="1" si="21"/>
        <v>0.99918119078254763</v>
      </c>
      <c r="N110" s="143">
        <f t="shared" ca="1" si="14"/>
        <v>38.65</v>
      </c>
      <c r="O110" s="139"/>
      <c r="P110" s="1" t="s">
        <v>138</v>
      </c>
      <c r="Q110" s="1" t="s">
        <v>133</v>
      </c>
      <c r="R110" s="1" t="s">
        <v>136</v>
      </c>
      <c r="W110" s="139"/>
    </row>
    <row r="111" spans="1:23" x14ac:dyDescent="0.25">
      <c r="A111" s="148" t="str">
        <f t="shared" si="11"/>
        <v>201332août</v>
      </c>
      <c r="B111" s="155">
        <v>2013</v>
      </c>
      <c r="C111" s="139" t="s">
        <v>107</v>
      </c>
      <c r="D111" s="142">
        <v>32</v>
      </c>
      <c r="E111" s="143">
        <f t="shared" ca="1" si="12"/>
        <v>0</v>
      </c>
      <c r="F111" s="143">
        <f t="shared" ca="1" si="13"/>
        <v>0</v>
      </c>
      <c r="G111" s="139">
        <f t="shared" ca="1" si="15"/>
        <v>0</v>
      </c>
      <c r="H111" s="139">
        <f t="shared" ca="1" si="16"/>
        <v>0</v>
      </c>
      <c r="I111" s="139">
        <f t="shared" ca="1" si="17"/>
        <v>0</v>
      </c>
      <c r="J111" s="139">
        <f t="shared" ca="1" si="18"/>
        <v>0</v>
      </c>
      <c r="K111" s="139">
        <f t="shared" ca="1" si="19"/>
        <v>0</v>
      </c>
      <c r="L111" s="139">
        <f t="shared" ca="1" si="20"/>
        <v>0</v>
      </c>
      <c r="M111" s="157">
        <f t="shared" ca="1" si="21"/>
        <v>0.99885909868796352</v>
      </c>
      <c r="N111" s="143">
        <f t="shared" ca="1" si="14"/>
        <v>9</v>
      </c>
      <c r="O111" s="139"/>
      <c r="P111" s="1" t="s">
        <v>139</v>
      </c>
      <c r="Q111" s="1" t="s">
        <v>134</v>
      </c>
      <c r="R111" s="1" t="s">
        <v>137</v>
      </c>
      <c r="W111" s="139"/>
    </row>
    <row r="112" spans="1:23" x14ac:dyDescent="0.25">
      <c r="A112" s="148" t="str">
        <f t="shared" si="11"/>
        <v>201332septembre</v>
      </c>
      <c r="B112" s="155">
        <v>2013</v>
      </c>
      <c r="C112" s="139" t="s">
        <v>108</v>
      </c>
      <c r="D112" s="142">
        <v>32</v>
      </c>
      <c r="E112" s="143">
        <f t="shared" ca="1" si="12"/>
        <v>0</v>
      </c>
      <c r="F112" s="143">
        <f t="shared" ca="1" si="13"/>
        <v>0</v>
      </c>
      <c r="G112" s="139">
        <f t="shared" ca="1" si="15"/>
        <v>0</v>
      </c>
      <c r="H112" s="139">
        <f t="shared" ca="1" si="16"/>
        <v>0</v>
      </c>
      <c r="I112" s="139">
        <f t="shared" ca="1" si="17"/>
        <v>0</v>
      </c>
      <c r="J112" s="139">
        <f t="shared" ca="1" si="18"/>
        <v>0</v>
      </c>
      <c r="K112" s="139">
        <f t="shared" ca="1" si="19"/>
        <v>0</v>
      </c>
      <c r="L112" s="139">
        <f t="shared" ca="1" si="20"/>
        <v>0</v>
      </c>
      <c r="M112" s="157">
        <f t="shared" ca="1" si="21"/>
        <v>0.99930342713847864</v>
      </c>
      <c r="N112" s="143">
        <f t="shared" ca="1" si="14"/>
        <v>28</v>
      </c>
      <c r="O112" s="139"/>
      <c r="P112" s="1" t="s">
        <v>140</v>
      </c>
      <c r="Q112" s="1" t="s">
        <v>135</v>
      </c>
      <c r="R112" s="1" t="s">
        <v>138</v>
      </c>
      <c r="W112" s="139"/>
    </row>
    <row r="113" spans="1:23" x14ac:dyDescent="0.25">
      <c r="A113" s="148" t="str">
        <f t="shared" si="11"/>
        <v>201332octobre</v>
      </c>
      <c r="B113" s="155">
        <v>2013</v>
      </c>
      <c r="C113" s="139" t="s">
        <v>109</v>
      </c>
      <c r="D113" s="142">
        <v>32</v>
      </c>
      <c r="E113" s="143">
        <f t="shared" ca="1" si="12"/>
        <v>0</v>
      </c>
      <c r="F113" s="143">
        <f t="shared" ca="1" si="13"/>
        <v>0</v>
      </c>
      <c r="G113" s="139">
        <f t="shared" ca="1" si="15"/>
        <v>0</v>
      </c>
      <c r="H113" s="139">
        <f t="shared" ca="1" si="16"/>
        <v>0</v>
      </c>
      <c r="I113" s="139">
        <f t="shared" ca="1" si="17"/>
        <v>0</v>
      </c>
      <c r="J113" s="139">
        <f t="shared" ca="1" si="18"/>
        <v>0</v>
      </c>
      <c r="K113" s="139">
        <f t="shared" ca="1" si="19"/>
        <v>0</v>
      </c>
      <c r="L113" s="139">
        <f t="shared" ca="1" si="20"/>
        <v>0</v>
      </c>
      <c r="M113" s="157">
        <f t="shared" ca="1" si="21"/>
        <v>0.99927210966880986</v>
      </c>
      <c r="N113" s="143">
        <f t="shared" ca="1" si="14"/>
        <v>38.54</v>
      </c>
      <c r="O113" s="139"/>
      <c r="P113" s="1" t="s">
        <v>141</v>
      </c>
      <c r="Q113" s="1" t="s">
        <v>136</v>
      </c>
      <c r="R113" s="1" t="s">
        <v>139</v>
      </c>
      <c r="W113" s="139"/>
    </row>
    <row r="114" spans="1:23" x14ac:dyDescent="0.25">
      <c r="A114" s="148" t="str">
        <f t="shared" si="11"/>
        <v>201332novembre</v>
      </c>
      <c r="B114" s="155">
        <v>2013</v>
      </c>
      <c r="C114" s="139" t="s">
        <v>110</v>
      </c>
      <c r="D114" s="142">
        <v>32</v>
      </c>
      <c r="E114" s="143">
        <f t="shared" ca="1" si="12"/>
        <v>0</v>
      </c>
      <c r="F114" s="143">
        <f t="shared" ca="1" si="13"/>
        <v>0</v>
      </c>
      <c r="G114" s="139">
        <f t="shared" ca="1" si="15"/>
        <v>0</v>
      </c>
      <c r="H114" s="139">
        <f t="shared" ca="1" si="16"/>
        <v>0</v>
      </c>
      <c r="I114" s="139">
        <f t="shared" ca="1" si="17"/>
        <v>0</v>
      </c>
      <c r="J114" s="139">
        <f t="shared" ca="1" si="18"/>
        <v>0</v>
      </c>
      <c r="K114" s="139">
        <f t="shared" ca="1" si="19"/>
        <v>0</v>
      </c>
      <c r="L114" s="139">
        <f t="shared" ca="1" si="20"/>
        <v>0</v>
      </c>
      <c r="M114" s="157">
        <f t="shared" ca="1" si="21"/>
        <v>0.99922673769224157</v>
      </c>
      <c r="N114" s="143">
        <f t="shared" ca="1" si="14"/>
        <v>41.57</v>
      </c>
      <c r="O114" s="139"/>
      <c r="P114" s="1" t="s">
        <v>142</v>
      </c>
      <c r="Q114" s="1" t="s">
        <v>137</v>
      </c>
      <c r="R114" s="1" t="s">
        <v>140</v>
      </c>
      <c r="W114" s="139"/>
    </row>
    <row r="115" spans="1:23" x14ac:dyDescent="0.25">
      <c r="A115" s="148" t="str">
        <f t="shared" si="11"/>
        <v>201332décembre</v>
      </c>
      <c r="B115" s="155">
        <v>2013</v>
      </c>
      <c r="C115" s="139" t="s">
        <v>111</v>
      </c>
      <c r="D115" s="142">
        <v>32</v>
      </c>
      <c r="E115" s="143">
        <f t="shared" ca="1" si="12"/>
        <v>0</v>
      </c>
      <c r="F115" s="143">
        <f t="shared" ca="1" si="13"/>
        <v>0</v>
      </c>
      <c r="G115" s="139">
        <f t="shared" ca="1" si="15"/>
        <v>0</v>
      </c>
      <c r="H115" s="139">
        <f t="shared" ca="1" si="16"/>
        <v>0</v>
      </c>
      <c r="I115" s="139">
        <f t="shared" ca="1" si="17"/>
        <v>0</v>
      </c>
      <c r="J115" s="139">
        <f t="shared" ca="1" si="18"/>
        <v>0</v>
      </c>
      <c r="K115" s="139">
        <f t="shared" ca="1" si="19"/>
        <v>0</v>
      </c>
      <c r="L115" s="139">
        <f t="shared" ca="1" si="20"/>
        <v>0</v>
      </c>
      <c r="M115" s="157">
        <f t="shared" ca="1" si="21"/>
        <v>0.99877520256265306</v>
      </c>
      <c r="N115" s="143">
        <f t="shared" ca="1" si="14"/>
        <v>35.4</v>
      </c>
      <c r="O115" s="139"/>
      <c r="P115" s="1" t="s">
        <v>143</v>
      </c>
      <c r="Q115" s="1" t="s">
        <v>138</v>
      </c>
      <c r="R115" s="1" t="s">
        <v>141</v>
      </c>
      <c r="W115" s="139"/>
    </row>
    <row r="116" spans="1:23" x14ac:dyDescent="0.25">
      <c r="A116" s="148" t="str">
        <f t="shared" si="11"/>
        <v>201333janvier</v>
      </c>
      <c r="B116" s="155">
        <v>2013</v>
      </c>
      <c r="C116" s="139" t="s">
        <v>104</v>
      </c>
      <c r="D116" s="142">
        <v>33</v>
      </c>
      <c r="E116" s="143">
        <f t="shared" ca="1" si="12"/>
        <v>0</v>
      </c>
      <c r="F116" s="143">
        <f t="shared" ca="1" si="13"/>
        <v>0</v>
      </c>
      <c r="G116" s="139">
        <f t="shared" ca="1" si="15"/>
        <v>0</v>
      </c>
      <c r="H116" s="139">
        <f t="shared" ca="1" si="16"/>
        <v>0</v>
      </c>
      <c r="I116" s="139">
        <f t="shared" ca="1" si="17"/>
        <v>110.53387863380127</v>
      </c>
      <c r="J116" s="139">
        <f t="shared" ca="1" si="18"/>
        <v>0</v>
      </c>
      <c r="K116" s="139">
        <f t="shared" ca="1" si="19"/>
        <v>4901.9607843137255</v>
      </c>
      <c r="L116" s="139">
        <f t="shared" ca="1" si="20"/>
        <v>110.53387863380127</v>
      </c>
      <c r="M116" s="157">
        <f t="shared" ca="1" si="21"/>
        <v>0.99650578728980121</v>
      </c>
      <c r="N116" s="143">
        <f t="shared" ca="1" si="14"/>
        <v>42.6</v>
      </c>
      <c r="O116" s="139"/>
      <c r="P116" s="1" t="s">
        <v>132</v>
      </c>
      <c r="Q116" s="1" t="s">
        <v>127</v>
      </c>
      <c r="R116" s="1" t="s">
        <v>130</v>
      </c>
      <c r="W116" s="139"/>
    </row>
    <row r="117" spans="1:23" x14ac:dyDescent="0.25">
      <c r="A117" s="148" t="str">
        <f t="shared" si="11"/>
        <v>201333février</v>
      </c>
      <c r="B117" s="155">
        <v>2013</v>
      </c>
      <c r="C117" s="139" t="s">
        <v>105</v>
      </c>
      <c r="D117" s="142">
        <v>33</v>
      </c>
      <c r="E117" s="143">
        <f t="shared" ca="1" si="12"/>
        <v>0</v>
      </c>
      <c r="F117" s="143">
        <f t="shared" ca="1" si="13"/>
        <v>0</v>
      </c>
      <c r="G117" s="139">
        <f t="shared" ca="1" si="15"/>
        <v>0</v>
      </c>
      <c r="H117" s="139">
        <f t="shared" ca="1" si="16"/>
        <v>0</v>
      </c>
      <c r="I117" s="139">
        <f t="shared" ca="1" si="17"/>
        <v>97.618117922686451</v>
      </c>
      <c r="J117" s="139">
        <f t="shared" ca="1" si="18"/>
        <v>312.40237425804435</v>
      </c>
      <c r="K117" s="139">
        <f t="shared" ca="1" si="19"/>
        <v>0</v>
      </c>
      <c r="L117" s="139">
        <f t="shared" ca="1" si="20"/>
        <v>97.618117922686451</v>
      </c>
      <c r="M117" s="157">
        <f t="shared" ca="1" si="21"/>
        <v>0.99700357266336292</v>
      </c>
      <c r="N117" s="143">
        <f t="shared" ca="1" si="14"/>
        <v>47.67</v>
      </c>
      <c r="O117" s="139"/>
      <c r="P117" s="1" t="s">
        <v>133</v>
      </c>
      <c r="Q117" s="1" t="s">
        <v>128</v>
      </c>
      <c r="R117" s="1" t="s">
        <v>131</v>
      </c>
      <c r="W117" s="139"/>
    </row>
    <row r="118" spans="1:23" x14ac:dyDescent="0.25">
      <c r="A118" s="148" t="str">
        <f t="shared" si="11"/>
        <v>201333mars</v>
      </c>
      <c r="B118" s="155">
        <v>2013</v>
      </c>
      <c r="C118" s="139" t="s">
        <v>47</v>
      </c>
      <c r="D118" s="142">
        <v>33</v>
      </c>
      <c r="E118" s="143">
        <f t="shared" ca="1" si="12"/>
        <v>0</v>
      </c>
      <c r="F118" s="143">
        <f t="shared" ca="1" si="13"/>
        <v>0</v>
      </c>
      <c r="G118" s="139">
        <f t="shared" ca="1" si="15"/>
        <v>0</v>
      </c>
      <c r="H118" s="139">
        <f t="shared" ca="1" si="16"/>
        <v>0</v>
      </c>
      <c r="I118" s="139">
        <f t="shared" ca="1" si="17"/>
        <v>0</v>
      </c>
      <c r="J118" s="139">
        <f t="shared" ca="1" si="18"/>
        <v>270.56277056277054</v>
      </c>
      <c r="K118" s="139">
        <f t="shared" ca="1" si="19"/>
        <v>0</v>
      </c>
      <c r="L118" s="139">
        <f t="shared" ca="1" si="20"/>
        <v>100.74551682450131</v>
      </c>
      <c r="M118" s="157">
        <f t="shared" ca="1" si="21"/>
        <v>0.99809970936731496</v>
      </c>
      <c r="N118" s="143">
        <f t="shared" ca="1" si="14"/>
        <v>47.95</v>
      </c>
      <c r="O118" s="139"/>
      <c r="P118" s="1" t="s">
        <v>134</v>
      </c>
      <c r="Q118" s="1" t="s">
        <v>129</v>
      </c>
      <c r="R118" s="1" t="s">
        <v>132</v>
      </c>
      <c r="W118" s="139"/>
    </row>
    <row r="119" spans="1:23" x14ac:dyDescent="0.25">
      <c r="A119" s="148" t="str">
        <f t="shared" si="11"/>
        <v>201333avril</v>
      </c>
      <c r="B119" s="155">
        <v>2013</v>
      </c>
      <c r="C119" s="139" t="s">
        <v>48</v>
      </c>
      <c r="D119" s="142">
        <v>33</v>
      </c>
      <c r="E119" s="143">
        <f t="shared" ca="1" si="12"/>
        <v>0</v>
      </c>
      <c r="F119" s="143">
        <f t="shared" ca="1" si="13"/>
        <v>0</v>
      </c>
      <c r="G119" s="139">
        <f t="shared" ca="1" si="15"/>
        <v>0</v>
      </c>
      <c r="H119" s="139">
        <f t="shared" ca="1" si="16"/>
        <v>0</v>
      </c>
      <c r="I119" s="139">
        <f t="shared" ca="1" si="17"/>
        <v>0</v>
      </c>
      <c r="J119" s="139">
        <f t="shared" ca="1" si="18"/>
        <v>282.08744710860367</v>
      </c>
      <c r="K119" s="139">
        <f t="shared" ca="1" si="19"/>
        <v>0</v>
      </c>
      <c r="L119" s="139">
        <f t="shared" ca="1" si="20"/>
        <v>0</v>
      </c>
      <c r="M119" s="157">
        <f t="shared" ca="1" si="21"/>
        <v>0.99750905797101452</v>
      </c>
      <c r="N119" s="143">
        <f t="shared" ca="1" si="14"/>
        <v>0</v>
      </c>
      <c r="O119" s="139"/>
      <c r="P119" s="1" t="s">
        <v>135</v>
      </c>
      <c r="Q119" s="1" t="s">
        <v>130</v>
      </c>
      <c r="R119" s="1" t="s">
        <v>133</v>
      </c>
      <c r="W119" s="139"/>
    </row>
    <row r="120" spans="1:23" x14ac:dyDescent="0.25">
      <c r="A120" s="148" t="str">
        <f t="shared" si="11"/>
        <v>201333mai</v>
      </c>
      <c r="B120" s="155">
        <v>2013</v>
      </c>
      <c r="C120" s="139" t="s">
        <v>49</v>
      </c>
      <c r="D120" s="142">
        <v>33</v>
      </c>
      <c r="E120" s="143">
        <f t="shared" ca="1" si="12"/>
        <v>0</v>
      </c>
      <c r="F120" s="143">
        <f t="shared" ca="1" si="13"/>
        <v>0</v>
      </c>
      <c r="G120" s="139">
        <f t="shared" ca="1" si="15"/>
        <v>0</v>
      </c>
      <c r="H120" s="139">
        <f t="shared" ca="1" si="16"/>
        <v>0</v>
      </c>
      <c r="I120" s="139">
        <f t="shared" ca="1" si="17"/>
        <v>0</v>
      </c>
      <c r="J120" s="139">
        <f t="shared" ca="1" si="18"/>
        <v>272.77686852154937</v>
      </c>
      <c r="K120" s="139">
        <f t="shared" ca="1" si="19"/>
        <v>0</v>
      </c>
      <c r="L120" s="139">
        <f t="shared" ca="1" si="20"/>
        <v>0</v>
      </c>
      <c r="M120" s="157">
        <f t="shared" ca="1" si="21"/>
        <v>0.99670594197390094</v>
      </c>
      <c r="N120" s="143">
        <f t="shared" ca="1" si="14"/>
        <v>44</v>
      </c>
      <c r="O120" s="139"/>
      <c r="P120" s="1" t="s">
        <v>136</v>
      </c>
      <c r="Q120" s="1" t="s">
        <v>131</v>
      </c>
      <c r="R120" s="1" t="s">
        <v>134</v>
      </c>
      <c r="W120" s="139"/>
    </row>
    <row r="121" spans="1:23" x14ac:dyDescent="0.25">
      <c r="A121" s="148" t="str">
        <f t="shared" si="11"/>
        <v>201333juin</v>
      </c>
      <c r="B121" s="155">
        <v>2013</v>
      </c>
      <c r="C121" s="139" t="s">
        <v>50</v>
      </c>
      <c r="D121" s="142">
        <v>33</v>
      </c>
      <c r="E121" s="143">
        <f t="shared" ca="1" si="12"/>
        <v>0</v>
      </c>
      <c r="F121" s="143">
        <f t="shared" ca="1" si="13"/>
        <v>0</v>
      </c>
      <c r="G121" s="139">
        <f t="shared" ca="1" si="15"/>
        <v>0</v>
      </c>
      <c r="H121" s="139">
        <f t="shared" ca="1" si="16"/>
        <v>0</v>
      </c>
      <c r="I121" s="139">
        <f t="shared" ca="1" si="17"/>
        <v>0</v>
      </c>
      <c r="J121" s="139">
        <f t="shared" ca="1" si="18"/>
        <v>567.3758865248227</v>
      </c>
      <c r="K121" s="139">
        <f t="shared" ca="1" si="19"/>
        <v>0</v>
      </c>
      <c r="L121" s="139">
        <f t="shared" ca="1" si="20"/>
        <v>0</v>
      </c>
      <c r="M121" s="157">
        <f t="shared" ca="1" si="21"/>
        <v>0.99656946826758153</v>
      </c>
      <c r="N121" s="143">
        <f t="shared" ca="1" si="14"/>
        <v>0</v>
      </c>
      <c r="O121" s="139"/>
      <c r="P121" s="1" t="s">
        <v>137</v>
      </c>
      <c r="Q121" s="1" t="s">
        <v>132</v>
      </c>
      <c r="R121" s="1" t="s">
        <v>135</v>
      </c>
      <c r="W121" s="139"/>
    </row>
    <row r="122" spans="1:23" x14ac:dyDescent="0.25">
      <c r="A122" s="148" t="str">
        <f t="shared" si="11"/>
        <v>201333juillet</v>
      </c>
      <c r="B122" s="155">
        <v>2013</v>
      </c>
      <c r="C122" s="139" t="s">
        <v>106</v>
      </c>
      <c r="D122" s="142">
        <v>33</v>
      </c>
      <c r="E122" s="143">
        <f t="shared" ca="1" si="12"/>
        <v>0</v>
      </c>
      <c r="F122" s="143">
        <f t="shared" ca="1" si="13"/>
        <v>0</v>
      </c>
      <c r="G122" s="139">
        <f t="shared" ca="1" si="15"/>
        <v>0</v>
      </c>
      <c r="H122" s="139">
        <f t="shared" ca="1" si="16"/>
        <v>0</v>
      </c>
      <c r="I122" s="139">
        <f t="shared" ca="1" si="17"/>
        <v>0</v>
      </c>
      <c r="J122" s="139">
        <f t="shared" ca="1" si="18"/>
        <v>542.88816503800217</v>
      </c>
      <c r="K122" s="139">
        <f t="shared" ca="1" si="19"/>
        <v>0</v>
      </c>
      <c r="L122" s="139">
        <f t="shared" ca="1" si="20"/>
        <v>0</v>
      </c>
      <c r="M122" s="157">
        <f t="shared" ca="1" si="21"/>
        <v>0.99637384489413972</v>
      </c>
      <c r="N122" s="143">
        <f t="shared" ca="1" si="14"/>
        <v>53.6</v>
      </c>
      <c r="O122" s="139"/>
      <c r="P122" s="1" t="s">
        <v>138</v>
      </c>
      <c r="Q122" s="1" t="s">
        <v>133</v>
      </c>
      <c r="R122" s="1" t="s">
        <v>136</v>
      </c>
      <c r="W122" s="139"/>
    </row>
    <row r="123" spans="1:23" x14ac:dyDescent="0.25">
      <c r="A123" s="148" t="str">
        <f t="shared" si="11"/>
        <v>201333août</v>
      </c>
      <c r="B123" s="155">
        <v>2013</v>
      </c>
      <c r="C123" s="139" t="s">
        <v>107</v>
      </c>
      <c r="D123" s="142">
        <v>33</v>
      </c>
      <c r="E123" s="143">
        <f t="shared" ca="1" si="12"/>
        <v>0</v>
      </c>
      <c r="F123" s="143">
        <f t="shared" ca="1" si="13"/>
        <v>0</v>
      </c>
      <c r="G123" s="139">
        <f t="shared" ca="1" si="15"/>
        <v>0</v>
      </c>
      <c r="H123" s="139">
        <f t="shared" ca="1" si="16"/>
        <v>0</v>
      </c>
      <c r="I123" s="139">
        <f t="shared" ca="1" si="17"/>
        <v>0</v>
      </c>
      <c r="J123" s="139">
        <f t="shared" ca="1" si="18"/>
        <v>308.73726458783574</v>
      </c>
      <c r="K123" s="139">
        <f t="shared" ca="1" si="19"/>
        <v>0</v>
      </c>
      <c r="L123" s="139">
        <f t="shared" ca="1" si="20"/>
        <v>122.65423770391266</v>
      </c>
      <c r="M123" s="157">
        <f t="shared" ca="1" si="21"/>
        <v>0.99714774671990869</v>
      </c>
      <c r="N123" s="143">
        <f t="shared" ca="1" si="14"/>
        <v>18.75</v>
      </c>
      <c r="O123" s="139"/>
      <c r="P123" s="1" t="s">
        <v>139</v>
      </c>
      <c r="Q123" s="1" t="s">
        <v>134</v>
      </c>
      <c r="R123" s="1" t="s">
        <v>137</v>
      </c>
      <c r="W123" s="139"/>
    </row>
    <row r="124" spans="1:23" x14ac:dyDescent="0.25">
      <c r="A124" s="148" t="str">
        <f t="shared" si="11"/>
        <v>201333septembre</v>
      </c>
      <c r="B124" s="155">
        <v>2013</v>
      </c>
      <c r="C124" s="139" t="s">
        <v>108</v>
      </c>
      <c r="D124" s="142">
        <v>33</v>
      </c>
      <c r="E124" s="143">
        <f t="shared" ca="1" si="12"/>
        <v>0</v>
      </c>
      <c r="F124" s="143">
        <f t="shared" ca="1" si="13"/>
        <v>0</v>
      </c>
      <c r="G124" s="139">
        <f t="shared" ca="1" si="15"/>
        <v>0</v>
      </c>
      <c r="H124" s="139">
        <f t="shared" ca="1" si="16"/>
        <v>0</v>
      </c>
      <c r="I124" s="139">
        <f t="shared" ca="1" si="17"/>
        <v>0</v>
      </c>
      <c r="J124" s="139">
        <f t="shared" ca="1" si="18"/>
        <v>347.82608695652175</v>
      </c>
      <c r="K124" s="139">
        <f t="shared" ca="1" si="19"/>
        <v>0</v>
      </c>
      <c r="L124" s="139">
        <f t="shared" ca="1" si="20"/>
        <v>109.48105977665864</v>
      </c>
      <c r="M124" s="157">
        <f t="shared" ca="1" si="21"/>
        <v>0.99679576483700194</v>
      </c>
      <c r="N124" s="143">
        <f t="shared" ca="1" si="14"/>
        <v>12</v>
      </c>
      <c r="O124" s="139"/>
      <c r="P124" s="1" t="s">
        <v>140</v>
      </c>
      <c r="Q124" s="1" t="s">
        <v>135</v>
      </c>
      <c r="R124" s="1" t="s">
        <v>138</v>
      </c>
      <c r="W124" s="139"/>
    </row>
    <row r="125" spans="1:23" x14ac:dyDescent="0.25">
      <c r="A125" s="148" t="str">
        <f t="shared" si="11"/>
        <v>201333octobre</v>
      </c>
      <c r="B125" s="155">
        <v>2013</v>
      </c>
      <c r="C125" s="139" t="s">
        <v>109</v>
      </c>
      <c r="D125" s="142">
        <v>33</v>
      </c>
      <c r="E125" s="143">
        <f t="shared" ca="1" si="12"/>
        <v>0</v>
      </c>
      <c r="F125" s="143">
        <f t="shared" ca="1" si="13"/>
        <v>0</v>
      </c>
      <c r="G125" s="139">
        <f t="shared" ca="1" si="15"/>
        <v>0</v>
      </c>
      <c r="H125" s="139">
        <f t="shared" ca="1" si="16"/>
        <v>0</v>
      </c>
      <c r="I125" s="139">
        <f t="shared" ca="1" si="17"/>
        <v>0</v>
      </c>
      <c r="J125" s="139">
        <f t="shared" ca="1" si="18"/>
        <v>673.85444743935318</v>
      </c>
      <c r="K125" s="139">
        <f t="shared" ca="1" si="19"/>
        <v>0</v>
      </c>
      <c r="L125" s="139">
        <f t="shared" ca="1" si="20"/>
        <v>100.28078620136381</v>
      </c>
      <c r="M125" s="157">
        <f t="shared" ca="1" si="21"/>
        <v>0.99708843867523955</v>
      </c>
      <c r="N125" s="143">
        <f t="shared" ca="1" si="14"/>
        <v>54.9</v>
      </c>
      <c r="O125" s="139"/>
      <c r="P125" s="1" t="s">
        <v>141</v>
      </c>
      <c r="Q125" s="1" t="s">
        <v>136</v>
      </c>
      <c r="R125" s="1" t="s">
        <v>139</v>
      </c>
      <c r="W125" s="139"/>
    </row>
    <row r="126" spans="1:23" x14ac:dyDescent="0.25">
      <c r="A126" s="148" t="str">
        <f t="shared" si="11"/>
        <v>201333novembre</v>
      </c>
      <c r="B126" s="155">
        <v>2013</v>
      </c>
      <c r="C126" s="139" t="s">
        <v>110</v>
      </c>
      <c r="D126" s="142">
        <v>33</v>
      </c>
      <c r="E126" s="143">
        <f t="shared" ca="1" si="12"/>
        <v>0</v>
      </c>
      <c r="F126" s="143">
        <f t="shared" ca="1" si="13"/>
        <v>0</v>
      </c>
      <c r="G126" s="139">
        <f t="shared" ca="1" si="15"/>
        <v>0</v>
      </c>
      <c r="H126" s="139">
        <f t="shared" ca="1" si="16"/>
        <v>0</v>
      </c>
      <c r="I126" s="139">
        <f t="shared" ca="1" si="17"/>
        <v>0</v>
      </c>
      <c r="J126" s="139">
        <f t="shared" ca="1" si="18"/>
        <v>683.29347454731806</v>
      </c>
      <c r="K126" s="139">
        <f t="shared" ca="1" si="19"/>
        <v>0</v>
      </c>
      <c r="L126" s="139">
        <f t="shared" ca="1" si="20"/>
        <v>93.09253397877491</v>
      </c>
      <c r="M126" s="157">
        <f t="shared" ca="1" si="21"/>
        <v>0.9969069507689664</v>
      </c>
      <c r="N126" s="143">
        <f t="shared" ca="1" si="14"/>
        <v>55.99</v>
      </c>
      <c r="O126" s="139"/>
      <c r="P126" s="1" t="s">
        <v>142</v>
      </c>
      <c r="Q126" s="1" t="s">
        <v>137</v>
      </c>
      <c r="R126" s="1" t="s">
        <v>140</v>
      </c>
      <c r="W126" s="139"/>
    </row>
    <row r="127" spans="1:23" x14ac:dyDescent="0.25">
      <c r="A127" s="148" t="str">
        <f t="shared" si="11"/>
        <v>201333décembre</v>
      </c>
      <c r="B127" s="155">
        <v>2013</v>
      </c>
      <c r="C127" s="139" t="s">
        <v>111</v>
      </c>
      <c r="D127" s="142">
        <v>33</v>
      </c>
      <c r="E127" s="143">
        <f t="shared" ca="1" si="12"/>
        <v>0</v>
      </c>
      <c r="F127" s="143">
        <f t="shared" ca="1" si="13"/>
        <v>0</v>
      </c>
      <c r="G127" s="139">
        <f t="shared" ca="1" si="15"/>
        <v>0</v>
      </c>
      <c r="H127" s="139">
        <f t="shared" ca="1" si="16"/>
        <v>0</v>
      </c>
      <c r="I127" s="139">
        <f t="shared" ca="1" si="17"/>
        <v>0</v>
      </c>
      <c r="J127" s="139">
        <f t="shared" ca="1" si="18"/>
        <v>335.9086328518643</v>
      </c>
      <c r="K127" s="139">
        <f t="shared" ca="1" si="19"/>
        <v>0</v>
      </c>
      <c r="L127" s="139">
        <f t="shared" ca="1" si="20"/>
        <v>97.646714188067563</v>
      </c>
      <c r="M127" s="157">
        <f t="shared" ca="1" si="21"/>
        <v>0.99689089881288862</v>
      </c>
      <c r="N127" s="143">
        <f t="shared" ca="1" si="14"/>
        <v>1</v>
      </c>
      <c r="O127" s="139"/>
      <c r="P127" s="1" t="s">
        <v>143</v>
      </c>
      <c r="Q127" s="1" t="s">
        <v>138</v>
      </c>
      <c r="R127" s="1" t="s">
        <v>141</v>
      </c>
      <c r="W127" s="139"/>
    </row>
    <row r="128" spans="1:23" x14ac:dyDescent="0.25">
      <c r="A128" s="148" t="str">
        <f t="shared" si="11"/>
        <v>201334janvier</v>
      </c>
      <c r="B128" s="155">
        <v>2013</v>
      </c>
      <c r="C128" s="139" t="s">
        <v>104</v>
      </c>
      <c r="D128" s="142">
        <v>34</v>
      </c>
      <c r="E128" s="143">
        <f t="shared" ca="1" si="12"/>
        <v>0</v>
      </c>
      <c r="F128" s="143">
        <f t="shared" ca="1" si="13"/>
        <v>0</v>
      </c>
      <c r="G128" s="139">
        <f t="shared" ca="1" si="15"/>
        <v>0</v>
      </c>
      <c r="H128" s="139">
        <f t="shared" ca="1" si="16"/>
        <v>0</v>
      </c>
      <c r="I128" s="139">
        <f t="shared" ca="1" si="17"/>
        <v>110.53387863380127</v>
      </c>
      <c r="J128" s="139">
        <f t="shared" ca="1" si="18"/>
        <v>0</v>
      </c>
      <c r="K128" s="139">
        <f t="shared" ca="1" si="19"/>
        <v>0</v>
      </c>
      <c r="L128" s="139">
        <f t="shared" ca="1" si="20"/>
        <v>0</v>
      </c>
      <c r="M128" s="157">
        <f t="shared" ca="1" si="21"/>
        <v>0.99978418042516459</v>
      </c>
      <c r="N128" s="143">
        <f t="shared" ca="1" si="14"/>
        <v>2.06</v>
      </c>
      <c r="O128" s="139"/>
      <c r="P128" s="1" t="s">
        <v>132</v>
      </c>
      <c r="Q128" s="1" t="s">
        <v>127</v>
      </c>
      <c r="R128" s="1" t="s">
        <v>130</v>
      </c>
      <c r="W128" s="139"/>
    </row>
    <row r="129" spans="1:23" x14ac:dyDescent="0.25">
      <c r="A129" s="148" t="str">
        <f t="shared" si="11"/>
        <v>201334février</v>
      </c>
      <c r="B129" s="155">
        <v>2013</v>
      </c>
      <c r="C129" s="139" t="s">
        <v>105</v>
      </c>
      <c r="D129" s="142">
        <v>34</v>
      </c>
      <c r="E129" s="143">
        <f t="shared" ca="1" si="12"/>
        <v>0</v>
      </c>
      <c r="F129" s="143">
        <f t="shared" ca="1" si="13"/>
        <v>0</v>
      </c>
      <c r="G129" s="139">
        <f t="shared" ca="1" si="15"/>
        <v>0</v>
      </c>
      <c r="H129" s="139">
        <f t="shared" ca="1" si="16"/>
        <v>0</v>
      </c>
      <c r="I129" s="139">
        <f t="shared" ca="1" si="17"/>
        <v>97.618117922686451</v>
      </c>
      <c r="J129" s="139">
        <f t="shared" ca="1" si="18"/>
        <v>0</v>
      </c>
      <c r="K129" s="139">
        <f t="shared" ca="1" si="19"/>
        <v>4405.2863436123353</v>
      </c>
      <c r="L129" s="139">
        <f t="shared" ca="1" si="20"/>
        <v>0</v>
      </c>
      <c r="M129" s="157">
        <f t="shared" ca="1" si="21"/>
        <v>0.99966751634711293</v>
      </c>
      <c r="N129" s="143">
        <f t="shared" ca="1" si="14"/>
        <v>0</v>
      </c>
      <c r="O129" s="139"/>
      <c r="P129" s="1" t="s">
        <v>133</v>
      </c>
      <c r="Q129" s="1" t="s">
        <v>128</v>
      </c>
      <c r="R129" s="1" t="s">
        <v>131</v>
      </c>
      <c r="W129" s="139"/>
    </row>
    <row r="130" spans="1:23" x14ac:dyDescent="0.25">
      <c r="A130" s="148" t="str">
        <f t="shared" ref="A130:A193" si="22">CONCATENATE(B130,D130,C130)</f>
        <v>201334mars</v>
      </c>
      <c r="B130" s="155">
        <v>2013</v>
      </c>
      <c r="C130" s="139" t="s">
        <v>47</v>
      </c>
      <c r="D130" s="142">
        <v>34</v>
      </c>
      <c r="E130" s="143">
        <f t="shared" ref="E130:E193" ca="1" si="23">INDIRECT("'"&amp;$R$2&amp;" "&amp;D130&amp;"'!"&amp;P130&amp;$S$3)</f>
        <v>0</v>
      </c>
      <c r="F130" s="143">
        <f t="shared" ref="F130:F193" ca="1" si="24">INDIRECT("'"&amp;$R$2&amp;" "&amp;D130&amp;"'!"&amp;P130&amp;$S$4)</f>
        <v>0</v>
      </c>
      <c r="G130" s="139">
        <f t="shared" ca="1" si="15"/>
        <v>0</v>
      </c>
      <c r="H130" s="139">
        <f t="shared" ca="1" si="16"/>
        <v>0</v>
      </c>
      <c r="I130" s="139">
        <f t="shared" ca="1" si="17"/>
        <v>99.443118536197304</v>
      </c>
      <c r="J130" s="139">
        <f t="shared" ca="1" si="18"/>
        <v>0</v>
      </c>
      <c r="K130" s="139">
        <f t="shared" ca="1" si="19"/>
        <v>4081.632653061225</v>
      </c>
      <c r="L130" s="139">
        <f t="shared" ca="1" si="20"/>
        <v>0</v>
      </c>
      <c r="M130" s="157">
        <f t="shared" ca="1" si="21"/>
        <v>0.99937106918238994</v>
      </c>
      <c r="N130" s="143">
        <f t="shared" ref="N130:N193" ca="1" si="25">INDIRECT("'"&amp;$R$2&amp;" "&amp;D130&amp;"'!"&amp;P130&amp;$S$5)</f>
        <v>1.76</v>
      </c>
      <c r="O130" s="139"/>
      <c r="P130" s="1" t="s">
        <v>134</v>
      </c>
      <c r="Q130" s="1" t="s">
        <v>129</v>
      </c>
      <c r="R130" s="1" t="s">
        <v>132</v>
      </c>
      <c r="W130" s="139"/>
    </row>
    <row r="131" spans="1:23" x14ac:dyDescent="0.25">
      <c r="A131" s="148" t="str">
        <f t="shared" si="22"/>
        <v>201334avril</v>
      </c>
      <c r="B131" s="155">
        <v>2013</v>
      </c>
      <c r="C131" s="139" t="s">
        <v>48</v>
      </c>
      <c r="D131" s="142">
        <v>34</v>
      </c>
      <c r="E131" s="143">
        <f t="shared" ca="1" si="23"/>
        <v>0</v>
      </c>
      <c r="F131" s="143">
        <f t="shared" ca="1" si="24"/>
        <v>0</v>
      </c>
      <c r="G131" s="139">
        <f t="shared" ca="1" si="15"/>
        <v>0</v>
      </c>
      <c r="H131" s="139">
        <f t="shared" ca="1" si="16"/>
        <v>0</v>
      </c>
      <c r="I131" s="139">
        <f t="shared" ca="1" si="17"/>
        <v>101.44045445323596</v>
      </c>
      <c r="J131" s="139">
        <f t="shared" ca="1" si="18"/>
        <v>0</v>
      </c>
      <c r="K131" s="139">
        <f t="shared" ca="1" si="19"/>
        <v>4329.0043290043286</v>
      </c>
      <c r="L131" s="139">
        <f t="shared" ca="1" si="20"/>
        <v>0</v>
      </c>
      <c r="M131" s="157">
        <f t="shared" ca="1" si="21"/>
        <v>0.99937027707808568</v>
      </c>
      <c r="N131" s="143">
        <f t="shared" ca="1" si="25"/>
        <v>0</v>
      </c>
      <c r="O131" s="139"/>
      <c r="P131" s="1" t="s">
        <v>135</v>
      </c>
      <c r="Q131" s="1" t="s">
        <v>130</v>
      </c>
      <c r="R131" s="1" t="s">
        <v>133</v>
      </c>
      <c r="W131" s="139"/>
    </row>
    <row r="132" spans="1:23" x14ac:dyDescent="0.25">
      <c r="A132" s="148" t="str">
        <f t="shared" si="22"/>
        <v>201334mai</v>
      </c>
      <c r="B132" s="155">
        <v>2013</v>
      </c>
      <c r="C132" s="139" t="s">
        <v>49</v>
      </c>
      <c r="D132" s="142">
        <v>34</v>
      </c>
      <c r="E132" s="143">
        <f t="shared" ca="1" si="23"/>
        <v>0</v>
      </c>
      <c r="F132" s="143">
        <f t="shared" ca="1" si="24"/>
        <v>0</v>
      </c>
      <c r="G132" s="139">
        <f t="shared" ca="1" si="15"/>
        <v>0</v>
      </c>
      <c r="H132" s="139">
        <f t="shared" ca="1" si="16"/>
        <v>0</v>
      </c>
      <c r="I132" s="139">
        <f t="shared" ca="1" si="17"/>
        <v>108.86131069018072</v>
      </c>
      <c r="J132" s="139">
        <f t="shared" ca="1" si="18"/>
        <v>0</v>
      </c>
      <c r="K132" s="139">
        <f t="shared" ca="1" si="19"/>
        <v>4524.8868778280548</v>
      </c>
      <c r="L132" s="139">
        <f t="shared" ca="1" si="20"/>
        <v>0</v>
      </c>
      <c r="M132" s="157">
        <f t="shared" ca="1" si="21"/>
        <v>0.99940793368857317</v>
      </c>
      <c r="N132" s="143">
        <f t="shared" ca="1" si="25"/>
        <v>3.85</v>
      </c>
      <c r="O132" s="139"/>
      <c r="P132" s="1" t="s">
        <v>136</v>
      </c>
      <c r="Q132" s="1" t="s">
        <v>131</v>
      </c>
      <c r="R132" s="1" t="s">
        <v>134</v>
      </c>
      <c r="W132" s="139"/>
    </row>
    <row r="133" spans="1:23" x14ac:dyDescent="0.25">
      <c r="A133" s="148" t="str">
        <f t="shared" si="22"/>
        <v>201334juin</v>
      </c>
      <c r="B133" s="155">
        <v>2013</v>
      </c>
      <c r="C133" s="139" t="s">
        <v>50</v>
      </c>
      <c r="D133" s="142">
        <v>34</v>
      </c>
      <c r="E133" s="143">
        <f t="shared" ca="1" si="23"/>
        <v>0</v>
      </c>
      <c r="F133" s="143">
        <f t="shared" ca="1" si="24"/>
        <v>0</v>
      </c>
      <c r="G133" s="139">
        <f t="shared" ca="1" si="15"/>
        <v>0</v>
      </c>
      <c r="H133" s="139">
        <f t="shared" ca="1" si="16"/>
        <v>0</v>
      </c>
      <c r="I133" s="139">
        <f t="shared" ca="1" si="17"/>
        <v>100.01000100010002</v>
      </c>
      <c r="J133" s="139">
        <f t="shared" ca="1" si="18"/>
        <v>0</v>
      </c>
      <c r="K133" s="139">
        <f t="shared" ca="1" si="19"/>
        <v>4115.2263374485601</v>
      </c>
      <c r="L133" s="139">
        <f t="shared" ca="1" si="20"/>
        <v>0</v>
      </c>
      <c r="M133" s="157">
        <f t="shared" ca="1" si="21"/>
        <v>0.99965177016831108</v>
      </c>
      <c r="N133" s="143">
        <f t="shared" ca="1" si="25"/>
        <v>5.5</v>
      </c>
      <c r="O133" s="139"/>
      <c r="P133" s="1" t="s">
        <v>137</v>
      </c>
      <c r="Q133" s="1" t="s">
        <v>132</v>
      </c>
      <c r="R133" s="1" t="s">
        <v>135</v>
      </c>
      <c r="W133" s="139"/>
    </row>
    <row r="134" spans="1:23" x14ac:dyDescent="0.25">
      <c r="A134" s="148" t="str">
        <f t="shared" si="22"/>
        <v>201334juillet</v>
      </c>
      <c r="B134" s="155">
        <v>2013</v>
      </c>
      <c r="C134" s="139" t="s">
        <v>106</v>
      </c>
      <c r="D134" s="142">
        <v>34</v>
      </c>
      <c r="E134" s="143">
        <f t="shared" ca="1" si="23"/>
        <v>0</v>
      </c>
      <c r="F134" s="143">
        <f t="shared" ca="1" si="24"/>
        <v>0</v>
      </c>
      <c r="G134" s="139">
        <f t="shared" ca="1" si="15"/>
        <v>0</v>
      </c>
      <c r="H134" s="139">
        <f t="shared" ca="1" si="16"/>
        <v>0</v>
      </c>
      <c r="I134" s="139">
        <f t="shared" ca="1" si="17"/>
        <v>0</v>
      </c>
      <c r="J134" s="139">
        <f t="shared" ca="1" si="18"/>
        <v>0</v>
      </c>
      <c r="K134" s="139">
        <f t="shared" ca="1" si="19"/>
        <v>4201.6806722689071</v>
      </c>
      <c r="L134" s="139">
        <f t="shared" ca="1" si="20"/>
        <v>0</v>
      </c>
      <c r="M134" s="157">
        <f t="shared" ca="1" si="21"/>
        <v>0.99967000329996702</v>
      </c>
      <c r="N134" s="143">
        <f t="shared" ca="1" si="25"/>
        <v>10.95</v>
      </c>
      <c r="O134" s="139"/>
      <c r="P134" s="1" t="s">
        <v>138</v>
      </c>
      <c r="Q134" s="1" t="s">
        <v>133</v>
      </c>
      <c r="R134" s="1" t="s">
        <v>136</v>
      </c>
      <c r="W134" s="139"/>
    </row>
    <row r="135" spans="1:23" x14ac:dyDescent="0.25">
      <c r="A135" s="148" t="str">
        <f t="shared" si="22"/>
        <v>201334août</v>
      </c>
      <c r="B135" s="155">
        <v>2013</v>
      </c>
      <c r="C135" s="139" t="s">
        <v>107</v>
      </c>
      <c r="D135" s="142">
        <v>34</v>
      </c>
      <c r="E135" s="143">
        <f t="shared" ca="1" si="23"/>
        <v>0</v>
      </c>
      <c r="F135" s="143">
        <f t="shared" ca="1" si="24"/>
        <v>0</v>
      </c>
      <c r="G135" s="139">
        <f t="shared" ca="1" si="15"/>
        <v>0</v>
      </c>
      <c r="H135" s="139">
        <f t="shared" ca="1" si="16"/>
        <v>0</v>
      </c>
      <c r="I135" s="139">
        <f t="shared" ca="1" si="17"/>
        <v>0</v>
      </c>
      <c r="J135" s="139">
        <f t="shared" ca="1" si="18"/>
        <v>0</v>
      </c>
      <c r="K135" s="139">
        <f t="shared" ca="1" si="19"/>
        <v>0</v>
      </c>
      <c r="L135" s="139">
        <f t="shared" ca="1" si="20"/>
        <v>0</v>
      </c>
      <c r="M135" s="157">
        <f t="shared" ca="1" si="21"/>
        <v>0.99973432518597238</v>
      </c>
      <c r="N135" s="143">
        <f t="shared" ca="1" si="25"/>
        <v>0</v>
      </c>
      <c r="O135" s="139"/>
      <c r="P135" s="1" t="s">
        <v>139</v>
      </c>
      <c r="Q135" s="1" t="s">
        <v>134</v>
      </c>
      <c r="R135" s="1" t="s">
        <v>137</v>
      </c>
      <c r="W135" s="139"/>
    </row>
    <row r="136" spans="1:23" x14ac:dyDescent="0.25">
      <c r="A136" s="148" t="str">
        <f t="shared" si="22"/>
        <v>201334septembre</v>
      </c>
      <c r="B136" s="155">
        <v>2013</v>
      </c>
      <c r="C136" s="139" t="s">
        <v>108</v>
      </c>
      <c r="D136" s="142">
        <v>34</v>
      </c>
      <c r="E136" s="143">
        <f t="shared" ca="1" si="23"/>
        <v>0</v>
      </c>
      <c r="F136" s="143">
        <f t="shared" ca="1" si="24"/>
        <v>0</v>
      </c>
      <c r="G136" s="139">
        <f t="shared" ca="1" si="15"/>
        <v>0</v>
      </c>
      <c r="H136" s="139">
        <f t="shared" ca="1" si="16"/>
        <v>0</v>
      </c>
      <c r="I136" s="139">
        <f t="shared" ca="1" si="17"/>
        <v>0</v>
      </c>
      <c r="J136" s="139">
        <f t="shared" ca="1" si="18"/>
        <v>0</v>
      </c>
      <c r="K136" s="139">
        <f t="shared" ca="1" si="19"/>
        <v>0</v>
      </c>
      <c r="L136" s="139">
        <f t="shared" ca="1" si="20"/>
        <v>0</v>
      </c>
      <c r="M136" s="157">
        <f t="shared" ca="1" si="21"/>
        <v>0.99962125994192652</v>
      </c>
      <c r="N136" s="143">
        <f t="shared" ca="1" si="25"/>
        <v>0</v>
      </c>
      <c r="O136" s="139"/>
      <c r="P136" s="1" t="s">
        <v>140</v>
      </c>
      <c r="Q136" s="1" t="s">
        <v>135</v>
      </c>
      <c r="R136" s="1" t="s">
        <v>138</v>
      </c>
      <c r="W136" s="139"/>
    </row>
    <row r="137" spans="1:23" x14ac:dyDescent="0.25">
      <c r="A137" s="148" t="str">
        <f t="shared" si="22"/>
        <v>201334octobre</v>
      </c>
      <c r="B137" s="155">
        <v>2013</v>
      </c>
      <c r="C137" s="139" t="s">
        <v>109</v>
      </c>
      <c r="D137" s="142">
        <v>34</v>
      </c>
      <c r="E137" s="143">
        <f t="shared" ca="1" si="23"/>
        <v>0</v>
      </c>
      <c r="F137" s="143">
        <f t="shared" ca="1" si="24"/>
        <v>0</v>
      </c>
      <c r="G137" s="139">
        <f t="shared" ca="1" si="15"/>
        <v>0</v>
      </c>
      <c r="H137" s="139">
        <f t="shared" ca="1" si="16"/>
        <v>0</v>
      </c>
      <c r="I137" s="139">
        <f t="shared" ca="1" si="17"/>
        <v>0</v>
      </c>
      <c r="J137" s="139">
        <f t="shared" ca="1" si="18"/>
        <v>0</v>
      </c>
      <c r="K137" s="139">
        <f t="shared" ca="1" si="19"/>
        <v>0</v>
      </c>
      <c r="L137" s="139">
        <f t="shared" ca="1" si="20"/>
        <v>0</v>
      </c>
      <c r="M137" s="157">
        <f t="shared" ca="1" si="21"/>
        <v>0.99966431688486068</v>
      </c>
      <c r="N137" s="143">
        <f t="shared" ca="1" si="25"/>
        <v>15.7</v>
      </c>
      <c r="O137" s="139"/>
      <c r="P137" s="1" t="s">
        <v>141</v>
      </c>
      <c r="Q137" s="1" t="s">
        <v>136</v>
      </c>
      <c r="R137" s="1" t="s">
        <v>139</v>
      </c>
      <c r="W137" s="139"/>
    </row>
    <row r="138" spans="1:23" x14ac:dyDescent="0.25">
      <c r="A138" s="148" t="str">
        <f t="shared" si="22"/>
        <v>201334novembre</v>
      </c>
      <c r="B138" s="155">
        <v>2013</v>
      </c>
      <c r="C138" s="139" t="s">
        <v>110</v>
      </c>
      <c r="D138" s="142">
        <v>34</v>
      </c>
      <c r="E138" s="143">
        <f t="shared" ca="1" si="23"/>
        <v>0</v>
      </c>
      <c r="F138" s="143">
        <f t="shared" ca="1" si="24"/>
        <v>0</v>
      </c>
      <c r="G138" s="139">
        <f t="shared" ca="1" si="15"/>
        <v>0</v>
      </c>
      <c r="H138" s="139">
        <f t="shared" ca="1" si="16"/>
        <v>0</v>
      </c>
      <c r="I138" s="139">
        <f t="shared" ca="1" si="17"/>
        <v>0</v>
      </c>
      <c r="J138" s="139">
        <f t="shared" ca="1" si="18"/>
        <v>0</v>
      </c>
      <c r="K138" s="139">
        <f t="shared" ca="1" si="19"/>
        <v>0</v>
      </c>
      <c r="L138" s="139">
        <f t="shared" ca="1" si="20"/>
        <v>0</v>
      </c>
      <c r="M138" s="157">
        <f t="shared" ca="1" si="21"/>
        <v>0.99951834310026488</v>
      </c>
      <c r="N138" s="143">
        <f t="shared" ca="1" si="25"/>
        <v>10.9</v>
      </c>
      <c r="O138" s="139"/>
      <c r="P138" s="1" t="s">
        <v>142</v>
      </c>
      <c r="Q138" s="1" t="s">
        <v>137</v>
      </c>
      <c r="R138" s="1" t="s">
        <v>140</v>
      </c>
      <c r="W138" s="139"/>
    </row>
    <row r="139" spans="1:23" x14ac:dyDescent="0.25">
      <c r="A139" s="148" t="str">
        <f t="shared" si="22"/>
        <v>201334décembre</v>
      </c>
      <c r="B139" s="155">
        <v>2013</v>
      </c>
      <c r="C139" s="139" t="s">
        <v>111</v>
      </c>
      <c r="D139" s="142">
        <v>34</v>
      </c>
      <c r="E139" s="143">
        <f t="shared" ca="1" si="23"/>
        <v>0</v>
      </c>
      <c r="F139" s="143">
        <f t="shared" ca="1" si="24"/>
        <v>0</v>
      </c>
      <c r="G139" s="139">
        <f t="shared" ca="1" si="15"/>
        <v>0</v>
      </c>
      <c r="H139" s="139">
        <f t="shared" ca="1" si="16"/>
        <v>0</v>
      </c>
      <c r="I139" s="139">
        <f t="shared" ca="1" si="17"/>
        <v>0</v>
      </c>
      <c r="J139" s="139">
        <f t="shared" ca="1" si="18"/>
        <v>0</v>
      </c>
      <c r="K139" s="139">
        <f t="shared" ca="1" si="19"/>
        <v>0</v>
      </c>
      <c r="L139" s="139">
        <f t="shared" ca="1" si="20"/>
        <v>0</v>
      </c>
      <c r="M139" s="157">
        <f t="shared" ca="1" si="21"/>
        <v>0.99955472437438775</v>
      </c>
      <c r="N139" s="143">
        <f t="shared" ca="1" si="25"/>
        <v>4</v>
      </c>
      <c r="O139" s="139"/>
      <c r="P139" s="1" t="s">
        <v>143</v>
      </c>
      <c r="Q139" s="1" t="s">
        <v>138</v>
      </c>
      <c r="R139" s="1" t="s">
        <v>141</v>
      </c>
      <c r="W139" s="139"/>
    </row>
    <row r="140" spans="1:23" x14ac:dyDescent="0.25">
      <c r="A140" s="148" t="str">
        <f t="shared" si="22"/>
        <v>201338janvier</v>
      </c>
      <c r="B140" s="155">
        <v>2013</v>
      </c>
      <c r="C140" s="139" t="s">
        <v>104</v>
      </c>
      <c r="D140" s="142">
        <v>38</v>
      </c>
      <c r="E140" s="143">
        <f t="shared" ca="1" si="23"/>
        <v>0</v>
      </c>
      <c r="F140" s="143">
        <f t="shared" ca="1" si="24"/>
        <v>0</v>
      </c>
      <c r="G140" s="139">
        <f t="shared" ca="1" si="15"/>
        <v>0</v>
      </c>
      <c r="H140" s="139">
        <f t="shared" ca="1" si="16"/>
        <v>0</v>
      </c>
      <c r="I140" s="139">
        <f t="shared" ca="1" si="17"/>
        <v>0</v>
      </c>
      <c r="J140" s="139">
        <f t="shared" ca="1" si="18"/>
        <v>0</v>
      </c>
      <c r="K140" s="139">
        <f t="shared" ca="1" si="19"/>
        <v>0</v>
      </c>
      <c r="L140" s="139">
        <f t="shared" ca="1" si="20"/>
        <v>202.38818053025705</v>
      </c>
      <c r="M140" s="157">
        <f t="shared" ca="1" si="21"/>
        <v>0.99983221476510065</v>
      </c>
      <c r="N140" s="143">
        <f t="shared" ca="1" si="25"/>
        <v>128.69999999999999</v>
      </c>
      <c r="O140" s="139"/>
      <c r="P140" s="1" t="s">
        <v>132</v>
      </c>
      <c r="Q140" s="1" t="s">
        <v>127</v>
      </c>
      <c r="R140" s="1" t="s">
        <v>130</v>
      </c>
      <c r="W140" s="139"/>
    </row>
    <row r="141" spans="1:23" x14ac:dyDescent="0.25">
      <c r="A141" s="148" t="str">
        <f t="shared" si="22"/>
        <v>201338février</v>
      </c>
      <c r="B141" s="155">
        <v>2013</v>
      </c>
      <c r="C141" s="139" t="s">
        <v>105</v>
      </c>
      <c r="D141" s="142">
        <v>38</v>
      </c>
      <c r="E141" s="143">
        <f t="shared" ca="1" si="23"/>
        <v>0</v>
      </c>
      <c r="F141" s="143">
        <f t="shared" ca="1" si="24"/>
        <v>0</v>
      </c>
      <c r="G141" s="139">
        <f t="shared" ca="1" si="15"/>
        <v>0</v>
      </c>
      <c r="H141" s="139">
        <f t="shared" ca="1" si="16"/>
        <v>0</v>
      </c>
      <c r="I141" s="139">
        <f t="shared" ca="1" si="17"/>
        <v>0</v>
      </c>
      <c r="J141" s="139">
        <f t="shared" ca="1" si="18"/>
        <v>0</v>
      </c>
      <c r="K141" s="139">
        <f t="shared" ca="1" si="19"/>
        <v>0</v>
      </c>
      <c r="L141" s="139">
        <f t="shared" ca="1" si="20"/>
        <v>177.06949977866313</v>
      </c>
      <c r="M141" s="157">
        <f t="shared" ca="1" si="21"/>
        <v>0.99983518747424804</v>
      </c>
      <c r="N141" s="143">
        <f t="shared" ca="1" si="25"/>
        <v>102.4</v>
      </c>
      <c r="O141" s="139"/>
      <c r="P141" s="1" t="s">
        <v>133</v>
      </c>
      <c r="Q141" s="1" t="s">
        <v>128</v>
      </c>
      <c r="R141" s="1" t="s">
        <v>131</v>
      </c>
      <c r="W141" s="139"/>
    </row>
    <row r="142" spans="1:23" x14ac:dyDescent="0.25">
      <c r="A142" s="148" t="str">
        <f t="shared" si="22"/>
        <v>201338mars</v>
      </c>
      <c r="B142" s="155">
        <v>2013</v>
      </c>
      <c r="C142" s="139" t="s">
        <v>47</v>
      </c>
      <c r="D142" s="142">
        <v>38</v>
      </c>
      <c r="E142" s="143">
        <f t="shared" ca="1" si="23"/>
        <v>0</v>
      </c>
      <c r="F142" s="143">
        <f t="shared" ca="1" si="24"/>
        <v>0</v>
      </c>
      <c r="G142" s="139">
        <f t="shared" ca="1" si="15"/>
        <v>0</v>
      </c>
      <c r="H142" s="139">
        <f t="shared" ca="1" si="16"/>
        <v>0</v>
      </c>
      <c r="I142" s="139">
        <f t="shared" ca="1" si="17"/>
        <v>0</v>
      </c>
      <c r="J142" s="139">
        <f t="shared" ca="1" si="18"/>
        <v>0</v>
      </c>
      <c r="K142" s="139">
        <f t="shared" ca="1" si="19"/>
        <v>0</v>
      </c>
      <c r="L142" s="139">
        <f t="shared" ca="1" si="20"/>
        <v>270.63599458728015</v>
      </c>
      <c r="M142" s="157">
        <f t="shared" ca="1" si="21"/>
        <v>0.99971181556195965</v>
      </c>
      <c r="N142" s="143">
        <f t="shared" ca="1" si="25"/>
        <v>73.81</v>
      </c>
      <c r="O142" s="139"/>
      <c r="P142" s="1" t="s">
        <v>134</v>
      </c>
      <c r="Q142" s="1" t="s">
        <v>129</v>
      </c>
      <c r="R142" s="1" t="s">
        <v>132</v>
      </c>
      <c r="W142" s="139"/>
    </row>
    <row r="143" spans="1:23" x14ac:dyDescent="0.25">
      <c r="A143" s="148" t="str">
        <f t="shared" si="22"/>
        <v>201338avril</v>
      </c>
      <c r="B143" s="155">
        <v>2013</v>
      </c>
      <c r="C143" s="139" t="s">
        <v>48</v>
      </c>
      <c r="D143" s="142">
        <v>38</v>
      </c>
      <c r="E143" s="143">
        <f t="shared" ca="1" si="23"/>
        <v>0</v>
      </c>
      <c r="F143" s="143">
        <f t="shared" ca="1" si="24"/>
        <v>0</v>
      </c>
      <c r="G143" s="139">
        <f t="shared" ca="1" si="15"/>
        <v>0</v>
      </c>
      <c r="H143" s="139">
        <f t="shared" ca="1" si="16"/>
        <v>0</v>
      </c>
      <c r="I143" s="139">
        <f t="shared" ca="1" si="17"/>
        <v>0</v>
      </c>
      <c r="J143" s="139">
        <f t="shared" ca="1" si="18"/>
        <v>0</v>
      </c>
      <c r="K143" s="139">
        <f t="shared" ca="1" si="19"/>
        <v>0</v>
      </c>
      <c r="L143" s="139">
        <f t="shared" ca="1" si="20"/>
        <v>273.72262773722628</v>
      </c>
      <c r="M143" s="157">
        <f t="shared" ca="1" si="21"/>
        <v>0.99958379578246392</v>
      </c>
      <c r="N143" s="143">
        <f t="shared" ca="1" si="25"/>
        <v>96.03</v>
      </c>
      <c r="O143" s="139"/>
      <c r="P143" s="1" t="s">
        <v>135</v>
      </c>
      <c r="Q143" s="1" t="s">
        <v>130</v>
      </c>
      <c r="R143" s="1" t="s">
        <v>133</v>
      </c>
      <c r="W143" s="139"/>
    </row>
    <row r="144" spans="1:23" x14ac:dyDescent="0.25">
      <c r="A144" s="148" t="str">
        <f t="shared" si="22"/>
        <v>201338mai</v>
      </c>
      <c r="B144" s="155">
        <v>2013</v>
      </c>
      <c r="C144" s="139" t="s">
        <v>49</v>
      </c>
      <c r="D144" s="142">
        <v>38</v>
      </c>
      <c r="E144" s="143">
        <f t="shared" ca="1" si="23"/>
        <v>0</v>
      </c>
      <c r="F144" s="143">
        <f t="shared" ca="1" si="24"/>
        <v>0</v>
      </c>
      <c r="G144" s="139">
        <f t="shared" ca="1" si="15"/>
        <v>0</v>
      </c>
      <c r="H144" s="139">
        <f t="shared" ca="1" si="16"/>
        <v>0</v>
      </c>
      <c r="I144" s="139">
        <f t="shared" ca="1" si="17"/>
        <v>0</v>
      </c>
      <c r="J144" s="139">
        <f t="shared" ca="1" si="18"/>
        <v>0</v>
      </c>
      <c r="K144" s="139">
        <f t="shared" ca="1" si="19"/>
        <v>0</v>
      </c>
      <c r="L144" s="139">
        <f t="shared" ca="1" si="20"/>
        <v>283.15243039169417</v>
      </c>
      <c r="M144" s="157">
        <f t="shared" ca="1" si="21"/>
        <v>0.99955814124751452</v>
      </c>
      <c r="N144" s="143">
        <f t="shared" ca="1" si="25"/>
        <v>202.59</v>
      </c>
      <c r="O144" s="139"/>
      <c r="P144" s="1" t="s">
        <v>136</v>
      </c>
      <c r="Q144" s="1" t="s">
        <v>131</v>
      </c>
      <c r="R144" s="1" t="s">
        <v>134</v>
      </c>
      <c r="W144" s="139"/>
    </row>
    <row r="145" spans="1:23" x14ac:dyDescent="0.25">
      <c r="A145" s="148" t="str">
        <f t="shared" si="22"/>
        <v>201338juin</v>
      </c>
      <c r="B145" s="155">
        <v>2013</v>
      </c>
      <c r="C145" s="139" t="s">
        <v>50</v>
      </c>
      <c r="D145" s="142">
        <v>38</v>
      </c>
      <c r="E145" s="143">
        <f t="shared" ca="1" si="23"/>
        <v>0</v>
      </c>
      <c r="F145" s="143">
        <f t="shared" ca="1" si="24"/>
        <v>0</v>
      </c>
      <c r="G145" s="139">
        <f t="shared" ca="1" si="15"/>
        <v>0</v>
      </c>
      <c r="H145" s="139">
        <f t="shared" ca="1" si="16"/>
        <v>0</v>
      </c>
      <c r="I145" s="139">
        <f t="shared" ca="1" si="17"/>
        <v>0</v>
      </c>
      <c r="J145" s="139">
        <f t="shared" ca="1" si="18"/>
        <v>0</v>
      </c>
      <c r="K145" s="139">
        <f t="shared" ca="1" si="19"/>
        <v>0</v>
      </c>
      <c r="L145" s="139">
        <f t="shared" ca="1" si="20"/>
        <v>260.73353033200067</v>
      </c>
      <c r="M145" s="157">
        <f t="shared" ca="1" si="21"/>
        <v>0.99963386057410664</v>
      </c>
      <c r="N145" s="143">
        <f t="shared" ca="1" si="25"/>
        <v>59</v>
      </c>
      <c r="O145" s="139"/>
      <c r="P145" s="1" t="s">
        <v>137</v>
      </c>
      <c r="Q145" s="1" t="s">
        <v>132</v>
      </c>
      <c r="R145" s="1" t="s">
        <v>135</v>
      </c>
      <c r="W145" s="139"/>
    </row>
    <row r="146" spans="1:23" x14ac:dyDescent="0.25">
      <c r="A146" s="148" t="str">
        <f t="shared" si="22"/>
        <v>201338juillet</v>
      </c>
      <c r="B146" s="155">
        <v>2013</v>
      </c>
      <c r="C146" s="139" t="s">
        <v>106</v>
      </c>
      <c r="D146" s="142">
        <v>38</v>
      </c>
      <c r="E146" s="143">
        <f t="shared" ca="1" si="23"/>
        <v>0</v>
      </c>
      <c r="F146" s="143">
        <f t="shared" ca="1" si="24"/>
        <v>0</v>
      </c>
      <c r="G146" s="139">
        <f t="shared" ca="1" si="15"/>
        <v>0</v>
      </c>
      <c r="H146" s="139">
        <f t="shared" ca="1" si="16"/>
        <v>0</v>
      </c>
      <c r="I146" s="139">
        <f t="shared" ca="1" si="17"/>
        <v>0</v>
      </c>
      <c r="J146" s="139">
        <f t="shared" ca="1" si="18"/>
        <v>0</v>
      </c>
      <c r="K146" s="139">
        <f t="shared" ca="1" si="19"/>
        <v>0</v>
      </c>
      <c r="L146" s="139">
        <f t="shared" ca="1" si="20"/>
        <v>89.007565643079673</v>
      </c>
      <c r="M146" s="157">
        <f t="shared" ca="1" si="21"/>
        <v>0.99979130434782604</v>
      </c>
      <c r="N146" s="143">
        <f t="shared" ca="1" si="25"/>
        <v>124.18</v>
      </c>
      <c r="O146" s="139"/>
      <c r="P146" s="1" t="s">
        <v>138</v>
      </c>
      <c r="Q146" s="1" t="s">
        <v>133</v>
      </c>
      <c r="R146" s="1" t="s">
        <v>136</v>
      </c>
      <c r="W146" s="139"/>
    </row>
    <row r="147" spans="1:23" x14ac:dyDescent="0.25">
      <c r="A147" s="148" t="str">
        <f t="shared" si="22"/>
        <v>201338août</v>
      </c>
      <c r="B147" s="155">
        <v>2013</v>
      </c>
      <c r="C147" s="139" t="s">
        <v>107</v>
      </c>
      <c r="D147" s="142">
        <v>38</v>
      </c>
      <c r="E147" s="143">
        <f t="shared" ca="1" si="23"/>
        <v>0</v>
      </c>
      <c r="F147" s="143">
        <f t="shared" ca="1" si="24"/>
        <v>0</v>
      </c>
      <c r="G147" s="139">
        <f t="shared" ca="1" si="15"/>
        <v>0</v>
      </c>
      <c r="H147" s="139">
        <f t="shared" ca="1" si="16"/>
        <v>0</v>
      </c>
      <c r="I147" s="139">
        <f t="shared" ca="1" si="17"/>
        <v>0</v>
      </c>
      <c r="J147" s="139">
        <f t="shared" ca="1" si="18"/>
        <v>0</v>
      </c>
      <c r="K147" s="139">
        <f t="shared" ca="1" si="19"/>
        <v>0</v>
      </c>
      <c r="L147" s="139">
        <f t="shared" ca="1" si="20"/>
        <v>104.84378276368211</v>
      </c>
      <c r="M147" s="157">
        <f t="shared" ca="1" si="21"/>
        <v>0.99974222374978516</v>
      </c>
      <c r="N147" s="143">
        <f t="shared" ca="1" si="25"/>
        <v>4</v>
      </c>
      <c r="O147" s="139"/>
      <c r="P147" s="1" t="s">
        <v>139</v>
      </c>
      <c r="Q147" s="1" t="s">
        <v>134</v>
      </c>
      <c r="R147" s="1" t="s">
        <v>137</v>
      </c>
      <c r="W147" s="139"/>
    </row>
    <row r="148" spans="1:23" x14ac:dyDescent="0.25">
      <c r="A148" s="148" t="str">
        <f t="shared" si="22"/>
        <v>201338septembre</v>
      </c>
      <c r="B148" s="155">
        <v>2013</v>
      </c>
      <c r="C148" s="139" t="s">
        <v>108</v>
      </c>
      <c r="D148" s="142">
        <v>38</v>
      </c>
      <c r="E148" s="143">
        <f t="shared" ca="1" si="23"/>
        <v>0</v>
      </c>
      <c r="F148" s="143">
        <f t="shared" ca="1" si="24"/>
        <v>0</v>
      </c>
      <c r="G148" s="139">
        <f t="shared" ca="1" si="15"/>
        <v>0</v>
      </c>
      <c r="H148" s="139">
        <f t="shared" ca="1" si="16"/>
        <v>0</v>
      </c>
      <c r="I148" s="139">
        <f t="shared" ca="1" si="17"/>
        <v>0</v>
      </c>
      <c r="J148" s="139">
        <f t="shared" ca="1" si="18"/>
        <v>0</v>
      </c>
      <c r="K148" s="139">
        <f t="shared" ca="1" si="19"/>
        <v>0</v>
      </c>
      <c r="L148" s="139">
        <f t="shared" ca="1" si="20"/>
        <v>0</v>
      </c>
      <c r="M148" s="157">
        <f t="shared" ca="1" si="21"/>
        <v>0.99982981620149758</v>
      </c>
      <c r="N148" s="143">
        <f t="shared" ca="1" si="25"/>
        <v>73</v>
      </c>
      <c r="O148" s="139"/>
      <c r="P148" s="1" t="s">
        <v>140</v>
      </c>
      <c r="Q148" s="1" t="s">
        <v>135</v>
      </c>
      <c r="R148" s="1" t="s">
        <v>138</v>
      </c>
      <c r="W148" s="139"/>
    </row>
    <row r="149" spans="1:23" x14ac:dyDescent="0.25">
      <c r="A149" s="148" t="str">
        <f t="shared" si="22"/>
        <v>201338octobre</v>
      </c>
      <c r="B149" s="155">
        <v>2013</v>
      </c>
      <c r="C149" s="139" t="s">
        <v>109</v>
      </c>
      <c r="D149" s="142">
        <v>38</v>
      </c>
      <c r="E149" s="143">
        <f t="shared" ca="1" si="23"/>
        <v>0</v>
      </c>
      <c r="F149" s="143">
        <f t="shared" ca="1" si="24"/>
        <v>0</v>
      </c>
      <c r="G149" s="139">
        <f t="shared" ca="1" si="15"/>
        <v>0</v>
      </c>
      <c r="H149" s="139">
        <f t="shared" ca="1" si="16"/>
        <v>0</v>
      </c>
      <c r="I149" s="139">
        <f t="shared" ca="1" si="17"/>
        <v>0</v>
      </c>
      <c r="J149" s="139">
        <f t="shared" ca="1" si="18"/>
        <v>489.15701940322845</v>
      </c>
      <c r="K149" s="139">
        <f t="shared" ca="1" si="19"/>
        <v>0</v>
      </c>
      <c r="L149" s="139">
        <f t="shared" ca="1" si="20"/>
        <v>0</v>
      </c>
      <c r="M149" s="157">
        <f t="shared" ca="1" si="21"/>
        <v>0.99984654338985657</v>
      </c>
      <c r="N149" s="143">
        <f t="shared" ca="1" si="25"/>
        <v>105.46</v>
      </c>
      <c r="O149" s="139"/>
      <c r="P149" s="1" t="s">
        <v>141</v>
      </c>
      <c r="Q149" s="1" t="s">
        <v>136</v>
      </c>
      <c r="R149" s="1" t="s">
        <v>139</v>
      </c>
      <c r="W149" s="139"/>
    </row>
    <row r="150" spans="1:23" x14ac:dyDescent="0.25">
      <c r="A150" s="148" t="str">
        <f t="shared" si="22"/>
        <v>201338novembre</v>
      </c>
      <c r="B150" s="155">
        <v>2013</v>
      </c>
      <c r="C150" s="139" t="s">
        <v>110</v>
      </c>
      <c r="D150" s="142">
        <v>38</v>
      </c>
      <c r="E150" s="143">
        <f t="shared" ca="1" si="23"/>
        <v>0</v>
      </c>
      <c r="F150" s="143">
        <f t="shared" ca="1" si="24"/>
        <v>0</v>
      </c>
      <c r="G150" s="139">
        <f t="shared" ca="1" si="15"/>
        <v>0</v>
      </c>
      <c r="H150" s="139">
        <f t="shared" ca="1" si="16"/>
        <v>0</v>
      </c>
      <c r="I150" s="139">
        <f t="shared" ca="1" si="17"/>
        <v>0</v>
      </c>
      <c r="J150" s="139">
        <f t="shared" ca="1" si="18"/>
        <v>523.65159713737137</v>
      </c>
      <c r="K150" s="139">
        <f t="shared" ca="1" si="19"/>
        <v>0</v>
      </c>
      <c r="L150" s="139">
        <f t="shared" ca="1" si="20"/>
        <v>0</v>
      </c>
      <c r="M150" s="157">
        <f t="shared" ca="1" si="21"/>
        <v>0.99983623560238</v>
      </c>
      <c r="N150" s="143">
        <f t="shared" ca="1" si="25"/>
        <v>54.81</v>
      </c>
      <c r="O150" s="139"/>
      <c r="P150" s="1" t="s">
        <v>142</v>
      </c>
      <c r="Q150" s="1" t="s">
        <v>137</v>
      </c>
      <c r="R150" s="1" t="s">
        <v>140</v>
      </c>
      <c r="W150" s="139"/>
    </row>
    <row r="151" spans="1:23" ht="15.75" thickBot="1" x14ac:dyDescent="0.3">
      <c r="A151" s="148" t="str">
        <f t="shared" si="22"/>
        <v>201338décembre</v>
      </c>
      <c r="B151" s="156">
        <v>2013</v>
      </c>
      <c r="C151" s="152" t="s">
        <v>111</v>
      </c>
      <c r="D151" s="153">
        <v>38</v>
      </c>
      <c r="E151" s="168">
        <f t="shared" ca="1" si="23"/>
        <v>0</v>
      </c>
      <c r="F151" s="168">
        <f t="shared" ca="1" si="24"/>
        <v>0.5</v>
      </c>
      <c r="G151" s="152">
        <f t="shared" ca="1" si="15"/>
        <v>0</v>
      </c>
      <c r="H151" s="152">
        <f t="shared" ca="1" si="16"/>
        <v>0</v>
      </c>
      <c r="I151" s="152">
        <f t="shared" ca="1" si="17"/>
        <v>0</v>
      </c>
      <c r="J151" s="152">
        <f t="shared" ca="1" si="18"/>
        <v>547.24553082816487</v>
      </c>
      <c r="K151" s="152">
        <f t="shared" ca="1" si="19"/>
        <v>0</v>
      </c>
      <c r="L151" s="152">
        <f t="shared" ca="1" si="20"/>
        <v>0</v>
      </c>
      <c r="M151" s="169">
        <f t="shared" ca="1" si="21"/>
        <v>0.99971194838114985</v>
      </c>
      <c r="N151" s="168">
        <f t="shared" ca="1" si="25"/>
        <v>106.76</v>
      </c>
      <c r="O151" s="152"/>
      <c r="P151" s="1" t="s">
        <v>143</v>
      </c>
      <c r="Q151" s="1" t="s">
        <v>138</v>
      </c>
      <c r="R151" s="1" t="s">
        <v>141</v>
      </c>
      <c r="W151" s="152"/>
    </row>
    <row r="152" spans="1:23" x14ac:dyDescent="0.25">
      <c r="A152" s="148" t="str">
        <f t="shared" si="22"/>
        <v>201431janvier</v>
      </c>
      <c r="B152" s="164">
        <v>2014</v>
      </c>
      <c r="C152" s="165" t="s">
        <v>104</v>
      </c>
      <c r="D152" s="149">
        <v>31</v>
      </c>
      <c r="E152" s="166">
        <f t="shared" ca="1" si="23"/>
        <v>0</v>
      </c>
      <c r="F152" s="166">
        <f t="shared" ca="1" si="24"/>
        <v>0</v>
      </c>
      <c r="G152" s="165">
        <f t="shared" ca="1" si="15"/>
        <v>0</v>
      </c>
      <c r="H152" s="165">
        <f t="shared" ca="1" si="16"/>
        <v>569.80056980056975</v>
      </c>
      <c r="I152" s="165">
        <f t="shared" ca="1" si="17"/>
        <v>0</v>
      </c>
      <c r="J152" s="165">
        <f t="shared" ca="1" si="18"/>
        <v>754.71698113207549</v>
      </c>
      <c r="K152" s="165">
        <f t="shared" ca="1" si="19"/>
        <v>569.80056980056975</v>
      </c>
      <c r="L152" s="165">
        <f t="shared" ca="1" si="20"/>
        <v>1035.1966873706006</v>
      </c>
      <c r="M152" s="167">
        <f t="shared" ca="1" si="21"/>
        <v>0.99647887323943662</v>
      </c>
      <c r="N152" s="166">
        <f t="shared" ca="1" si="25"/>
        <v>8.5</v>
      </c>
      <c r="O152" s="165"/>
      <c r="P152" t="s">
        <v>144</v>
      </c>
      <c r="Q152" t="s">
        <v>139</v>
      </c>
      <c r="R152" s="1" t="s">
        <v>142</v>
      </c>
      <c r="W152" s="165"/>
    </row>
    <row r="153" spans="1:23" x14ac:dyDescent="0.25">
      <c r="A153" s="148" t="str">
        <f t="shared" si="22"/>
        <v>201431février</v>
      </c>
      <c r="B153" s="155">
        <v>2014</v>
      </c>
      <c r="C153" s="139" t="s">
        <v>105</v>
      </c>
      <c r="D153" s="142">
        <v>31</v>
      </c>
      <c r="E153" s="143">
        <f t="shared" ca="1" si="23"/>
        <v>0</v>
      </c>
      <c r="F153" s="143">
        <f t="shared" ca="1" si="24"/>
        <v>0</v>
      </c>
      <c r="G153" s="139">
        <f t="shared" ca="1" si="15"/>
        <v>0</v>
      </c>
      <c r="H153" s="139">
        <f t="shared" ca="1" si="16"/>
        <v>585.82308142940838</v>
      </c>
      <c r="I153" s="139">
        <f t="shared" ca="1" si="17"/>
        <v>0</v>
      </c>
      <c r="J153" s="139">
        <f t="shared" ca="1" si="18"/>
        <v>667.11140760506999</v>
      </c>
      <c r="K153" s="139">
        <f t="shared" ca="1" si="19"/>
        <v>585.82308142940838</v>
      </c>
      <c r="L153" s="139">
        <f t="shared" ca="1" si="20"/>
        <v>1048.2180293501049</v>
      </c>
      <c r="M153" s="157">
        <f t="shared" ca="1" si="21"/>
        <v>0.99545970488081725</v>
      </c>
      <c r="N153" s="143">
        <f t="shared" ca="1" si="25"/>
        <v>8</v>
      </c>
      <c r="O153" s="139"/>
      <c r="P153" t="s">
        <v>145</v>
      </c>
      <c r="Q153" t="s">
        <v>140</v>
      </c>
      <c r="R153" s="1" t="s">
        <v>143</v>
      </c>
      <c r="W153" s="139"/>
    </row>
    <row r="154" spans="1:23" x14ac:dyDescent="0.25">
      <c r="A154" s="148" t="str">
        <f t="shared" si="22"/>
        <v>201431mars</v>
      </c>
      <c r="B154" s="155">
        <v>2014</v>
      </c>
      <c r="C154" s="139" t="s">
        <v>47</v>
      </c>
      <c r="D154" s="142">
        <v>31</v>
      </c>
      <c r="E154" s="143">
        <f t="shared" ca="1" si="23"/>
        <v>0</v>
      </c>
      <c r="F154" s="143">
        <f t="shared" ca="1" si="24"/>
        <v>0</v>
      </c>
      <c r="G154" s="139">
        <f t="shared" ca="1" si="15"/>
        <v>0</v>
      </c>
      <c r="H154" s="139">
        <f t="shared" ca="1" si="16"/>
        <v>745.15648286140095</v>
      </c>
      <c r="I154" s="139">
        <f t="shared" ca="1" si="17"/>
        <v>0</v>
      </c>
      <c r="J154" s="139">
        <f t="shared" ca="1" si="18"/>
        <v>849.61767204757859</v>
      </c>
      <c r="K154" s="139">
        <f t="shared" ca="1" si="19"/>
        <v>745.15648286140095</v>
      </c>
      <c r="L154" s="139">
        <f t="shared" ca="1" si="20"/>
        <v>1300.3901170351105</v>
      </c>
      <c r="M154" s="157">
        <f t="shared" ca="1" si="21"/>
        <v>0.99430823117338007</v>
      </c>
      <c r="N154" s="143">
        <f t="shared" ca="1" si="25"/>
        <v>17.77</v>
      </c>
      <c r="O154" s="139"/>
      <c r="P154" t="s">
        <v>146</v>
      </c>
      <c r="Q154" t="s">
        <v>141</v>
      </c>
      <c r="R154" s="1" t="s">
        <v>144</v>
      </c>
      <c r="W154" s="139"/>
    </row>
    <row r="155" spans="1:23" x14ac:dyDescent="0.25">
      <c r="A155" s="148" t="str">
        <f t="shared" si="22"/>
        <v>201431avril</v>
      </c>
      <c r="B155" s="155">
        <v>2014</v>
      </c>
      <c r="C155" s="139" t="s">
        <v>48</v>
      </c>
      <c r="D155" s="142">
        <v>31</v>
      </c>
      <c r="E155" s="143">
        <f t="shared" ca="1" si="23"/>
        <v>0</v>
      </c>
      <c r="F155" s="143">
        <f t="shared" ca="1" si="24"/>
        <v>0</v>
      </c>
      <c r="G155" s="139">
        <f t="shared" ca="1" si="15"/>
        <v>0</v>
      </c>
      <c r="H155" s="139">
        <f t="shared" ca="1" si="16"/>
        <v>1069.5187165775401</v>
      </c>
      <c r="I155" s="139">
        <f t="shared" ca="1" si="17"/>
        <v>0</v>
      </c>
      <c r="J155" s="139">
        <f t="shared" ca="1" si="18"/>
        <v>0</v>
      </c>
      <c r="K155" s="139">
        <f t="shared" ca="1" si="19"/>
        <v>1069.5187165775401</v>
      </c>
      <c r="L155" s="139">
        <f t="shared" ca="1" si="20"/>
        <v>1721.170395869191</v>
      </c>
      <c r="M155" s="157">
        <f t="shared" ca="1" si="21"/>
        <v>0.9933435739887353</v>
      </c>
      <c r="N155" s="143">
        <f t="shared" ca="1" si="25"/>
        <v>0</v>
      </c>
      <c r="O155" s="139"/>
      <c r="P155" t="s">
        <v>147</v>
      </c>
      <c r="Q155" t="s">
        <v>142</v>
      </c>
      <c r="R155" s="1" t="s">
        <v>145</v>
      </c>
      <c r="W155" s="139"/>
    </row>
    <row r="156" spans="1:23" x14ac:dyDescent="0.25">
      <c r="A156" s="148" t="str">
        <f t="shared" si="22"/>
        <v>201431mai</v>
      </c>
      <c r="B156" s="155">
        <v>2014</v>
      </c>
      <c r="C156" s="139" t="s">
        <v>49</v>
      </c>
      <c r="D156" s="142">
        <v>31</v>
      </c>
      <c r="E156" s="143">
        <f t="shared" ca="1" si="23"/>
        <v>0</v>
      </c>
      <c r="F156" s="143">
        <f t="shared" ca="1" si="24"/>
        <v>0</v>
      </c>
      <c r="G156" s="139">
        <f t="shared" ca="1" si="15"/>
        <v>0</v>
      </c>
      <c r="H156" s="139">
        <f t="shared" ca="1" si="16"/>
        <v>0</v>
      </c>
      <c r="I156" s="139">
        <f t="shared" ca="1" si="17"/>
        <v>0</v>
      </c>
      <c r="J156" s="139">
        <f t="shared" ca="1" si="18"/>
        <v>0</v>
      </c>
      <c r="K156" s="139">
        <f t="shared" ca="1" si="19"/>
        <v>2012.0724346076461</v>
      </c>
      <c r="L156" s="139">
        <f t="shared" ca="1" si="20"/>
        <v>0</v>
      </c>
      <c r="M156" s="157">
        <f t="shared" ca="1" si="21"/>
        <v>0.99313501144164762</v>
      </c>
      <c r="N156" s="143">
        <f t="shared" ca="1" si="25"/>
        <v>1.5</v>
      </c>
      <c r="O156" s="139"/>
      <c r="P156" t="s">
        <v>148</v>
      </c>
      <c r="Q156" s="1" t="s">
        <v>143</v>
      </c>
      <c r="R156" s="1" t="s">
        <v>146</v>
      </c>
      <c r="W156" s="139"/>
    </row>
    <row r="157" spans="1:23" x14ac:dyDescent="0.25">
      <c r="A157" s="148" t="str">
        <f t="shared" si="22"/>
        <v>201431juin</v>
      </c>
      <c r="B157" s="155">
        <v>2014</v>
      </c>
      <c r="C157" s="139" t="s">
        <v>50</v>
      </c>
      <c r="D157" s="142">
        <v>31</v>
      </c>
      <c r="E157" s="143">
        <f t="shared" ca="1" si="23"/>
        <v>0</v>
      </c>
      <c r="F157" s="143">
        <f t="shared" ca="1" si="24"/>
        <v>0</v>
      </c>
      <c r="G157" s="139">
        <f t="shared" ca="1" si="15"/>
        <v>0</v>
      </c>
      <c r="H157" s="139">
        <f t="shared" ca="1" si="16"/>
        <v>0</v>
      </c>
      <c r="I157" s="139">
        <f t="shared" ca="1" si="17"/>
        <v>0</v>
      </c>
      <c r="J157" s="139">
        <f t="shared" ca="1" si="18"/>
        <v>0</v>
      </c>
      <c r="K157" s="139">
        <f t="shared" ca="1" si="19"/>
        <v>0</v>
      </c>
      <c r="L157" s="139">
        <f t="shared" ca="1" si="20"/>
        <v>0</v>
      </c>
      <c r="M157" s="157">
        <f t="shared" ca="1" si="21"/>
        <v>0.99389499389499392</v>
      </c>
      <c r="N157" s="143">
        <f t="shared" ca="1" si="25"/>
        <v>3</v>
      </c>
      <c r="O157" s="139"/>
      <c r="P157" t="s">
        <v>149</v>
      </c>
      <c r="Q157" s="1" t="s">
        <v>144</v>
      </c>
      <c r="R157" s="1" t="s">
        <v>147</v>
      </c>
      <c r="W157" s="139"/>
    </row>
    <row r="158" spans="1:23" x14ac:dyDescent="0.25">
      <c r="A158" s="148" t="str">
        <f t="shared" si="22"/>
        <v>201431juillet</v>
      </c>
      <c r="B158" s="155">
        <v>2014</v>
      </c>
      <c r="C158" s="139" t="s">
        <v>106</v>
      </c>
      <c r="D158" s="142">
        <v>31</v>
      </c>
      <c r="E158" s="143">
        <f t="shared" ca="1" si="23"/>
        <v>0</v>
      </c>
      <c r="F158" s="143">
        <f t="shared" ca="1" si="24"/>
        <v>0</v>
      </c>
      <c r="G158" s="139">
        <f t="shared" ca="1" si="15"/>
        <v>0</v>
      </c>
      <c r="H158" s="139">
        <f t="shared" ca="1" si="16"/>
        <v>0</v>
      </c>
      <c r="I158" s="139">
        <f t="shared" ca="1" si="17"/>
        <v>0</v>
      </c>
      <c r="J158" s="139">
        <f t="shared" ca="1" si="18"/>
        <v>0</v>
      </c>
      <c r="K158" s="139">
        <f t="shared" ca="1" si="19"/>
        <v>0</v>
      </c>
      <c r="L158" s="139">
        <f t="shared" ca="1" si="20"/>
        <v>0</v>
      </c>
      <c r="M158" s="157">
        <f t="shared" ca="1" si="21"/>
        <v>0.99424460431654671</v>
      </c>
      <c r="N158" s="143">
        <f t="shared" ca="1" si="25"/>
        <v>1.55</v>
      </c>
      <c r="O158" s="139"/>
      <c r="P158" t="s">
        <v>150</v>
      </c>
      <c r="Q158" s="1" t="s">
        <v>145</v>
      </c>
      <c r="R158" s="1" t="s">
        <v>148</v>
      </c>
      <c r="W158" s="139"/>
    </row>
    <row r="159" spans="1:23" x14ac:dyDescent="0.25">
      <c r="A159" s="148" t="str">
        <f t="shared" si="22"/>
        <v>201431août</v>
      </c>
      <c r="B159" s="155">
        <v>2014</v>
      </c>
      <c r="C159" s="139" t="s">
        <v>107</v>
      </c>
      <c r="D159" s="142">
        <v>31</v>
      </c>
      <c r="E159" s="143">
        <f t="shared" ca="1" si="23"/>
        <v>0</v>
      </c>
      <c r="F159" s="143">
        <f t="shared" ca="1" si="24"/>
        <v>0</v>
      </c>
      <c r="G159" s="139">
        <f t="shared" ca="1" si="15"/>
        <v>0</v>
      </c>
      <c r="H159" s="139">
        <f t="shared" ca="1" si="16"/>
        <v>0</v>
      </c>
      <c r="I159" s="139">
        <f t="shared" ca="1" si="17"/>
        <v>0</v>
      </c>
      <c r="J159" s="139">
        <f t="shared" ca="1" si="18"/>
        <v>0</v>
      </c>
      <c r="K159" s="139">
        <f t="shared" ca="1" si="19"/>
        <v>0</v>
      </c>
      <c r="L159" s="139">
        <f t="shared" ca="1" si="20"/>
        <v>0</v>
      </c>
      <c r="M159" s="157">
        <f t="shared" ca="1" si="21"/>
        <v>0.99404052443384983</v>
      </c>
      <c r="N159" s="143">
        <f t="shared" ca="1" si="25"/>
        <v>7.7</v>
      </c>
      <c r="O159" s="139"/>
      <c r="P159" t="s">
        <v>151</v>
      </c>
      <c r="Q159" s="1" t="s">
        <v>146</v>
      </c>
      <c r="R159" s="1" t="s">
        <v>149</v>
      </c>
      <c r="W159" s="139"/>
    </row>
    <row r="160" spans="1:23" x14ac:dyDescent="0.25">
      <c r="A160" s="148" t="str">
        <f t="shared" si="22"/>
        <v>201431septembre</v>
      </c>
      <c r="B160" s="155">
        <v>2014</v>
      </c>
      <c r="C160" s="139" t="s">
        <v>108</v>
      </c>
      <c r="D160" s="142">
        <v>31</v>
      </c>
      <c r="E160" s="143">
        <f t="shared" ca="1" si="23"/>
        <v>0</v>
      </c>
      <c r="F160" s="143">
        <f t="shared" ca="1" si="24"/>
        <v>0</v>
      </c>
      <c r="G160" s="139">
        <f t="shared" ref="G160:G223" ca="1" si="26">IF(SUM(INDIRECT("'"&amp;$R$2&amp;" "&amp;D160&amp;"'!"&amp;Q160&amp;$S$6&amp;":"&amp;P160&amp;$S$6))=0,"",(SUM(INDIRECT("'"&amp;$R$2&amp;" "&amp;D160&amp;"'!"&amp;Q160&amp;$S$7&amp;":"&amp;P160&amp;$S$7))/SUM(INDIRECT("'"&amp;$R$2&amp;" "&amp;D160&amp;"'!"&amp;Q160&amp;$S$6&amp;":"&amp;P160&amp;$S$6))*1000000))</f>
        <v>0</v>
      </c>
      <c r="H160" s="139">
        <f t="shared" ref="H160:H223" ca="1" si="27">IF(SUM(INDIRECT("'"&amp;$R$2&amp;" "&amp;D160&amp;"'!"&amp;Q160&amp;$S$8&amp;":"&amp;P160&amp;$S$8))=0,"",(SUM(INDIRECT("'"&amp;$R$2&amp;" "&amp;D160&amp;"'!"&amp;Q160&amp;$S$9&amp;":"&amp;P160&amp;$S$9))/SUM(INDIRECT("'"&amp;$R$2&amp;" "&amp;D160&amp;"'!"&amp;Q160&amp;$S$8&amp;":"&amp;P160&amp;$S$8))*1000000))</f>
        <v>0</v>
      </c>
      <c r="I160" s="139">
        <f t="shared" ref="I160:I223" ca="1" si="28">IF(SUM(INDIRECT("'"&amp;$R$2&amp;" "&amp;D160&amp;"'!"&amp;Q160&amp;$S$10&amp;":"&amp;P160&amp;$S$10))=0,"",(SUM(INDIRECT("'"&amp;$R$2&amp;" "&amp;D160&amp;"'!"&amp;Q160&amp;$S$11&amp;":"&amp;P160&amp;$S$11))/SUM(INDIRECT("'"&amp;$R$2&amp;" "&amp;D160&amp;"'!"&amp;Q160&amp;$S$10&amp;":"&amp;P160&amp;$S$10))*1000000))</f>
        <v>0</v>
      </c>
      <c r="J160" s="139">
        <f t="shared" ref="J160:J223" ca="1" si="29">IF(SUM(INDIRECT("'"&amp;$R$2&amp;" "&amp;D160&amp;"'!"&amp;Q160&amp;$S$6&amp;":"&amp;P160&amp;$S$6))=0,"",(SUM(INDIRECT("'"&amp;$R$2&amp;" "&amp;D160&amp;"'!"&amp;Q160&amp;$S$12&amp;":"&amp;P160&amp;$S$12))/SUM(INDIRECT("'"&amp;$R$2&amp;" "&amp;D160&amp;"'!"&amp;Q160&amp;$S$6&amp;":"&amp;P160&amp;$S$6))*1000000))</f>
        <v>0</v>
      </c>
      <c r="K160" s="139">
        <f t="shared" ref="K160:K223" ca="1" si="30">IF(SUM(INDIRECT("'"&amp;$R$2&amp;" "&amp;D160&amp;"'!"&amp;Q160&amp;$S$8&amp;":"&amp;P160&amp;$S$8))=0,"",(SUM(INDIRECT("'"&amp;$R$2&amp;" "&amp;D160&amp;"'!"&amp;Q160&amp;$S$13&amp;":"&amp;P160&amp;$S$13))/SUM(INDIRECT("'"&amp;$R$2&amp;" "&amp;D160&amp;"'!"&amp;Q160&amp;$S$8&amp;":"&amp;P160&amp;$S$8))*1000000))</f>
        <v>0</v>
      </c>
      <c r="L160" s="139">
        <f t="shared" ref="L160:L223" ca="1" si="31">IF(SUM(INDIRECT("'"&amp;$R$2&amp;" "&amp;D160&amp;"'!"&amp;Q160&amp;$S$10&amp;":"&amp;P160&amp;$S$10))=0,"",(SUM(INDIRECT("'"&amp;$R$2&amp;" "&amp;D160&amp;"'!"&amp;Q160&amp;$S$14&amp;":"&amp;P160&amp;$S$14))/SUM(INDIRECT("'"&amp;$R$2&amp;" "&amp;D160&amp;"'!"&amp;Q160&amp;$S$10&amp;":"&amp;P160&amp;$S$10))*1000000))</f>
        <v>0</v>
      </c>
      <c r="M160" s="157">
        <f t="shared" ref="M160:M223" ca="1" si="32">IF(SUM(INDIRECT("'"&amp;$R$2&amp;" "&amp;D160&amp;"'!"&amp;R160&amp;$S$15&amp;":"&amp;P160&amp;$S$15))=0,"",(1-(SUM(INDIRECT("'"&amp;$R$2&amp;" "&amp;D160&amp;"'!"&amp;R160&amp;$S$16&amp;":"&amp;P160&amp;$S$16))/SUM(INDIRECT("'"&amp;$R$2&amp;" "&amp;D160&amp;"'!"&amp;R160&amp;$S$15&amp;":"&amp;P160&amp;$S$15)))))</f>
        <v>0.99459459459459465</v>
      </c>
      <c r="N160" s="143">
        <f t="shared" ca="1" si="25"/>
        <v>5.5</v>
      </c>
      <c r="O160" s="139"/>
      <c r="P160" t="s">
        <v>152</v>
      </c>
      <c r="Q160" s="1" t="s">
        <v>147</v>
      </c>
      <c r="R160" s="1" t="s">
        <v>150</v>
      </c>
      <c r="W160" s="139"/>
    </row>
    <row r="161" spans="1:23" x14ac:dyDescent="0.25">
      <c r="A161" s="148" t="str">
        <f t="shared" si="22"/>
        <v>201431octobre</v>
      </c>
      <c r="B161" s="155">
        <v>2014</v>
      </c>
      <c r="C161" s="139" t="s">
        <v>109</v>
      </c>
      <c r="D161" s="142">
        <v>31</v>
      </c>
      <c r="E161" s="143">
        <f t="shared" ca="1" si="23"/>
        <v>0</v>
      </c>
      <c r="F161" s="143">
        <f t="shared" ca="1" si="24"/>
        <v>0</v>
      </c>
      <c r="G161" s="139">
        <f t="shared" ca="1" si="26"/>
        <v>0</v>
      </c>
      <c r="H161" s="139">
        <f t="shared" ca="1" si="27"/>
        <v>0</v>
      </c>
      <c r="I161" s="139">
        <f t="shared" ca="1" si="28"/>
        <v>0</v>
      </c>
      <c r="J161" s="139">
        <f t="shared" ca="1" si="29"/>
        <v>0</v>
      </c>
      <c r="K161" s="139">
        <f t="shared" ca="1" si="30"/>
        <v>0</v>
      </c>
      <c r="L161" s="139">
        <f t="shared" ca="1" si="31"/>
        <v>0</v>
      </c>
      <c r="M161" s="157">
        <f t="shared" ca="1" si="32"/>
        <v>0.9948320413436692</v>
      </c>
      <c r="N161" s="143">
        <f t="shared" ca="1" si="25"/>
        <v>0</v>
      </c>
      <c r="O161" s="139"/>
      <c r="P161" t="s">
        <v>153</v>
      </c>
      <c r="Q161" s="1" t="s">
        <v>148</v>
      </c>
      <c r="R161" s="1" t="s">
        <v>151</v>
      </c>
      <c r="W161" s="139"/>
    </row>
    <row r="162" spans="1:23" x14ac:dyDescent="0.25">
      <c r="A162" s="148" t="str">
        <f t="shared" si="22"/>
        <v>201431novembre</v>
      </c>
      <c r="B162" s="155">
        <v>2014</v>
      </c>
      <c r="C162" s="139" t="s">
        <v>110</v>
      </c>
      <c r="D162" s="142">
        <v>31</v>
      </c>
      <c r="E162" s="143">
        <f t="shared" ca="1" si="23"/>
        <v>0</v>
      </c>
      <c r="F162" s="143">
        <f t="shared" ca="1" si="24"/>
        <v>0</v>
      </c>
      <c r="G162" s="139">
        <f t="shared" ca="1" si="26"/>
        <v>0</v>
      </c>
      <c r="H162" s="139">
        <f t="shared" ca="1" si="27"/>
        <v>0</v>
      </c>
      <c r="I162" s="139">
        <f t="shared" ca="1" si="28"/>
        <v>0</v>
      </c>
      <c r="J162" s="139">
        <f t="shared" ca="1" si="29"/>
        <v>0</v>
      </c>
      <c r="K162" s="139">
        <f t="shared" ca="1" si="30"/>
        <v>0</v>
      </c>
      <c r="L162" s="139">
        <f t="shared" ca="1" si="31"/>
        <v>4926.1083743842364</v>
      </c>
      <c r="M162" s="157">
        <f t="shared" ca="1" si="32"/>
        <v>0.99555061179087878</v>
      </c>
      <c r="N162" s="143">
        <f t="shared" ca="1" si="25"/>
        <v>0</v>
      </c>
      <c r="O162" s="139"/>
      <c r="P162" t="s">
        <v>154</v>
      </c>
      <c r="Q162" s="1" t="s">
        <v>149</v>
      </c>
      <c r="R162" s="1" t="s">
        <v>152</v>
      </c>
      <c r="W162" s="139"/>
    </row>
    <row r="163" spans="1:23" x14ac:dyDescent="0.25">
      <c r="A163" s="148" t="str">
        <f t="shared" si="22"/>
        <v>201431décembre</v>
      </c>
      <c r="B163" s="155">
        <v>2014</v>
      </c>
      <c r="C163" s="139" t="s">
        <v>111</v>
      </c>
      <c r="D163" s="142">
        <v>31</v>
      </c>
      <c r="E163" s="143">
        <f t="shared" ca="1" si="23"/>
        <v>0</v>
      </c>
      <c r="F163" s="143">
        <f t="shared" ca="1" si="24"/>
        <v>0</v>
      </c>
      <c r="G163" s="139">
        <f t="shared" ca="1" si="26"/>
        <v>0</v>
      </c>
      <c r="H163" s="139">
        <f t="shared" ca="1" si="27"/>
        <v>0</v>
      </c>
      <c r="I163" s="139">
        <f t="shared" ca="1" si="28"/>
        <v>0</v>
      </c>
      <c r="J163" s="139">
        <f t="shared" ca="1" si="29"/>
        <v>0</v>
      </c>
      <c r="K163" s="139">
        <f t="shared" ca="1" si="30"/>
        <v>0</v>
      </c>
      <c r="L163" s="139">
        <f t="shared" ca="1" si="31"/>
        <v>5154.6391752577319</v>
      </c>
      <c r="M163" s="157">
        <f t="shared" ca="1" si="32"/>
        <v>0.99445214979195562</v>
      </c>
      <c r="N163" s="143">
        <f t="shared" ca="1" si="25"/>
        <v>25.75</v>
      </c>
      <c r="O163" s="139"/>
      <c r="P163" t="s">
        <v>155</v>
      </c>
      <c r="Q163" t="s">
        <v>150</v>
      </c>
      <c r="R163" s="1" t="s">
        <v>153</v>
      </c>
      <c r="W163" s="139"/>
    </row>
    <row r="164" spans="1:23" x14ac:dyDescent="0.25">
      <c r="A164" s="148" t="str">
        <f t="shared" si="22"/>
        <v>201432janvier</v>
      </c>
      <c r="B164" s="155">
        <v>2014</v>
      </c>
      <c r="C164" s="139" t="s">
        <v>104</v>
      </c>
      <c r="D164" s="142">
        <v>32</v>
      </c>
      <c r="E164" s="143">
        <f t="shared" ca="1" si="23"/>
        <v>0</v>
      </c>
      <c r="F164" s="143">
        <f t="shared" ca="1" si="24"/>
        <v>0</v>
      </c>
      <c r="G164" s="139">
        <f t="shared" ca="1" si="26"/>
        <v>0</v>
      </c>
      <c r="H164" s="139">
        <f t="shared" ca="1" si="27"/>
        <v>0</v>
      </c>
      <c r="I164" s="139">
        <f t="shared" ca="1" si="28"/>
        <v>0</v>
      </c>
      <c r="J164" s="139">
        <f t="shared" ca="1" si="29"/>
        <v>0</v>
      </c>
      <c r="K164" s="139">
        <f t="shared" ca="1" si="30"/>
        <v>0</v>
      </c>
      <c r="L164" s="139">
        <f t="shared" ca="1" si="31"/>
        <v>0</v>
      </c>
      <c r="M164" s="157">
        <f t="shared" ca="1" si="32"/>
        <v>0.99832177220854779</v>
      </c>
      <c r="N164" s="143">
        <f t="shared" ca="1" si="25"/>
        <v>73</v>
      </c>
      <c r="O164" s="139"/>
      <c r="P164" s="1" t="s">
        <v>144</v>
      </c>
      <c r="Q164" s="1" t="s">
        <v>139</v>
      </c>
      <c r="R164" s="1" t="s">
        <v>142</v>
      </c>
      <c r="S164" s="1"/>
      <c r="W164" s="139"/>
    </row>
    <row r="165" spans="1:23" x14ac:dyDescent="0.25">
      <c r="A165" s="148" t="str">
        <f t="shared" si="22"/>
        <v>201432février</v>
      </c>
      <c r="B165" s="155">
        <v>2014</v>
      </c>
      <c r="C165" s="139" t="s">
        <v>105</v>
      </c>
      <c r="D165" s="142">
        <v>32</v>
      </c>
      <c r="E165" s="143">
        <f t="shared" ca="1" si="23"/>
        <v>0</v>
      </c>
      <c r="F165" s="143">
        <f t="shared" ca="1" si="24"/>
        <v>0</v>
      </c>
      <c r="G165" s="139">
        <f t="shared" ca="1" si="26"/>
        <v>0</v>
      </c>
      <c r="H165" s="139">
        <f t="shared" ca="1" si="27"/>
        <v>0</v>
      </c>
      <c r="I165" s="139">
        <f t="shared" ca="1" si="28"/>
        <v>0</v>
      </c>
      <c r="J165" s="139">
        <f t="shared" ca="1" si="29"/>
        <v>0</v>
      </c>
      <c r="K165" s="139">
        <f t="shared" ca="1" si="30"/>
        <v>0</v>
      </c>
      <c r="L165" s="139">
        <f t="shared" ca="1" si="31"/>
        <v>0</v>
      </c>
      <c r="M165" s="157">
        <f t="shared" ca="1" si="32"/>
        <v>0.99824622939319541</v>
      </c>
      <c r="N165" s="143">
        <f t="shared" ca="1" si="25"/>
        <v>125</v>
      </c>
      <c r="O165" s="139"/>
      <c r="P165" s="1" t="s">
        <v>145</v>
      </c>
      <c r="Q165" s="1" t="s">
        <v>140</v>
      </c>
      <c r="R165" s="1" t="s">
        <v>143</v>
      </c>
      <c r="S165" s="1"/>
      <c r="W165" s="139"/>
    </row>
    <row r="166" spans="1:23" x14ac:dyDescent="0.25">
      <c r="A166" s="148" t="str">
        <f t="shared" si="22"/>
        <v>201432mars</v>
      </c>
      <c r="B166" s="155">
        <v>2014</v>
      </c>
      <c r="C166" s="139" t="s">
        <v>47</v>
      </c>
      <c r="D166" s="142">
        <v>32</v>
      </c>
      <c r="E166" s="143">
        <f t="shared" ca="1" si="23"/>
        <v>0</v>
      </c>
      <c r="F166" s="143">
        <f t="shared" ca="1" si="24"/>
        <v>0</v>
      </c>
      <c r="G166" s="139">
        <f t="shared" ca="1" si="26"/>
        <v>0</v>
      </c>
      <c r="H166" s="139">
        <f t="shared" ca="1" si="27"/>
        <v>0</v>
      </c>
      <c r="I166" s="139">
        <f t="shared" ca="1" si="28"/>
        <v>0</v>
      </c>
      <c r="J166" s="139">
        <f t="shared" ca="1" si="29"/>
        <v>0</v>
      </c>
      <c r="K166" s="139">
        <f t="shared" ca="1" si="30"/>
        <v>0</v>
      </c>
      <c r="L166" s="139">
        <f t="shared" ca="1" si="31"/>
        <v>0</v>
      </c>
      <c r="M166" s="157">
        <f t="shared" ca="1" si="32"/>
        <v>0.99845491667586361</v>
      </c>
      <c r="N166" s="143">
        <f t="shared" ca="1" si="25"/>
        <v>122.5</v>
      </c>
      <c r="O166" s="139"/>
      <c r="P166" s="1" t="s">
        <v>146</v>
      </c>
      <c r="Q166" s="1" t="s">
        <v>141</v>
      </c>
      <c r="R166" s="1" t="s">
        <v>144</v>
      </c>
      <c r="S166" s="1"/>
      <c r="W166" s="139"/>
    </row>
    <row r="167" spans="1:23" x14ac:dyDescent="0.25">
      <c r="A167" s="148" t="str">
        <f t="shared" si="22"/>
        <v>201432avril</v>
      </c>
      <c r="B167" s="155">
        <v>2014</v>
      </c>
      <c r="C167" s="139" t="s">
        <v>48</v>
      </c>
      <c r="D167" s="142">
        <v>32</v>
      </c>
      <c r="E167" s="143">
        <f t="shared" ca="1" si="23"/>
        <v>0</v>
      </c>
      <c r="F167" s="143">
        <f t="shared" ca="1" si="24"/>
        <v>0</v>
      </c>
      <c r="G167" s="139">
        <f t="shared" ca="1" si="26"/>
        <v>0</v>
      </c>
      <c r="H167" s="139">
        <f t="shared" ca="1" si="27"/>
        <v>0</v>
      </c>
      <c r="I167" s="139">
        <f t="shared" ca="1" si="28"/>
        <v>0</v>
      </c>
      <c r="J167" s="139">
        <f t="shared" ca="1" si="29"/>
        <v>0</v>
      </c>
      <c r="K167" s="139">
        <f t="shared" ca="1" si="30"/>
        <v>0</v>
      </c>
      <c r="L167" s="139">
        <f t="shared" ca="1" si="31"/>
        <v>0</v>
      </c>
      <c r="M167" s="157">
        <f t="shared" ca="1" si="32"/>
        <v>0.99866844207723038</v>
      </c>
      <c r="N167" s="143">
        <f t="shared" ca="1" si="25"/>
        <v>116.5</v>
      </c>
      <c r="O167" s="139"/>
      <c r="P167" s="1" t="s">
        <v>147</v>
      </c>
      <c r="Q167" s="1" t="s">
        <v>142</v>
      </c>
      <c r="R167" s="1" t="s">
        <v>145</v>
      </c>
      <c r="S167" s="1"/>
      <c r="W167" s="139"/>
    </row>
    <row r="168" spans="1:23" x14ac:dyDescent="0.25">
      <c r="A168" s="148" t="str">
        <f t="shared" si="22"/>
        <v>201432mai</v>
      </c>
      <c r="B168" s="155">
        <v>2014</v>
      </c>
      <c r="C168" s="139" t="s">
        <v>49</v>
      </c>
      <c r="D168" s="142">
        <v>32</v>
      </c>
      <c r="E168" s="143">
        <f t="shared" ca="1" si="23"/>
        <v>0</v>
      </c>
      <c r="F168" s="143">
        <f t="shared" ca="1" si="24"/>
        <v>0</v>
      </c>
      <c r="G168" s="139">
        <f t="shared" ca="1" si="26"/>
        <v>0</v>
      </c>
      <c r="H168" s="139">
        <f t="shared" ca="1" si="27"/>
        <v>0</v>
      </c>
      <c r="I168" s="139">
        <f t="shared" ca="1" si="28"/>
        <v>0</v>
      </c>
      <c r="J168" s="139">
        <f t="shared" ca="1" si="29"/>
        <v>366.83785766691125</v>
      </c>
      <c r="K168" s="139">
        <f t="shared" ca="1" si="30"/>
        <v>0</v>
      </c>
      <c r="L168" s="139">
        <f t="shared" ca="1" si="31"/>
        <v>0</v>
      </c>
      <c r="M168" s="157">
        <f t="shared" ca="1" si="32"/>
        <v>0.9985371205656467</v>
      </c>
      <c r="N168" s="143">
        <f t="shared" ca="1" si="25"/>
        <v>203</v>
      </c>
      <c r="O168" s="139"/>
      <c r="P168" s="1" t="s">
        <v>148</v>
      </c>
      <c r="Q168" s="1" t="s">
        <v>143</v>
      </c>
      <c r="R168" s="1" t="s">
        <v>146</v>
      </c>
      <c r="S168" s="1"/>
      <c r="W168" s="139"/>
    </row>
    <row r="169" spans="1:23" x14ac:dyDescent="0.25">
      <c r="A169" s="148" t="str">
        <f t="shared" si="22"/>
        <v>201432juin</v>
      </c>
      <c r="B169" s="155">
        <v>2014</v>
      </c>
      <c r="C169" s="139" t="s">
        <v>50</v>
      </c>
      <c r="D169" s="142">
        <v>32</v>
      </c>
      <c r="E169" s="143">
        <f t="shared" ca="1" si="23"/>
        <v>0</v>
      </c>
      <c r="F169" s="143">
        <f t="shared" ca="1" si="24"/>
        <v>0</v>
      </c>
      <c r="G169" s="139">
        <f t="shared" ca="1" si="26"/>
        <v>0</v>
      </c>
      <c r="H169" s="139">
        <f t="shared" ca="1" si="27"/>
        <v>0</v>
      </c>
      <c r="I169" s="139">
        <f t="shared" ca="1" si="28"/>
        <v>0</v>
      </c>
      <c r="J169" s="139">
        <f t="shared" ca="1" si="29"/>
        <v>384.46751249519417</v>
      </c>
      <c r="K169" s="139">
        <f t="shared" ca="1" si="30"/>
        <v>0</v>
      </c>
      <c r="L169" s="139">
        <f t="shared" ca="1" si="31"/>
        <v>97.389949357226328</v>
      </c>
      <c r="M169" s="157">
        <f t="shared" ca="1" si="32"/>
        <v>0.99845967653207168</v>
      </c>
      <c r="N169" s="143">
        <f t="shared" ca="1" si="25"/>
        <v>257</v>
      </c>
      <c r="O169" s="139"/>
      <c r="P169" s="1" t="s">
        <v>149</v>
      </c>
      <c r="Q169" s="1" t="s">
        <v>144</v>
      </c>
      <c r="R169" s="1" t="s">
        <v>147</v>
      </c>
      <c r="S169" s="1"/>
      <c r="W169" s="139"/>
    </row>
    <row r="170" spans="1:23" x14ac:dyDescent="0.25">
      <c r="A170" s="148" t="str">
        <f t="shared" si="22"/>
        <v>201432juillet</v>
      </c>
      <c r="B170" s="155">
        <v>2014</v>
      </c>
      <c r="C170" s="139" t="s">
        <v>106</v>
      </c>
      <c r="D170" s="142">
        <v>32</v>
      </c>
      <c r="E170" s="143">
        <f t="shared" ca="1" si="23"/>
        <v>0</v>
      </c>
      <c r="F170" s="143">
        <f t="shared" ca="1" si="24"/>
        <v>0</v>
      </c>
      <c r="G170" s="139">
        <f t="shared" ca="1" si="26"/>
        <v>0</v>
      </c>
      <c r="H170" s="139">
        <f t="shared" ca="1" si="27"/>
        <v>0</v>
      </c>
      <c r="I170" s="139">
        <f t="shared" ca="1" si="28"/>
        <v>0</v>
      </c>
      <c r="J170" s="139">
        <f t="shared" ca="1" si="29"/>
        <v>355.49235691432631</v>
      </c>
      <c r="K170" s="139">
        <f t="shared" ca="1" si="30"/>
        <v>0</v>
      </c>
      <c r="L170" s="139">
        <f t="shared" ca="1" si="31"/>
        <v>92.182890855457231</v>
      </c>
      <c r="M170" s="157">
        <f t="shared" ca="1" si="32"/>
        <v>0.99876007439553627</v>
      </c>
      <c r="N170" s="143">
        <f t="shared" ca="1" si="25"/>
        <v>175</v>
      </c>
      <c r="O170" s="139"/>
      <c r="P170" s="1" t="s">
        <v>150</v>
      </c>
      <c r="Q170" s="1" t="s">
        <v>145</v>
      </c>
      <c r="R170" s="1" t="s">
        <v>148</v>
      </c>
      <c r="S170" s="1"/>
      <c r="W170" s="139"/>
    </row>
    <row r="171" spans="1:23" x14ac:dyDescent="0.25">
      <c r="A171" s="148" t="str">
        <f t="shared" si="22"/>
        <v>201432août</v>
      </c>
      <c r="B171" s="155">
        <v>2014</v>
      </c>
      <c r="C171" s="139" t="s">
        <v>107</v>
      </c>
      <c r="D171" s="142">
        <v>32</v>
      </c>
      <c r="E171" s="143">
        <f t="shared" ca="1" si="23"/>
        <v>0</v>
      </c>
      <c r="F171" s="143">
        <f t="shared" ca="1" si="24"/>
        <v>0</v>
      </c>
      <c r="G171" s="139">
        <f t="shared" ca="1" si="26"/>
        <v>0</v>
      </c>
      <c r="H171" s="139">
        <f t="shared" ca="1" si="27"/>
        <v>0</v>
      </c>
      <c r="I171" s="139">
        <f t="shared" ca="1" si="28"/>
        <v>0</v>
      </c>
      <c r="J171" s="139">
        <f t="shared" ca="1" si="29"/>
        <v>454.13260672116257</v>
      </c>
      <c r="K171" s="139">
        <f t="shared" ca="1" si="30"/>
        <v>0</v>
      </c>
      <c r="L171" s="139">
        <f t="shared" ca="1" si="31"/>
        <v>101.22482032594392</v>
      </c>
      <c r="M171" s="157">
        <f t="shared" ca="1" si="32"/>
        <v>0.99865663621708756</v>
      </c>
      <c r="N171" s="143">
        <f t="shared" ca="1" si="25"/>
        <v>37.5</v>
      </c>
      <c r="O171" s="139"/>
      <c r="P171" s="1" t="s">
        <v>151</v>
      </c>
      <c r="Q171" s="1" t="s">
        <v>146</v>
      </c>
      <c r="R171" s="1" t="s">
        <v>149</v>
      </c>
      <c r="S171" s="1"/>
      <c r="W171" s="139"/>
    </row>
    <row r="172" spans="1:23" x14ac:dyDescent="0.25">
      <c r="A172" s="148" t="str">
        <f t="shared" si="22"/>
        <v>201432septembre</v>
      </c>
      <c r="B172" s="155">
        <v>2014</v>
      </c>
      <c r="C172" s="139" t="s">
        <v>108</v>
      </c>
      <c r="D172" s="142">
        <v>32</v>
      </c>
      <c r="E172" s="143">
        <f t="shared" ca="1" si="23"/>
        <v>0</v>
      </c>
      <c r="F172" s="143">
        <f t="shared" ca="1" si="24"/>
        <v>0.92</v>
      </c>
      <c r="G172" s="139">
        <f t="shared" ca="1" si="26"/>
        <v>0</v>
      </c>
      <c r="H172" s="139">
        <f t="shared" ca="1" si="27"/>
        <v>0</v>
      </c>
      <c r="I172" s="139">
        <f t="shared" ca="1" si="28"/>
        <v>0</v>
      </c>
      <c r="J172" s="139">
        <f t="shared" ca="1" si="29"/>
        <v>487.32943469785573</v>
      </c>
      <c r="K172" s="139">
        <f t="shared" ca="1" si="30"/>
        <v>0</v>
      </c>
      <c r="L172" s="139">
        <f t="shared" ca="1" si="31"/>
        <v>99.651220727453904</v>
      </c>
      <c r="M172" s="157">
        <f t="shared" ca="1" si="32"/>
        <v>0.99883923389437024</v>
      </c>
      <c r="N172" s="143">
        <f t="shared" ca="1" si="25"/>
        <v>230.5</v>
      </c>
      <c r="O172" s="139"/>
      <c r="P172" s="1" t="s">
        <v>152</v>
      </c>
      <c r="Q172" s="1" t="s">
        <v>147</v>
      </c>
      <c r="R172" s="1" t="s">
        <v>150</v>
      </c>
      <c r="S172" s="1"/>
      <c r="W172" s="139"/>
    </row>
    <row r="173" spans="1:23" x14ac:dyDescent="0.25">
      <c r="A173" s="148" t="str">
        <f t="shared" si="22"/>
        <v>201432octobre</v>
      </c>
      <c r="B173" s="155">
        <v>2014</v>
      </c>
      <c r="C173" s="139" t="s">
        <v>109</v>
      </c>
      <c r="D173" s="142">
        <v>32</v>
      </c>
      <c r="E173" s="143">
        <f t="shared" ca="1" si="23"/>
        <v>0</v>
      </c>
      <c r="F173" s="143">
        <f t="shared" ca="1" si="24"/>
        <v>0.8</v>
      </c>
      <c r="G173" s="139">
        <f t="shared" ca="1" si="26"/>
        <v>0</v>
      </c>
      <c r="H173" s="139">
        <f t="shared" ca="1" si="27"/>
        <v>0</v>
      </c>
      <c r="I173" s="139">
        <f t="shared" ca="1" si="28"/>
        <v>0</v>
      </c>
      <c r="J173" s="139">
        <f t="shared" ca="1" si="29"/>
        <v>599.16117435590172</v>
      </c>
      <c r="K173" s="139">
        <f t="shared" ca="1" si="30"/>
        <v>0</v>
      </c>
      <c r="L173" s="139">
        <f t="shared" ca="1" si="31"/>
        <v>94.634238667549923</v>
      </c>
      <c r="M173" s="157">
        <f t="shared" ca="1" si="32"/>
        <v>0.99847514486123823</v>
      </c>
      <c r="N173" s="143">
        <f t="shared" ca="1" si="25"/>
        <v>227.23</v>
      </c>
      <c r="O173" s="139"/>
      <c r="P173" s="1" t="s">
        <v>153</v>
      </c>
      <c r="Q173" s="1" t="s">
        <v>148</v>
      </c>
      <c r="R173" s="1" t="s">
        <v>151</v>
      </c>
      <c r="S173" s="1"/>
      <c r="W173" s="139"/>
    </row>
    <row r="174" spans="1:23" x14ac:dyDescent="0.25">
      <c r="A174" s="148" t="str">
        <f t="shared" si="22"/>
        <v>201432novembre</v>
      </c>
      <c r="B174" s="155">
        <v>2014</v>
      </c>
      <c r="C174" s="139" t="s">
        <v>110</v>
      </c>
      <c r="D174" s="142">
        <v>32</v>
      </c>
      <c r="E174" s="143">
        <f t="shared" ca="1" si="23"/>
        <v>0</v>
      </c>
      <c r="F174" s="143">
        <f t="shared" ca="1" si="24"/>
        <v>0.76</v>
      </c>
      <c r="G174" s="139">
        <f t="shared" ca="1" si="26"/>
        <v>0</v>
      </c>
      <c r="H174" s="139">
        <f t="shared" ca="1" si="27"/>
        <v>0</v>
      </c>
      <c r="I174" s="139">
        <f t="shared" ca="1" si="28"/>
        <v>0</v>
      </c>
      <c r="J174" s="139">
        <f t="shared" ca="1" si="29"/>
        <v>0</v>
      </c>
      <c r="K174" s="139">
        <f t="shared" ca="1" si="30"/>
        <v>0</v>
      </c>
      <c r="L174" s="139">
        <f t="shared" ca="1" si="31"/>
        <v>103.57327809425168</v>
      </c>
      <c r="M174" s="157">
        <f t="shared" ca="1" si="32"/>
        <v>0.99864093503669471</v>
      </c>
      <c r="N174" s="143">
        <f t="shared" ca="1" si="25"/>
        <v>59.22</v>
      </c>
      <c r="O174" s="139"/>
      <c r="P174" s="1" t="s">
        <v>154</v>
      </c>
      <c r="Q174" s="1" t="s">
        <v>149</v>
      </c>
      <c r="R174" s="1" t="s">
        <v>152</v>
      </c>
      <c r="S174" s="1"/>
      <c r="W174" s="139"/>
    </row>
    <row r="175" spans="1:23" x14ac:dyDescent="0.25">
      <c r="A175" s="148" t="str">
        <f t="shared" si="22"/>
        <v>201432décembre</v>
      </c>
      <c r="B175" s="155">
        <v>2014</v>
      </c>
      <c r="C175" s="139" t="s">
        <v>111</v>
      </c>
      <c r="D175" s="142">
        <v>32</v>
      </c>
      <c r="E175" s="143">
        <f t="shared" ca="1" si="23"/>
        <v>0</v>
      </c>
      <c r="F175" s="143">
        <f t="shared" ca="1" si="24"/>
        <v>0.71</v>
      </c>
      <c r="G175" s="139">
        <f t="shared" ca="1" si="26"/>
        <v>0</v>
      </c>
      <c r="H175" s="139">
        <f t="shared" ca="1" si="27"/>
        <v>0</v>
      </c>
      <c r="I175" s="139">
        <f t="shared" ca="1" si="28"/>
        <v>0</v>
      </c>
      <c r="J175" s="139">
        <f t="shared" ca="1" si="29"/>
        <v>0</v>
      </c>
      <c r="K175" s="139">
        <f t="shared" ca="1" si="30"/>
        <v>0</v>
      </c>
      <c r="L175" s="139">
        <f t="shared" ca="1" si="31"/>
        <v>0</v>
      </c>
      <c r="M175" s="157">
        <f t="shared" ca="1" si="32"/>
        <v>0.99848586810228801</v>
      </c>
      <c r="N175" s="143">
        <f t="shared" ca="1" si="25"/>
        <v>133.94</v>
      </c>
      <c r="O175" s="139"/>
      <c r="P175" s="1" t="s">
        <v>155</v>
      </c>
      <c r="Q175" s="1" t="s">
        <v>150</v>
      </c>
      <c r="R175" s="1" t="s">
        <v>153</v>
      </c>
      <c r="S175" s="1"/>
      <c r="W175" s="139"/>
    </row>
    <row r="176" spans="1:23" x14ac:dyDescent="0.25">
      <c r="A176" s="148" t="str">
        <f t="shared" si="22"/>
        <v>201433janvier</v>
      </c>
      <c r="B176" s="155">
        <v>2014</v>
      </c>
      <c r="C176" s="139" t="s">
        <v>104</v>
      </c>
      <c r="D176" s="142">
        <v>33</v>
      </c>
      <c r="E176" s="143">
        <f t="shared" ca="1" si="23"/>
        <v>0</v>
      </c>
      <c r="F176" s="143">
        <f t="shared" ca="1" si="24"/>
        <v>0</v>
      </c>
      <c r="G176" s="139">
        <f t="shared" ca="1" si="26"/>
        <v>0</v>
      </c>
      <c r="H176" s="139">
        <f t="shared" ca="1" si="27"/>
        <v>0</v>
      </c>
      <c r="I176" s="139">
        <f t="shared" ca="1" si="28"/>
        <v>0</v>
      </c>
      <c r="J176" s="139">
        <f t="shared" ca="1" si="29"/>
        <v>270.70925825663238</v>
      </c>
      <c r="K176" s="139">
        <f t="shared" ca="1" si="30"/>
        <v>0</v>
      </c>
      <c r="L176" s="139">
        <f t="shared" ca="1" si="31"/>
        <v>110.57054400707652</v>
      </c>
      <c r="M176" s="157">
        <f t="shared" ca="1" si="32"/>
        <v>0.99664354441709557</v>
      </c>
      <c r="N176" s="143">
        <f t="shared" ca="1" si="25"/>
        <v>0</v>
      </c>
      <c r="O176" s="139"/>
      <c r="P176" s="1" t="s">
        <v>144</v>
      </c>
      <c r="Q176" s="1" t="s">
        <v>139</v>
      </c>
      <c r="R176" s="1" t="s">
        <v>142</v>
      </c>
      <c r="S176" s="1"/>
      <c r="W176" s="139"/>
    </row>
    <row r="177" spans="1:23" x14ac:dyDescent="0.25">
      <c r="A177" s="148" t="str">
        <f t="shared" si="22"/>
        <v>201433février</v>
      </c>
      <c r="B177" s="155">
        <v>2014</v>
      </c>
      <c r="C177" s="139" t="s">
        <v>105</v>
      </c>
      <c r="D177" s="142">
        <v>33</v>
      </c>
      <c r="E177" s="143">
        <f t="shared" ca="1" si="23"/>
        <v>0</v>
      </c>
      <c r="F177" s="143">
        <f t="shared" ca="1" si="24"/>
        <v>0</v>
      </c>
      <c r="G177" s="139">
        <f t="shared" ca="1" si="26"/>
        <v>0</v>
      </c>
      <c r="H177" s="139">
        <f t="shared" ca="1" si="27"/>
        <v>0</v>
      </c>
      <c r="I177" s="139">
        <f t="shared" ca="1" si="28"/>
        <v>0</v>
      </c>
      <c r="J177" s="139">
        <f t="shared" ca="1" si="29"/>
        <v>201.69423154497781</v>
      </c>
      <c r="K177" s="139">
        <f t="shared" ca="1" si="30"/>
        <v>0</v>
      </c>
      <c r="L177" s="139">
        <f t="shared" ca="1" si="31"/>
        <v>105.38518284329223</v>
      </c>
      <c r="M177" s="157">
        <f t="shared" ca="1" si="32"/>
        <v>0.99614170466502983</v>
      </c>
      <c r="N177" s="143">
        <f t="shared" ca="1" si="25"/>
        <v>1</v>
      </c>
      <c r="O177" s="139"/>
      <c r="P177" s="1" t="s">
        <v>145</v>
      </c>
      <c r="Q177" s="1" t="s">
        <v>140</v>
      </c>
      <c r="R177" s="1" t="s">
        <v>143</v>
      </c>
      <c r="S177" s="1"/>
      <c r="W177" s="139"/>
    </row>
    <row r="178" spans="1:23" x14ac:dyDescent="0.25">
      <c r="A178" s="148" t="str">
        <f t="shared" si="22"/>
        <v>201433mars</v>
      </c>
      <c r="B178" s="155">
        <v>2014</v>
      </c>
      <c r="C178" s="139" t="s">
        <v>47</v>
      </c>
      <c r="D178" s="142">
        <v>33</v>
      </c>
      <c r="E178" s="143">
        <f t="shared" ca="1" si="23"/>
        <v>0</v>
      </c>
      <c r="F178" s="143">
        <f t="shared" ca="1" si="24"/>
        <v>0</v>
      </c>
      <c r="G178" s="139">
        <f t="shared" ca="1" si="26"/>
        <v>0</v>
      </c>
      <c r="H178" s="139">
        <f t="shared" ca="1" si="27"/>
        <v>0</v>
      </c>
      <c r="I178" s="139">
        <f t="shared" ca="1" si="28"/>
        <v>0</v>
      </c>
      <c r="J178" s="139">
        <f t="shared" ca="1" si="29"/>
        <v>204.03999183840034</v>
      </c>
      <c r="K178" s="139">
        <f t="shared" ca="1" si="30"/>
        <v>0</v>
      </c>
      <c r="L178" s="139">
        <f t="shared" ca="1" si="31"/>
        <v>212.47211303516414</v>
      </c>
      <c r="M178" s="157">
        <f t="shared" ca="1" si="32"/>
        <v>0.99547511312217196</v>
      </c>
      <c r="N178" s="143">
        <f t="shared" ca="1" si="25"/>
        <v>4.5</v>
      </c>
      <c r="O178" s="139"/>
      <c r="P178" s="1" t="s">
        <v>146</v>
      </c>
      <c r="Q178" s="1" t="s">
        <v>141</v>
      </c>
      <c r="R178" s="1" t="s">
        <v>144</v>
      </c>
      <c r="S178" s="1"/>
      <c r="W178" s="139"/>
    </row>
    <row r="179" spans="1:23" x14ac:dyDescent="0.25">
      <c r="A179" s="148" t="str">
        <f t="shared" si="22"/>
        <v>201433avril</v>
      </c>
      <c r="B179" s="155">
        <v>2014</v>
      </c>
      <c r="C179" s="139" t="s">
        <v>48</v>
      </c>
      <c r="D179" s="142">
        <v>33</v>
      </c>
      <c r="E179" s="143">
        <f t="shared" ca="1" si="23"/>
        <v>0</v>
      </c>
      <c r="F179" s="143">
        <f t="shared" ca="1" si="24"/>
        <v>0</v>
      </c>
      <c r="G179" s="139">
        <f t="shared" ca="1" si="26"/>
        <v>0</v>
      </c>
      <c r="H179" s="139">
        <f t="shared" ca="1" si="27"/>
        <v>0</v>
      </c>
      <c r="I179" s="139">
        <f t="shared" ca="1" si="28"/>
        <v>0</v>
      </c>
      <c r="J179" s="139">
        <f t="shared" ca="1" si="29"/>
        <v>0</v>
      </c>
      <c r="K179" s="139">
        <f t="shared" ca="1" si="30"/>
        <v>0</v>
      </c>
      <c r="L179" s="139">
        <f t="shared" ca="1" si="31"/>
        <v>245.30847540782531</v>
      </c>
      <c r="M179" s="157">
        <f t="shared" ca="1" si="32"/>
        <v>0.99500665778961384</v>
      </c>
      <c r="N179" s="143">
        <f t="shared" ca="1" si="25"/>
        <v>0</v>
      </c>
      <c r="O179" s="139"/>
      <c r="P179" s="1" t="s">
        <v>147</v>
      </c>
      <c r="Q179" s="1" t="s">
        <v>142</v>
      </c>
      <c r="R179" s="1" t="s">
        <v>145</v>
      </c>
      <c r="S179" s="1"/>
      <c r="W179" s="139"/>
    </row>
    <row r="180" spans="1:23" x14ac:dyDescent="0.25">
      <c r="A180" s="148" t="str">
        <f t="shared" si="22"/>
        <v>201433mai</v>
      </c>
      <c r="B180" s="155">
        <v>2014</v>
      </c>
      <c r="C180" s="139" t="s">
        <v>49</v>
      </c>
      <c r="D180" s="142">
        <v>33</v>
      </c>
      <c r="E180" s="143">
        <f t="shared" ca="1" si="23"/>
        <v>0</v>
      </c>
      <c r="F180" s="143">
        <f t="shared" ca="1" si="24"/>
        <v>0</v>
      </c>
      <c r="G180" s="139">
        <f t="shared" ca="1" si="26"/>
        <v>0</v>
      </c>
      <c r="H180" s="139">
        <f t="shared" ca="1" si="27"/>
        <v>0</v>
      </c>
      <c r="I180" s="139">
        <f t="shared" ca="1" si="28"/>
        <v>0</v>
      </c>
      <c r="J180" s="139">
        <f t="shared" ca="1" si="29"/>
        <v>0</v>
      </c>
      <c r="K180" s="139">
        <f t="shared" ca="1" si="30"/>
        <v>0</v>
      </c>
      <c r="L180" s="139">
        <f t="shared" ca="1" si="31"/>
        <v>373.3200597312096</v>
      </c>
      <c r="M180" s="157">
        <f t="shared" ca="1" si="32"/>
        <v>0.99487992197976349</v>
      </c>
      <c r="N180" s="143">
        <f t="shared" ca="1" si="25"/>
        <v>0</v>
      </c>
      <c r="O180" s="139"/>
      <c r="P180" s="1" t="s">
        <v>148</v>
      </c>
      <c r="Q180" s="1" t="s">
        <v>143</v>
      </c>
      <c r="R180" s="1" t="s">
        <v>146</v>
      </c>
      <c r="S180" s="1"/>
      <c r="W180" s="139"/>
    </row>
    <row r="181" spans="1:23" x14ac:dyDescent="0.25">
      <c r="A181" s="148" t="str">
        <f t="shared" si="22"/>
        <v>201433juin</v>
      </c>
      <c r="B181" s="155">
        <v>2014</v>
      </c>
      <c r="C181" s="139" t="s">
        <v>50</v>
      </c>
      <c r="D181" s="142">
        <v>33</v>
      </c>
      <c r="E181" s="143">
        <f t="shared" ca="1" si="23"/>
        <v>0</v>
      </c>
      <c r="F181" s="143">
        <f t="shared" ca="1" si="24"/>
        <v>0</v>
      </c>
      <c r="G181" s="139">
        <f t="shared" ca="1" si="26"/>
        <v>0</v>
      </c>
      <c r="H181" s="139">
        <f t="shared" ca="1" si="27"/>
        <v>0</v>
      </c>
      <c r="I181" s="139">
        <f t="shared" ca="1" si="28"/>
        <v>0</v>
      </c>
      <c r="J181" s="139">
        <f t="shared" ca="1" si="29"/>
        <v>0</v>
      </c>
      <c r="K181" s="139">
        <f t="shared" ca="1" si="30"/>
        <v>0</v>
      </c>
      <c r="L181" s="139">
        <f t="shared" ca="1" si="31"/>
        <v>356.42152786028277</v>
      </c>
      <c r="M181" s="157">
        <f t="shared" ca="1" si="32"/>
        <v>0.99504896028165912</v>
      </c>
      <c r="N181" s="143">
        <f t="shared" ca="1" si="25"/>
        <v>50</v>
      </c>
      <c r="O181" s="139"/>
      <c r="P181" s="1" t="s">
        <v>149</v>
      </c>
      <c r="Q181" s="1" t="s">
        <v>144</v>
      </c>
      <c r="R181" s="1" t="s">
        <v>147</v>
      </c>
      <c r="S181" s="1"/>
      <c r="W181" s="139"/>
    </row>
    <row r="182" spans="1:23" x14ac:dyDescent="0.25">
      <c r="A182" s="148" t="str">
        <f t="shared" si="22"/>
        <v>201433juillet</v>
      </c>
      <c r="B182" s="155">
        <v>2014</v>
      </c>
      <c r="C182" s="139" t="s">
        <v>106</v>
      </c>
      <c r="D182" s="142">
        <v>33</v>
      </c>
      <c r="E182" s="143">
        <f t="shared" ca="1" si="23"/>
        <v>0</v>
      </c>
      <c r="F182" s="143">
        <f t="shared" ca="1" si="24"/>
        <v>0</v>
      </c>
      <c r="G182" s="139">
        <f t="shared" ca="1" si="26"/>
        <v>0</v>
      </c>
      <c r="H182" s="139">
        <f t="shared" ca="1" si="27"/>
        <v>0</v>
      </c>
      <c r="I182" s="139">
        <f t="shared" ca="1" si="28"/>
        <v>0</v>
      </c>
      <c r="J182" s="139">
        <f t="shared" ca="1" si="29"/>
        <v>0</v>
      </c>
      <c r="K182" s="139">
        <f t="shared" ca="1" si="30"/>
        <v>0</v>
      </c>
      <c r="L182" s="139">
        <f t="shared" ca="1" si="31"/>
        <v>298.24038174768867</v>
      </c>
      <c r="M182" s="157">
        <f t="shared" ca="1" si="32"/>
        <v>0.99504029758214507</v>
      </c>
      <c r="N182" s="143">
        <f t="shared" ca="1" si="25"/>
        <v>0</v>
      </c>
      <c r="O182" s="139"/>
      <c r="P182" s="1" t="s">
        <v>150</v>
      </c>
      <c r="Q182" s="1" t="s">
        <v>145</v>
      </c>
      <c r="R182" s="1" t="s">
        <v>148</v>
      </c>
      <c r="S182" s="1"/>
      <c r="W182" s="139"/>
    </row>
    <row r="183" spans="1:23" x14ac:dyDescent="0.25">
      <c r="A183" s="148" t="str">
        <f t="shared" si="22"/>
        <v>201433août</v>
      </c>
      <c r="B183" s="155">
        <v>2014</v>
      </c>
      <c r="C183" s="139" t="s">
        <v>107</v>
      </c>
      <c r="D183" s="142">
        <v>33</v>
      </c>
      <c r="E183" s="143">
        <f t="shared" ca="1" si="23"/>
        <v>0</v>
      </c>
      <c r="F183" s="143">
        <f t="shared" ca="1" si="24"/>
        <v>0</v>
      </c>
      <c r="G183" s="139">
        <f t="shared" ca="1" si="26"/>
        <v>0</v>
      </c>
      <c r="H183" s="139">
        <f t="shared" ca="1" si="27"/>
        <v>0</v>
      </c>
      <c r="I183" s="139">
        <f t="shared" ca="1" si="28"/>
        <v>0</v>
      </c>
      <c r="J183" s="139">
        <f t="shared" ca="1" si="29"/>
        <v>0</v>
      </c>
      <c r="K183" s="139">
        <f t="shared" ca="1" si="30"/>
        <v>0</v>
      </c>
      <c r="L183" s="139">
        <f t="shared" ca="1" si="31"/>
        <v>202.44964065188785</v>
      </c>
      <c r="M183" s="157">
        <f t="shared" ca="1" si="32"/>
        <v>0.99502955400322413</v>
      </c>
      <c r="N183" s="143">
        <f t="shared" ca="1" si="25"/>
        <v>4</v>
      </c>
      <c r="O183" s="139"/>
      <c r="P183" s="1" t="s">
        <v>151</v>
      </c>
      <c r="Q183" s="1" t="s">
        <v>146</v>
      </c>
      <c r="R183" s="1" t="s">
        <v>149</v>
      </c>
      <c r="S183" s="1"/>
      <c r="W183" s="139"/>
    </row>
    <row r="184" spans="1:23" x14ac:dyDescent="0.25">
      <c r="A184" s="148" t="str">
        <f t="shared" si="22"/>
        <v>201433septembre</v>
      </c>
      <c r="B184" s="155">
        <v>2014</v>
      </c>
      <c r="C184" s="139" t="s">
        <v>108</v>
      </c>
      <c r="D184" s="142">
        <v>33</v>
      </c>
      <c r="E184" s="143">
        <f t="shared" ca="1" si="23"/>
        <v>0</v>
      </c>
      <c r="F184" s="143">
        <f t="shared" ca="1" si="24"/>
        <v>0</v>
      </c>
      <c r="G184" s="139">
        <f t="shared" ca="1" si="26"/>
        <v>0</v>
      </c>
      <c r="H184" s="139">
        <f t="shared" ca="1" si="27"/>
        <v>0</v>
      </c>
      <c r="I184" s="139">
        <f t="shared" ca="1" si="28"/>
        <v>0</v>
      </c>
      <c r="J184" s="139">
        <f t="shared" ca="1" si="29"/>
        <v>0</v>
      </c>
      <c r="K184" s="139">
        <f t="shared" ca="1" si="30"/>
        <v>0</v>
      </c>
      <c r="L184" s="139">
        <f t="shared" ca="1" si="31"/>
        <v>99.651220727453904</v>
      </c>
      <c r="M184" s="157">
        <f t="shared" ca="1" si="32"/>
        <v>0.99506674405107376</v>
      </c>
      <c r="N184" s="143">
        <f t="shared" ca="1" si="25"/>
        <v>6</v>
      </c>
      <c r="O184" s="139"/>
      <c r="P184" s="1" t="s">
        <v>152</v>
      </c>
      <c r="Q184" s="1" t="s">
        <v>147</v>
      </c>
      <c r="R184" s="1" t="s">
        <v>150</v>
      </c>
      <c r="S184" s="1"/>
      <c r="W184" s="139"/>
    </row>
    <row r="185" spans="1:23" x14ac:dyDescent="0.25">
      <c r="A185" s="148" t="str">
        <f t="shared" si="22"/>
        <v>201433octobre</v>
      </c>
      <c r="B185" s="155">
        <v>2014</v>
      </c>
      <c r="C185" s="139" t="s">
        <v>109</v>
      </c>
      <c r="D185" s="142">
        <v>33</v>
      </c>
      <c r="E185" s="143">
        <f t="shared" ca="1" si="23"/>
        <v>0</v>
      </c>
      <c r="F185" s="143">
        <f t="shared" ca="1" si="24"/>
        <v>0</v>
      </c>
      <c r="G185" s="139">
        <f t="shared" ca="1" si="26"/>
        <v>0</v>
      </c>
      <c r="H185" s="139">
        <f t="shared" ca="1" si="27"/>
        <v>0</v>
      </c>
      <c r="I185" s="139">
        <f t="shared" ca="1" si="28"/>
        <v>0</v>
      </c>
      <c r="J185" s="139">
        <f t="shared" ca="1" si="29"/>
        <v>0</v>
      </c>
      <c r="K185" s="139">
        <f t="shared" ca="1" si="30"/>
        <v>0</v>
      </c>
      <c r="L185" s="139">
        <f t="shared" ca="1" si="31"/>
        <v>94.634238667549923</v>
      </c>
      <c r="M185" s="157">
        <f t="shared" ca="1" si="32"/>
        <v>0.99512046355596218</v>
      </c>
      <c r="N185" s="143">
        <f t="shared" ca="1" si="25"/>
        <v>56.81</v>
      </c>
      <c r="O185" s="139"/>
      <c r="P185" s="1" t="s">
        <v>153</v>
      </c>
      <c r="Q185" s="1" t="s">
        <v>148</v>
      </c>
      <c r="R185" s="1" t="s">
        <v>151</v>
      </c>
      <c r="S185" s="1"/>
      <c r="W185" s="139"/>
    </row>
    <row r="186" spans="1:23" x14ac:dyDescent="0.25">
      <c r="A186" s="148" t="str">
        <f t="shared" si="22"/>
        <v>201433novembre</v>
      </c>
      <c r="B186" s="155">
        <v>2014</v>
      </c>
      <c r="C186" s="139" t="s">
        <v>110</v>
      </c>
      <c r="D186" s="142">
        <v>33</v>
      </c>
      <c r="E186" s="143">
        <f t="shared" ca="1" si="23"/>
        <v>0</v>
      </c>
      <c r="F186" s="143">
        <f t="shared" ca="1" si="24"/>
        <v>0</v>
      </c>
      <c r="G186" s="139">
        <f t="shared" ca="1" si="26"/>
        <v>0</v>
      </c>
      <c r="H186" s="139">
        <f t="shared" ca="1" si="27"/>
        <v>0</v>
      </c>
      <c r="I186" s="139">
        <f t="shared" ca="1" si="28"/>
        <v>0</v>
      </c>
      <c r="J186" s="139">
        <f t="shared" ca="1" si="29"/>
        <v>0</v>
      </c>
      <c r="K186" s="139">
        <f t="shared" ca="1" si="30"/>
        <v>0</v>
      </c>
      <c r="L186" s="139">
        <f t="shared" ca="1" si="31"/>
        <v>0</v>
      </c>
      <c r="M186" s="157">
        <f t="shared" ca="1" si="32"/>
        <v>0.99497145963577061</v>
      </c>
      <c r="N186" s="143">
        <f t="shared" ca="1" si="25"/>
        <v>20.58</v>
      </c>
      <c r="O186" s="139"/>
      <c r="P186" s="1" t="s">
        <v>154</v>
      </c>
      <c r="Q186" s="1" t="s">
        <v>149</v>
      </c>
      <c r="R186" s="1" t="s">
        <v>152</v>
      </c>
      <c r="S186" s="1"/>
      <c r="W186" s="139"/>
    </row>
    <row r="187" spans="1:23" x14ac:dyDescent="0.25">
      <c r="A187" s="148" t="str">
        <f t="shared" si="22"/>
        <v>201433décembre</v>
      </c>
      <c r="B187" s="155">
        <v>2014</v>
      </c>
      <c r="C187" s="139" t="s">
        <v>111</v>
      </c>
      <c r="D187" s="142">
        <v>33</v>
      </c>
      <c r="E187" s="143">
        <f t="shared" ca="1" si="23"/>
        <v>0</v>
      </c>
      <c r="F187" s="143">
        <f t="shared" ca="1" si="24"/>
        <v>0.56999999999999995</v>
      </c>
      <c r="G187" s="139">
        <f t="shared" ca="1" si="26"/>
        <v>0</v>
      </c>
      <c r="H187" s="139">
        <f t="shared" ca="1" si="27"/>
        <v>0</v>
      </c>
      <c r="I187" s="139">
        <f t="shared" ca="1" si="28"/>
        <v>0</v>
      </c>
      <c r="J187" s="139">
        <f t="shared" ca="1" si="29"/>
        <v>699.30069930069931</v>
      </c>
      <c r="K187" s="139">
        <f t="shared" ca="1" si="30"/>
        <v>0</v>
      </c>
      <c r="L187" s="139">
        <f t="shared" ca="1" si="31"/>
        <v>0</v>
      </c>
      <c r="M187" s="157">
        <f t="shared" ca="1" si="32"/>
        <v>0.9949528936742934</v>
      </c>
      <c r="N187" s="143">
        <f t="shared" ca="1" si="25"/>
        <v>81.02</v>
      </c>
      <c r="O187" s="139"/>
      <c r="P187" s="1" t="s">
        <v>155</v>
      </c>
      <c r="Q187" s="1" t="s">
        <v>150</v>
      </c>
      <c r="R187" s="1" t="s">
        <v>153</v>
      </c>
      <c r="S187" s="1"/>
      <c r="W187" s="139"/>
    </row>
    <row r="188" spans="1:23" x14ac:dyDescent="0.25">
      <c r="A188" s="148" t="str">
        <f t="shared" si="22"/>
        <v>201434janvier</v>
      </c>
      <c r="B188" s="155">
        <v>2014</v>
      </c>
      <c r="C188" s="139" t="s">
        <v>104</v>
      </c>
      <c r="D188" s="142">
        <v>34</v>
      </c>
      <c r="E188" s="143">
        <f t="shared" ca="1" si="23"/>
        <v>0</v>
      </c>
      <c r="F188" s="143">
        <f t="shared" ca="1" si="24"/>
        <v>0</v>
      </c>
      <c r="G188" s="139">
        <f t="shared" ca="1" si="26"/>
        <v>0</v>
      </c>
      <c r="H188" s="139">
        <f t="shared" ca="1" si="27"/>
        <v>0</v>
      </c>
      <c r="I188" s="139">
        <f t="shared" ca="1" si="28"/>
        <v>0</v>
      </c>
      <c r="J188" s="139">
        <f t="shared" ca="1" si="29"/>
        <v>0</v>
      </c>
      <c r="K188" s="139">
        <f t="shared" ca="1" si="30"/>
        <v>0</v>
      </c>
      <c r="L188" s="139">
        <f t="shared" ca="1" si="31"/>
        <v>0</v>
      </c>
      <c r="M188" s="157">
        <f t="shared" ca="1" si="32"/>
        <v>0.999466780420177</v>
      </c>
      <c r="N188" s="143">
        <f t="shared" ca="1" si="25"/>
        <v>7</v>
      </c>
      <c r="O188" s="139"/>
      <c r="P188" s="1" t="s">
        <v>144</v>
      </c>
      <c r="Q188" s="1" t="s">
        <v>139</v>
      </c>
      <c r="R188" s="1" t="s">
        <v>142</v>
      </c>
      <c r="S188" s="1"/>
      <c r="W188" s="139"/>
    </row>
    <row r="189" spans="1:23" x14ac:dyDescent="0.25">
      <c r="A189" s="148" t="str">
        <f t="shared" si="22"/>
        <v>201434février</v>
      </c>
      <c r="B189" s="155">
        <v>2014</v>
      </c>
      <c r="C189" s="139" t="s">
        <v>105</v>
      </c>
      <c r="D189" s="142">
        <v>34</v>
      </c>
      <c r="E189" s="143">
        <f t="shared" ca="1" si="23"/>
        <v>0</v>
      </c>
      <c r="F189" s="143">
        <f t="shared" ca="1" si="24"/>
        <v>0</v>
      </c>
      <c r="G189" s="139">
        <f t="shared" ca="1" si="26"/>
        <v>0</v>
      </c>
      <c r="H189" s="139">
        <f t="shared" ca="1" si="27"/>
        <v>0</v>
      </c>
      <c r="I189" s="139">
        <f t="shared" ca="1" si="28"/>
        <v>0</v>
      </c>
      <c r="J189" s="139">
        <f t="shared" ca="1" si="29"/>
        <v>0</v>
      </c>
      <c r="K189" s="139">
        <f t="shared" ca="1" si="30"/>
        <v>0</v>
      </c>
      <c r="L189" s="139">
        <f t="shared" ca="1" si="31"/>
        <v>0</v>
      </c>
      <c r="M189" s="157">
        <f t="shared" ca="1" si="32"/>
        <v>0.99966740576496671</v>
      </c>
      <c r="N189" s="143">
        <f t="shared" ca="1" si="25"/>
        <v>54.25</v>
      </c>
      <c r="O189" s="139"/>
      <c r="P189" s="1" t="s">
        <v>145</v>
      </c>
      <c r="Q189" s="1" t="s">
        <v>140</v>
      </c>
      <c r="R189" s="1" t="s">
        <v>143</v>
      </c>
      <c r="S189" s="1"/>
      <c r="W189" s="139"/>
    </row>
    <row r="190" spans="1:23" x14ac:dyDescent="0.25">
      <c r="A190" s="148" t="str">
        <f t="shared" si="22"/>
        <v>201434mars</v>
      </c>
      <c r="B190" s="155">
        <v>2014</v>
      </c>
      <c r="C190" s="139" t="s">
        <v>47</v>
      </c>
      <c r="D190" s="142">
        <v>34</v>
      </c>
      <c r="E190" s="143">
        <f t="shared" ca="1" si="23"/>
        <v>0</v>
      </c>
      <c r="F190" s="143">
        <f t="shared" ca="1" si="24"/>
        <v>0</v>
      </c>
      <c r="G190" s="139">
        <f t="shared" ca="1" si="26"/>
        <v>0</v>
      </c>
      <c r="H190" s="139">
        <f t="shared" ca="1" si="27"/>
        <v>0</v>
      </c>
      <c r="I190" s="139">
        <f t="shared" ca="1" si="28"/>
        <v>0</v>
      </c>
      <c r="J190" s="139">
        <f t="shared" ca="1" si="29"/>
        <v>500.25012506253125</v>
      </c>
      <c r="K190" s="139">
        <f t="shared" ca="1" si="30"/>
        <v>0</v>
      </c>
      <c r="L190" s="139">
        <f t="shared" ca="1" si="31"/>
        <v>0</v>
      </c>
      <c r="M190" s="157">
        <f t="shared" ca="1" si="32"/>
        <v>0.99968847352024925</v>
      </c>
      <c r="N190" s="143">
        <f t="shared" ca="1" si="25"/>
        <v>0</v>
      </c>
      <c r="O190" s="139"/>
      <c r="P190" s="1" t="s">
        <v>146</v>
      </c>
      <c r="Q190" s="1" t="s">
        <v>141</v>
      </c>
      <c r="R190" s="1" t="s">
        <v>144</v>
      </c>
      <c r="S190" s="1"/>
      <c r="W190" s="139"/>
    </row>
    <row r="191" spans="1:23" x14ac:dyDescent="0.25">
      <c r="A191" s="148" t="str">
        <f t="shared" si="22"/>
        <v>201434avril</v>
      </c>
      <c r="B191" s="155">
        <v>2014</v>
      </c>
      <c r="C191" s="139" t="s">
        <v>48</v>
      </c>
      <c r="D191" s="142">
        <v>34</v>
      </c>
      <c r="E191" s="143">
        <f t="shared" ca="1" si="23"/>
        <v>0</v>
      </c>
      <c r="F191" s="143">
        <f t="shared" ca="1" si="24"/>
        <v>0</v>
      </c>
      <c r="G191" s="139">
        <f t="shared" ca="1" si="26"/>
        <v>0</v>
      </c>
      <c r="H191" s="139">
        <f t="shared" ca="1" si="27"/>
        <v>0</v>
      </c>
      <c r="I191" s="139">
        <f t="shared" ca="1" si="28"/>
        <v>0</v>
      </c>
      <c r="J191" s="139">
        <f t="shared" ca="1" si="29"/>
        <v>789.68149513029744</v>
      </c>
      <c r="K191" s="139">
        <f t="shared" ca="1" si="30"/>
        <v>0</v>
      </c>
      <c r="L191" s="139">
        <f t="shared" ca="1" si="31"/>
        <v>0</v>
      </c>
      <c r="M191" s="157">
        <f t="shared" ca="1" si="32"/>
        <v>0.99958626396359118</v>
      </c>
      <c r="N191" s="143">
        <f t="shared" ca="1" si="25"/>
        <v>0</v>
      </c>
      <c r="O191" s="139"/>
      <c r="P191" s="1" t="s">
        <v>147</v>
      </c>
      <c r="Q191" s="1" t="s">
        <v>142</v>
      </c>
      <c r="R191" s="1" t="s">
        <v>145</v>
      </c>
      <c r="S191" s="1"/>
      <c r="W191" s="139"/>
    </row>
    <row r="192" spans="1:23" x14ac:dyDescent="0.25">
      <c r="A192" s="148" t="str">
        <f t="shared" si="22"/>
        <v>201434mai</v>
      </c>
      <c r="B192" s="155">
        <v>2014</v>
      </c>
      <c r="C192" s="139" t="s">
        <v>49</v>
      </c>
      <c r="D192" s="142">
        <v>34</v>
      </c>
      <c r="E192" s="143">
        <f t="shared" ca="1" si="23"/>
        <v>0</v>
      </c>
      <c r="F192" s="143">
        <f t="shared" ca="1" si="24"/>
        <v>0</v>
      </c>
      <c r="G192" s="139">
        <f t="shared" ca="1" si="26"/>
        <v>0</v>
      </c>
      <c r="H192" s="139">
        <f t="shared" ca="1" si="27"/>
        <v>0</v>
      </c>
      <c r="I192" s="139">
        <f t="shared" ca="1" si="28"/>
        <v>0</v>
      </c>
      <c r="J192" s="139">
        <f t="shared" ca="1" si="29"/>
        <v>818.33060556464818</v>
      </c>
      <c r="K192" s="139">
        <f t="shared" ca="1" si="30"/>
        <v>0</v>
      </c>
      <c r="L192" s="139">
        <f t="shared" ca="1" si="31"/>
        <v>0</v>
      </c>
      <c r="M192" s="157">
        <f t="shared" ca="1" si="32"/>
        <v>0.99954436724000451</v>
      </c>
      <c r="N192" s="143">
        <f t="shared" ca="1" si="25"/>
        <v>1.5</v>
      </c>
      <c r="O192" s="139"/>
      <c r="P192" s="1" t="s">
        <v>148</v>
      </c>
      <c r="Q192" s="1" t="s">
        <v>143</v>
      </c>
      <c r="R192" s="1" t="s">
        <v>146</v>
      </c>
      <c r="S192" s="1"/>
      <c r="W192" s="139"/>
    </row>
    <row r="193" spans="1:23" x14ac:dyDescent="0.25">
      <c r="A193" s="148" t="str">
        <f t="shared" si="22"/>
        <v>201434juin</v>
      </c>
      <c r="B193" s="155">
        <v>2014</v>
      </c>
      <c r="C193" s="139" t="s">
        <v>50</v>
      </c>
      <c r="D193" s="142">
        <v>34</v>
      </c>
      <c r="E193" s="143">
        <f t="shared" ca="1" si="23"/>
        <v>0</v>
      </c>
      <c r="F193" s="143">
        <f t="shared" ca="1" si="24"/>
        <v>0</v>
      </c>
      <c r="G193" s="139">
        <f t="shared" ca="1" si="26"/>
        <v>0</v>
      </c>
      <c r="H193" s="139">
        <f t="shared" ca="1" si="27"/>
        <v>0</v>
      </c>
      <c r="I193" s="139">
        <f t="shared" ca="1" si="28"/>
        <v>0</v>
      </c>
      <c r="J193" s="139">
        <f t="shared" ca="1" si="29"/>
        <v>1146.4603038119806</v>
      </c>
      <c r="K193" s="139">
        <f t="shared" ca="1" si="30"/>
        <v>0</v>
      </c>
      <c r="L193" s="139">
        <f t="shared" ca="1" si="31"/>
        <v>0</v>
      </c>
      <c r="M193" s="157">
        <f t="shared" ca="1" si="32"/>
        <v>0.99957983193277311</v>
      </c>
      <c r="N193" s="143">
        <f t="shared" ca="1" si="25"/>
        <v>0</v>
      </c>
      <c r="O193" s="139"/>
      <c r="P193" s="1" t="s">
        <v>149</v>
      </c>
      <c r="Q193" s="1" t="s">
        <v>144</v>
      </c>
      <c r="R193" s="1" t="s">
        <v>147</v>
      </c>
      <c r="S193" s="1"/>
      <c r="W193" s="139"/>
    </row>
    <row r="194" spans="1:23" x14ac:dyDescent="0.25">
      <c r="A194" s="148" t="str">
        <f t="shared" ref="A194:A257" si="33">CONCATENATE(B194,D194,C194)</f>
        <v>201434juillet</v>
      </c>
      <c r="B194" s="155">
        <v>2014</v>
      </c>
      <c r="C194" s="139" t="s">
        <v>106</v>
      </c>
      <c r="D194" s="142">
        <v>34</v>
      </c>
      <c r="E194" s="143">
        <f t="shared" ref="E194:E257" ca="1" si="34">INDIRECT("'"&amp;$R$2&amp;" "&amp;D194&amp;"'!"&amp;P194&amp;$S$3)</f>
        <v>0</v>
      </c>
      <c r="F194" s="143">
        <f t="shared" ref="F194:F257" ca="1" si="35">INDIRECT("'"&amp;$R$2&amp;" "&amp;D194&amp;"'!"&amp;P194&amp;$S$4)</f>
        <v>0</v>
      </c>
      <c r="G194" s="139">
        <f t="shared" ca="1" si="26"/>
        <v>0</v>
      </c>
      <c r="H194" s="139">
        <f t="shared" ca="1" si="27"/>
        <v>0</v>
      </c>
      <c r="I194" s="139">
        <f t="shared" ca="1" si="28"/>
        <v>0</v>
      </c>
      <c r="J194" s="139">
        <f t="shared" ca="1" si="29"/>
        <v>1040.0416016640668</v>
      </c>
      <c r="K194" s="139">
        <f t="shared" ca="1" si="30"/>
        <v>0</v>
      </c>
      <c r="L194" s="139">
        <f t="shared" ca="1" si="31"/>
        <v>0</v>
      </c>
      <c r="M194" s="157">
        <f t="shared" ca="1" si="32"/>
        <v>0.99970449172576836</v>
      </c>
      <c r="N194" s="143">
        <f t="shared" ref="N194:N257" ca="1" si="36">INDIRECT("'"&amp;$R$2&amp;" "&amp;D194&amp;"'!"&amp;P194&amp;$S$5)</f>
        <v>0</v>
      </c>
      <c r="O194" s="139"/>
      <c r="P194" s="1" t="s">
        <v>150</v>
      </c>
      <c r="Q194" s="1" t="s">
        <v>145</v>
      </c>
      <c r="R194" s="1" t="s">
        <v>148</v>
      </c>
      <c r="S194" s="1"/>
      <c r="W194" s="139"/>
    </row>
    <row r="195" spans="1:23" x14ac:dyDescent="0.25">
      <c r="A195" s="148" t="str">
        <f t="shared" si="33"/>
        <v>201434août</v>
      </c>
      <c r="B195" s="155">
        <v>2014</v>
      </c>
      <c r="C195" s="139" t="s">
        <v>107</v>
      </c>
      <c r="D195" s="142">
        <v>34</v>
      </c>
      <c r="E195" s="143">
        <f t="shared" ca="1" si="34"/>
        <v>0</v>
      </c>
      <c r="F195" s="143">
        <f t="shared" ca="1" si="35"/>
        <v>0</v>
      </c>
      <c r="G195" s="139">
        <f t="shared" ca="1" si="26"/>
        <v>0</v>
      </c>
      <c r="H195" s="139">
        <f t="shared" ca="1" si="27"/>
        <v>0</v>
      </c>
      <c r="I195" s="139">
        <f t="shared" ca="1" si="28"/>
        <v>0</v>
      </c>
      <c r="J195" s="139">
        <f t="shared" ca="1" si="29"/>
        <v>1303.3561420658195</v>
      </c>
      <c r="K195" s="139">
        <f t="shared" ca="1" si="30"/>
        <v>0</v>
      </c>
      <c r="L195" s="139">
        <f t="shared" ca="1" si="31"/>
        <v>0</v>
      </c>
      <c r="M195" s="157">
        <f t="shared" ca="1" si="32"/>
        <v>0.99961904761904763</v>
      </c>
      <c r="N195" s="143">
        <f t="shared" ca="1" si="36"/>
        <v>0</v>
      </c>
      <c r="O195" s="139"/>
      <c r="P195" s="1" t="s">
        <v>151</v>
      </c>
      <c r="Q195" s="1" t="s">
        <v>146</v>
      </c>
      <c r="R195" s="1" t="s">
        <v>149</v>
      </c>
      <c r="S195" s="1"/>
      <c r="W195" s="139"/>
    </row>
    <row r="196" spans="1:23" x14ac:dyDescent="0.25">
      <c r="A196" s="148" t="str">
        <f t="shared" si="33"/>
        <v>201434septembre</v>
      </c>
      <c r="B196" s="155">
        <v>2014</v>
      </c>
      <c r="C196" s="139" t="s">
        <v>108</v>
      </c>
      <c r="D196" s="142">
        <v>34</v>
      </c>
      <c r="E196" s="143">
        <f t="shared" ca="1" si="34"/>
        <v>0</v>
      </c>
      <c r="F196" s="143">
        <f t="shared" ca="1" si="35"/>
        <v>0</v>
      </c>
      <c r="G196" s="139">
        <f t="shared" ca="1" si="26"/>
        <v>0</v>
      </c>
      <c r="H196" s="139">
        <f t="shared" ca="1" si="27"/>
        <v>0</v>
      </c>
      <c r="I196" s="139">
        <f t="shared" ca="1" si="28"/>
        <v>0</v>
      </c>
      <c r="J196" s="139">
        <f t="shared" ca="1" si="29"/>
        <v>711.49057274991105</v>
      </c>
      <c r="K196" s="139">
        <f t="shared" ca="1" si="30"/>
        <v>0</v>
      </c>
      <c r="L196" s="139">
        <f t="shared" ca="1" si="31"/>
        <v>0</v>
      </c>
      <c r="M196" s="157">
        <f t="shared" ca="1" si="32"/>
        <v>0.99959239130434785</v>
      </c>
      <c r="N196" s="143">
        <f t="shared" ca="1" si="36"/>
        <v>39.5</v>
      </c>
      <c r="O196" s="139"/>
      <c r="P196" s="1" t="s">
        <v>152</v>
      </c>
      <c r="Q196" s="1" t="s">
        <v>147</v>
      </c>
      <c r="R196" s="1" t="s">
        <v>150</v>
      </c>
      <c r="S196" s="1"/>
      <c r="W196" s="139"/>
    </row>
    <row r="197" spans="1:23" x14ac:dyDescent="0.25">
      <c r="A197" s="148" t="str">
        <f t="shared" si="33"/>
        <v>201434octobre</v>
      </c>
      <c r="B197" s="155">
        <v>2014</v>
      </c>
      <c r="C197" s="139" t="s">
        <v>109</v>
      </c>
      <c r="D197" s="142">
        <v>34</v>
      </c>
      <c r="E197" s="143">
        <f t="shared" ca="1" si="34"/>
        <v>0</v>
      </c>
      <c r="F197" s="143">
        <f t="shared" ca="1" si="35"/>
        <v>0</v>
      </c>
      <c r="G197" s="139">
        <f t="shared" ca="1" si="26"/>
        <v>0</v>
      </c>
      <c r="H197" s="139">
        <f t="shared" ca="1" si="27"/>
        <v>0</v>
      </c>
      <c r="I197" s="139">
        <f t="shared" ca="1" si="28"/>
        <v>0</v>
      </c>
      <c r="J197" s="139">
        <f t="shared" ca="1" si="29"/>
        <v>426.43923240938165</v>
      </c>
      <c r="K197" s="139">
        <f t="shared" ca="1" si="30"/>
        <v>0</v>
      </c>
      <c r="L197" s="139">
        <f t="shared" ca="1" si="31"/>
        <v>0</v>
      </c>
      <c r="M197" s="157">
        <f t="shared" ca="1" si="32"/>
        <v>0.99956609777263528</v>
      </c>
      <c r="N197" s="143">
        <f t="shared" ca="1" si="36"/>
        <v>5.22</v>
      </c>
      <c r="O197" s="139"/>
      <c r="P197" s="1" t="s">
        <v>153</v>
      </c>
      <c r="Q197" s="1" t="s">
        <v>148</v>
      </c>
      <c r="R197" s="1" t="s">
        <v>151</v>
      </c>
      <c r="S197" s="1"/>
      <c r="W197" s="139"/>
    </row>
    <row r="198" spans="1:23" x14ac:dyDescent="0.25">
      <c r="A198" s="148" t="str">
        <f t="shared" si="33"/>
        <v>201434novembre</v>
      </c>
      <c r="B198" s="155">
        <v>2014</v>
      </c>
      <c r="C198" s="139" t="s">
        <v>110</v>
      </c>
      <c r="D198" s="142">
        <v>34</v>
      </c>
      <c r="E198" s="143">
        <f t="shared" ca="1" si="34"/>
        <v>0</v>
      </c>
      <c r="F198" s="143">
        <f t="shared" ca="1" si="35"/>
        <v>0</v>
      </c>
      <c r="G198" s="139">
        <f t="shared" ca="1" si="26"/>
        <v>0</v>
      </c>
      <c r="H198" s="139">
        <f t="shared" ca="1" si="27"/>
        <v>0</v>
      </c>
      <c r="I198" s="139">
        <f t="shared" ca="1" si="28"/>
        <v>0</v>
      </c>
      <c r="J198" s="139">
        <f t="shared" ca="1" si="29"/>
        <v>502.51256281407041</v>
      </c>
      <c r="K198" s="139">
        <f t="shared" ca="1" si="30"/>
        <v>0</v>
      </c>
      <c r="L198" s="139">
        <f t="shared" ca="1" si="31"/>
        <v>0</v>
      </c>
      <c r="M198" s="157">
        <f t="shared" ca="1" si="32"/>
        <v>0.9997389715478987</v>
      </c>
      <c r="N198" s="143">
        <f t="shared" ca="1" si="36"/>
        <v>6.18</v>
      </c>
      <c r="O198" s="139"/>
      <c r="P198" s="1" t="s">
        <v>154</v>
      </c>
      <c r="Q198" s="1" t="s">
        <v>149</v>
      </c>
      <c r="R198" s="1" t="s">
        <v>152</v>
      </c>
      <c r="S198" s="1"/>
      <c r="W198" s="139"/>
    </row>
    <row r="199" spans="1:23" x14ac:dyDescent="0.25">
      <c r="A199" s="148" t="str">
        <f t="shared" si="33"/>
        <v>201434décembre</v>
      </c>
      <c r="B199" s="155">
        <v>2014</v>
      </c>
      <c r="C199" s="139" t="s">
        <v>111</v>
      </c>
      <c r="D199" s="142">
        <v>34</v>
      </c>
      <c r="E199" s="143">
        <f t="shared" ca="1" si="34"/>
        <v>0</v>
      </c>
      <c r="F199" s="143">
        <f t="shared" ca="1" si="35"/>
        <v>0</v>
      </c>
      <c r="G199" s="139">
        <f t="shared" ca="1" si="26"/>
        <v>0</v>
      </c>
      <c r="H199" s="139">
        <f t="shared" ca="1" si="27"/>
        <v>0</v>
      </c>
      <c r="I199" s="139">
        <f t="shared" ca="1" si="28"/>
        <v>0</v>
      </c>
      <c r="J199" s="139">
        <f t="shared" ca="1" si="29"/>
        <v>467.28971962616822</v>
      </c>
      <c r="K199" s="139">
        <f t="shared" ca="1" si="30"/>
        <v>0</v>
      </c>
      <c r="L199" s="139">
        <f t="shared" ca="1" si="31"/>
        <v>0</v>
      </c>
      <c r="M199" s="157">
        <f t="shared" ca="1" si="32"/>
        <v>0.99967917869746548</v>
      </c>
      <c r="N199" s="143">
        <f t="shared" ca="1" si="36"/>
        <v>48.24</v>
      </c>
      <c r="O199" s="139"/>
      <c r="P199" s="1" t="s">
        <v>155</v>
      </c>
      <c r="Q199" s="1" t="s">
        <v>150</v>
      </c>
      <c r="R199" s="1" t="s">
        <v>153</v>
      </c>
      <c r="S199" s="1"/>
      <c r="W199" s="139"/>
    </row>
    <row r="200" spans="1:23" x14ac:dyDescent="0.25">
      <c r="A200" s="148" t="str">
        <f t="shared" si="33"/>
        <v>201438janvier</v>
      </c>
      <c r="B200" s="155">
        <v>2014</v>
      </c>
      <c r="C200" s="139" t="s">
        <v>104</v>
      </c>
      <c r="D200" s="142">
        <v>38</v>
      </c>
      <c r="E200" s="143">
        <f t="shared" ca="1" si="34"/>
        <v>0</v>
      </c>
      <c r="F200" s="143">
        <f t="shared" ca="1" si="35"/>
        <v>0</v>
      </c>
      <c r="G200" s="139">
        <f t="shared" ca="1" si="26"/>
        <v>0</v>
      </c>
      <c r="H200" s="139">
        <f t="shared" ca="1" si="27"/>
        <v>0</v>
      </c>
      <c r="I200" s="139">
        <f t="shared" ca="1" si="28"/>
        <v>0</v>
      </c>
      <c r="J200" s="139">
        <f t="shared" ca="1" si="29"/>
        <v>634.24947145877377</v>
      </c>
      <c r="K200" s="139">
        <f t="shared" ca="1" si="30"/>
        <v>0</v>
      </c>
      <c r="L200" s="139">
        <f t="shared" ca="1" si="31"/>
        <v>0</v>
      </c>
      <c r="M200" s="157">
        <f t="shared" ca="1" si="32"/>
        <v>0.99957761351636742</v>
      </c>
      <c r="N200" s="143">
        <f t="shared" ca="1" si="36"/>
        <v>94.3</v>
      </c>
      <c r="O200" s="139"/>
      <c r="P200" s="1" t="s">
        <v>144</v>
      </c>
      <c r="Q200" s="1" t="s">
        <v>139</v>
      </c>
      <c r="R200" s="1" t="s">
        <v>142</v>
      </c>
      <c r="S200" s="1"/>
      <c r="W200" s="139"/>
    </row>
    <row r="201" spans="1:23" x14ac:dyDescent="0.25">
      <c r="A201" s="148" t="str">
        <f t="shared" si="33"/>
        <v>201438février</v>
      </c>
      <c r="B201" s="155">
        <v>2014</v>
      </c>
      <c r="C201" s="139" t="s">
        <v>105</v>
      </c>
      <c r="D201" s="142">
        <v>38</v>
      </c>
      <c r="E201" s="143">
        <f t="shared" ca="1" si="34"/>
        <v>0</v>
      </c>
      <c r="F201" s="143">
        <f t="shared" ca="1" si="35"/>
        <v>0</v>
      </c>
      <c r="G201" s="139">
        <f t="shared" ca="1" si="26"/>
        <v>0</v>
      </c>
      <c r="H201" s="139">
        <f t="shared" ca="1" si="27"/>
        <v>0</v>
      </c>
      <c r="I201" s="139">
        <f t="shared" ca="1" si="28"/>
        <v>0</v>
      </c>
      <c r="J201" s="139">
        <f t="shared" ca="1" si="29"/>
        <v>542.88816503800217</v>
      </c>
      <c r="K201" s="139">
        <f t="shared" ca="1" si="30"/>
        <v>0</v>
      </c>
      <c r="L201" s="139">
        <f t="shared" ca="1" si="31"/>
        <v>0</v>
      </c>
      <c r="M201" s="157">
        <f t="shared" ca="1" si="32"/>
        <v>0.99960140306122447</v>
      </c>
      <c r="N201" s="143">
        <f t="shared" ca="1" si="36"/>
        <v>48.76</v>
      </c>
      <c r="O201" s="139"/>
      <c r="P201" s="1" t="s">
        <v>145</v>
      </c>
      <c r="Q201" s="1" t="s">
        <v>140</v>
      </c>
      <c r="R201" s="1" t="s">
        <v>143</v>
      </c>
      <c r="S201" s="1"/>
      <c r="W201" s="139"/>
    </row>
    <row r="202" spans="1:23" x14ac:dyDescent="0.25">
      <c r="A202" s="148" t="str">
        <f t="shared" si="33"/>
        <v>201438mars</v>
      </c>
      <c r="B202" s="155">
        <v>2014</v>
      </c>
      <c r="C202" s="139" t="s">
        <v>47</v>
      </c>
      <c r="D202" s="142">
        <v>38</v>
      </c>
      <c r="E202" s="143">
        <f t="shared" ca="1" si="34"/>
        <v>0</v>
      </c>
      <c r="F202" s="143">
        <f t="shared" ca="1" si="35"/>
        <v>0</v>
      </c>
      <c r="G202" s="139">
        <f t="shared" ca="1" si="26"/>
        <v>0</v>
      </c>
      <c r="H202" s="139">
        <f t="shared" ca="1" si="27"/>
        <v>0</v>
      </c>
      <c r="I202" s="139">
        <f t="shared" ca="1" si="28"/>
        <v>0</v>
      </c>
      <c r="J202" s="139">
        <f t="shared" ca="1" si="29"/>
        <v>579.4861889124976</v>
      </c>
      <c r="K202" s="139">
        <f t="shared" ca="1" si="30"/>
        <v>0</v>
      </c>
      <c r="L202" s="139">
        <f t="shared" ca="1" si="31"/>
        <v>0</v>
      </c>
      <c r="M202" s="157">
        <f t="shared" ca="1" si="32"/>
        <v>0.99966426053382573</v>
      </c>
      <c r="N202" s="143">
        <f t="shared" ca="1" si="36"/>
        <v>195.4</v>
      </c>
      <c r="O202" s="139"/>
      <c r="P202" s="1" t="s">
        <v>146</v>
      </c>
      <c r="Q202" s="1" t="s">
        <v>141</v>
      </c>
      <c r="R202" s="1" t="s">
        <v>144</v>
      </c>
      <c r="S202" s="1"/>
      <c r="W202" s="139"/>
    </row>
    <row r="203" spans="1:23" x14ac:dyDescent="0.25">
      <c r="A203" s="148" t="str">
        <f t="shared" si="33"/>
        <v>201438avril</v>
      </c>
      <c r="B203" s="155">
        <v>2014</v>
      </c>
      <c r="C203" s="139" t="s">
        <v>48</v>
      </c>
      <c r="D203" s="142">
        <v>38</v>
      </c>
      <c r="E203" s="143">
        <f t="shared" ca="1" si="34"/>
        <v>0</v>
      </c>
      <c r="F203" s="143">
        <f t="shared" ca="1" si="35"/>
        <v>0</v>
      </c>
      <c r="G203" s="139">
        <f t="shared" ca="1" si="26"/>
        <v>0</v>
      </c>
      <c r="H203" s="139">
        <f t="shared" ca="1" si="27"/>
        <v>0</v>
      </c>
      <c r="I203" s="139">
        <f t="shared" ca="1" si="28"/>
        <v>0</v>
      </c>
      <c r="J203" s="139">
        <f t="shared" ca="1" si="29"/>
        <v>0</v>
      </c>
      <c r="K203" s="139">
        <f t="shared" ca="1" si="30"/>
        <v>0</v>
      </c>
      <c r="L203" s="139">
        <f t="shared" ca="1" si="31"/>
        <v>0</v>
      </c>
      <c r="M203" s="157">
        <f t="shared" ca="1" si="32"/>
        <v>0.99974184665691423</v>
      </c>
      <c r="N203" s="143">
        <f t="shared" ca="1" si="36"/>
        <v>57.5</v>
      </c>
      <c r="O203" s="139"/>
      <c r="P203" s="1" t="s">
        <v>147</v>
      </c>
      <c r="Q203" s="1" t="s">
        <v>142</v>
      </c>
      <c r="R203" s="1" t="s">
        <v>145</v>
      </c>
      <c r="S203" s="1"/>
      <c r="W203" s="139"/>
    </row>
    <row r="204" spans="1:23" x14ac:dyDescent="0.25">
      <c r="A204" s="148" t="str">
        <f t="shared" si="33"/>
        <v>201438mai</v>
      </c>
      <c r="B204" s="155">
        <v>2014</v>
      </c>
      <c r="C204" s="139" t="s">
        <v>49</v>
      </c>
      <c r="D204" s="142">
        <v>38</v>
      </c>
      <c r="E204" s="143">
        <f t="shared" ca="1" si="34"/>
        <v>0</v>
      </c>
      <c r="F204" s="143">
        <f t="shared" ca="1" si="35"/>
        <v>0</v>
      </c>
      <c r="G204" s="139">
        <f t="shared" ca="1" si="26"/>
        <v>0</v>
      </c>
      <c r="H204" s="139">
        <f t="shared" ca="1" si="27"/>
        <v>0</v>
      </c>
      <c r="I204" s="139">
        <f t="shared" ca="1" si="28"/>
        <v>0</v>
      </c>
      <c r="J204" s="139">
        <f t="shared" ca="1" si="29"/>
        <v>0</v>
      </c>
      <c r="K204" s="139">
        <f t="shared" ca="1" si="30"/>
        <v>0</v>
      </c>
      <c r="L204" s="139">
        <f t="shared" ca="1" si="31"/>
        <v>0</v>
      </c>
      <c r="M204" s="157">
        <f t="shared" ca="1" si="32"/>
        <v>0.99971501852379596</v>
      </c>
      <c r="N204" s="143">
        <f t="shared" ca="1" si="36"/>
        <v>33.25</v>
      </c>
      <c r="O204" s="139"/>
      <c r="P204" s="1" t="s">
        <v>148</v>
      </c>
      <c r="Q204" s="1" t="s">
        <v>143</v>
      </c>
      <c r="R204" s="1" t="s">
        <v>146</v>
      </c>
      <c r="S204" s="1"/>
      <c r="W204" s="139"/>
    </row>
    <row r="205" spans="1:23" x14ac:dyDescent="0.25">
      <c r="A205" s="148" t="str">
        <f t="shared" si="33"/>
        <v>201438juin</v>
      </c>
      <c r="B205" s="155">
        <v>2014</v>
      </c>
      <c r="C205" s="139" t="s">
        <v>50</v>
      </c>
      <c r="D205" s="142">
        <v>38</v>
      </c>
      <c r="E205" s="143">
        <f t="shared" ca="1" si="34"/>
        <v>0</v>
      </c>
      <c r="F205" s="143">
        <f t="shared" ca="1" si="35"/>
        <v>0</v>
      </c>
      <c r="G205" s="139">
        <f t="shared" ca="1" si="26"/>
        <v>0</v>
      </c>
      <c r="H205" s="139">
        <f t="shared" ca="1" si="27"/>
        <v>0</v>
      </c>
      <c r="I205" s="139">
        <f t="shared" ca="1" si="28"/>
        <v>0</v>
      </c>
      <c r="J205" s="139">
        <f t="shared" ca="1" si="29"/>
        <v>0</v>
      </c>
      <c r="K205" s="139">
        <f t="shared" ca="1" si="30"/>
        <v>0</v>
      </c>
      <c r="L205" s="139">
        <f t="shared" ca="1" si="31"/>
        <v>0</v>
      </c>
      <c r="M205" s="157">
        <f t="shared" ca="1" si="32"/>
        <v>0.99973113461193763</v>
      </c>
      <c r="N205" s="143">
        <f t="shared" ca="1" si="36"/>
        <v>62.6</v>
      </c>
      <c r="O205" s="139"/>
      <c r="P205" s="1" t="s">
        <v>149</v>
      </c>
      <c r="Q205" s="1" t="s">
        <v>144</v>
      </c>
      <c r="R205" s="1" t="s">
        <v>147</v>
      </c>
      <c r="S205" s="1"/>
      <c r="W205" s="139"/>
    </row>
    <row r="206" spans="1:23" x14ac:dyDescent="0.25">
      <c r="A206" s="148" t="str">
        <f t="shared" si="33"/>
        <v>201438juillet</v>
      </c>
      <c r="B206" s="155">
        <v>2014</v>
      </c>
      <c r="C206" s="139" t="s">
        <v>106</v>
      </c>
      <c r="D206" s="142">
        <v>38</v>
      </c>
      <c r="E206" s="143">
        <f t="shared" ca="1" si="34"/>
        <v>0</v>
      </c>
      <c r="F206" s="143">
        <f t="shared" ca="1" si="35"/>
        <v>0</v>
      </c>
      <c r="G206" s="139">
        <f t="shared" ca="1" si="26"/>
        <v>0</v>
      </c>
      <c r="H206" s="139">
        <f t="shared" ca="1" si="27"/>
        <v>0</v>
      </c>
      <c r="I206" s="139">
        <f t="shared" ca="1" si="28"/>
        <v>0</v>
      </c>
      <c r="J206" s="139">
        <f t="shared" ca="1" si="29"/>
        <v>429.46102641185314</v>
      </c>
      <c r="K206" s="139">
        <f t="shared" ca="1" si="30"/>
        <v>0</v>
      </c>
      <c r="L206" s="139">
        <f t="shared" ca="1" si="31"/>
        <v>0</v>
      </c>
      <c r="M206" s="157">
        <f t="shared" ca="1" si="32"/>
        <v>0.99974007970888923</v>
      </c>
      <c r="N206" s="143">
        <f t="shared" ca="1" si="36"/>
        <v>43.5</v>
      </c>
      <c r="O206" s="139"/>
      <c r="P206" s="1" t="s">
        <v>150</v>
      </c>
      <c r="Q206" s="1" t="s">
        <v>145</v>
      </c>
      <c r="R206" s="1" t="s">
        <v>148</v>
      </c>
      <c r="S206" s="1"/>
      <c r="W206" s="139"/>
    </row>
    <row r="207" spans="1:23" x14ac:dyDescent="0.25">
      <c r="A207" s="148" t="str">
        <f t="shared" si="33"/>
        <v>201438août</v>
      </c>
      <c r="B207" s="155">
        <v>2014</v>
      </c>
      <c r="C207" s="139" t="s">
        <v>107</v>
      </c>
      <c r="D207" s="142">
        <v>38</v>
      </c>
      <c r="E207" s="143">
        <f t="shared" ca="1" si="34"/>
        <v>0</v>
      </c>
      <c r="F207" s="143">
        <f t="shared" ca="1" si="35"/>
        <v>0</v>
      </c>
      <c r="G207" s="139">
        <f t="shared" ca="1" si="26"/>
        <v>0</v>
      </c>
      <c r="H207" s="139">
        <f t="shared" ca="1" si="27"/>
        <v>0</v>
      </c>
      <c r="I207" s="139">
        <f t="shared" ca="1" si="28"/>
        <v>0</v>
      </c>
      <c r="J207" s="139">
        <f t="shared" ca="1" si="29"/>
        <v>544.66230936819181</v>
      </c>
      <c r="K207" s="139">
        <f t="shared" ca="1" si="30"/>
        <v>0</v>
      </c>
      <c r="L207" s="139">
        <f t="shared" ca="1" si="31"/>
        <v>0</v>
      </c>
      <c r="M207" s="157">
        <f t="shared" ca="1" si="32"/>
        <v>0.99965365966289543</v>
      </c>
      <c r="N207" s="143">
        <f t="shared" ca="1" si="36"/>
        <v>21</v>
      </c>
      <c r="O207" s="139"/>
      <c r="P207" s="1" t="s">
        <v>151</v>
      </c>
      <c r="Q207" s="1" t="s">
        <v>146</v>
      </c>
      <c r="R207" s="1" t="s">
        <v>149</v>
      </c>
      <c r="S207" s="1"/>
      <c r="W207" s="139"/>
    </row>
    <row r="208" spans="1:23" x14ac:dyDescent="0.25">
      <c r="A208" s="148" t="str">
        <f t="shared" si="33"/>
        <v>201438septembre</v>
      </c>
      <c r="B208" s="155">
        <v>2014</v>
      </c>
      <c r="C208" s="139" t="s">
        <v>108</v>
      </c>
      <c r="D208" s="142">
        <v>38</v>
      </c>
      <c r="E208" s="143">
        <f t="shared" ca="1" si="34"/>
        <v>0</v>
      </c>
      <c r="F208" s="143">
        <f t="shared" ca="1" si="35"/>
        <v>0</v>
      </c>
      <c r="G208" s="139">
        <f t="shared" ca="1" si="26"/>
        <v>0</v>
      </c>
      <c r="H208" s="139">
        <f t="shared" ca="1" si="27"/>
        <v>0</v>
      </c>
      <c r="I208" s="139">
        <f t="shared" ca="1" si="28"/>
        <v>0</v>
      </c>
      <c r="J208" s="139">
        <f t="shared" ca="1" si="29"/>
        <v>600.78101531991592</v>
      </c>
      <c r="K208" s="139">
        <f t="shared" ca="1" si="30"/>
        <v>0</v>
      </c>
      <c r="L208" s="139">
        <f t="shared" ca="1" si="31"/>
        <v>0</v>
      </c>
      <c r="M208" s="157">
        <f t="shared" ca="1" si="32"/>
        <v>0.99962723658051689</v>
      </c>
      <c r="N208" s="143">
        <f t="shared" ca="1" si="36"/>
        <v>109.8</v>
      </c>
      <c r="O208" s="139"/>
      <c r="P208" s="1" t="s">
        <v>152</v>
      </c>
      <c r="Q208" s="1" t="s">
        <v>147</v>
      </c>
      <c r="R208" s="1" t="s">
        <v>150</v>
      </c>
      <c r="S208" s="1"/>
      <c r="W208" s="139"/>
    </row>
    <row r="209" spans="1:23" x14ac:dyDescent="0.25">
      <c r="A209" s="148" t="str">
        <f t="shared" si="33"/>
        <v>201438octobre</v>
      </c>
      <c r="B209" s="155">
        <v>2014</v>
      </c>
      <c r="C209" s="139" t="s">
        <v>109</v>
      </c>
      <c r="D209" s="142">
        <v>38</v>
      </c>
      <c r="E209" s="143">
        <f t="shared" ca="1" si="34"/>
        <v>0</v>
      </c>
      <c r="F209" s="143">
        <f t="shared" ca="1" si="35"/>
        <v>0</v>
      </c>
      <c r="G209" s="139">
        <f t="shared" ca="1" si="26"/>
        <v>0</v>
      </c>
      <c r="H209" s="139">
        <f t="shared" ca="1" si="27"/>
        <v>0</v>
      </c>
      <c r="I209" s="139">
        <f t="shared" ca="1" si="28"/>
        <v>0</v>
      </c>
      <c r="J209" s="139">
        <f t="shared" ca="1" si="29"/>
        <v>740.19245003700962</v>
      </c>
      <c r="K209" s="139">
        <f t="shared" ca="1" si="30"/>
        <v>0</v>
      </c>
      <c r="L209" s="139">
        <f t="shared" ca="1" si="31"/>
        <v>0</v>
      </c>
      <c r="M209" s="157">
        <f t="shared" ca="1" si="32"/>
        <v>0.99960712414876896</v>
      </c>
      <c r="N209" s="143">
        <f t="shared" ca="1" si="36"/>
        <v>150.75</v>
      </c>
      <c r="O209" s="139"/>
      <c r="P209" s="1" t="s">
        <v>153</v>
      </c>
      <c r="Q209" s="1" t="s">
        <v>148</v>
      </c>
      <c r="R209" s="1" t="s">
        <v>151</v>
      </c>
      <c r="S209" s="1"/>
      <c r="W209" s="139"/>
    </row>
    <row r="210" spans="1:23" x14ac:dyDescent="0.25">
      <c r="A210" s="148" t="str">
        <f t="shared" si="33"/>
        <v>201438novembre</v>
      </c>
      <c r="B210" s="155">
        <v>2014</v>
      </c>
      <c r="C210" s="139" t="s">
        <v>110</v>
      </c>
      <c r="D210" s="142">
        <v>38</v>
      </c>
      <c r="E210" s="143">
        <f t="shared" ca="1" si="34"/>
        <v>0</v>
      </c>
      <c r="F210" s="143">
        <f t="shared" ca="1" si="35"/>
        <v>0</v>
      </c>
      <c r="G210" s="139">
        <f t="shared" ca="1" si="26"/>
        <v>0</v>
      </c>
      <c r="H210" s="139">
        <f t="shared" ca="1" si="27"/>
        <v>0</v>
      </c>
      <c r="I210" s="139">
        <f t="shared" ca="1" si="28"/>
        <v>0</v>
      </c>
      <c r="J210" s="139">
        <f t="shared" ca="1" si="29"/>
        <v>909.91810737033666</v>
      </c>
      <c r="K210" s="139">
        <f t="shared" ca="1" si="30"/>
        <v>0</v>
      </c>
      <c r="L210" s="139">
        <f t="shared" ca="1" si="31"/>
        <v>0</v>
      </c>
      <c r="M210" s="157">
        <f t="shared" ca="1" si="32"/>
        <v>0.99964957364793827</v>
      </c>
      <c r="N210" s="143">
        <f t="shared" ca="1" si="36"/>
        <v>44.42</v>
      </c>
      <c r="O210" s="139"/>
      <c r="P210" s="1" t="s">
        <v>154</v>
      </c>
      <c r="Q210" s="1" t="s">
        <v>149</v>
      </c>
      <c r="R210" s="1" t="s">
        <v>152</v>
      </c>
      <c r="S210" s="1"/>
      <c r="W210" s="139"/>
    </row>
    <row r="211" spans="1:23" ht="15.75" thickBot="1" x14ac:dyDescent="0.3">
      <c r="A211" s="148" t="str">
        <f t="shared" si="33"/>
        <v>201438décembre</v>
      </c>
      <c r="B211" s="156">
        <v>2014</v>
      </c>
      <c r="C211" s="152" t="s">
        <v>111</v>
      </c>
      <c r="D211" s="153">
        <v>38</v>
      </c>
      <c r="E211" s="168">
        <f t="shared" ca="1" si="34"/>
        <v>0</v>
      </c>
      <c r="F211" s="168">
        <f t="shared" ca="1" si="35"/>
        <v>0</v>
      </c>
      <c r="G211" s="152">
        <f t="shared" ca="1" si="26"/>
        <v>0</v>
      </c>
      <c r="H211" s="152">
        <f t="shared" ca="1" si="27"/>
        <v>0</v>
      </c>
      <c r="I211" s="152">
        <f t="shared" ca="1" si="28"/>
        <v>0</v>
      </c>
      <c r="J211" s="152">
        <f t="shared" ca="1" si="29"/>
        <v>877.19298245614038</v>
      </c>
      <c r="K211" s="152">
        <f t="shared" ca="1" si="30"/>
        <v>0</v>
      </c>
      <c r="L211" s="152">
        <f t="shared" ca="1" si="31"/>
        <v>0</v>
      </c>
      <c r="M211" s="169">
        <f t="shared" ca="1" si="32"/>
        <v>0.99971243709561464</v>
      </c>
      <c r="N211" s="168">
        <f t="shared" ca="1" si="36"/>
        <v>81.14</v>
      </c>
      <c r="O211" s="152"/>
      <c r="P211" s="1" t="s">
        <v>155</v>
      </c>
      <c r="Q211" s="1" t="s">
        <v>150</v>
      </c>
      <c r="R211" s="1" t="s">
        <v>153</v>
      </c>
      <c r="S211" s="1"/>
      <c r="W211" s="152"/>
    </row>
    <row r="212" spans="1:23" x14ac:dyDescent="0.25">
      <c r="A212" s="148" t="str">
        <f t="shared" si="33"/>
        <v>201531janvier</v>
      </c>
      <c r="B212" s="154">
        <v>2015</v>
      </c>
      <c r="C212" s="147" t="s">
        <v>104</v>
      </c>
      <c r="D212" s="148">
        <v>31</v>
      </c>
      <c r="E212" s="146">
        <f t="shared" ca="1" si="34"/>
        <v>0</v>
      </c>
      <c r="F212" s="146">
        <f t="shared" ca="1" si="35"/>
        <v>0</v>
      </c>
      <c r="G212" s="147">
        <f t="shared" ca="1" si="26"/>
        <v>0</v>
      </c>
      <c r="H212" s="147">
        <f t="shared" ca="1" si="27"/>
        <v>0</v>
      </c>
      <c r="I212" s="147">
        <f t="shared" ca="1" si="28"/>
        <v>0</v>
      </c>
      <c r="J212" s="147">
        <f t="shared" ca="1" si="29"/>
        <v>0</v>
      </c>
      <c r="K212" s="147">
        <f t="shared" ca="1" si="30"/>
        <v>0</v>
      </c>
      <c r="L212" s="147">
        <f t="shared" ca="1" si="31"/>
        <v>4975.1243781094527</v>
      </c>
      <c r="M212" s="163">
        <f t="shared" ca="1" si="32"/>
        <v>0.9963503649635036</v>
      </c>
      <c r="N212" s="146">
        <f t="shared" ca="1" si="36"/>
        <v>8</v>
      </c>
      <c r="O212" s="147"/>
      <c r="P212" t="s">
        <v>156</v>
      </c>
      <c r="Q212" t="s">
        <v>151</v>
      </c>
      <c r="R212" t="s">
        <v>154</v>
      </c>
      <c r="W212" s="147"/>
    </row>
    <row r="213" spans="1:23" x14ac:dyDescent="0.25">
      <c r="A213" s="148" t="str">
        <f t="shared" si="33"/>
        <v>201531février</v>
      </c>
      <c r="B213" s="155">
        <v>2015</v>
      </c>
      <c r="C213" s="139" t="s">
        <v>105</v>
      </c>
      <c r="D213" s="142">
        <v>31</v>
      </c>
      <c r="E213" s="143">
        <f t="shared" ca="1" si="34"/>
        <v>0</v>
      </c>
      <c r="F213" s="143">
        <f t="shared" ca="1" si="35"/>
        <v>0</v>
      </c>
      <c r="G213" s="139">
        <f t="shared" ca="1" si="26"/>
        <v>0</v>
      </c>
      <c r="H213" s="139">
        <f t="shared" ca="1" si="27"/>
        <v>0</v>
      </c>
      <c r="I213" s="139">
        <f t="shared" ca="1" si="28"/>
        <v>0</v>
      </c>
      <c r="J213" s="139">
        <f t="shared" ca="1" si="29"/>
        <v>0</v>
      </c>
      <c r="K213" s="139">
        <f t="shared" ca="1" si="30"/>
        <v>0</v>
      </c>
      <c r="L213" s="139">
        <f t="shared" ca="1" si="31"/>
        <v>3717.4721189591078</v>
      </c>
      <c r="M213" s="157">
        <f t="shared" ca="1" si="32"/>
        <v>0.99727767695099823</v>
      </c>
      <c r="N213" s="143">
        <f t="shared" ca="1" si="36"/>
        <v>0</v>
      </c>
      <c r="O213" s="139"/>
      <c r="P213" t="s">
        <v>157</v>
      </c>
      <c r="Q213" s="1" t="s">
        <v>152</v>
      </c>
      <c r="R213" t="s">
        <v>155</v>
      </c>
      <c r="W213" s="139"/>
    </row>
    <row r="214" spans="1:23" x14ac:dyDescent="0.25">
      <c r="A214" s="148" t="str">
        <f t="shared" si="33"/>
        <v>201531mars</v>
      </c>
      <c r="B214" s="155">
        <v>2015</v>
      </c>
      <c r="C214" s="139" t="s">
        <v>47</v>
      </c>
      <c r="D214" s="142">
        <v>31</v>
      </c>
      <c r="E214" s="143">
        <f t="shared" ca="1" si="34"/>
        <v>0</v>
      </c>
      <c r="F214" s="143">
        <f t="shared" ca="1" si="35"/>
        <v>0</v>
      </c>
      <c r="G214" s="139">
        <f t="shared" ca="1" si="26"/>
        <v>0</v>
      </c>
      <c r="H214" s="139">
        <f t="shared" ca="1" si="27"/>
        <v>0</v>
      </c>
      <c r="I214" s="139">
        <f t="shared" ca="1" si="28"/>
        <v>0</v>
      </c>
      <c r="J214" s="139">
        <f t="shared" ca="1" si="29"/>
        <v>0</v>
      </c>
      <c r="K214" s="139">
        <f t="shared" ca="1" si="30"/>
        <v>0</v>
      </c>
      <c r="L214" s="139">
        <f t="shared" ca="1" si="31"/>
        <v>4016.064257028112</v>
      </c>
      <c r="M214" s="157">
        <f t="shared" ca="1" si="32"/>
        <v>0.99786324786324787</v>
      </c>
      <c r="N214" s="143">
        <f t="shared" ca="1" si="36"/>
        <v>0</v>
      </c>
      <c r="O214" s="139"/>
      <c r="P214" t="s">
        <v>158</v>
      </c>
      <c r="Q214" s="1" t="s">
        <v>153</v>
      </c>
      <c r="R214" s="1" t="s">
        <v>156</v>
      </c>
      <c r="W214" s="139"/>
    </row>
    <row r="215" spans="1:23" x14ac:dyDescent="0.25">
      <c r="A215" s="148" t="str">
        <f t="shared" si="33"/>
        <v>201531avril</v>
      </c>
      <c r="B215" s="155">
        <v>2015</v>
      </c>
      <c r="C215" s="139" t="s">
        <v>48</v>
      </c>
      <c r="D215" s="142">
        <v>31</v>
      </c>
      <c r="E215" s="143">
        <f t="shared" ca="1" si="34"/>
        <v>0</v>
      </c>
      <c r="F215" s="143">
        <f t="shared" ca="1" si="35"/>
        <v>0</v>
      </c>
      <c r="G215" s="139">
        <f t="shared" ca="1" si="26"/>
        <v>0</v>
      </c>
      <c r="H215" s="139">
        <f t="shared" ca="1" si="27"/>
        <v>0</v>
      </c>
      <c r="I215" s="139">
        <f t="shared" ca="1" si="28"/>
        <v>0</v>
      </c>
      <c r="J215" s="139">
        <f t="shared" ca="1" si="29"/>
        <v>0</v>
      </c>
      <c r="K215" s="139">
        <f t="shared" ca="1" si="30"/>
        <v>0</v>
      </c>
      <c r="L215" s="139">
        <f t="shared" ca="1" si="31"/>
        <v>3861.0038610038609</v>
      </c>
      <c r="M215" s="157">
        <f t="shared" ca="1" si="32"/>
        <v>0.99869281045751634</v>
      </c>
      <c r="N215" s="143">
        <f t="shared" ca="1" si="36"/>
        <v>0</v>
      </c>
      <c r="O215" s="139"/>
      <c r="P215" t="s">
        <v>159</v>
      </c>
      <c r="Q215" s="1" t="s">
        <v>154</v>
      </c>
      <c r="R215" s="1" t="s">
        <v>157</v>
      </c>
      <c r="W215" s="139"/>
    </row>
    <row r="216" spans="1:23" x14ac:dyDescent="0.25">
      <c r="A216" s="148" t="str">
        <f t="shared" si="33"/>
        <v>201531mai</v>
      </c>
      <c r="B216" s="155">
        <v>2015</v>
      </c>
      <c r="C216" s="139" t="s">
        <v>49</v>
      </c>
      <c r="D216" s="142">
        <v>31</v>
      </c>
      <c r="E216" s="143">
        <f t="shared" ca="1" si="34"/>
        <v>0</v>
      </c>
      <c r="F216" s="143">
        <f t="shared" ca="1" si="35"/>
        <v>0</v>
      </c>
      <c r="G216" s="139">
        <f t="shared" ca="1" si="26"/>
        <v>0</v>
      </c>
      <c r="H216" s="139">
        <f t="shared" ca="1" si="27"/>
        <v>0</v>
      </c>
      <c r="I216" s="139">
        <f t="shared" ca="1" si="28"/>
        <v>0</v>
      </c>
      <c r="J216" s="139">
        <f t="shared" ca="1" si="29"/>
        <v>0</v>
      </c>
      <c r="K216" s="139">
        <f t="shared" ca="1" si="30"/>
        <v>0</v>
      </c>
      <c r="L216" s="139">
        <f t="shared" ca="1" si="31"/>
        <v>0</v>
      </c>
      <c r="M216" s="157">
        <f t="shared" ca="1" si="32"/>
        <v>0.99785100286532946</v>
      </c>
      <c r="N216" s="143">
        <f t="shared" ca="1" si="36"/>
        <v>2</v>
      </c>
      <c r="O216" s="139"/>
      <c r="P216" t="s">
        <v>160</v>
      </c>
      <c r="Q216" s="1" t="s">
        <v>155</v>
      </c>
      <c r="R216" s="1" t="s">
        <v>158</v>
      </c>
      <c r="W216" s="139"/>
    </row>
    <row r="217" spans="1:23" x14ac:dyDescent="0.25">
      <c r="A217" s="148" t="str">
        <f t="shared" si="33"/>
        <v>201531juin</v>
      </c>
      <c r="B217" s="155">
        <v>2015</v>
      </c>
      <c r="C217" s="139" t="s">
        <v>50</v>
      </c>
      <c r="D217" s="142">
        <v>31</v>
      </c>
      <c r="E217" s="143">
        <f t="shared" ca="1" si="34"/>
        <v>0</v>
      </c>
      <c r="F217" s="143">
        <f t="shared" ca="1" si="35"/>
        <v>0</v>
      </c>
      <c r="G217" s="139">
        <f t="shared" ca="1" si="26"/>
        <v>0</v>
      </c>
      <c r="H217" s="139">
        <f t="shared" ca="1" si="27"/>
        <v>0</v>
      </c>
      <c r="I217" s="139">
        <f t="shared" ca="1" si="28"/>
        <v>0</v>
      </c>
      <c r="J217" s="139">
        <f t="shared" ca="1" si="29"/>
        <v>0</v>
      </c>
      <c r="K217" s="139">
        <f t="shared" ca="1" si="30"/>
        <v>0</v>
      </c>
      <c r="L217" s="139">
        <f t="shared" ca="1" si="31"/>
        <v>0</v>
      </c>
      <c r="M217" s="157">
        <f t="shared" ca="1" si="32"/>
        <v>0.9976865240023135</v>
      </c>
      <c r="N217" s="143">
        <f t="shared" ca="1" si="36"/>
        <v>0</v>
      </c>
      <c r="O217" s="139"/>
      <c r="P217" t="s">
        <v>161</v>
      </c>
      <c r="Q217" s="1" t="s">
        <v>156</v>
      </c>
      <c r="R217" s="1" t="s">
        <v>159</v>
      </c>
      <c r="W217" s="139"/>
    </row>
    <row r="218" spans="1:23" x14ac:dyDescent="0.25">
      <c r="A218" s="148" t="str">
        <f t="shared" si="33"/>
        <v>201531juillet</v>
      </c>
      <c r="B218" s="155">
        <v>2015</v>
      </c>
      <c r="C218" s="139" t="s">
        <v>106</v>
      </c>
      <c r="D218" s="142">
        <v>31</v>
      </c>
      <c r="E218" s="143">
        <f t="shared" ca="1" si="34"/>
        <v>0</v>
      </c>
      <c r="F218" s="143">
        <f t="shared" ca="1" si="35"/>
        <v>0</v>
      </c>
      <c r="G218" s="139">
        <f t="shared" ca="1" si="26"/>
        <v>0</v>
      </c>
      <c r="H218" s="139">
        <f t="shared" ca="1" si="27"/>
        <v>0</v>
      </c>
      <c r="I218" s="139">
        <f t="shared" ca="1" si="28"/>
        <v>0</v>
      </c>
      <c r="J218" s="139">
        <f t="shared" ca="1" si="29"/>
        <v>0</v>
      </c>
      <c r="K218" s="139">
        <f t="shared" ca="1" si="30"/>
        <v>0</v>
      </c>
      <c r="L218" s="139">
        <f t="shared" ca="1" si="31"/>
        <v>0</v>
      </c>
      <c r="M218" s="157">
        <f t="shared" ca="1" si="32"/>
        <v>0.99671052631578949</v>
      </c>
      <c r="N218" s="143">
        <f t="shared" ca="1" si="36"/>
        <v>0</v>
      </c>
      <c r="O218" s="139"/>
      <c r="P218" t="s">
        <v>162</v>
      </c>
      <c r="Q218" s="1" t="s">
        <v>157</v>
      </c>
      <c r="R218" s="1" t="s">
        <v>160</v>
      </c>
      <c r="W218" s="139"/>
    </row>
    <row r="219" spans="1:23" x14ac:dyDescent="0.25">
      <c r="A219" s="148" t="str">
        <f t="shared" si="33"/>
        <v>201531août</v>
      </c>
      <c r="B219" s="155">
        <v>2015</v>
      </c>
      <c r="C219" s="139" t="s">
        <v>107</v>
      </c>
      <c r="D219" s="142">
        <v>31</v>
      </c>
      <c r="E219" s="143">
        <f t="shared" ca="1" si="34"/>
        <v>0</v>
      </c>
      <c r="F219" s="143">
        <f t="shared" ca="1" si="35"/>
        <v>2.57</v>
      </c>
      <c r="G219" s="139">
        <f t="shared" ca="1" si="26"/>
        <v>0</v>
      </c>
      <c r="H219" s="139">
        <f t="shared" ca="1" si="27"/>
        <v>0</v>
      </c>
      <c r="I219" s="139">
        <f t="shared" ca="1" si="28"/>
        <v>0</v>
      </c>
      <c r="J219" s="139">
        <f t="shared" ca="1" si="29"/>
        <v>0</v>
      </c>
      <c r="K219" s="139">
        <f t="shared" ca="1" si="30"/>
        <v>0</v>
      </c>
      <c r="L219" s="139">
        <f t="shared" ca="1" si="31"/>
        <v>0</v>
      </c>
      <c r="M219" s="157">
        <f t="shared" ca="1" si="32"/>
        <v>0.99762093576526567</v>
      </c>
      <c r="N219" s="143">
        <f t="shared" ca="1" si="36"/>
        <v>3</v>
      </c>
      <c r="O219" s="139"/>
      <c r="P219" t="s">
        <v>163</v>
      </c>
      <c r="Q219" s="1" t="s">
        <v>158</v>
      </c>
      <c r="R219" s="1" t="s">
        <v>161</v>
      </c>
      <c r="W219" s="139"/>
    </row>
    <row r="220" spans="1:23" x14ac:dyDescent="0.25">
      <c r="A220" s="148" t="str">
        <f t="shared" si="33"/>
        <v>201531septembre</v>
      </c>
      <c r="B220" s="155">
        <v>2015</v>
      </c>
      <c r="C220" s="139" t="s">
        <v>108</v>
      </c>
      <c r="D220" s="142">
        <v>31</v>
      </c>
      <c r="E220" s="143">
        <f t="shared" ca="1" si="34"/>
        <v>0</v>
      </c>
      <c r="F220" s="143">
        <f t="shared" ca="1" si="35"/>
        <v>2.33</v>
      </c>
      <c r="G220" s="139">
        <f t="shared" ca="1" si="26"/>
        <v>0</v>
      </c>
      <c r="H220" s="139">
        <f t="shared" ca="1" si="27"/>
        <v>0</v>
      </c>
      <c r="I220" s="139">
        <f t="shared" ca="1" si="28"/>
        <v>0</v>
      </c>
      <c r="J220" s="139">
        <f t="shared" ca="1" si="29"/>
        <v>0</v>
      </c>
      <c r="K220" s="139">
        <f t="shared" ca="1" si="30"/>
        <v>0</v>
      </c>
      <c r="L220" s="139">
        <f t="shared" ca="1" si="31"/>
        <v>0</v>
      </c>
      <c r="M220" s="157">
        <f t="shared" ca="1" si="32"/>
        <v>0.99879663056558365</v>
      </c>
      <c r="N220" s="143">
        <f t="shared" ca="1" si="36"/>
        <v>0</v>
      </c>
      <c r="O220" s="139"/>
      <c r="P220" t="s">
        <v>164</v>
      </c>
      <c r="Q220" s="1" t="s">
        <v>159</v>
      </c>
      <c r="R220" s="1" t="s">
        <v>162</v>
      </c>
      <c r="W220" s="139"/>
    </row>
    <row r="221" spans="1:23" x14ac:dyDescent="0.25">
      <c r="A221" s="148" t="str">
        <f t="shared" si="33"/>
        <v>201531octobre</v>
      </c>
      <c r="B221" s="155">
        <v>2015</v>
      </c>
      <c r="C221" s="139" t="s">
        <v>109</v>
      </c>
      <c r="D221" s="142">
        <v>31</v>
      </c>
      <c r="E221" s="143">
        <f t="shared" ca="1" si="34"/>
        <v>0</v>
      </c>
      <c r="F221" s="143">
        <f t="shared" ca="1" si="35"/>
        <v>2.1800000000000002</v>
      </c>
      <c r="G221" s="139">
        <f t="shared" ca="1" si="26"/>
        <v>0</v>
      </c>
      <c r="H221" s="139">
        <f t="shared" ca="1" si="27"/>
        <v>0</v>
      </c>
      <c r="I221" s="139">
        <f t="shared" ca="1" si="28"/>
        <v>0</v>
      </c>
      <c r="J221" s="139">
        <f t="shared" ca="1" si="29"/>
        <v>0</v>
      </c>
      <c r="K221" s="139">
        <f t="shared" ca="1" si="30"/>
        <v>0</v>
      </c>
      <c r="L221" s="139">
        <f t="shared" ca="1" si="31"/>
        <v>0</v>
      </c>
      <c r="M221" s="157">
        <f t="shared" ca="1" si="32"/>
        <v>0.99866488651535379</v>
      </c>
      <c r="N221" s="143">
        <f t="shared" ca="1" si="36"/>
        <v>0</v>
      </c>
      <c r="O221" s="139"/>
      <c r="P221" t="s">
        <v>165</v>
      </c>
      <c r="Q221" s="1" t="s">
        <v>160</v>
      </c>
      <c r="R221" s="1" t="s">
        <v>163</v>
      </c>
      <c r="W221" s="139"/>
    </row>
    <row r="222" spans="1:23" x14ac:dyDescent="0.25">
      <c r="A222" s="148" t="str">
        <f t="shared" si="33"/>
        <v>201531novembre</v>
      </c>
      <c r="B222" s="155">
        <v>2015</v>
      </c>
      <c r="C222" s="139" t="s">
        <v>110</v>
      </c>
      <c r="D222" s="142">
        <v>31</v>
      </c>
      <c r="E222" s="143">
        <f t="shared" ca="1" si="34"/>
        <v>0</v>
      </c>
      <c r="F222" s="143">
        <f t="shared" ca="1" si="35"/>
        <v>2.1</v>
      </c>
      <c r="G222" s="139">
        <f t="shared" ca="1" si="26"/>
        <v>0</v>
      </c>
      <c r="H222" s="139">
        <f t="shared" ca="1" si="27"/>
        <v>0</v>
      </c>
      <c r="I222" s="139">
        <f t="shared" ca="1" si="28"/>
        <v>0</v>
      </c>
      <c r="J222" s="139">
        <f t="shared" ca="1" si="29"/>
        <v>0</v>
      </c>
      <c r="K222" s="139">
        <f t="shared" ca="1" si="30"/>
        <v>0</v>
      </c>
      <c r="L222" s="139">
        <f t="shared" ca="1" si="31"/>
        <v>0</v>
      </c>
      <c r="M222" s="157">
        <f t="shared" ca="1" si="32"/>
        <v>0.99783080260303691</v>
      </c>
      <c r="N222" s="143">
        <f t="shared" ca="1" si="36"/>
        <v>0</v>
      </c>
      <c r="O222" s="139"/>
      <c r="P222" t="s">
        <v>166</v>
      </c>
      <c r="Q222" s="1" t="s">
        <v>161</v>
      </c>
      <c r="R222" s="1" t="s">
        <v>164</v>
      </c>
      <c r="W222" s="139"/>
    </row>
    <row r="223" spans="1:23" x14ac:dyDescent="0.25">
      <c r="A223" s="148" t="str">
        <f t="shared" si="33"/>
        <v>201531décembre</v>
      </c>
      <c r="B223" s="155">
        <v>2015</v>
      </c>
      <c r="C223" s="139" t="s">
        <v>111</v>
      </c>
      <c r="D223" s="142">
        <v>31</v>
      </c>
      <c r="E223" s="143">
        <f t="shared" ca="1" si="34"/>
        <v>0</v>
      </c>
      <c r="F223" s="143">
        <f t="shared" ca="1" si="35"/>
        <v>2.06</v>
      </c>
      <c r="G223" s="139">
        <f t="shared" ca="1" si="26"/>
        <v>0</v>
      </c>
      <c r="H223" s="139">
        <f t="shared" ca="1" si="27"/>
        <v>0</v>
      </c>
      <c r="I223" s="139">
        <f t="shared" ca="1" si="28"/>
        <v>0</v>
      </c>
      <c r="J223" s="139">
        <f t="shared" ca="1" si="29"/>
        <v>0</v>
      </c>
      <c r="K223" s="139">
        <f t="shared" ca="1" si="30"/>
        <v>0</v>
      </c>
      <c r="L223" s="139">
        <f t="shared" ca="1" si="31"/>
        <v>0</v>
      </c>
      <c r="M223" s="157">
        <f t="shared" ca="1" si="32"/>
        <v>0.99677419354838714</v>
      </c>
      <c r="N223" s="143">
        <f t="shared" ca="1" si="36"/>
        <v>0</v>
      </c>
      <c r="O223" s="139"/>
      <c r="P223" t="s">
        <v>167</v>
      </c>
      <c r="Q223" s="1" t="s">
        <v>162</v>
      </c>
      <c r="R223" t="s">
        <v>165</v>
      </c>
      <c r="W223" s="139"/>
    </row>
    <row r="224" spans="1:23" x14ac:dyDescent="0.25">
      <c r="A224" s="148" t="str">
        <f t="shared" si="33"/>
        <v>201532janvier</v>
      </c>
      <c r="B224" s="155">
        <v>2015</v>
      </c>
      <c r="C224" s="139" t="s">
        <v>104</v>
      </c>
      <c r="D224" s="142">
        <v>32</v>
      </c>
      <c r="E224" s="143">
        <f t="shared" ca="1" si="34"/>
        <v>0</v>
      </c>
      <c r="F224" s="143">
        <f t="shared" ca="1" si="35"/>
        <v>0</v>
      </c>
      <c r="G224" s="139">
        <f t="shared" ref="G224:G287" ca="1" si="37">IF(SUM(INDIRECT("'"&amp;$R$2&amp;" "&amp;D224&amp;"'!"&amp;Q224&amp;$S$6&amp;":"&amp;P224&amp;$S$6))=0,"",(SUM(INDIRECT("'"&amp;$R$2&amp;" "&amp;D224&amp;"'!"&amp;Q224&amp;$S$7&amp;":"&amp;P224&amp;$S$7))/SUM(INDIRECT("'"&amp;$R$2&amp;" "&amp;D224&amp;"'!"&amp;Q224&amp;$S$6&amp;":"&amp;P224&amp;$S$6))*1000000))</f>
        <v>0</v>
      </c>
      <c r="H224" s="139">
        <f t="shared" ref="H224:H287" ca="1" si="38">IF(SUM(INDIRECT("'"&amp;$R$2&amp;" "&amp;D224&amp;"'!"&amp;Q224&amp;$S$8&amp;":"&amp;P224&amp;$S$8))=0,"",(SUM(INDIRECT("'"&amp;$R$2&amp;" "&amp;D224&amp;"'!"&amp;Q224&amp;$S$9&amp;":"&amp;P224&amp;$S$9))/SUM(INDIRECT("'"&amp;$R$2&amp;" "&amp;D224&amp;"'!"&amp;Q224&amp;$S$8&amp;":"&amp;P224&amp;$S$8))*1000000))</f>
        <v>0</v>
      </c>
      <c r="I224" s="139">
        <f t="shared" ref="I224:I287" ca="1" si="39">IF(SUM(INDIRECT("'"&amp;$R$2&amp;" "&amp;D224&amp;"'!"&amp;Q224&amp;$S$10&amp;":"&amp;P224&amp;$S$10))=0,"",(SUM(INDIRECT("'"&amp;$R$2&amp;" "&amp;D224&amp;"'!"&amp;Q224&amp;$S$11&amp;":"&amp;P224&amp;$S$11))/SUM(INDIRECT("'"&amp;$R$2&amp;" "&amp;D224&amp;"'!"&amp;Q224&amp;$S$10&amp;":"&amp;P224&amp;$S$10))*1000000))</f>
        <v>0</v>
      </c>
      <c r="J224" s="139">
        <f t="shared" ref="J224:J287" ca="1" si="40">IF(SUM(INDIRECT("'"&amp;$R$2&amp;" "&amp;D224&amp;"'!"&amp;Q224&amp;$S$6&amp;":"&amp;P224&amp;$S$6))=0,"",(SUM(INDIRECT("'"&amp;$R$2&amp;" "&amp;D224&amp;"'!"&amp;Q224&amp;$S$12&amp;":"&amp;P224&amp;$S$12))/SUM(INDIRECT("'"&amp;$R$2&amp;" "&amp;D224&amp;"'!"&amp;Q224&amp;$S$6&amp;":"&amp;P224&amp;$S$6))*1000000))</f>
        <v>0</v>
      </c>
      <c r="K224" s="139">
        <f t="shared" ref="K224:K287" ca="1" si="41">IF(SUM(INDIRECT("'"&amp;$R$2&amp;" "&amp;D224&amp;"'!"&amp;Q224&amp;$S$8&amp;":"&amp;P224&amp;$S$8))=0,"",(SUM(INDIRECT("'"&amp;$R$2&amp;" "&amp;D224&amp;"'!"&amp;Q224&amp;$S$13&amp;":"&amp;P224&amp;$S$13))/SUM(INDIRECT("'"&amp;$R$2&amp;" "&amp;D224&amp;"'!"&amp;Q224&amp;$S$8&amp;":"&amp;P224&amp;$S$8))*1000000))</f>
        <v>0</v>
      </c>
      <c r="L224" s="139">
        <f t="shared" ref="L224:L287" ca="1" si="42">IF(SUM(INDIRECT("'"&amp;$R$2&amp;" "&amp;D224&amp;"'!"&amp;Q224&amp;$S$10&amp;":"&amp;P224&amp;$S$10))=0,"",(SUM(INDIRECT("'"&amp;$R$2&amp;" "&amp;D224&amp;"'!"&amp;Q224&amp;$S$14&amp;":"&amp;P224&amp;$S$14))/SUM(INDIRECT("'"&amp;$R$2&amp;" "&amp;D224&amp;"'!"&amp;Q224&amp;$S$10&amp;":"&amp;P224&amp;$S$10))*1000000))</f>
        <v>0</v>
      </c>
      <c r="M224" s="157">
        <f t="shared" ref="M224:M287" ca="1" si="43">IF(SUM(INDIRECT("'"&amp;$R$2&amp;" "&amp;D224&amp;"'!"&amp;R224&amp;$S$15&amp;":"&amp;P224&amp;$S$15))=0,"",(1-(SUM(INDIRECT("'"&amp;$R$2&amp;" "&amp;D224&amp;"'!"&amp;R224&amp;$S$16&amp;":"&amp;P224&amp;$S$16))/SUM(INDIRECT("'"&amp;$R$2&amp;" "&amp;D224&amp;"'!"&amp;R224&amp;$S$15&amp;":"&amp;P224&amp;$S$15)))))</f>
        <v>0.99828972122455961</v>
      </c>
      <c r="N224" s="143">
        <f t="shared" ca="1" si="36"/>
        <v>131.68</v>
      </c>
      <c r="O224" s="139"/>
      <c r="P224" s="1" t="s">
        <v>156</v>
      </c>
      <c r="Q224" s="1" t="s">
        <v>151</v>
      </c>
      <c r="R224" s="1" t="s">
        <v>154</v>
      </c>
      <c r="W224" s="139"/>
    </row>
    <row r="225" spans="1:23" x14ac:dyDescent="0.25">
      <c r="A225" s="148" t="str">
        <f t="shared" si="33"/>
        <v>201532février</v>
      </c>
      <c r="B225" s="155">
        <v>2015</v>
      </c>
      <c r="C225" s="139" t="s">
        <v>105</v>
      </c>
      <c r="D225" s="142">
        <v>32</v>
      </c>
      <c r="E225" s="143">
        <f t="shared" ca="1" si="34"/>
        <v>0</v>
      </c>
      <c r="F225" s="143">
        <f t="shared" ca="1" si="35"/>
        <v>0</v>
      </c>
      <c r="G225" s="139">
        <f t="shared" ca="1" si="37"/>
        <v>0</v>
      </c>
      <c r="H225" s="139">
        <f t="shared" ca="1" si="38"/>
        <v>0</v>
      </c>
      <c r="I225" s="139">
        <f t="shared" ca="1" si="39"/>
        <v>0</v>
      </c>
      <c r="J225" s="139">
        <f t="shared" ca="1" si="40"/>
        <v>0</v>
      </c>
      <c r="K225" s="139">
        <f t="shared" ca="1" si="41"/>
        <v>0</v>
      </c>
      <c r="L225" s="139">
        <f t="shared" ca="1" si="42"/>
        <v>0</v>
      </c>
      <c r="M225" s="157">
        <f t="shared" ca="1" si="43"/>
        <v>0.99832818930041156</v>
      </c>
      <c r="N225" s="143">
        <f t="shared" ca="1" si="36"/>
        <v>133.16</v>
      </c>
      <c r="O225" s="139"/>
      <c r="P225" s="1" t="s">
        <v>157</v>
      </c>
      <c r="Q225" s="1" t="s">
        <v>152</v>
      </c>
      <c r="R225" s="1" t="s">
        <v>155</v>
      </c>
      <c r="W225" s="139"/>
    </row>
    <row r="226" spans="1:23" x14ac:dyDescent="0.25">
      <c r="A226" s="148" t="str">
        <f t="shared" si="33"/>
        <v>201532mars</v>
      </c>
      <c r="B226" s="155">
        <v>2015</v>
      </c>
      <c r="C226" s="139" t="s">
        <v>47</v>
      </c>
      <c r="D226" s="142">
        <v>32</v>
      </c>
      <c r="E226" s="143">
        <f t="shared" ca="1" si="34"/>
        <v>0</v>
      </c>
      <c r="F226" s="143">
        <f t="shared" ca="1" si="35"/>
        <v>0</v>
      </c>
      <c r="G226" s="139">
        <f t="shared" ca="1" si="37"/>
        <v>0</v>
      </c>
      <c r="H226" s="139">
        <f t="shared" ca="1" si="38"/>
        <v>0</v>
      </c>
      <c r="I226" s="139">
        <f t="shared" ca="1" si="39"/>
        <v>0</v>
      </c>
      <c r="J226" s="139">
        <f t="shared" ca="1" si="40"/>
        <v>0</v>
      </c>
      <c r="K226" s="139">
        <f t="shared" ca="1" si="41"/>
        <v>0</v>
      </c>
      <c r="L226" s="139">
        <f t="shared" ca="1" si="42"/>
        <v>0</v>
      </c>
      <c r="M226" s="157">
        <f t="shared" ca="1" si="43"/>
        <v>0.99834385674360837</v>
      </c>
      <c r="N226" s="143">
        <f t="shared" ca="1" si="36"/>
        <v>227.95</v>
      </c>
      <c r="O226" s="139"/>
      <c r="P226" s="1" t="s">
        <v>158</v>
      </c>
      <c r="Q226" s="1" t="s">
        <v>153</v>
      </c>
      <c r="R226" s="1" t="s">
        <v>156</v>
      </c>
      <c r="W226" s="139"/>
    </row>
    <row r="227" spans="1:23" x14ac:dyDescent="0.25">
      <c r="A227" s="148" t="str">
        <f t="shared" si="33"/>
        <v>201532avril</v>
      </c>
      <c r="B227" s="155">
        <v>2015</v>
      </c>
      <c r="C227" s="139" t="s">
        <v>48</v>
      </c>
      <c r="D227" s="142">
        <v>32</v>
      </c>
      <c r="E227" s="143">
        <f t="shared" ca="1" si="34"/>
        <v>0</v>
      </c>
      <c r="F227" s="143">
        <f t="shared" ca="1" si="35"/>
        <v>0</v>
      </c>
      <c r="G227" s="139">
        <f t="shared" ca="1" si="37"/>
        <v>0</v>
      </c>
      <c r="H227" s="139">
        <f t="shared" ca="1" si="38"/>
        <v>0</v>
      </c>
      <c r="I227" s="139">
        <f t="shared" ca="1" si="39"/>
        <v>0</v>
      </c>
      <c r="J227" s="139">
        <f t="shared" ca="1" si="40"/>
        <v>0</v>
      </c>
      <c r="K227" s="139">
        <f t="shared" ca="1" si="41"/>
        <v>0</v>
      </c>
      <c r="L227" s="139">
        <f t="shared" ca="1" si="42"/>
        <v>0</v>
      </c>
      <c r="M227" s="157">
        <f t="shared" ca="1" si="43"/>
        <v>0.99833935723356448</v>
      </c>
      <c r="N227" s="143">
        <f t="shared" ca="1" si="36"/>
        <v>127.5</v>
      </c>
      <c r="O227" s="139"/>
      <c r="P227" s="1" t="s">
        <v>159</v>
      </c>
      <c r="Q227" s="1" t="s">
        <v>154</v>
      </c>
      <c r="R227" s="1" t="s">
        <v>157</v>
      </c>
      <c r="W227" s="139"/>
    </row>
    <row r="228" spans="1:23" x14ac:dyDescent="0.25">
      <c r="A228" s="148" t="str">
        <f t="shared" si="33"/>
        <v>201532mai</v>
      </c>
      <c r="B228" s="155">
        <v>2015</v>
      </c>
      <c r="C228" s="139" t="s">
        <v>49</v>
      </c>
      <c r="D228" s="142">
        <v>32</v>
      </c>
      <c r="E228" s="143">
        <f t="shared" ca="1" si="34"/>
        <v>0</v>
      </c>
      <c r="F228" s="143">
        <f t="shared" ca="1" si="35"/>
        <v>0</v>
      </c>
      <c r="G228" s="139">
        <f t="shared" ca="1" si="37"/>
        <v>0</v>
      </c>
      <c r="H228" s="139">
        <f t="shared" ca="1" si="38"/>
        <v>0</v>
      </c>
      <c r="I228" s="139">
        <f t="shared" ca="1" si="39"/>
        <v>0</v>
      </c>
      <c r="J228" s="139">
        <f t="shared" ca="1" si="40"/>
        <v>0</v>
      </c>
      <c r="K228" s="139">
        <f t="shared" ca="1" si="41"/>
        <v>0</v>
      </c>
      <c r="L228" s="139">
        <f t="shared" ca="1" si="42"/>
        <v>97.560975609756099</v>
      </c>
      <c r="M228" s="157">
        <f t="shared" ca="1" si="43"/>
        <v>0.99840605698346285</v>
      </c>
      <c r="N228" s="143">
        <f t="shared" ca="1" si="36"/>
        <v>107.64</v>
      </c>
      <c r="O228" s="139"/>
      <c r="P228" s="1" t="s">
        <v>160</v>
      </c>
      <c r="Q228" s="1" t="s">
        <v>155</v>
      </c>
      <c r="R228" s="1" t="s">
        <v>158</v>
      </c>
      <c r="W228" s="139"/>
    </row>
    <row r="229" spans="1:23" x14ac:dyDescent="0.25">
      <c r="A229" s="148" t="str">
        <f t="shared" si="33"/>
        <v>201532juin</v>
      </c>
      <c r="B229" s="155">
        <v>2015</v>
      </c>
      <c r="C229" s="139" t="s">
        <v>50</v>
      </c>
      <c r="D229" s="142">
        <v>32</v>
      </c>
      <c r="E229" s="143">
        <f t="shared" ca="1" si="34"/>
        <v>0</v>
      </c>
      <c r="F229" s="143">
        <f t="shared" ca="1" si="35"/>
        <v>0</v>
      </c>
      <c r="G229" s="139">
        <f t="shared" ca="1" si="37"/>
        <v>0</v>
      </c>
      <c r="H229" s="139">
        <f t="shared" ca="1" si="38"/>
        <v>0</v>
      </c>
      <c r="I229" s="139">
        <f t="shared" ca="1" si="39"/>
        <v>0</v>
      </c>
      <c r="J229" s="139">
        <f t="shared" ca="1" si="40"/>
        <v>0</v>
      </c>
      <c r="K229" s="139">
        <f t="shared" ca="1" si="41"/>
        <v>0</v>
      </c>
      <c r="L229" s="139">
        <f t="shared" ca="1" si="42"/>
        <v>84.788875699508225</v>
      </c>
      <c r="M229" s="157">
        <f t="shared" ca="1" si="43"/>
        <v>0.99875776397515525</v>
      </c>
      <c r="N229" s="143">
        <f t="shared" ca="1" si="36"/>
        <v>108.97</v>
      </c>
      <c r="O229" s="139"/>
      <c r="P229" s="1" t="s">
        <v>161</v>
      </c>
      <c r="Q229" s="1" t="s">
        <v>156</v>
      </c>
      <c r="R229" s="1" t="s">
        <v>159</v>
      </c>
      <c r="W229" s="139"/>
    </row>
    <row r="230" spans="1:23" x14ac:dyDescent="0.25">
      <c r="A230" s="148" t="str">
        <f t="shared" si="33"/>
        <v>201532juillet</v>
      </c>
      <c r="B230" s="155">
        <v>2015</v>
      </c>
      <c r="C230" s="139" t="s">
        <v>106</v>
      </c>
      <c r="D230" s="142">
        <v>32</v>
      </c>
      <c r="E230" s="143">
        <f t="shared" ca="1" si="34"/>
        <v>0</v>
      </c>
      <c r="F230" s="143">
        <f t="shared" ca="1" si="35"/>
        <v>0</v>
      </c>
      <c r="G230" s="139">
        <f t="shared" ca="1" si="37"/>
        <v>0</v>
      </c>
      <c r="H230" s="139">
        <f t="shared" ca="1" si="38"/>
        <v>0</v>
      </c>
      <c r="I230" s="139">
        <f t="shared" ca="1" si="39"/>
        <v>0</v>
      </c>
      <c r="J230" s="139">
        <f t="shared" ca="1" si="40"/>
        <v>0</v>
      </c>
      <c r="K230" s="139">
        <f t="shared" ca="1" si="41"/>
        <v>0</v>
      </c>
      <c r="L230" s="139">
        <f t="shared" ca="1" si="42"/>
        <v>75.912852045851366</v>
      </c>
      <c r="M230" s="157">
        <f t="shared" ca="1" si="43"/>
        <v>0.99904834411876664</v>
      </c>
      <c r="N230" s="143">
        <f t="shared" ca="1" si="36"/>
        <v>134.31</v>
      </c>
      <c r="O230" s="139"/>
      <c r="P230" s="1" t="s">
        <v>162</v>
      </c>
      <c r="Q230" s="1" t="s">
        <v>157</v>
      </c>
      <c r="R230" s="1" t="s">
        <v>160</v>
      </c>
      <c r="W230" s="139"/>
    </row>
    <row r="231" spans="1:23" x14ac:dyDescent="0.25">
      <c r="A231" s="148" t="str">
        <f t="shared" si="33"/>
        <v>201532août</v>
      </c>
      <c r="B231" s="155">
        <v>2015</v>
      </c>
      <c r="C231" s="139" t="s">
        <v>107</v>
      </c>
      <c r="D231" s="142">
        <v>32</v>
      </c>
      <c r="E231" s="143">
        <f t="shared" ca="1" si="34"/>
        <v>0</v>
      </c>
      <c r="F231" s="143">
        <f t="shared" ca="1" si="35"/>
        <v>0</v>
      </c>
      <c r="G231" s="139">
        <f t="shared" ca="1" si="37"/>
        <v>0</v>
      </c>
      <c r="H231" s="139">
        <f t="shared" ca="1" si="38"/>
        <v>0</v>
      </c>
      <c r="I231" s="139">
        <f t="shared" ca="1" si="39"/>
        <v>0</v>
      </c>
      <c r="J231" s="139">
        <f t="shared" ca="1" si="40"/>
        <v>0</v>
      </c>
      <c r="K231" s="139">
        <f t="shared" ca="1" si="41"/>
        <v>0</v>
      </c>
      <c r="L231" s="139">
        <f t="shared" ca="1" si="42"/>
        <v>84.516565246788375</v>
      </c>
      <c r="M231" s="157">
        <f t="shared" ca="1" si="43"/>
        <v>0.9991513094083414</v>
      </c>
      <c r="N231" s="143">
        <f t="shared" ca="1" si="36"/>
        <v>2.38</v>
      </c>
      <c r="O231" s="139"/>
      <c r="P231" s="1" t="s">
        <v>163</v>
      </c>
      <c r="Q231" s="1" t="s">
        <v>158</v>
      </c>
      <c r="R231" s="1" t="s">
        <v>161</v>
      </c>
      <c r="W231" s="139"/>
    </row>
    <row r="232" spans="1:23" x14ac:dyDescent="0.25">
      <c r="A232" s="148" t="str">
        <f t="shared" si="33"/>
        <v>201532septembre</v>
      </c>
      <c r="B232" s="155">
        <v>2015</v>
      </c>
      <c r="C232" s="139" t="s">
        <v>108</v>
      </c>
      <c r="D232" s="142">
        <v>32</v>
      </c>
      <c r="E232" s="143">
        <f t="shared" ca="1" si="34"/>
        <v>0</v>
      </c>
      <c r="F232" s="143">
        <f t="shared" ca="1" si="35"/>
        <v>0</v>
      </c>
      <c r="G232" s="139">
        <f t="shared" ca="1" si="37"/>
        <v>0</v>
      </c>
      <c r="H232" s="139">
        <f t="shared" ca="1" si="38"/>
        <v>0</v>
      </c>
      <c r="I232" s="139">
        <f t="shared" ca="1" si="39"/>
        <v>0</v>
      </c>
      <c r="J232" s="139">
        <f t="shared" ca="1" si="40"/>
        <v>0</v>
      </c>
      <c r="K232" s="139">
        <f t="shared" ca="1" si="41"/>
        <v>0</v>
      </c>
      <c r="L232" s="139">
        <f t="shared" ca="1" si="42"/>
        <v>75.769055917563264</v>
      </c>
      <c r="M232" s="157">
        <f t="shared" ca="1" si="43"/>
        <v>0.99900904248730338</v>
      </c>
      <c r="N232" s="143">
        <f t="shared" ca="1" si="36"/>
        <v>109.62</v>
      </c>
      <c r="O232" s="139"/>
      <c r="P232" s="1" t="s">
        <v>164</v>
      </c>
      <c r="Q232" s="1" t="s">
        <v>159</v>
      </c>
      <c r="R232" s="1" t="s">
        <v>162</v>
      </c>
      <c r="W232" s="139"/>
    </row>
    <row r="233" spans="1:23" x14ac:dyDescent="0.25">
      <c r="A233" s="148" t="str">
        <f t="shared" si="33"/>
        <v>201532octobre</v>
      </c>
      <c r="B233" s="155">
        <v>2015</v>
      </c>
      <c r="C233" s="139" t="s">
        <v>109</v>
      </c>
      <c r="D233" s="142">
        <v>32</v>
      </c>
      <c r="E233" s="143">
        <f t="shared" ca="1" si="34"/>
        <v>0</v>
      </c>
      <c r="F233" s="143">
        <f t="shared" ca="1" si="35"/>
        <v>0</v>
      </c>
      <c r="G233" s="139">
        <f t="shared" ca="1" si="37"/>
        <v>0</v>
      </c>
      <c r="H233" s="139">
        <f t="shared" ca="1" si="38"/>
        <v>0</v>
      </c>
      <c r="I233" s="139">
        <f t="shared" ca="1" si="39"/>
        <v>0</v>
      </c>
      <c r="J233" s="139">
        <f t="shared" ca="1" si="40"/>
        <v>0</v>
      </c>
      <c r="K233" s="139">
        <f t="shared" ca="1" si="41"/>
        <v>0</v>
      </c>
      <c r="L233" s="139">
        <f t="shared" ca="1" si="42"/>
        <v>71.942446043165461</v>
      </c>
      <c r="M233" s="157">
        <f t="shared" ca="1" si="43"/>
        <v>0.99875531583860599</v>
      </c>
      <c r="N233" s="143">
        <f t="shared" ca="1" si="36"/>
        <v>135.21</v>
      </c>
      <c r="O233" s="139"/>
      <c r="P233" s="1" t="s">
        <v>165</v>
      </c>
      <c r="Q233" s="1" t="s">
        <v>160</v>
      </c>
      <c r="R233" s="1" t="s">
        <v>163</v>
      </c>
      <c r="W233" s="139"/>
    </row>
    <row r="234" spans="1:23" x14ac:dyDescent="0.25">
      <c r="A234" s="148" t="str">
        <f t="shared" si="33"/>
        <v>201532novembre</v>
      </c>
      <c r="B234" s="155">
        <v>2015</v>
      </c>
      <c r="C234" s="139" t="s">
        <v>110</v>
      </c>
      <c r="D234" s="142">
        <v>32</v>
      </c>
      <c r="E234" s="143">
        <f t="shared" ca="1" si="34"/>
        <v>0</v>
      </c>
      <c r="F234" s="143">
        <f t="shared" ca="1" si="35"/>
        <v>0</v>
      </c>
      <c r="G234" s="139">
        <f t="shared" ca="1" si="37"/>
        <v>0</v>
      </c>
      <c r="H234" s="139">
        <f t="shared" ca="1" si="38"/>
        <v>0</v>
      </c>
      <c r="I234" s="139">
        <f t="shared" ca="1" si="39"/>
        <v>0</v>
      </c>
      <c r="J234" s="139">
        <f t="shared" ca="1" si="40"/>
        <v>0</v>
      </c>
      <c r="K234" s="139">
        <f t="shared" ca="1" si="41"/>
        <v>0</v>
      </c>
      <c r="L234" s="139">
        <f t="shared" ca="1" si="42"/>
        <v>0</v>
      </c>
      <c r="M234" s="157">
        <f t="shared" ca="1" si="43"/>
        <v>0.99878157745106</v>
      </c>
      <c r="N234" s="143">
        <f t="shared" ca="1" si="36"/>
        <v>169.62</v>
      </c>
      <c r="O234" s="139"/>
      <c r="P234" s="1" t="s">
        <v>166</v>
      </c>
      <c r="Q234" s="1" t="s">
        <v>161</v>
      </c>
      <c r="R234" s="1" t="s">
        <v>164</v>
      </c>
      <c r="W234" s="139"/>
    </row>
    <row r="235" spans="1:23" x14ac:dyDescent="0.25">
      <c r="A235" s="148" t="str">
        <f t="shared" si="33"/>
        <v>201532décembre</v>
      </c>
      <c r="B235" s="155">
        <v>2015</v>
      </c>
      <c r="C235" s="139" t="s">
        <v>111</v>
      </c>
      <c r="D235" s="142">
        <v>32</v>
      </c>
      <c r="E235" s="143">
        <f t="shared" ca="1" si="34"/>
        <v>0</v>
      </c>
      <c r="F235" s="143">
        <f t="shared" ca="1" si="35"/>
        <v>0</v>
      </c>
      <c r="G235" s="139">
        <f t="shared" ca="1" si="37"/>
        <v>0</v>
      </c>
      <c r="H235" s="139">
        <f t="shared" ca="1" si="38"/>
        <v>0</v>
      </c>
      <c r="I235" s="139">
        <f t="shared" ca="1" si="39"/>
        <v>0</v>
      </c>
      <c r="J235" s="139">
        <f t="shared" ca="1" si="40"/>
        <v>0</v>
      </c>
      <c r="K235" s="139">
        <f t="shared" ca="1" si="41"/>
        <v>0</v>
      </c>
      <c r="L235" s="139">
        <f t="shared" ca="1" si="42"/>
        <v>0</v>
      </c>
      <c r="M235" s="157">
        <f t="shared" ca="1" si="43"/>
        <v>0.9987541158672244</v>
      </c>
      <c r="N235" s="143">
        <f t="shared" ca="1" si="36"/>
        <v>108.97</v>
      </c>
      <c r="O235" s="139"/>
      <c r="P235" s="1" t="s">
        <v>167</v>
      </c>
      <c r="Q235" s="1" t="s">
        <v>162</v>
      </c>
      <c r="R235" s="1" t="s">
        <v>165</v>
      </c>
      <c r="W235" s="139"/>
    </row>
    <row r="236" spans="1:23" x14ac:dyDescent="0.25">
      <c r="A236" s="148" t="str">
        <f t="shared" si="33"/>
        <v>201533janvier</v>
      </c>
      <c r="B236" s="155">
        <v>2015</v>
      </c>
      <c r="C236" s="139" t="s">
        <v>104</v>
      </c>
      <c r="D236" s="142">
        <v>33</v>
      </c>
      <c r="E236" s="143">
        <f t="shared" ca="1" si="34"/>
        <v>0</v>
      </c>
      <c r="F236" s="143">
        <f t="shared" ca="1" si="35"/>
        <v>0</v>
      </c>
      <c r="G236" s="139">
        <f t="shared" ca="1" si="37"/>
        <v>0</v>
      </c>
      <c r="H236" s="139">
        <f t="shared" ca="1" si="38"/>
        <v>0</v>
      </c>
      <c r="I236" s="139">
        <f t="shared" ca="1" si="39"/>
        <v>0</v>
      </c>
      <c r="J236" s="139">
        <f t="shared" ca="1" si="40"/>
        <v>985.22167487684726</v>
      </c>
      <c r="K236" s="139">
        <f t="shared" ca="1" si="41"/>
        <v>0</v>
      </c>
      <c r="L236" s="139">
        <f t="shared" ca="1" si="42"/>
        <v>0</v>
      </c>
      <c r="M236" s="157">
        <f t="shared" ca="1" si="43"/>
        <v>0.99555327518385495</v>
      </c>
      <c r="N236" s="143">
        <f t="shared" ca="1" si="36"/>
        <v>79.819999999999993</v>
      </c>
      <c r="O236" s="139"/>
      <c r="P236" s="1" t="s">
        <v>156</v>
      </c>
      <c r="Q236" s="1" t="s">
        <v>151</v>
      </c>
      <c r="R236" s="1" t="s">
        <v>154</v>
      </c>
      <c r="W236" s="139"/>
    </row>
    <row r="237" spans="1:23" x14ac:dyDescent="0.25">
      <c r="A237" s="148" t="str">
        <f t="shared" si="33"/>
        <v>201533février</v>
      </c>
      <c r="B237" s="155">
        <v>2015</v>
      </c>
      <c r="C237" s="139" t="s">
        <v>105</v>
      </c>
      <c r="D237" s="142">
        <v>33</v>
      </c>
      <c r="E237" s="143">
        <f t="shared" ca="1" si="34"/>
        <v>0</v>
      </c>
      <c r="F237" s="143">
        <f t="shared" ca="1" si="35"/>
        <v>0</v>
      </c>
      <c r="G237" s="139">
        <f t="shared" ca="1" si="37"/>
        <v>0</v>
      </c>
      <c r="H237" s="139">
        <f t="shared" ca="1" si="38"/>
        <v>0</v>
      </c>
      <c r="I237" s="139">
        <f t="shared" ca="1" si="39"/>
        <v>0</v>
      </c>
      <c r="J237" s="139">
        <f t="shared" ca="1" si="40"/>
        <v>876.42418930762494</v>
      </c>
      <c r="K237" s="139">
        <f t="shared" ca="1" si="41"/>
        <v>0</v>
      </c>
      <c r="L237" s="139">
        <f t="shared" ca="1" si="42"/>
        <v>0</v>
      </c>
      <c r="M237" s="157">
        <f t="shared" ca="1" si="43"/>
        <v>0.99614197530864201</v>
      </c>
      <c r="N237" s="143">
        <f t="shared" ca="1" si="36"/>
        <v>103</v>
      </c>
      <c r="O237" s="139"/>
      <c r="P237" s="1" t="s">
        <v>157</v>
      </c>
      <c r="Q237" s="1" t="s">
        <v>152</v>
      </c>
      <c r="R237" s="1" t="s">
        <v>155</v>
      </c>
      <c r="W237" s="139"/>
    </row>
    <row r="238" spans="1:23" x14ac:dyDescent="0.25">
      <c r="A238" s="148" t="str">
        <f t="shared" si="33"/>
        <v>201533mars</v>
      </c>
      <c r="B238" s="155">
        <v>2015</v>
      </c>
      <c r="C238" s="139" t="s">
        <v>47</v>
      </c>
      <c r="D238" s="142">
        <v>33</v>
      </c>
      <c r="E238" s="143">
        <f t="shared" ca="1" si="34"/>
        <v>0</v>
      </c>
      <c r="F238" s="143">
        <f t="shared" ca="1" si="35"/>
        <v>0</v>
      </c>
      <c r="G238" s="139">
        <f t="shared" ca="1" si="37"/>
        <v>0</v>
      </c>
      <c r="H238" s="139">
        <f t="shared" ca="1" si="38"/>
        <v>0</v>
      </c>
      <c r="I238" s="139">
        <f t="shared" ca="1" si="39"/>
        <v>0</v>
      </c>
      <c r="J238" s="139">
        <f t="shared" ca="1" si="40"/>
        <v>794.91255961844206</v>
      </c>
      <c r="K238" s="139">
        <f t="shared" ca="1" si="41"/>
        <v>0</v>
      </c>
      <c r="L238" s="139">
        <f t="shared" ca="1" si="42"/>
        <v>110.33873993158998</v>
      </c>
      <c r="M238" s="157">
        <f t="shared" ca="1" si="43"/>
        <v>0.99637718662664321</v>
      </c>
      <c r="N238" s="143">
        <f t="shared" ca="1" si="36"/>
        <v>256</v>
      </c>
      <c r="O238" s="139"/>
      <c r="P238" s="1" t="s">
        <v>158</v>
      </c>
      <c r="Q238" s="1" t="s">
        <v>153</v>
      </c>
      <c r="R238" s="1" t="s">
        <v>156</v>
      </c>
      <c r="W238" s="139"/>
    </row>
    <row r="239" spans="1:23" x14ac:dyDescent="0.25">
      <c r="A239" s="148" t="str">
        <f t="shared" si="33"/>
        <v>201533avril</v>
      </c>
      <c r="B239" s="155">
        <v>2015</v>
      </c>
      <c r="C239" s="139" t="s">
        <v>48</v>
      </c>
      <c r="D239" s="142">
        <v>33</v>
      </c>
      <c r="E239" s="143">
        <f t="shared" ca="1" si="34"/>
        <v>0</v>
      </c>
      <c r="F239" s="143">
        <f t="shared" ca="1" si="35"/>
        <v>0</v>
      </c>
      <c r="G239" s="139">
        <f t="shared" ca="1" si="37"/>
        <v>0</v>
      </c>
      <c r="H239" s="139">
        <f t="shared" ca="1" si="38"/>
        <v>0</v>
      </c>
      <c r="I239" s="139">
        <f t="shared" ca="1" si="39"/>
        <v>0</v>
      </c>
      <c r="J239" s="139">
        <f t="shared" ca="1" si="40"/>
        <v>1344.0860215053765</v>
      </c>
      <c r="K239" s="139">
        <f t="shared" ca="1" si="41"/>
        <v>0</v>
      </c>
      <c r="L239" s="139">
        <f t="shared" ca="1" si="42"/>
        <v>105.77533319229956</v>
      </c>
      <c r="M239" s="157">
        <f t="shared" ca="1" si="43"/>
        <v>0.9964833447299013</v>
      </c>
      <c r="N239" s="143">
        <f t="shared" ca="1" si="36"/>
        <v>140.26</v>
      </c>
      <c r="O239" s="139"/>
      <c r="P239" s="1" t="s">
        <v>159</v>
      </c>
      <c r="Q239" s="1" t="s">
        <v>154</v>
      </c>
      <c r="R239" s="1" t="s">
        <v>157</v>
      </c>
      <c r="W239" s="139"/>
    </row>
    <row r="240" spans="1:23" x14ac:dyDescent="0.25">
      <c r="A240" s="148" t="str">
        <f t="shared" si="33"/>
        <v>201533mai</v>
      </c>
      <c r="B240" s="155">
        <v>2015</v>
      </c>
      <c r="C240" s="139" t="s">
        <v>49</v>
      </c>
      <c r="D240" s="142">
        <v>33</v>
      </c>
      <c r="E240" s="143">
        <f t="shared" ca="1" si="34"/>
        <v>0</v>
      </c>
      <c r="F240" s="143">
        <f t="shared" ca="1" si="35"/>
        <v>0</v>
      </c>
      <c r="G240" s="139">
        <f t="shared" ca="1" si="37"/>
        <v>0</v>
      </c>
      <c r="H240" s="139">
        <f t="shared" ca="1" si="38"/>
        <v>0</v>
      </c>
      <c r="I240" s="139">
        <f t="shared" ca="1" si="39"/>
        <v>0</v>
      </c>
      <c r="J240" s="139">
        <f t="shared" ca="1" si="40"/>
        <v>1212.121212121212</v>
      </c>
      <c r="K240" s="139">
        <f t="shared" ca="1" si="41"/>
        <v>0</v>
      </c>
      <c r="L240" s="139">
        <f t="shared" ca="1" si="42"/>
        <v>97.560975609756099</v>
      </c>
      <c r="M240" s="157">
        <f t="shared" ca="1" si="43"/>
        <v>0.99641362821279145</v>
      </c>
      <c r="N240" s="143">
        <f t="shared" ca="1" si="36"/>
        <v>170.11</v>
      </c>
      <c r="O240" s="139"/>
      <c r="P240" s="1" t="s">
        <v>160</v>
      </c>
      <c r="Q240" s="1" t="s">
        <v>155</v>
      </c>
      <c r="R240" s="1" t="s">
        <v>158</v>
      </c>
      <c r="W240" s="139"/>
    </row>
    <row r="241" spans="1:23" x14ac:dyDescent="0.25">
      <c r="A241" s="148" t="str">
        <f t="shared" si="33"/>
        <v>201533juin</v>
      </c>
      <c r="B241" s="155">
        <v>2015</v>
      </c>
      <c r="C241" s="139" t="s">
        <v>50</v>
      </c>
      <c r="D241" s="142">
        <v>33</v>
      </c>
      <c r="E241" s="143">
        <f t="shared" ca="1" si="34"/>
        <v>0</v>
      </c>
      <c r="F241" s="143">
        <f t="shared" ca="1" si="35"/>
        <v>0</v>
      </c>
      <c r="G241" s="139">
        <f t="shared" ca="1" si="37"/>
        <v>0</v>
      </c>
      <c r="H241" s="139">
        <f t="shared" ca="1" si="38"/>
        <v>0</v>
      </c>
      <c r="I241" s="139">
        <f t="shared" ca="1" si="39"/>
        <v>0</v>
      </c>
      <c r="J241" s="139">
        <f t="shared" ca="1" si="40"/>
        <v>671.59167226326394</v>
      </c>
      <c r="K241" s="139">
        <f t="shared" ca="1" si="41"/>
        <v>0</v>
      </c>
      <c r="L241" s="139">
        <f t="shared" ca="1" si="42"/>
        <v>84.788875699508225</v>
      </c>
      <c r="M241" s="157">
        <f t="shared" ca="1" si="43"/>
        <v>0.99627329192546588</v>
      </c>
      <c r="N241" s="143">
        <f t="shared" ca="1" si="36"/>
        <v>562.85</v>
      </c>
      <c r="O241" s="139"/>
      <c r="P241" s="1" t="s">
        <v>161</v>
      </c>
      <c r="Q241" s="1" t="s">
        <v>156</v>
      </c>
      <c r="R241" s="1" t="s">
        <v>159</v>
      </c>
      <c r="W241" s="139"/>
    </row>
    <row r="242" spans="1:23" x14ac:dyDescent="0.25">
      <c r="A242" s="148" t="str">
        <f t="shared" si="33"/>
        <v>201533juillet</v>
      </c>
      <c r="B242" s="155">
        <v>2015</v>
      </c>
      <c r="C242" s="139" t="s">
        <v>106</v>
      </c>
      <c r="D242" s="142">
        <v>33</v>
      </c>
      <c r="E242" s="143">
        <f t="shared" ca="1" si="34"/>
        <v>0</v>
      </c>
      <c r="F242" s="143">
        <f t="shared" ca="1" si="35"/>
        <v>0</v>
      </c>
      <c r="G242" s="139">
        <f t="shared" ca="1" si="37"/>
        <v>0</v>
      </c>
      <c r="H242" s="139">
        <f t="shared" ca="1" si="38"/>
        <v>0</v>
      </c>
      <c r="I242" s="139">
        <f t="shared" ca="1" si="39"/>
        <v>0</v>
      </c>
      <c r="J242" s="139">
        <f t="shared" ca="1" si="40"/>
        <v>628.93081761006283</v>
      </c>
      <c r="K242" s="139">
        <f t="shared" ca="1" si="41"/>
        <v>0</v>
      </c>
      <c r="L242" s="139">
        <f t="shared" ca="1" si="42"/>
        <v>151.82570409170273</v>
      </c>
      <c r="M242" s="157">
        <f t="shared" ca="1" si="43"/>
        <v>0.99628854206318995</v>
      </c>
      <c r="N242" s="143">
        <f t="shared" ca="1" si="36"/>
        <v>116.95</v>
      </c>
      <c r="O242" s="139"/>
      <c r="P242" s="1" t="s">
        <v>162</v>
      </c>
      <c r="Q242" s="1" t="s">
        <v>157</v>
      </c>
      <c r="R242" s="1" t="s">
        <v>160</v>
      </c>
      <c r="W242" s="139"/>
    </row>
    <row r="243" spans="1:23" x14ac:dyDescent="0.25">
      <c r="A243" s="148" t="str">
        <f t="shared" si="33"/>
        <v>201533août</v>
      </c>
      <c r="B243" s="155">
        <v>2015</v>
      </c>
      <c r="C243" s="139" t="s">
        <v>107</v>
      </c>
      <c r="D243" s="142">
        <v>33</v>
      </c>
      <c r="E243" s="143">
        <f t="shared" ca="1" si="34"/>
        <v>0</v>
      </c>
      <c r="F243" s="143">
        <f t="shared" ca="1" si="35"/>
        <v>0</v>
      </c>
      <c r="G243" s="139">
        <f t="shared" ca="1" si="37"/>
        <v>0</v>
      </c>
      <c r="H243" s="139">
        <f t="shared" ca="1" si="38"/>
        <v>0</v>
      </c>
      <c r="I243" s="139">
        <f t="shared" ca="1" si="39"/>
        <v>0</v>
      </c>
      <c r="J243" s="139">
        <f t="shared" ca="1" si="40"/>
        <v>714.28571428571433</v>
      </c>
      <c r="K243" s="139">
        <f t="shared" ca="1" si="41"/>
        <v>0</v>
      </c>
      <c r="L243" s="139">
        <f t="shared" ca="1" si="42"/>
        <v>169.03313049357675</v>
      </c>
      <c r="M243" s="157">
        <f t="shared" ca="1" si="43"/>
        <v>0.99624151309408338</v>
      </c>
      <c r="N243" s="143">
        <f t="shared" ca="1" si="36"/>
        <v>36.08</v>
      </c>
      <c r="O243" s="139"/>
      <c r="P243" s="1" t="s">
        <v>163</v>
      </c>
      <c r="Q243" s="1" t="s">
        <v>158</v>
      </c>
      <c r="R243" s="1" t="s">
        <v>161</v>
      </c>
      <c r="W243" s="139"/>
    </row>
    <row r="244" spans="1:23" x14ac:dyDescent="0.25">
      <c r="A244" s="148" t="str">
        <f t="shared" si="33"/>
        <v>201533septembre</v>
      </c>
      <c r="B244" s="155">
        <v>2015</v>
      </c>
      <c r="C244" s="139" t="s">
        <v>108</v>
      </c>
      <c r="D244" s="142">
        <v>33</v>
      </c>
      <c r="E244" s="143">
        <f t="shared" ca="1" si="34"/>
        <v>0</v>
      </c>
      <c r="F244" s="143">
        <f t="shared" ca="1" si="35"/>
        <v>0</v>
      </c>
      <c r="G244" s="139">
        <f t="shared" ca="1" si="37"/>
        <v>0</v>
      </c>
      <c r="H244" s="139">
        <f t="shared" ca="1" si="38"/>
        <v>0</v>
      </c>
      <c r="I244" s="139">
        <f t="shared" ca="1" si="39"/>
        <v>0</v>
      </c>
      <c r="J244" s="139">
        <f t="shared" ca="1" si="40"/>
        <v>869.56521739130437</v>
      </c>
      <c r="K244" s="139">
        <f t="shared" ca="1" si="41"/>
        <v>0</v>
      </c>
      <c r="L244" s="139">
        <f t="shared" ca="1" si="42"/>
        <v>75.769055917563264</v>
      </c>
      <c r="M244" s="157">
        <f t="shared" ca="1" si="43"/>
        <v>0.99628390932738764</v>
      </c>
      <c r="N244" s="143">
        <f t="shared" ca="1" si="36"/>
        <v>144</v>
      </c>
      <c r="O244" s="139"/>
      <c r="P244" s="1" t="s">
        <v>164</v>
      </c>
      <c r="Q244" s="1" t="s">
        <v>159</v>
      </c>
      <c r="R244" s="1" t="s">
        <v>162</v>
      </c>
      <c r="W244" s="139"/>
    </row>
    <row r="245" spans="1:23" x14ac:dyDescent="0.25">
      <c r="A245" s="148" t="str">
        <f t="shared" si="33"/>
        <v>201533octobre</v>
      </c>
      <c r="B245" s="155">
        <v>2015</v>
      </c>
      <c r="C245" s="139" t="s">
        <v>109</v>
      </c>
      <c r="D245" s="142">
        <v>33</v>
      </c>
      <c r="E245" s="143">
        <f t="shared" ca="1" si="34"/>
        <v>0</v>
      </c>
      <c r="F245" s="143">
        <f t="shared" ca="1" si="35"/>
        <v>0</v>
      </c>
      <c r="G245" s="139">
        <f t="shared" ca="1" si="37"/>
        <v>0</v>
      </c>
      <c r="H245" s="139">
        <f t="shared" ca="1" si="38"/>
        <v>0</v>
      </c>
      <c r="I245" s="139">
        <f t="shared" ca="1" si="39"/>
        <v>0</v>
      </c>
      <c r="J245" s="139">
        <f t="shared" ca="1" si="40"/>
        <v>0</v>
      </c>
      <c r="K245" s="139">
        <f t="shared" ca="1" si="41"/>
        <v>0</v>
      </c>
      <c r="L245" s="139">
        <f t="shared" ca="1" si="42"/>
        <v>143.88489208633092</v>
      </c>
      <c r="M245" s="157">
        <f t="shared" ca="1" si="43"/>
        <v>0.99619275535733709</v>
      </c>
      <c r="N245" s="143">
        <f t="shared" ca="1" si="36"/>
        <v>351.42</v>
      </c>
      <c r="O245" s="139"/>
      <c r="P245" s="1" t="s">
        <v>165</v>
      </c>
      <c r="Q245" s="1" t="s">
        <v>160</v>
      </c>
      <c r="R245" s="1" t="s">
        <v>163</v>
      </c>
      <c r="W245" s="139"/>
    </row>
    <row r="246" spans="1:23" x14ac:dyDescent="0.25">
      <c r="A246" s="148" t="str">
        <f t="shared" si="33"/>
        <v>201533novembre</v>
      </c>
      <c r="B246" s="155">
        <v>2015</v>
      </c>
      <c r="C246" s="139" t="s">
        <v>110</v>
      </c>
      <c r="D246" s="142">
        <v>33</v>
      </c>
      <c r="E246" s="143">
        <f t="shared" ca="1" si="34"/>
        <v>0</v>
      </c>
      <c r="F246" s="143">
        <f t="shared" ca="1" si="35"/>
        <v>0</v>
      </c>
      <c r="G246" s="139">
        <f t="shared" ca="1" si="37"/>
        <v>0</v>
      </c>
      <c r="H246" s="139">
        <f t="shared" ca="1" si="38"/>
        <v>0</v>
      </c>
      <c r="I246" s="139">
        <f t="shared" ca="1" si="39"/>
        <v>0</v>
      </c>
      <c r="J246" s="139">
        <f t="shared" ca="1" si="40"/>
        <v>0</v>
      </c>
      <c r="K246" s="139">
        <f t="shared" ca="1" si="41"/>
        <v>0</v>
      </c>
      <c r="L246" s="139">
        <f t="shared" ca="1" si="42"/>
        <v>140.67665470915102</v>
      </c>
      <c r="M246" s="157">
        <f t="shared" ca="1" si="43"/>
        <v>0.99626509163554244</v>
      </c>
      <c r="N246" s="143">
        <f t="shared" ca="1" si="36"/>
        <v>66.319999999999993</v>
      </c>
      <c r="O246" s="139"/>
      <c r="P246" s="1" t="s">
        <v>166</v>
      </c>
      <c r="Q246" s="1" t="s">
        <v>161</v>
      </c>
      <c r="R246" s="1" t="s">
        <v>164</v>
      </c>
      <c r="W246" s="139"/>
    </row>
    <row r="247" spans="1:23" x14ac:dyDescent="0.25">
      <c r="A247" s="148" t="str">
        <f t="shared" si="33"/>
        <v>201533décembre</v>
      </c>
      <c r="B247" s="155">
        <v>2015</v>
      </c>
      <c r="C247" s="139" t="s">
        <v>111</v>
      </c>
      <c r="D247" s="142">
        <v>33</v>
      </c>
      <c r="E247" s="143">
        <f t="shared" ca="1" si="34"/>
        <v>0</v>
      </c>
      <c r="F247" s="143">
        <f t="shared" ca="1" si="35"/>
        <v>0</v>
      </c>
      <c r="G247" s="139">
        <f t="shared" ca="1" si="37"/>
        <v>0</v>
      </c>
      <c r="H247" s="139">
        <f t="shared" ca="1" si="38"/>
        <v>0</v>
      </c>
      <c r="I247" s="139">
        <f t="shared" ca="1" si="39"/>
        <v>0</v>
      </c>
      <c r="J247" s="139">
        <f t="shared" ca="1" si="40"/>
        <v>0</v>
      </c>
      <c r="K247" s="139">
        <f t="shared" ca="1" si="41"/>
        <v>0</v>
      </c>
      <c r="L247" s="139">
        <f t="shared" ca="1" si="42"/>
        <v>149.93627708224005</v>
      </c>
      <c r="M247" s="157">
        <f t="shared" ca="1" si="43"/>
        <v>0.99644725155432745</v>
      </c>
      <c r="N247" s="143">
        <f t="shared" ca="1" si="36"/>
        <v>98.97</v>
      </c>
      <c r="O247" s="139"/>
      <c r="P247" s="1" t="s">
        <v>167</v>
      </c>
      <c r="Q247" s="1" t="s">
        <v>162</v>
      </c>
      <c r="R247" s="1" t="s">
        <v>165</v>
      </c>
      <c r="W247" s="139"/>
    </row>
    <row r="248" spans="1:23" x14ac:dyDescent="0.25">
      <c r="A248" s="148" t="str">
        <f t="shared" si="33"/>
        <v>201534janvier</v>
      </c>
      <c r="B248" s="155">
        <v>2015</v>
      </c>
      <c r="C248" s="139" t="s">
        <v>104</v>
      </c>
      <c r="D248" s="142">
        <v>34</v>
      </c>
      <c r="E248" s="143">
        <f t="shared" ca="1" si="34"/>
        <v>0</v>
      </c>
      <c r="F248" s="143">
        <f t="shared" ca="1" si="35"/>
        <v>0</v>
      </c>
      <c r="G248" s="139">
        <f t="shared" ca="1" si="37"/>
        <v>0</v>
      </c>
      <c r="H248" s="139">
        <f t="shared" ca="1" si="38"/>
        <v>0</v>
      </c>
      <c r="I248" s="139">
        <f t="shared" ca="1" si="39"/>
        <v>0</v>
      </c>
      <c r="J248" s="139">
        <f t="shared" ca="1" si="40"/>
        <v>1164.1443538998835</v>
      </c>
      <c r="K248" s="139">
        <f t="shared" ca="1" si="41"/>
        <v>0</v>
      </c>
      <c r="L248" s="139">
        <f t="shared" ca="1" si="42"/>
        <v>0</v>
      </c>
      <c r="M248" s="157">
        <f t="shared" ca="1" si="43"/>
        <v>0.99969815876848778</v>
      </c>
      <c r="N248" s="143">
        <f t="shared" ca="1" si="36"/>
        <v>25.22</v>
      </c>
      <c r="O248" s="139"/>
      <c r="P248" s="1" t="s">
        <v>156</v>
      </c>
      <c r="Q248" s="1" t="s">
        <v>151</v>
      </c>
      <c r="R248" s="1" t="s">
        <v>154</v>
      </c>
      <c r="W248" s="139"/>
    </row>
    <row r="249" spans="1:23" x14ac:dyDescent="0.25">
      <c r="A249" s="148" t="str">
        <f t="shared" si="33"/>
        <v>201534février</v>
      </c>
      <c r="B249" s="155">
        <v>2015</v>
      </c>
      <c r="C249" s="139" t="s">
        <v>105</v>
      </c>
      <c r="D249" s="142">
        <v>34</v>
      </c>
      <c r="E249" s="143">
        <f t="shared" ca="1" si="34"/>
        <v>0</v>
      </c>
      <c r="F249" s="143">
        <f t="shared" ca="1" si="35"/>
        <v>0</v>
      </c>
      <c r="G249" s="139">
        <f t="shared" ca="1" si="37"/>
        <v>0</v>
      </c>
      <c r="H249" s="139">
        <f t="shared" ca="1" si="38"/>
        <v>0</v>
      </c>
      <c r="I249" s="139">
        <f t="shared" ca="1" si="39"/>
        <v>0</v>
      </c>
      <c r="J249" s="139">
        <f t="shared" ca="1" si="40"/>
        <v>1017.8117048346056</v>
      </c>
      <c r="K249" s="139">
        <f t="shared" ca="1" si="41"/>
        <v>0</v>
      </c>
      <c r="L249" s="139">
        <f t="shared" ca="1" si="42"/>
        <v>0</v>
      </c>
      <c r="M249" s="157">
        <f t="shared" ca="1" si="43"/>
        <v>0.99967223861029175</v>
      </c>
      <c r="N249" s="143">
        <f t="shared" ca="1" si="36"/>
        <v>3</v>
      </c>
      <c r="O249" s="139"/>
      <c r="P249" s="1" t="s">
        <v>157</v>
      </c>
      <c r="Q249" s="1" t="s">
        <v>152</v>
      </c>
      <c r="R249" s="1" t="s">
        <v>155</v>
      </c>
      <c r="W249" s="139"/>
    </row>
    <row r="250" spans="1:23" x14ac:dyDescent="0.25">
      <c r="A250" s="148" t="str">
        <f t="shared" si="33"/>
        <v>201534mars</v>
      </c>
      <c r="B250" s="155">
        <v>2015</v>
      </c>
      <c r="C250" s="139" t="s">
        <v>47</v>
      </c>
      <c r="D250" s="142">
        <v>34</v>
      </c>
      <c r="E250" s="143">
        <f t="shared" ca="1" si="34"/>
        <v>0</v>
      </c>
      <c r="F250" s="143">
        <f t="shared" ca="1" si="35"/>
        <v>0</v>
      </c>
      <c r="G250" s="139">
        <f t="shared" ca="1" si="37"/>
        <v>0</v>
      </c>
      <c r="H250" s="139">
        <f t="shared" ca="1" si="38"/>
        <v>0</v>
      </c>
      <c r="I250" s="139">
        <f t="shared" ca="1" si="39"/>
        <v>0</v>
      </c>
      <c r="J250" s="139">
        <f t="shared" ca="1" si="40"/>
        <v>1426.5335235378031</v>
      </c>
      <c r="K250" s="139">
        <f t="shared" ca="1" si="41"/>
        <v>0</v>
      </c>
      <c r="L250" s="139">
        <f t="shared" ca="1" si="42"/>
        <v>0</v>
      </c>
      <c r="M250" s="157">
        <f t="shared" ca="1" si="43"/>
        <v>0.99973949287947206</v>
      </c>
      <c r="N250" s="143">
        <f t="shared" ca="1" si="36"/>
        <v>26.55</v>
      </c>
      <c r="O250" s="139"/>
      <c r="P250" s="1" t="s">
        <v>158</v>
      </c>
      <c r="Q250" s="1" t="s">
        <v>153</v>
      </c>
      <c r="R250" s="1" t="s">
        <v>156</v>
      </c>
      <c r="W250" s="139"/>
    </row>
    <row r="251" spans="1:23" x14ac:dyDescent="0.25">
      <c r="A251" s="148" t="str">
        <f t="shared" si="33"/>
        <v>201534avril</v>
      </c>
      <c r="B251" s="155">
        <v>2015</v>
      </c>
      <c r="C251" s="139" t="s">
        <v>48</v>
      </c>
      <c r="D251" s="142">
        <v>34</v>
      </c>
      <c r="E251" s="143">
        <f t="shared" ca="1" si="34"/>
        <v>0</v>
      </c>
      <c r="F251" s="143">
        <f t="shared" ca="1" si="35"/>
        <v>0</v>
      </c>
      <c r="G251" s="139">
        <f t="shared" ca="1" si="37"/>
        <v>0</v>
      </c>
      <c r="H251" s="139">
        <f t="shared" ca="1" si="38"/>
        <v>0</v>
      </c>
      <c r="I251" s="139">
        <f t="shared" ca="1" si="39"/>
        <v>0</v>
      </c>
      <c r="J251" s="139">
        <f t="shared" ca="1" si="40"/>
        <v>1225.4901960784314</v>
      </c>
      <c r="K251" s="139">
        <f t="shared" ca="1" si="41"/>
        <v>0</v>
      </c>
      <c r="L251" s="139">
        <f t="shared" ca="1" si="42"/>
        <v>0</v>
      </c>
      <c r="M251" s="157">
        <f t="shared" ca="1" si="43"/>
        <v>0.99967402819656104</v>
      </c>
      <c r="N251" s="143">
        <f t="shared" ca="1" si="36"/>
        <v>10.49</v>
      </c>
      <c r="O251" s="139"/>
      <c r="P251" s="1" t="s">
        <v>159</v>
      </c>
      <c r="Q251" s="1" t="s">
        <v>154</v>
      </c>
      <c r="R251" s="1" t="s">
        <v>157</v>
      </c>
      <c r="W251" s="139"/>
    </row>
    <row r="252" spans="1:23" x14ac:dyDescent="0.25">
      <c r="A252" s="148" t="str">
        <f t="shared" si="33"/>
        <v>201534mai</v>
      </c>
      <c r="B252" s="155">
        <v>2015</v>
      </c>
      <c r="C252" s="139" t="s">
        <v>49</v>
      </c>
      <c r="D252" s="142">
        <v>34</v>
      </c>
      <c r="E252" s="143">
        <f t="shared" ca="1" si="34"/>
        <v>0</v>
      </c>
      <c r="F252" s="143">
        <f t="shared" ca="1" si="35"/>
        <v>0</v>
      </c>
      <c r="G252" s="139">
        <f t="shared" ca="1" si="37"/>
        <v>0</v>
      </c>
      <c r="H252" s="139">
        <f t="shared" ca="1" si="38"/>
        <v>0</v>
      </c>
      <c r="I252" s="139">
        <f t="shared" ca="1" si="39"/>
        <v>0</v>
      </c>
      <c r="J252" s="139">
        <f t="shared" ca="1" si="40"/>
        <v>1100.5135730007337</v>
      </c>
      <c r="K252" s="139">
        <f t="shared" ca="1" si="41"/>
        <v>0</v>
      </c>
      <c r="L252" s="139">
        <f t="shared" ca="1" si="42"/>
        <v>0</v>
      </c>
      <c r="M252" s="157">
        <f t="shared" ca="1" si="43"/>
        <v>0.99966270343199259</v>
      </c>
      <c r="N252" s="143">
        <f t="shared" ca="1" si="36"/>
        <v>21.28</v>
      </c>
      <c r="O252" s="139"/>
      <c r="P252" s="1" t="s">
        <v>160</v>
      </c>
      <c r="Q252" s="1" t="s">
        <v>155</v>
      </c>
      <c r="R252" s="1" t="s">
        <v>158</v>
      </c>
      <c r="W252" s="139"/>
    </row>
    <row r="253" spans="1:23" x14ac:dyDescent="0.25">
      <c r="A253" s="148" t="str">
        <f t="shared" si="33"/>
        <v>201534juin</v>
      </c>
      <c r="B253" s="155">
        <v>2015</v>
      </c>
      <c r="C253" s="139" t="s">
        <v>50</v>
      </c>
      <c r="D253" s="142">
        <v>34</v>
      </c>
      <c r="E253" s="143">
        <f t="shared" ca="1" si="34"/>
        <v>0</v>
      </c>
      <c r="F253" s="143">
        <f t="shared" ca="1" si="35"/>
        <v>0</v>
      </c>
      <c r="G253" s="139">
        <f t="shared" ca="1" si="37"/>
        <v>0</v>
      </c>
      <c r="H253" s="139">
        <f t="shared" ca="1" si="38"/>
        <v>0</v>
      </c>
      <c r="I253" s="139">
        <f t="shared" ca="1" si="39"/>
        <v>0</v>
      </c>
      <c r="J253" s="139">
        <f t="shared" ca="1" si="40"/>
        <v>828.50041425020709</v>
      </c>
      <c r="K253" s="139">
        <f t="shared" ca="1" si="41"/>
        <v>0</v>
      </c>
      <c r="L253" s="139">
        <f t="shared" ca="1" si="42"/>
        <v>0</v>
      </c>
      <c r="M253" s="157">
        <f t="shared" ca="1" si="43"/>
        <v>0.99960295402207577</v>
      </c>
      <c r="N253" s="143">
        <f t="shared" ca="1" si="36"/>
        <v>3.98</v>
      </c>
      <c r="O253" s="139"/>
      <c r="P253" s="1" t="s">
        <v>161</v>
      </c>
      <c r="Q253" s="1" t="s">
        <v>156</v>
      </c>
      <c r="R253" s="1" t="s">
        <v>159</v>
      </c>
      <c r="W253" s="139"/>
    </row>
    <row r="254" spans="1:23" x14ac:dyDescent="0.25">
      <c r="A254" s="148" t="str">
        <f t="shared" si="33"/>
        <v>201534juillet</v>
      </c>
      <c r="B254" s="155">
        <v>2015</v>
      </c>
      <c r="C254" s="139" t="s">
        <v>106</v>
      </c>
      <c r="D254" s="142">
        <v>34</v>
      </c>
      <c r="E254" s="143">
        <f t="shared" ca="1" si="34"/>
        <v>0</v>
      </c>
      <c r="F254" s="143">
        <f t="shared" ca="1" si="35"/>
        <v>0</v>
      </c>
      <c r="G254" s="139">
        <f t="shared" ca="1" si="37"/>
        <v>0</v>
      </c>
      <c r="H254" s="139">
        <f t="shared" ca="1" si="38"/>
        <v>0</v>
      </c>
      <c r="I254" s="139">
        <f t="shared" ca="1" si="39"/>
        <v>0</v>
      </c>
      <c r="J254" s="139">
        <f t="shared" ca="1" si="40"/>
        <v>410.6776180698152</v>
      </c>
      <c r="K254" s="139">
        <f t="shared" ca="1" si="41"/>
        <v>0</v>
      </c>
      <c r="L254" s="139">
        <f t="shared" ca="1" si="42"/>
        <v>0</v>
      </c>
      <c r="M254" s="157">
        <f t="shared" ca="1" si="43"/>
        <v>0.99967571949736522</v>
      </c>
      <c r="N254" s="143">
        <f t="shared" ca="1" si="36"/>
        <v>13.13</v>
      </c>
      <c r="O254" s="139"/>
      <c r="P254" s="1" t="s">
        <v>162</v>
      </c>
      <c r="Q254" s="1" t="s">
        <v>157</v>
      </c>
      <c r="R254" s="1" t="s">
        <v>160</v>
      </c>
      <c r="W254" s="139"/>
    </row>
    <row r="255" spans="1:23" x14ac:dyDescent="0.25">
      <c r="A255" s="148" t="str">
        <f t="shared" si="33"/>
        <v>201534août</v>
      </c>
      <c r="B255" s="155">
        <v>2015</v>
      </c>
      <c r="C255" s="139" t="s">
        <v>107</v>
      </c>
      <c r="D255" s="142">
        <v>34</v>
      </c>
      <c r="E255" s="143">
        <f t="shared" ca="1" si="34"/>
        <v>0</v>
      </c>
      <c r="F255" s="143">
        <f t="shared" ca="1" si="35"/>
        <v>0</v>
      </c>
      <c r="G255" s="139">
        <f t="shared" ca="1" si="37"/>
        <v>0</v>
      </c>
      <c r="H255" s="139">
        <f t="shared" ca="1" si="38"/>
        <v>0</v>
      </c>
      <c r="I255" s="139">
        <f t="shared" ca="1" si="39"/>
        <v>0</v>
      </c>
      <c r="J255" s="139">
        <f t="shared" ca="1" si="40"/>
        <v>476.64442326024783</v>
      </c>
      <c r="K255" s="139">
        <f t="shared" ca="1" si="41"/>
        <v>0</v>
      </c>
      <c r="L255" s="139">
        <f t="shared" ca="1" si="42"/>
        <v>0</v>
      </c>
      <c r="M255" s="157">
        <f t="shared" ca="1" si="43"/>
        <v>0.99969189688815852</v>
      </c>
      <c r="N255" s="143">
        <f t="shared" ca="1" si="36"/>
        <v>4</v>
      </c>
      <c r="O255" s="139"/>
      <c r="P255" s="1" t="s">
        <v>163</v>
      </c>
      <c r="Q255" s="1" t="s">
        <v>158</v>
      </c>
      <c r="R255" s="1" t="s">
        <v>161</v>
      </c>
      <c r="W255" s="139"/>
    </row>
    <row r="256" spans="1:23" x14ac:dyDescent="0.25">
      <c r="A256" s="148" t="str">
        <f t="shared" si="33"/>
        <v>201534septembre</v>
      </c>
      <c r="B256" s="155">
        <v>2015</v>
      </c>
      <c r="C256" s="139" t="s">
        <v>108</v>
      </c>
      <c r="D256" s="142">
        <v>34</v>
      </c>
      <c r="E256" s="143">
        <f t="shared" ca="1" si="34"/>
        <v>0</v>
      </c>
      <c r="F256" s="143">
        <f t="shared" ca="1" si="35"/>
        <v>0</v>
      </c>
      <c r="G256" s="139">
        <f t="shared" ca="1" si="37"/>
        <v>0</v>
      </c>
      <c r="H256" s="139">
        <f t="shared" ca="1" si="38"/>
        <v>0</v>
      </c>
      <c r="I256" s="139">
        <f t="shared" ca="1" si="39"/>
        <v>0</v>
      </c>
      <c r="J256" s="139">
        <f t="shared" ca="1" si="40"/>
        <v>0</v>
      </c>
      <c r="K256" s="139">
        <f t="shared" ca="1" si="41"/>
        <v>0</v>
      </c>
      <c r="L256" s="139">
        <f t="shared" ca="1" si="42"/>
        <v>0</v>
      </c>
      <c r="M256" s="157">
        <f t="shared" ca="1" si="43"/>
        <v>0.99978161170561253</v>
      </c>
      <c r="N256" s="143">
        <f t="shared" ca="1" si="36"/>
        <v>30.58</v>
      </c>
      <c r="O256" s="139"/>
      <c r="P256" s="1" t="s">
        <v>164</v>
      </c>
      <c r="Q256" s="1" t="s">
        <v>159</v>
      </c>
      <c r="R256" s="1" t="s">
        <v>162</v>
      </c>
      <c r="W256" s="139"/>
    </row>
    <row r="257" spans="1:23" x14ac:dyDescent="0.25">
      <c r="A257" s="148" t="str">
        <f t="shared" si="33"/>
        <v>201534octobre</v>
      </c>
      <c r="B257" s="155">
        <v>2015</v>
      </c>
      <c r="C257" s="139" t="s">
        <v>109</v>
      </c>
      <c r="D257" s="142">
        <v>34</v>
      </c>
      <c r="E257" s="143">
        <f t="shared" ca="1" si="34"/>
        <v>0</v>
      </c>
      <c r="F257" s="143">
        <f t="shared" ca="1" si="35"/>
        <v>0</v>
      </c>
      <c r="G257" s="139">
        <f t="shared" ca="1" si="37"/>
        <v>0</v>
      </c>
      <c r="H257" s="139">
        <f t="shared" ca="1" si="38"/>
        <v>0</v>
      </c>
      <c r="I257" s="139">
        <f t="shared" ca="1" si="39"/>
        <v>0</v>
      </c>
      <c r="J257" s="139">
        <f t="shared" ca="1" si="40"/>
        <v>0</v>
      </c>
      <c r="K257" s="139">
        <f t="shared" ca="1" si="41"/>
        <v>0</v>
      </c>
      <c r="L257" s="139">
        <f t="shared" ca="1" si="42"/>
        <v>0</v>
      </c>
      <c r="M257" s="157">
        <f t="shared" ca="1" si="43"/>
        <v>0.99980518215468539</v>
      </c>
      <c r="N257" s="143">
        <f t="shared" ca="1" si="36"/>
        <v>8.01</v>
      </c>
      <c r="O257" s="139"/>
      <c r="P257" s="1" t="s">
        <v>165</v>
      </c>
      <c r="Q257" s="1" t="s">
        <v>160</v>
      </c>
      <c r="R257" s="1" t="s">
        <v>163</v>
      </c>
      <c r="W257" s="139"/>
    </row>
    <row r="258" spans="1:23" x14ac:dyDescent="0.25">
      <c r="A258" s="148" t="str">
        <f t="shared" ref="A258:A321" si="44">CONCATENATE(B258,D258,C258)</f>
        <v>201534novembre</v>
      </c>
      <c r="B258" s="155">
        <v>2015</v>
      </c>
      <c r="C258" s="139" t="s">
        <v>110</v>
      </c>
      <c r="D258" s="142">
        <v>34</v>
      </c>
      <c r="E258" s="143">
        <f t="shared" ref="E258:E321" ca="1" si="45">INDIRECT("'"&amp;$R$2&amp;" "&amp;D258&amp;"'!"&amp;P258&amp;$S$3)</f>
        <v>0</v>
      </c>
      <c r="F258" s="143">
        <f t="shared" ref="F258:F321" ca="1" si="46">INDIRECT("'"&amp;$R$2&amp;" "&amp;D258&amp;"'!"&amp;P258&amp;$S$4)</f>
        <v>0</v>
      </c>
      <c r="G258" s="139">
        <f t="shared" ca="1" si="37"/>
        <v>0</v>
      </c>
      <c r="H258" s="139">
        <f t="shared" ca="1" si="38"/>
        <v>0</v>
      </c>
      <c r="I258" s="139">
        <f t="shared" ca="1" si="39"/>
        <v>0</v>
      </c>
      <c r="J258" s="139">
        <f t="shared" ca="1" si="40"/>
        <v>0</v>
      </c>
      <c r="K258" s="139">
        <f t="shared" ca="1" si="41"/>
        <v>0</v>
      </c>
      <c r="L258" s="139">
        <f t="shared" ca="1" si="42"/>
        <v>0</v>
      </c>
      <c r="M258" s="157">
        <f t="shared" ca="1" si="43"/>
        <v>0.99976644608797194</v>
      </c>
      <c r="N258" s="143">
        <f t="shared" ref="N258:N321" ca="1" si="47">INDIRECT("'"&amp;$R$2&amp;" "&amp;D258&amp;"'!"&amp;P258&amp;$S$5)</f>
        <v>13</v>
      </c>
      <c r="O258" s="139"/>
      <c r="P258" s="1" t="s">
        <v>166</v>
      </c>
      <c r="Q258" s="1" t="s">
        <v>161</v>
      </c>
      <c r="R258" s="1" t="s">
        <v>164</v>
      </c>
      <c r="W258" s="139"/>
    </row>
    <row r="259" spans="1:23" x14ac:dyDescent="0.25">
      <c r="A259" s="148" t="str">
        <f t="shared" si="44"/>
        <v>201534décembre</v>
      </c>
      <c r="B259" s="155">
        <v>2015</v>
      </c>
      <c r="C259" s="139" t="s">
        <v>111</v>
      </c>
      <c r="D259" s="142">
        <v>34</v>
      </c>
      <c r="E259" s="143">
        <f t="shared" ca="1" si="45"/>
        <v>0</v>
      </c>
      <c r="F259" s="143">
        <f t="shared" ca="1" si="46"/>
        <v>0</v>
      </c>
      <c r="G259" s="139">
        <f t="shared" ca="1" si="37"/>
        <v>0</v>
      </c>
      <c r="H259" s="139">
        <f t="shared" ca="1" si="38"/>
        <v>0</v>
      </c>
      <c r="I259" s="139">
        <f t="shared" ca="1" si="39"/>
        <v>0</v>
      </c>
      <c r="J259" s="139">
        <f t="shared" ca="1" si="40"/>
        <v>0</v>
      </c>
      <c r="K259" s="139">
        <f t="shared" ca="1" si="41"/>
        <v>0</v>
      </c>
      <c r="L259" s="139">
        <f t="shared" ca="1" si="42"/>
        <v>0</v>
      </c>
      <c r="M259" s="157">
        <f t="shared" ca="1" si="43"/>
        <v>0.99973302482869097</v>
      </c>
      <c r="N259" s="143">
        <f t="shared" ca="1" si="47"/>
        <v>30.06</v>
      </c>
      <c r="O259" s="139"/>
      <c r="P259" s="1" t="s">
        <v>167</v>
      </c>
      <c r="Q259" s="1" t="s">
        <v>162</v>
      </c>
      <c r="R259" s="1" t="s">
        <v>165</v>
      </c>
      <c r="W259" s="139"/>
    </row>
    <row r="260" spans="1:23" x14ac:dyDescent="0.25">
      <c r="A260" s="148" t="str">
        <f t="shared" si="44"/>
        <v>201538janvier</v>
      </c>
      <c r="B260" s="155">
        <v>2015</v>
      </c>
      <c r="C260" s="139" t="s">
        <v>104</v>
      </c>
      <c r="D260" s="142">
        <v>38</v>
      </c>
      <c r="E260" s="143">
        <f t="shared" ca="1" si="45"/>
        <v>0</v>
      </c>
      <c r="F260" s="143">
        <f t="shared" ca="1" si="46"/>
        <v>7.12</v>
      </c>
      <c r="G260" s="139">
        <f t="shared" ca="1" si="37"/>
        <v>0</v>
      </c>
      <c r="H260" s="139">
        <f t="shared" ca="1" si="38"/>
        <v>0</v>
      </c>
      <c r="I260" s="139">
        <f t="shared" ca="1" si="39"/>
        <v>0</v>
      </c>
      <c r="J260" s="139">
        <f t="shared" ca="1" si="40"/>
        <v>0</v>
      </c>
      <c r="K260" s="139">
        <f t="shared" ca="1" si="41"/>
        <v>0</v>
      </c>
      <c r="L260" s="139">
        <f t="shared" ca="1" si="42"/>
        <v>0</v>
      </c>
      <c r="M260" s="157">
        <f t="shared" ca="1" si="43"/>
        <v>0.99971727452643488</v>
      </c>
      <c r="N260" s="143">
        <f t="shared" ca="1" si="47"/>
        <v>106.66</v>
      </c>
      <c r="O260" s="139"/>
      <c r="P260" s="1" t="s">
        <v>156</v>
      </c>
      <c r="Q260" s="1" t="s">
        <v>151</v>
      </c>
      <c r="R260" s="1" t="s">
        <v>154</v>
      </c>
      <c r="W260" s="139"/>
    </row>
    <row r="261" spans="1:23" x14ac:dyDescent="0.25">
      <c r="A261" s="148" t="str">
        <f t="shared" si="44"/>
        <v>201538février</v>
      </c>
      <c r="B261" s="155">
        <v>2015</v>
      </c>
      <c r="C261" s="139" t="s">
        <v>105</v>
      </c>
      <c r="D261" s="142">
        <v>38</v>
      </c>
      <c r="E261" s="143">
        <f t="shared" ca="1" si="45"/>
        <v>0</v>
      </c>
      <c r="F261" s="143">
        <f t="shared" ca="1" si="46"/>
        <v>3.51</v>
      </c>
      <c r="G261" s="139">
        <f t="shared" ca="1" si="37"/>
        <v>0</v>
      </c>
      <c r="H261" s="139">
        <f t="shared" ca="1" si="38"/>
        <v>0</v>
      </c>
      <c r="I261" s="139">
        <f t="shared" ca="1" si="39"/>
        <v>0</v>
      </c>
      <c r="J261" s="139">
        <f t="shared" ca="1" si="40"/>
        <v>0</v>
      </c>
      <c r="K261" s="139">
        <f t="shared" ca="1" si="41"/>
        <v>0</v>
      </c>
      <c r="L261" s="139">
        <f t="shared" ca="1" si="42"/>
        <v>0</v>
      </c>
      <c r="M261" s="157">
        <f t="shared" ca="1" si="43"/>
        <v>0.99978777589134127</v>
      </c>
      <c r="N261" s="143">
        <f t="shared" ca="1" si="47"/>
        <v>27.5</v>
      </c>
      <c r="O261" s="139"/>
      <c r="P261" s="1" t="s">
        <v>157</v>
      </c>
      <c r="Q261" s="1" t="s">
        <v>152</v>
      </c>
      <c r="R261" s="1" t="s">
        <v>155</v>
      </c>
      <c r="W261" s="139"/>
    </row>
    <row r="262" spans="1:23" x14ac:dyDescent="0.25">
      <c r="A262" s="148" t="str">
        <f t="shared" si="44"/>
        <v>201538mars</v>
      </c>
      <c r="B262" s="155">
        <v>2015</v>
      </c>
      <c r="C262" s="139" t="s">
        <v>47</v>
      </c>
      <c r="D262" s="142">
        <v>38</v>
      </c>
      <c r="E262" s="143">
        <f t="shared" ca="1" si="45"/>
        <v>0</v>
      </c>
      <c r="F262" s="143">
        <f t="shared" ca="1" si="46"/>
        <v>2.16</v>
      </c>
      <c r="G262" s="139">
        <f t="shared" ca="1" si="37"/>
        <v>0</v>
      </c>
      <c r="H262" s="139">
        <f t="shared" ca="1" si="38"/>
        <v>0</v>
      </c>
      <c r="I262" s="139">
        <f t="shared" ca="1" si="39"/>
        <v>0</v>
      </c>
      <c r="J262" s="139">
        <f t="shared" ca="1" si="40"/>
        <v>0</v>
      </c>
      <c r="K262" s="139">
        <f t="shared" ca="1" si="41"/>
        <v>0</v>
      </c>
      <c r="L262" s="139">
        <f t="shared" ca="1" si="42"/>
        <v>0</v>
      </c>
      <c r="M262" s="157">
        <f t="shared" ca="1" si="43"/>
        <v>0.99974133471288151</v>
      </c>
      <c r="N262" s="143">
        <f t="shared" ca="1" si="47"/>
        <v>128.57</v>
      </c>
      <c r="O262" s="139"/>
      <c r="P262" s="1" t="s">
        <v>158</v>
      </c>
      <c r="Q262" s="1" t="s">
        <v>153</v>
      </c>
      <c r="R262" s="1" t="s">
        <v>156</v>
      </c>
      <c r="W262" s="139"/>
    </row>
    <row r="263" spans="1:23" x14ac:dyDescent="0.25">
      <c r="A263" s="148" t="str">
        <f t="shared" si="44"/>
        <v>201538avril</v>
      </c>
      <c r="B263" s="155">
        <v>2015</v>
      </c>
      <c r="C263" s="139" t="s">
        <v>48</v>
      </c>
      <c r="D263" s="142">
        <v>38</v>
      </c>
      <c r="E263" s="143">
        <f t="shared" ca="1" si="45"/>
        <v>0</v>
      </c>
      <c r="F263" s="143">
        <f t="shared" ca="1" si="46"/>
        <v>1.62</v>
      </c>
      <c r="G263" s="139">
        <f t="shared" ca="1" si="37"/>
        <v>0</v>
      </c>
      <c r="H263" s="139">
        <f t="shared" ca="1" si="38"/>
        <v>0</v>
      </c>
      <c r="I263" s="139">
        <f t="shared" ca="1" si="39"/>
        <v>0</v>
      </c>
      <c r="J263" s="139">
        <f t="shared" ca="1" si="40"/>
        <v>0</v>
      </c>
      <c r="K263" s="139">
        <f t="shared" ca="1" si="41"/>
        <v>0</v>
      </c>
      <c r="L263" s="139">
        <f t="shared" ca="1" si="42"/>
        <v>0</v>
      </c>
      <c r="M263" s="157">
        <f t="shared" ca="1" si="43"/>
        <v>0.99983701409828052</v>
      </c>
      <c r="N263" s="143">
        <f t="shared" ca="1" si="47"/>
        <v>100.41</v>
      </c>
      <c r="O263" s="139"/>
      <c r="P263" s="1" t="s">
        <v>159</v>
      </c>
      <c r="Q263" s="1" t="s">
        <v>154</v>
      </c>
      <c r="R263" s="1" t="s">
        <v>157</v>
      </c>
      <c r="W263" s="139"/>
    </row>
    <row r="264" spans="1:23" x14ac:dyDescent="0.25">
      <c r="A264" s="148" t="str">
        <f t="shared" si="44"/>
        <v>201538mai</v>
      </c>
      <c r="B264" s="155">
        <v>2015</v>
      </c>
      <c r="C264" s="139" t="s">
        <v>49</v>
      </c>
      <c r="D264" s="142">
        <v>38</v>
      </c>
      <c r="E264" s="143">
        <f t="shared" ca="1" si="45"/>
        <v>0</v>
      </c>
      <c r="F264" s="143">
        <f t="shared" ca="1" si="46"/>
        <v>1.33</v>
      </c>
      <c r="G264" s="139">
        <f t="shared" ca="1" si="37"/>
        <v>0</v>
      </c>
      <c r="H264" s="139">
        <f t="shared" ca="1" si="38"/>
        <v>0</v>
      </c>
      <c r="I264" s="139">
        <f t="shared" ca="1" si="39"/>
        <v>0</v>
      </c>
      <c r="J264" s="139">
        <f t="shared" ca="1" si="40"/>
        <v>0</v>
      </c>
      <c r="K264" s="139">
        <f t="shared" ca="1" si="41"/>
        <v>0</v>
      </c>
      <c r="L264" s="139">
        <f t="shared" ca="1" si="42"/>
        <v>0</v>
      </c>
      <c r="M264" s="157">
        <f t="shared" ca="1" si="43"/>
        <v>0.9998324256388772</v>
      </c>
      <c r="N264" s="143">
        <f t="shared" ca="1" si="47"/>
        <v>98.54</v>
      </c>
      <c r="O264" s="139"/>
      <c r="P264" s="1" t="s">
        <v>160</v>
      </c>
      <c r="Q264" s="1" t="s">
        <v>155</v>
      </c>
      <c r="R264" s="1" t="s">
        <v>158</v>
      </c>
      <c r="W264" s="139"/>
    </row>
    <row r="265" spans="1:23" x14ac:dyDescent="0.25">
      <c r="A265" s="148" t="str">
        <f t="shared" si="44"/>
        <v>201538juin</v>
      </c>
      <c r="B265" s="155">
        <v>2015</v>
      </c>
      <c r="C265" s="139" t="s">
        <v>50</v>
      </c>
      <c r="D265" s="142">
        <v>38</v>
      </c>
      <c r="E265" s="143">
        <f t="shared" ca="1" si="45"/>
        <v>0</v>
      </c>
      <c r="F265" s="143">
        <f t="shared" ca="1" si="46"/>
        <v>1.05</v>
      </c>
      <c r="G265" s="139">
        <f t="shared" ca="1" si="37"/>
        <v>0</v>
      </c>
      <c r="H265" s="139">
        <f t="shared" ca="1" si="38"/>
        <v>0</v>
      </c>
      <c r="I265" s="139">
        <f t="shared" ca="1" si="39"/>
        <v>0</v>
      </c>
      <c r="J265" s="139">
        <f t="shared" ca="1" si="40"/>
        <v>0</v>
      </c>
      <c r="K265" s="139">
        <f t="shared" ca="1" si="41"/>
        <v>0</v>
      </c>
      <c r="L265" s="139">
        <f t="shared" ca="1" si="42"/>
        <v>0</v>
      </c>
      <c r="M265" s="157">
        <f t="shared" ca="1" si="43"/>
        <v>0.99984213434367353</v>
      </c>
      <c r="N265" s="143">
        <f t="shared" ca="1" si="47"/>
        <v>168.33</v>
      </c>
      <c r="O265" s="139"/>
      <c r="P265" s="1" t="s">
        <v>161</v>
      </c>
      <c r="Q265" s="1" t="s">
        <v>156</v>
      </c>
      <c r="R265" s="1" t="s">
        <v>159</v>
      </c>
      <c r="W265" s="139"/>
    </row>
    <row r="266" spans="1:23" x14ac:dyDescent="0.25">
      <c r="A266" s="148" t="str">
        <f t="shared" si="44"/>
        <v>201538juillet</v>
      </c>
      <c r="B266" s="155">
        <v>2015</v>
      </c>
      <c r="C266" s="139" t="s">
        <v>106</v>
      </c>
      <c r="D266" s="142">
        <v>38</v>
      </c>
      <c r="E266" s="143">
        <f t="shared" ca="1" si="45"/>
        <v>0</v>
      </c>
      <c r="F266" s="143">
        <f t="shared" ca="1" si="46"/>
        <v>0.9</v>
      </c>
      <c r="G266" s="139">
        <f t="shared" ca="1" si="37"/>
        <v>0</v>
      </c>
      <c r="H266" s="139">
        <f t="shared" ca="1" si="38"/>
        <v>0</v>
      </c>
      <c r="I266" s="139">
        <f t="shared" ca="1" si="39"/>
        <v>0</v>
      </c>
      <c r="J266" s="139">
        <f t="shared" ca="1" si="40"/>
        <v>0</v>
      </c>
      <c r="K266" s="139">
        <f t="shared" ca="1" si="41"/>
        <v>0</v>
      </c>
      <c r="L266" s="139">
        <f t="shared" ca="1" si="42"/>
        <v>0</v>
      </c>
      <c r="M266" s="157">
        <f t="shared" ca="1" si="43"/>
        <v>0.99975976937860345</v>
      </c>
      <c r="N266" s="143">
        <f t="shared" ca="1" si="47"/>
        <v>141.41</v>
      </c>
      <c r="O266" s="139"/>
      <c r="P266" s="1" t="s">
        <v>162</v>
      </c>
      <c r="Q266" s="1" t="s">
        <v>157</v>
      </c>
      <c r="R266" s="1" t="s">
        <v>160</v>
      </c>
      <c r="W266" s="139"/>
    </row>
    <row r="267" spans="1:23" x14ac:dyDescent="0.25">
      <c r="A267" s="148" t="str">
        <f t="shared" si="44"/>
        <v>201538août</v>
      </c>
      <c r="B267" s="155">
        <v>2015</v>
      </c>
      <c r="C267" s="139" t="s">
        <v>107</v>
      </c>
      <c r="D267" s="142">
        <v>38</v>
      </c>
      <c r="E267" s="143">
        <f t="shared" ca="1" si="45"/>
        <v>0</v>
      </c>
      <c r="F267" s="143">
        <f t="shared" ca="1" si="46"/>
        <v>0.87</v>
      </c>
      <c r="G267" s="139">
        <f t="shared" ca="1" si="37"/>
        <v>0</v>
      </c>
      <c r="H267" s="139">
        <f t="shared" ca="1" si="38"/>
        <v>0</v>
      </c>
      <c r="I267" s="139">
        <f t="shared" ca="1" si="39"/>
        <v>0</v>
      </c>
      <c r="J267" s="139">
        <f t="shared" ca="1" si="40"/>
        <v>0</v>
      </c>
      <c r="K267" s="139">
        <f t="shared" ca="1" si="41"/>
        <v>0</v>
      </c>
      <c r="L267" s="139">
        <f t="shared" ca="1" si="42"/>
        <v>0</v>
      </c>
      <c r="M267" s="157">
        <f t="shared" ca="1" si="43"/>
        <v>0.9997962094966375</v>
      </c>
      <c r="N267" s="143">
        <f t="shared" ca="1" si="47"/>
        <v>35.83</v>
      </c>
      <c r="O267" s="139"/>
      <c r="P267" s="1" t="s">
        <v>163</v>
      </c>
      <c r="Q267" s="1" t="s">
        <v>158</v>
      </c>
      <c r="R267" s="1" t="s">
        <v>161</v>
      </c>
      <c r="W267" s="139"/>
    </row>
    <row r="268" spans="1:23" x14ac:dyDescent="0.25">
      <c r="A268" s="148" t="str">
        <f t="shared" si="44"/>
        <v>201538septembre</v>
      </c>
      <c r="B268" s="155">
        <v>2015</v>
      </c>
      <c r="C268" s="139" t="s">
        <v>108</v>
      </c>
      <c r="D268" s="142">
        <v>38</v>
      </c>
      <c r="E268" s="143">
        <f t="shared" ca="1" si="45"/>
        <v>0</v>
      </c>
      <c r="F268" s="143">
        <f t="shared" ca="1" si="46"/>
        <v>0.75</v>
      </c>
      <c r="G268" s="139">
        <f t="shared" ca="1" si="37"/>
        <v>0</v>
      </c>
      <c r="H268" s="139">
        <f t="shared" ca="1" si="38"/>
        <v>0</v>
      </c>
      <c r="I268" s="139">
        <f t="shared" ca="1" si="39"/>
        <v>0</v>
      </c>
      <c r="J268" s="139">
        <f t="shared" ca="1" si="40"/>
        <v>593.47181008902078</v>
      </c>
      <c r="K268" s="139">
        <f t="shared" ca="1" si="41"/>
        <v>0</v>
      </c>
      <c r="L268" s="139">
        <f t="shared" ca="1" si="42"/>
        <v>0</v>
      </c>
      <c r="M268" s="157">
        <f t="shared" ca="1" si="43"/>
        <v>0.99967514889009201</v>
      </c>
      <c r="N268" s="143">
        <f t="shared" ca="1" si="47"/>
        <v>124.3</v>
      </c>
      <c r="O268" s="139"/>
      <c r="P268" s="1" t="s">
        <v>164</v>
      </c>
      <c r="Q268" s="1" t="s">
        <v>159</v>
      </c>
      <c r="R268" s="1" t="s">
        <v>162</v>
      </c>
      <c r="W268" s="139"/>
    </row>
    <row r="269" spans="1:23" x14ac:dyDescent="0.25">
      <c r="A269" s="148" t="str">
        <f t="shared" si="44"/>
        <v>201538octobre</v>
      </c>
      <c r="B269" s="155">
        <v>2015</v>
      </c>
      <c r="C269" s="139" t="s">
        <v>109</v>
      </c>
      <c r="D269" s="142">
        <v>38</v>
      </c>
      <c r="E269" s="143">
        <f t="shared" ca="1" si="45"/>
        <v>0</v>
      </c>
      <c r="F269" s="143">
        <f t="shared" ca="1" si="46"/>
        <v>0.65</v>
      </c>
      <c r="G269" s="139">
        <f t="shared" ca="1" si="37"/>
        <v>0</v>
      </c>
      <c r="H269" s="139">
        <f t="shared" ca="1" si="38"/>
        <v>0</v>
      </c>
      <c r="I269" s="139">
        <f t="shared" ca="1" si="39"/>
        <v>0</v>
      </c>
      <c r="J269" s="139">
        <f t="shared" ca="1" si="40"/>
        <v>1303.7809647979138</v>
      </c>
      <c r="K269" s="139">
        <f t="shared" ca="1" si="41"/>
        <v>0</v>
      </c>
      <c r="L269" s="139">
        <f t="shared" ca="1" si="42"/>
        <v>0</v>
      </c>
      <c r="M269" s="157">
        <f t="shared" ca="1" si="43"/>
        <v>0.99970777323202809</v>
      </c>
      <c r="N269" s="143">
        <f t="shared" ca="1" si="47"/>
        <v>51</v>
      </c>
      <c r="O269" s="139"/>
      <c r="P269" s="1" t="s">
        <v>165</v>
      </c>
      <c r="Q269" s="1" t="s">
        <v>160</v>
      </c>
      <c r="R269" s="1" t="s">
        <v>163</v>
      </c>
      <c r="W269" s="139"/>
    </row>
    <row r="270" spans="1:23" x14ac:dyDescent="0.25">
      <c r="A270" s="148" t="str">
        <f t="shared" si="44"/>
        <v>201538novembre</v>
      </c>
      <c r="B270" s="155">
        <v>2015</v>
      </c>
      <c r="C270" s="139" t="s">
        <v>110</v>
      </c>
      <c r="D270" s="142">
        <v>38</v>
      </c>
      <c r="E270" s="143">
        <f t="shared" ca="1" si="45"/>
        <v>0</v>
      </c>
      <c r="F270" s="143">
        <f t="shared" ca="1" si="46"/>
        <v>0.64</v>
      </c>
      <c r="G270" s="139">
        <f t="shared" ca="1" si="37"/>
        <v>0</v>
      </c>
      <c r="H270" s="139">
        <f t="shared" ca="1" si="38"/>
        <v>0</v>
      </c>
      <c r="I270" s="139">
        <f t="shared" ca="1" si="39"/>
        <v>0</v>
      </c>
      <c r="J270" s="139">
        <f t="shared" ca="1" si="40"/>
        <v>1498.1273408239701</v>
      </c>
      <c r="K270" s="139">
        <f t="shared" ca="1" si="41"/>
        <v>0</v>
      </c>
      <c r="L270" s="139">
        <f t="shared" ca="1" si="42"/>
        <v>0</v>
      </c>
      <c r="M270" s="157">
        <f t="shared" ca="1" si="43"/>
        <v>0.99968859478396266</v>
      </c>
      <c r="N270" s="143">
        <f t="shared" ca="1" si="47"/>
        <v>91.37</v>
      </c>
      <c r="O270" s="139"/>
      <c r="P270" s="1" t="s">
        <v>166</v>
      </c>
      <c r="Q270" s="1" t="s">
        <v>161</v>
      </c>
      <c r="R270" s="1" t="s">
        <v>164</v>
      </c>
      <c r="W270" s="139"/>
    </row>
    <row r="271" spans="1:23" ht="15.75" thickBot="1" x14ac:dyDescent="0.3">
      <c r="A271" s="148" t="str">
        <f t="shared" si="44"/>
        <v>201538décembre</v>
      </c>
      <c r="B271" s="170">
        <v>2015</v>
      </c>
      <c r="C271" s="171" t="s">
        <v>111</v>
      </c>
      <c r="D271" s="172">
        <v>38</v>
      </c>
      <c r="E271" s="173">
        <f t="shared" ca="1" si="45"/>
        <v>0</v>
      </c>
      <c r="F271" s="173">
        <f t="shared" ca="1" si="46"/>
        <v>0.59</v>
      </c>
      <c r="G271" s="171">
        <f t="shared" ca="1" si="37"/>
        <v>0</v>
      </c>
      <c r="H271" s="171">
        <f t="shared" ca="1" si="38"/>
        <v>0</v>
      </c>
      <c r="I271" s="171">
        <f t="shared" ca="1" si="39"/>
        <v>0</v>
      </c>
      <c r="J271" s="171">
        <f t="shared" ca="1" si="40"/>
        <v>1529.051987767584</v>
      </c>
      <c r="K271" s="171">
        <f t="shared" ca="1" si="41"/>
        <v>0</v>
      </c>
      <c r="L271" s="171">
        <f t="shared" ca="1" si="42"/>
        <v>0</v>
      </c>
      <c r="M271" s="174">
        <f t="shared" ca="1" si="43"/>
        <v>0.99973302482869097</v>
      </c>
      <c r="N271" s="173">
        <f t="shared" ca="1" si="47"/>
        <v>105.47</v>
      </c>
      <c r="O271" s="171"/>
      <c r="P271" s="1" t="s">
        <v>167</v>
      </c>
      <c r="Q271" s="1" t="s">
        <v>162</v>
      </c>
      <c r="R271" s="1" t="s">
        <v>165</v>
      </c>
      <c r="W271" s="171"/>
    </row>
    <row r="272" spans="1:23" x14ac:dyDescent="0.25">
      <c r="A272" s="148" t="str">
        <f t="shared" si="44"/>
        <v>201631janvier</v>
      </c>
      <c r="B272" s="164">
        <v>2016</v>
      </c>
      <c r="C272" s="165" t="s">
        <v>104</v>
      </c>
      <c r="D272" s="149">
        <v>31</v>
      </c>
      <c r="E272" s="166">
        <f t="shared" ca="1" si="45"/>
        <v>0</v>
      </c>
      <c r="F272" s="166">
        <f t="shared" ca="1" si="46"/>
        <v>0</v>
      </c>
      <c r="G272" s="165">
        <f t="shared" ca="1" si="37"/>
        <v>0</v>
      </c>
      <c r="H272" s="165">
        <f t="shared" ca="1" si="38"/>
        <v>0</v>
      </c>
      <c r="I272" s="165">
        <f t="shared" ca="1" si="39"/>
        <v>0</v>
      </c>
      <c r="J272" s="165">
        <f t="shared" ca="1" si="40"/>
        <v>0</v>
      </c>
      <c r="K272" s="165">
        <f t="shared" ca="1" si="41"/>
        <v>0</v>
      </c>
      <c r="L272" s="165">
        <f t="shared" ca="1" si="42"/>
        <v>0</v>
      </c>
      <c r="M272" s="167">
        <f t="shared" ca="1" si="43"/>
        <v>0.99808061420345484</v>
      </c>
      <c r="N272" s="166">
        <f t="shared" ca="1" si="47"/>
        <v>0</v>
      </c>
      <c r="O272" s="165"/>
      <c r="P272" t="s">
        <v>168</v>
      </c>
      <c r="Q272" s="1" t="s">
        <v>163</v>
      </c>
      <c r="R272" s="1" t="s">
        <v>166</v>
      </c>
      <c r="W272" s="165"/>
    </row>
    <row r="273" spans="1:23" x14ac:dyDescent="0.25">
      <c r="A273" s="148" t="str">
        <f t="shared" si="44"/>
        <v>201631février</v>
      </c>
      <c r="B273" s="155">
        <v>2016</v>
      </c>
      <c r="C273" s="139" t="s">
        <v>105</v>
      </c>
      <c r="D273" s="142">
        <v>31</v>
      </c>
      <c r="E273" s="143">
        <f t="shared" ca="1" si="45"/>
        <v>0</v>
      </c>
      <c r="F273" s="143">
        <f t="shared" ca="1" si="46"/>
        <v>0</v>
      </c>
      <c r="G273" s="139">
        <f t="shared" ca="1" si="37"/>
        <v>0</v>
      </c>
      <c r="H273" s="139">
        <f t="shared" ca="1" si="38"/>
        <v>0</v>
      </c>
      <c r="I273" s="139">
        <f t="shared" ca="1" si="39"/>
        <v>0</v>
      </c>
      <c r="J273" s="139">
        <f t="shared" ca="1" si="40"/>
        <v>0</v>
      </c>
      <c r="K273" s="139">
        <f t="shared" ca="1" si="41"/>
        <v>0</v>
      </c>
      <c r="L273" s="139">
        <f t="shared" ca="1" si="42"/>
        <v>3558.7188612099644</v>
      </c>
      <c r="M273" s="157">
        <f t="shared" ca="1" si="43"/>
        <v>0.99864864864864866</v>
      </c>
      <c r="N273" s="143">
        <f t="shared" ca="1" si="47"/>
        <v>0</v>
      </c>
      <c r="O273" s="139"/>
      <c r="P273" t="s">
        <v>169</v>
      </c>
      <c r="Q273" s="1" t="s">
        <v>164</v>
      </c>
      <c r="R273" s="1" t="s">
        <v>167</v>
      </c>
      <c r="W273" s="139"/>
    </row>
    <row r="274" spans="1:23" x14ac:dyDescent="0.25">
      <c r="A274" s="148" t="str">
        <f t="shared" si="44"/>
        <v>201631mars</v>
      </c>
      <c r="B274" s="155">
        <v>2016</v>
      </c>
      <c r="C274" s="139" t="s">
        <v>47</v>
      </c>
      <c r="D274" s="142">
        <v>31</v>
      </c>
      <c r="E274" s="143">
        <f t="shared" ca="1" si="45"/>
        <v>0</v>
      </c>
      <c r="F274" s="143">
        <f t="shared" ca="1" si="46"/>
        <v>0</v>
      </c>
      <c r="G274" s="139">
        <f t="shared" ca="1" si="37"/>
        <v>0</v>
      </c>
      <c r="H274" s="139">
        <f t="shared" ca="1" si="38"/>
        <v>0</v>
      </c>
      <c r="I274" s="139">
        <f t="shared" ca="1" si="39"/>
        <v>0</v>
      </c>
      <c r="J274" s="139">
        <f t="shared" ca="1" si="40"/>
        <v>0</v>
      </c>
      <c r="K274" s="139">
        <f t="shared" ca="1" si="41"/>
        <v>0</v>
      </c>
      <c r="L274" s="139">
        <f t="shared" ca="1" si="42"/>
        <v>3690.0369003690034</v>
      </c>
      <c r="M274" s="157">
        <f t="shared" ca="1" si="43"/>
        <v>0.99800199800199796</v>
      </c>
      <c r="N274" s="143">
        <f t="shared" ca="1" si="47"/>
        <v>1</v>
      </c>
      <c r="O274" s="139"/>
      <c r="P274" t="s">
        <v>170</v>
      </c>
      <c r="Q274" s="1" t="s">
        <v>165</v>
      </c>
      <c r="R274" s="1" t="s">
        <v>168</v>
      </c>
      <c r="W274" s="139"/>
    </row>
    <row r="275" spans="1:23" x14ac:dyDescent="0.25">
      <c r="A275" s="148" t="str">
        <f t="shared" si="44"/>
        <v>201631avril</v>
      </c>
      <c r="B275" s="155">
        <v>2016</v>
      </c>
      <c r="C275" s="139" t="s">
        <v>48</v>
      </c>
      <c r="D275" s="142">
        <v>31</v>
      </c>
      <c r="E275" s="143">
        <f t="shared" ca="1" si="45"/>
        <v>0</v>
      </c>
      <c r="F275" s="143">
        <f t="shared" ca="1" si="46"/>
        <v>0</v>
      </c>
      <c r="G275" s="139">
        <f t="shared" ca="1" si="37"/>
        <v>0</v>
      </c>
      <c r="H275" s="139">
        <f t="shared" ca="1" si="38"/>
        <v>0</v>
      </c>
      <c r="I275" s="139">
        <f t="shared" ca="1" si="39"/>
        <v>0</v>
      </c>
      <c r="J275" s="139">
        <f t="shared" ca="1" si="40"/>
        <v>0</v>
      </c>
      <c r="K275" s="139">
        <f t="shared" ca="1" si="41"/>
        <v>0</v>
      </c>
      <c r="L275" s="139">
        <f t="shared" ca="1" si="42"/>
        <v>3508.7719298245615</v>
      </c>
      <c r="M275" s="157">
        <f t="shared" ca="1" si="43"/>
        <v>0.99834162520729686</v>
      </c>
      <c r="N275" s="143">
        <f t="shared" ca="1" si="47"/>
        <v>40</v>
      </c>
      <c r="O275" s="139"/>
      <c r="P275" t="s">
        <v>171</v>
      </c>
      <c r="Q275" s="1" t="s">
        <v>166</v>
      </c>
      <c r="R275" s="1" t="s">
        <v>169</v>
      </c>
      <c r="W275" s="139"/>
    </row>
    <row r="276" spans="1:23" x14ac:dyDescent="0.25">
      <c r="A276" s="148" t="str">
        <f t="shared" si="44"/>
        <v>201631mai</v>
      </c>
      <c r="B276" s="155">
        <v>2016</v>
      </c>
      <c r="C276" s="139" t="s">
        <v>49</v>
      </c>
      <c r="D276" s="142">
        <v>31</v>
      </c>
      <c r="E276" s="143">
        <f t="shared" ca="1" si="45"/>
        <v>0</v>
      </c>
      <c r="F276" s="143">
        <f t="shared" ca="1" si="46"/>
        <v>0</v>
      </c>
      <c r="G276" s="139">
        <f t="shared" ca="1" si="37"/>
        <v>0</v>
      </c>
      <c r="H276" s="139">
        <f t="shared" ca="1" si="38"/>
        <v>0</v>
      </c>
      <c r="I276" s="139">
        <f t="shared" ca="1" si="39"/>
        <v>0</v>
      </c>
      <c r="J276" s="139">
        <f t="shared" ca="1" si="40"/>
        <v>0</v>
      </c>
      <c r="K276" s="139">
        <f t="shared" ca="1" si="41"/>
        <v>0</v>
      </c>
      <c r="L276" s="139">
        <f t="shared" ca="1" si="42"/>
        <v>2994.0119760479042</v>
      </c>
      <c r="M276" s="157">
        <f t="shared" ca="1" si="43"/>
        <v>0.99909502262443439</v>
      </c>
      <c r="N276" s="143">
        <f t="shared" ca="1" si="47"/>
        <v>11</v>
      </c>
      <c r="O276" s="139"/>
      <c r="P276" t="s">
        <v>172</v>
      </c>
      <c r="Q276" s="1" t="s">
        <v>167</v>
      </c>
      <c r="R276" s="1" t="s">
        <v>170</v>
      </c>
      <c r="W276" s="139"/>
    </row>
    <row r="277" spans="1:23" x14ac:dyDescent="0.25">
      <c r="A277" s="148" t="str">
        <f t="shared" si="44"/>
        <v>201631juin</v>
      </c>
      <c r="B277" s="155">
        <v>2016</v>
      </c>
      <c r="C277" s="139" t="s">
        <v>50</v>
      </c>
      <c r="D277" s="142">
        <v>31</v>
      </c>
      <c r="E277" s="143">
        <f t="shared" ca="1" si="45"/>
        <v>0</v>
      </c>
      <c r="F277" s="143">
        <f t="shared" ca="1" si="46"/>
        <v>0</v>
      </c>
      <c r="G277" s="139">
        <f t="shared" ca="1" si="37"/>
        <v>0</v>
      </c>
      <c r="H277" s="139">
        <f t="shared" ca="1" si="38"/>
        <v>0</v>
      </c>
      <c r="I277" s="139">
        <f t="shared" ca="1" si="39"/>
        <v>0</v>
      </c>
      <c r="J277" s="139">
        <f t="shared" ca="1" si="40"/>
        <v>0</v>
      </c>
      <c r="K277" s="139">
        <f t="shared" ca="1" si="41"/>
        <v>0</v>
      </c>
      <c r="L277" s="139">
        <f t="shared" ca="1" si="42"/>
        <v>2475.2475247524753</v>
      </c>
      <c r="M277" s="157">
        <f t="shared" ca="1" si="43"/>
        <v>0.99839871897518018</v>
      </c>
      <c r="N277" s="143">
        <f t="shared" ca="1" si="47"/>
        <v>0</v>
      </c>
      <c r="O277" s="139"/>
      <c r="P277" t="s">
        <v>173</v>
      </c>
      <c r="Q277" s="1" t="s">
        <v>168</v>
      </c>
      <c r="R277" s="1" t="s">
        <v>171</v>
      </c>
      <c r="W277" s="139"/>
    </row>
    <row r="278" spans="1:23" x14ac:dyDescent="0.25">
      <c r="A278" s="148" t="str">
        <f t="shared" si="44"/>
        <v>201631juillet</v>
      </c>
      <c r="B278" s="155">
        <v>2016</v>
      </c>
      <c r="C278" s="139" t="s">
        <v>106</v>
      </c>
      <c r="D278" s="142">
        <v>31</v>
      </c>
      <c r="E278" s="143">
        <f t="shared" ca="1" si="45"/>
        <v>0</v>
      </c>
      <c r="F278" s="143">
        <f t="shared" ca="1" si="46"/>
        <v>0</v>
      </c>
      <c r="G278" s="139">
        <f t="shared" ca="1" si="37"/>
        <v>0</v>
      </c>
      <c r="H278" s="139">
        <f t="shared" ca="1" si="38"/>
        <v>0</v>
      </c>
      <c r="I278" s="139">
        <f t="shared" ca="1" si="39"/>
        <v>0</v>
      </c>
      <c r="J278" s="139">
        <f t="shared" ca="1" si="40"/>
        <v>0</v>
      </c>
      <c r="K278" s="139">
        <f t="shared" ca="1" si="41"/>
        <v>0</v>
      </c>
      <c r="L278" s="139">
        <f t="shared" ca="1" si="42"/>
        <v>3030.3030303030305</v>
      </c>
      <c r="M278" s="157">
        <f t="shared" ca="1" si="43"/>
        <v>0.99765258215962438</v>
      </c>
      <c r="N278" s="143">
        <f t="shared" ca="1" si="47"/>
        <v>0</v>
      </c>
      <c r="O278" s="139"/>
      <c r="P278" t="s">
        <v>174</v>
      </c>
      <c r="Q278" s="1" t="s">
        <v>169</v>
      </c>
      <c r="R278" s="1" t="s">
        <v>172</v>
      </c>
      <c r="W278" s="139"/>
    </row>
    <row r="279" spans="1:23" x14ac:dyDescent="0.25">
      <c r="A279" s="148" t="str">
        <f t="shared" si="44"/>
        <v>201631août</v>
      </c>
      <c r="B279" s="155">
        <v>2016</v>
      </c>
      <c r="C279" s="139" t="s">
        <v>107</v>
      </c>
      <c r="D279" s="142">
        <v>31</v>
      </c>
      <c r="E279" s="143">
        <f t="shared" ca="1" si="45"/>
        <v>0</v>
      </c>
      <c r="F279" s="143">
        <f t="shared" ca="1" si="46"/>
        <v>0</v>
      </c>
      <c r="G279" s="139">
        <f t="shared" ca="1" si="37"/>
        <v>0</v>
      </c>
      <c r="H279" s="139">
        <f t="shared" ca="1" si="38"/>
        <v>0</v>
      </c>
      <c r="I279" s="139">
        <f t="shared" ca="1" si="39"/>
        <v>0</v>
      </c>
      <c r="J279" s="139">
        <f t="shared" ca="1" si="40"/>
        <v>0</v>
      </c>
      <c r="K279" s="139">
        <f t="shared" ca="1" si="41"/>
        <v>0</v>
      </c>
      <c r="L279" s="139">
        <f t="shared" ca="1" si="42"/>
        <v>0</v>
      </c>
      <c r="M279" s="157">
        <f t="shared" ca="1" si="43"/>
        <v>0.99597585513078468</v>
      </c>
      <c r="N279" s="143">
        <f t="shared" ca="1" si="47"/>
        <v>0</v>
      </c>
      <c r="O279" s="139"/>
      <c r="P279" t="s">
        <v>175</v>
      </c>
      <c r="Q279" s="1" t="s">
        <v>170</v>
      </c>
      <c r="R279" s="1" t="s">
        <v>173</v>
      </c>
      <c r="W279" s="139"/>
    </row>
    <row r="280" spans="1:23" x14ac:dyDescent="0.25">
      <c r="A280" s="148" t="str">
        <f t="shared" si="44"/>
        <v>201631septembre</v>
      </c>
      <c r="B280" s="155">
        <v>2016</v>
      </c>
      <c r="C280" s="139" t="s">
        <v>108</v>
      </c>
      <c r="D280" s="142">
        <v>31</v>
      </c>
      <c r="E280" s="143">
        <f t="shared" ca="1" si="45"/>
        <v>0</v>
      </c>
      <c r="F280" s="143">
        <f t="shared" ca="1" si="46"/>
        <v>0</v>
      </c>
      <c r="G280" s="139">
        <f t="shared" ca="1" si="37"/>
        <v>0</v>
      </c>
      <c r="H280" s="139">
        <f t="shared" ca="1" si="38"/>
        <v>0</v>
      </c>
      <c r="I280" s="139">
        <f t="shared" ca="1" si="39"/>
        <v>0</v>
      </c>
      <c r="J280" s="139">
        <f t="shared" ca="1" si="40"/>
        <v>0</v>
      </c>
      <c r="K280" s="139">
        <f t="shared" ca="1" si="41"/>
        <v>0</v>
      </c>
      <c r="L280" s="139">
        <f t="shared" ca="1" si="42"/>
        <v>0</v>
      </c>
      <c r="M280" s="157" t="str">
        <f t="shared" ca="1" si="43"/>
        <v/>
      </c>
      <c r="N280" s="143">
        <f t="shared" ca="1" si="47"/>
        <v>0</v>
      </c>
      <c r="O280" s="139"/>
      <c r="P280" t="s">
        <v>176</v>
      </c>
      <c r="Q280" s="1" t="s">
        <v>171</v>
      </c>
      <c r="R280" s="1" t="s">
        <v>174</v>
      </c>
      <c r="W280" s="139"/>
    </row>
    <row r="281" spans="1:23" x14ac:dyDescent="0.25">
      <c r="A281" s="148" t="str">
        <f t="shared" si="44"/>
        <v>201631octobre</v>
      </c>
      <c r="B281" s="155">
        <v>2016</v>
      </c>
      <c r="C281" s="139" t="s">
        <v>109</v>
      </c>
      <c r="D281" s="142">
        <v>31</v>
      </c>
      <c r="E281" s="143">
        <f t="shared" ca="1" si="45"/>
        <v>0</v>
      </c>
      <c r="F281" s="143">
        <f t="shared" ca="1" si="46"/>
        <v>0</v>
      </c>
      <c r="G281" s="139">
        <f t="shared" ca="1" si="37"/>
        <v>0</v>
      </c>
      <c r="H281" s="139">
        <f t="shared" ca="1" si="38"/>
        <v>0</v>
      </c>
      <c r="I281" s="139">
        <f t="shared" ca="1" si="39"/>
        <v>0</v>
      </c>
      <c r="J281" s="139">
        <f t="shared" ca="1" si="40"/>
        <v>0</v>
      </c>
      <c r="K281" s="139">
        <f t="shared" ca="1" si="41"/>
        <v>0</v>
      </c>
      <c r="L281" s="139">
        <f t="shared" ca="1" si="42"/>
        <v>0</v>
      </c>
      <c r="M281" s="157" t="str">
        <f t="shared" ca="1" si="43"/>
        <v/>
      </c>
      <c r="N281" s="143">
        <f t="shared" ca="1" si="47"/>
        <v>0</v>
      </c>
      <c r="O281" s="139"/>
      <c r="P281" t="s">
        <v>177</v>
      </c>
      <c r="Q281" s="1" t="s">
        <v>172</v>
      </c>
      <c r="R281" s="1" t="s">
        <v>175</v>
      </c>
      <c r="W281" s="139"/>
    </row>
    <row r="282" spans="1:23" x14ac:dyDescent="0.25">
      <c r="A282" s="148" t="str">
        <f t="shared" si="44"/>
        <v>201631novembre</v>
      </c>
      <c r="B282" s="155">
        <v>2016</v>
      </c>
      <c r="C282" s="139" t="s">
        <v>110</v>
      </c>
      <c r="D282" s="142">
        <v>31</v>
      </c>
      <c r="E282" s="143">
        <f t="shared" ca="1" si="45"/>
        <v>0</v>
      </c>
      <c r="F282" s="143">
        <f t="shared" ca="1" si="46"/>
        <v>0</v>
      </c>
      <c r="G282" s="139">
        <f t="shared" ca="1" si="37"/>
        <v>0</v>
      </c>
      <c r="H282" s="139">
        <f t="shared" ca="1" si="38"/>
        <v>0</v>
      </c>
      <c r="I282" s="139">
        <f t="shared" ca="1" si="39"/>
        <v>0</v>
      </c>
      <c r="J282" s="139">
        <f t="shared" ca="1" si="40"/>
        <v>0</v>
      </c>
      <c r="K282" s="139">
        <f t="shared" ca="1" si="41"/>
        <v>0</v>
      </c>
      <c r="L282" s="139">
        <f t="shared" ca="1" si="42"/>
        <v>0</v>
      </c>
      <c r="M282" s="157" t="str">
        <f t="shared" ca="1" si="43"/>
        <v/>
      </c>
      <c r="N282" s="143">
        <f t="shared" ca="1" si="47"/>
        <v>0</v>
      </c>
      <c r="O282" s="139"/>
      <c r="P282" t="s">
        <v>178</v>
      </c>
      <c r="Q282" s="1" t="s">
        <v>173</v>
      </c>
      <c r="R282" s="1" t="s">
        <v>176</v>
      </c>
      <c r="W282" s="139"/>
    </row>
    <row r="283" spans="1:23" x14ac:dyDescent="0.25">
      <c r="A283" s="148" t="str">
        <f t="shared" si="44"/>
        <v>201631décembre</v>
      </c>
      <c r="B283" s="155">
        <v>2016</v>
      </c>
      <c r="C283" s="139" t="s">
        <v>111</v>
      </c>
      <c r="D283" s="142">
        <v>31</v>
      </c>
      <c r="E283" s="143">
        <f t="shared" ca="1" si="45"/>
        <v>0</v>
      </c>
      <c r="F283" s="143">
        <f t="shared" ca="1" si="46"/>
        <v>0</v>
      </c>
      <c r="G283" s="139" t="str">
        <f t="shared" ca="1" si="37"/>
        <v/>
      </c>
      <c r="H283" s="139" t="str">
        <f t="shared" ca="1" si="38"/>
        <v/>
      </c>
      <c r="I283" s="139" t="str">
        <f t="shared" ca="1" si="39"/>
        <v/>
      </c>
      <c r="J283" s="139" t="str">
        <f t="shared" ca="1" si="40"/>
        <v/>
      </c>
      <c r="K283" s="139" t="str">
        <f t="shared" ca="1" si="41"/>
        <v/>
      </c>
      <c r="L283" s="139" t="str">
        <f t="shared" ca="1" si="42"/>
        <v/>
      </c>
      <c r="M283" s="157" t="str">
        <f t="shared" ca="1" si="43"/>
        <v/>
      </c>
      <c r="N283" s="143">
        <f t="shared" ca="1" si="47"/>
        <v>0</v>
      </c>
      <c r="O283" s="139"/>
      <c r="P283" t="s">
        <v>179</v>
      </c>
      <c r="Q283" s="1" t="s">
        <v>174</v>
      </c>
      <c r="R283" s="1" t="s">
        <v>177</v>
      </c>
      <c r="W283" s="139"/>
    </row>
    <row r="284" spans="1:23" x14ac:dyDescent="0.25">
      <c r="A284" s="148" t="str">
        <f t="shared" si="44"/>
        <v>201632janvier</v>
      </c>
      <c r="B284" s="155">
        <v>2016</v>
      </c>
      <c r="C284" s="139" t="s">
        <v>104</v>
      </c>
      <c r="D284" s="142">
        <v>32</v>
      </c>
      <c r="E284" s="143">
        <f t="shared" ca="1" si="45"/>
        <v>0</v>
      </c>
      <c r="F284" s="143">
        <f t="shared" ca="1" si="46"/>
        <v>0</v>
      </c>
      <c r="G284" s="139">
        <f t="shared" ca="1" si="37"/>
        <v>0</v>
      </c>
      <c r="H284" s="139">
        <f t="shared" ca="1" si="38"/>
        <v>0</v>
      </c>
      <c r="I284" s="139">
        <f t="shared" ca="1" si="39"/>
        <v>0</v>
      </c>
      <c r="J284" s="139">
        <f t="shared" ca="1" si="40"/>
        <v>0</v>
      </c>
      <c r="K284" s="139">
        <f t="shared" ca="1" si="41"/>
        <v>0</v>
      </c>
      <c r="L284" s="139">
        <f t="shared" ca="1" si="42"/>
        <v>0</v>
      </c>
      <c r="M284" s="157">
        <f t="shared" ca="1" si="43"/>
        <v>0.99864422099197836</v>
      </c>
      <c r="N284" s="143">
        <f t="shared" ca="1" si="47"/>
        <v>103.55</v>
      </c>
      <c r="O284" s="139"/>
      <c r="P284" s="1" t="s">
        <v>168</v>
      </c>
      <c r="Q284" s="1" t="s">
        <v>163</v>
      </c>
      <c r="R284" s="1" t="s">
        <v>166</v>
      </c>
      <c r="W284" s="139"/>
    </row>
    <row r="285" spans="1:23" x14ac:dyDescent="0.25">
      <c r="A285" s="148" t="str">
        <f t="shared" si="44"/>
        <v>201632février</v>
      </c>
      <c r="B285" s="155">
        <v>2016</v>
      </c>
      <c r="C285" s="139" t="s">
        <v>105</v>
      </c>
      <c r="D285" s="142">
        <v>32</v>
      </c>
      <c r="E285" s="143">
        <f t="shared" ca="1" si="45"/>
        <v>0</v>
      </c>
      <c r="F285" s="143">
        <f t="shared" ca="1" si="46"/>
        <v>0</v>
      </c>
      <c r="G285" s="139">
        <f t="shared" ca="1" si="37"/>
        <v>0</v>
      </c>
      <c r="H285" s="139">
        <f t="shared" ca="1" si="38"/>
        <v>0</v>
      </c>
      <c r="I285" s="139">
        <f t="shared" ca="1" si="39"/>
        <v>0</v>
      </c>
      <c r="J285" s="139">
        <f t="shared" ca="1" si="40"/>
        <v>0</v>
      </c>
      <c r="K285" s="139">
        <f t="shared" ca="1" si="41"/>
        <v>0</v>
      </c>
      <c r="L285" s="139">
        <f t="shared" ca="1" si="42"/>
        <v>0</v>
      </c>
      <c r="M285" s="157">
        <f t="shared" ca="1" si="43"/>
        <v>0.99856369461937911</v>
      </c>
      <c r="N285" s="143">
        <f t="shared" ca="1" si="47"/>
        <v>347.74</v>
      </c>
      <c r="O285" s="139"/>
      <c r="P285" s="1" t="s">
        <v>169</v>
      </c>
      <c r="Q285" s="1" t="s">
        <v>164</v>
      </c>
      <c r="R285" s="1" t="s">
        <v>167</v>
      </c>
      <c r="W285" s="139"/>
    </row>
    <row r="286" spans="1:23" x14ac:dyDescent="0.25">
      <c r="A286" s="148" t="str">
        <f t="shared" si="44"/>
        <v>201632mars</v>
      </c>
      <c r="B286" s="155">
        <v>2016</v>
      </c>
      <c r="C286" s="139" t="s">
        <v>47</v>
      </c>
      <c r="D286" s="142">
        <v>32</v>
      </c>
      <c r="E286" s="143">
        <f t="shared" ca="1" si="45"/>
        <v>0</v>
      </c>
      <c r="F286" s="143">
        <f t="shared" ca="1" si="46"/>
        <v>0</v>
      </c>
      <c r="G286" s="139">
        <f t="shared" ca="1" si="37"/>
        <v>0</v>
      </c>
      <c r="H286" s="139">
        <f t="shared" ca="1" si="38"/>
        <v>0</v>
      </c>
      <c r="I286" s="139">
        <f t="shared" ca="1" si="39"/>
        <v>0</v>
      </c>
      <c r="J286" s="139">
        <f t="shared" ca="1" si="40"/>
        <v>0</v>
      </c>
      <c r="K286" s="139">
        <f t="shared" ca="1" si="41"/>
        <v>0</v>
      </c>
      <c r="L286" s="139">
        <f t="shared" ca="1" si="42"/>
        <v>0</v>
      </c>
      <c r="M286" s="157">
        <f t="shared" ca="1" si="43"/>
        <v>0.99839555032623806</v>
      </c>
      <c r="N286" s="143">
        <f t="shared" ca="1" si="47"/>
        <v>101.5</v>
      </c>
      <c r="O286" s="139"/>
      <c r="P286" s="1" t="s">
        <v>170</v>
      </c>
      <c r="Q286" s="1" t="s">
        <v>165</v>
      </c>
      <c r="R286" s="1" t="s">
        <v>168</v>
      </c>
      <c r="W286" s="139"/>
    </row>
    <row r="287" spans="1:23" x14ac:dyDescent="0.25">
      <c r="A287" s="148" t="str">
        <f t="shared" si="44"/>
        <v>201632avril</v>
      </c>
      <c r="B287" s="155">
        <v>2016</v>
      </c>
      <c r="C287" s="139" t="s">
        <v>48</v>
      </c>
      <c r="D287" s="142">
        <v>32</v>
      </c>
      <c r="E287" s="143">
        <f t="shared" ca="1" si="45"/>
        <v>0</v>
      </c>
      <c r="F287" s="143">
        <f t="shared" ca="1" si="46"/>
        <v>0</v>
      </c>
      <c r="G287" s="139">
        <f t="shared" ca="1" si="37"/>
        <v>0</v>
      </c>
      <c r="H287" s="139">
        <f t="shared" ca="1" si="38"/>
        <v>0</v>
      </c>
      <c r="I287" s="139">
        <f t="shared" ca="1" si="39"/>
        <v>0</v>
      </c>
      <c r="J287" s="139">
        <f t="shared" ca="1" si="40"/>
        <v>0</v>
      </c>
      <c r="K287" s="139">
        <f t="shared" ca="1" si="41"/>
        <v>0</v>
      </c>
      <c r="L287" s="139">
        <f t="shared" ca="1" si="42"/>
        <v>0</v>
      </c>
      <c r="M287" s="157">
        <f t="shared" ca="1" si="43"/>
        <v>0.99846596356663475</v>
      </c>
      <c r="N287" s="143">
        <f t="shared" ca="1" si="47"/>
        <v>638.45000000000005</v>
      </c>
      <c r="O287" s="139"/>
      <c r="P287" s="1" t="s">
        <v>171</v>
      </c>
      <c r="Q287" s="1" t="s">
        <v>166</v>
      </c>
      <c r="R287" s="1" t="s">
        <v>169</v>
      </c>
      <c r="W287" s="139"/>
    </row>
    <row r="288" spans="1:23" x14ac:dyDescent="0.25">
      <c r="A288" s="148" t="str">
        <f t="shared" si="44"/>
        <v>201632mai</v>
      </c>
      <c r="B288" s="155">
        <v>2016</v>
      </c>
      <c r="C288" s="139" t="s">
        <v>49</v>
      </c>
      <c r="D288" s="142">
        <v>32</v>
      </c>
      <c r="E288" s="143">
        <f t="shared" ca="1" si="45"/>
        <v>0</v>
      </c>
      <c r="F288" s="143">
        <f t="shared" ca="1" si="46"/>
        <v>0</v>
      </c>
      <c r="G288" s="139">
        <f t="shared" ref="G288:G351" ca="1" si="48">IF(SUM(INDIRECT("'"&amp;$R$2&amp;" "&amp;D288&amp;"'!"&amp;Q288&amp;$S$6&amp;":"&amp;P288&amp;$S$6))=0,"",(SUM(INDIRECT("'"&amp;$R$2&amp;" "&amp;D288&amp;"'!"&amp;Q288&amp;$S$7&amp;":"&amp;P288&amp;$S$7))/SUM(INDIRECT("'"&amp;$R$2&amp;" "&amp;D288&amp;"'!"&amp;Q288&amp;$S$6&amp;":"&amp;P288&amp;$S$6))*1000000))</f>
        <v>0</v>
      </c>
      <c r="H288" s="139">
        <f t="shared" ref="H288:H351" ca="1" si="49">IF(SUM(INDIRECT("'"&amp;$R$2&amp;" "&amp;D288&amp;"'!"&amp;Q288&amp;$S$8&amp;":"&amp;P288&amp;$S$8))=0,"",(SUM(INDIRECT("'"&amp;$R$2&amp;" "&amp;D288&amp;"'!"&amp;Q288&amp;$S$9&amp;":"&amp;P288&amp;$S$9))/SUM(INDIRECT("'"&amp;$R$2&amp;" "&amp;D288&amp;"'!"&amp;Q288&amp;$S$8&amp;":"&amp;P288&amp;$S$8))*1000000))</f>
        <v>0</v>
      </c>
      <c r="I288" s="139">
        <f t="shared" ref="I288:I351" ca="1" si="50">IF(SUM(INDIRECT("'"&amp;$R$2&amp;" "&amp;D288&amp;"'!"&amp;Q288&amp;$S$10&amp;":"&amp;P288&amp;$S$10))=0,"",(SUM(INDIRECT("'"&amp;$R$2&amp;" "&amp;D288&amp;"'!"&amp;Q288&amp;$S$11&amp;":"&amp;P288&amp;$S$11))/SUM(INDIRECT("'"&amp;$R$2&amp;" "&amp;D288&amp;"'!"&amp;Q288&amp;$S$10&amp;":"&amp;P288&amp;$S$10))*1000000))</f>
        <v>0</v>
      </c>
      <c r="J288" s="139">
        <f t="shared" ref="J288:J351" ca="1" si="51">IF(SUM(INDIRECT("'"&amp;$R$2&amp;" "&amp;D288&amp;"'!"&amp;Q288&amp;$S$6&amp;":"&amp;P288&amp;$S$6))=0,"",(SUM(INDIRECT("'"&amp;$R$2&amp;" "&amp;D288&amp;"'!"&amp;Q288&amp;$S$12&amp;":"&amp;P288&amp;$S$12))/SUM(INDIRECT("'"&amp;$R$2&amp;" "&amp;D288&amp;"'!"&amp;Q288&amp;$S$6&amp;":"&amp;P288&amp;$S$6))*1000000))</f>
        <v>0</v>
      </c>
      <c r="K288" s="139">
        <f t="shared" ref="K288:K351" ca="1" si="52">IF(SUM(INDIRECT("'"&amp;$R$2&amp;" "&amp;D288&amp;"'!"&amp;Q288&amp;$S$8&amp;":"&amp;P288&amp;$S$8))=0,"",(SUM(INDIRECT("'"&amp;$R$2&amp;" "&amp;D288&amp;"'!"&amp;Q288&amp;$S$13&amp;":"&amp;P288&amp;$S$13))/SUM(INDIRECT("'"&amp;$R$2&amp;" "&amp;D288&amp;"'!"&amp;Q288&amp;$S$8&amp;":"&amp;P288&amp;$S$8))*1000000))</f>
        <v>0</v>
      </c>
      <c r="L288" s="139">
        <f t="shared" ref="L288:L351" ca="1" si="53">IF(SUM(INDIRECT("'"&amp;$R$2&amp;" "&amp;D288&amp;"'!"&amp;Q288&amp;$S$10&amp;":"&amp;P288&amp;$S$10))=0,"",(SUM(INDIRECT("'"&amp;$R$2&amp;" "&amp;D288&amp;"'!"&amp;Q288&amp;$S$14&amp;":"&amp;P288&amp;$S$14))/SUM(INDIRECT("'"&amp;$R$2&amp;" "&amp;D288&amp;"'!"&amp;Q288&amp;$S$10&amp;":"&amp;P288&amp;$S$10))*1000000))</f>
        <v>0</v>
      </c>
      <c r="M288" s="157">
        <f t="shared" ref="M288:M351" ca="1" si="54">IF(SUM(INDIRECT("'"&amp;$R$2&amp;" "&amp;D288&amp;"'!"&amp;R288&amp;$S$15&amp;":"&amp;P288&amp;$S$15))=0,"",(1-(SUM(INDIRECT("'"&amp;$R$2&amp;" "&amp;D288&amp;"'!"&amp;R288&amp;$S$16&amp;":"&amp;P288&amp;$S$16))/SUM(INDIRECT("'"&amp;$R$2&amp;" "&amp;D288&amp;"'!"&amp;R288&amp;$S$15&amp;":"&amp;P288&amp;$S$15)))))</f>
        <v>0.9983742947308023</v>
      </c>
      <c r="N288" s="143">
        <f t="shared" ca="1" si="47"/>
        <v>398.48</v>
      </c>
      <c r="O288" s="139"/>
      <c r="P288" s="1" t="s">
        <v>172</v>
      </c>
      <c r="Q288" s="1" t="s">
        <v>167</v>
      </c>
      <c r="R288" s="1" t="s">
        <v>170</v>
      </c>
      <c r="W288" s="139"/>
    </row>
    <row r="289" spans="1:23" x14ac:dyDescent="0.25">
      <c r="A289" s="148" t="str">
        <f t="shared" si="44"/>
        <v>201632juin</v>
      </c>
      <c r="B289" s="155">
        <v>2016</v>
      </c>
      <c r="C289" s="139" t="s">
        <v>50</v>
      </c>
      <c r="D289" s="142">
        <v>32</v>
      </c>
      <c r="E289" s="143">
        <f t="shared" ca="1" si="45"/>
        <v>0</v>
      </c>
      <c r="F289" s="143">
        <f t="shared" ca="1" si="46"/>
        <v>0</v>
      </c>
      <c r="G289" s="139">
        <f t="shared" ca="1" si="48"/>
        <v>0</v>
      </c>
      <c r="H289" s="139">
        <f t="shared" ca="1" si="49"/>
        <v>0</v>
      </c>
      <c r="I289" s="139">
        <f t="shared" ca="1" si="50"/>
        <v>0</v>
      </c>
      <c r="J289" s="139">
        <f t="shared" ca="1" si="51"/>
        <v>0</v>
      </c>
      <c r="K289" s="139">
        <f t="shared" ca="1" si="52"/>
        <v>0</v>
      </c>
      <c r="L289" s="139">
        <f t="shared" ca="1" si="53"/>
        <v>0</v>
      </c>
      <c r="M289" s="157">
        <f t="shared" ca="1" si="54"/>
        <v>0.99837735508879477</v>
      </c>
      <c r="N289" s="143">
        <f t="shared" ca="1" si="47"/>
        <v>444.52</v>
      </c>
      <c r="O289" s="139"/>
      <c r="P289" s="1" t="s">
        <v>173</v>
      </c>
      <c r="Q289" s="1" t="s">
        <v>168</v>
      </c>
      <c r="R289" s="1" t="s">
        <v>171</v>
      </c>
      <c r="W289" s="139"/>
    </row>
    <row r="290" spans="1:23" x14ac:dyDescent="0.25">
      <c r="A290" s="148" t="str">
        <f t="shared" si="44"/>
        <v>201632juillet</v>
      </c>
      <c r="B290" s="155">
        <v>2016</v>
      </c>
      <c r="C290" s="139" t="s">
        <v>106</v>
      </c>
      <c r="D290" s="142">
        <v>32</v>
      </c>
      <c r="E290" s="143">
        <f t="shared" ca="1" si="45"/>
        <v>0</v>
      </c>
      <c r="F290" s="143">
        <f t="shared" ca="1" si="46"/>
        <v>0</v>
      </c>
      <c r="G290" s="139">
        <f t="shared" ca="1" si="48"/>
        <v>0</v>
      </c>
      <c r="H290" s="139">
        <f t="shared" ca="1" si="49"/>
        <v>0</v>
      </c>
      <c r="I290" s="139">
        <f t="shared" ca="1" si="50"/>
        <v>0</v>
      </c>
      <c r="J290" s="139">
        <f t="shared" ca="1" si="51"/>
        <v>0</v>
      </c>
      <c r="K290" s="139">
        <f t="shared" ca="1" si="52"/>
        <v>0</v>
      </c>
      <c r="L290" s="139">
        <f t="shared" ca="1" si="53"/>
        <v>0</v>
      </c>
      <c r="M290" s="157">
        <f t="shared" ca="1" si="54"/>
        <v>0.99839206753316356</v>
      </c>
      <c r="N290" s="143">
        <f t="shared" ca="1" si="47"/>
        <v>0</v>
      </c>
      <c r="O290" s="139"/>
      <c r="P290" s="1" t="s">
        <v>174</v>
      </c>
      <c r="Q290" s="1" t="s">
        <v>169</v>
      </c>
      <c r="R290" s="1" t="s">
        <v>172</v>
      </c>
      <c r="W290" s="139"/>
    </row>
    <row r="291" spans="1:23" x14ac:dyDescent="0.25">
      <c r="A291" s="148" t="str">
        <f t="shared" si="44"/>
        <v>201632août</v>
      </c>
      <c r="B291" s="155">
        <v>2016</v>
      </c>
      <c r="C291" s="139" t="s">
        <v>107</v>
      </c>
      <c r="D291" s="142">
        <v>32</v>
      </c>
      <c r="E291" s="143">
        <f t="shared" ca="1" si="45"/>
        <v>0</v>
      </c>
      <c r="F291" s="143">
        <f t="shared" ca="1" si="46"/>
        <v>0</v>
      </c>
      <c r="G291" s="139">
        <f t="shared" ca="1" si="48"/>
        <v>0</v>
      </c>
      <c r="H291" s="139">
        <f t="shared" ca="1" si="49"/>
        <v>0</v>
      </c>
      <c r="I291" s="139">
        <f t="shared" ca="1" si="50"/>
        <v>0</v>
      </c>
      <c r="J291" s="139">
        <f t="shared" ca="1" si="51"/>
        <v>0</v>
      </c>
      <c r="K291" s="139">
        <f t="shared" ca="1" si="52"/>
        <v>0</v>
      </c>
      <c r="L291" s="139">
        <f t="shared" ca="1" si="53"/>
        <v>0</v>
      </c>
      <c r="M291" s="157">
        <f t="shared" ca="1" si="54"/>
        <v>0.99842146803472775</v>
      </c>
      <c r="N291" s="143">
        <f t="shared" ca="1" si="47"/>
        <v>0</v>
      </c>
      <c r="O291" s="139"/>
      <c r="P291" s="1" t="s">
        <v>175</v>
      </c>
      <c r="Q291" s="1" t="s">
        <v>170</v>
      </c>
      <c r="R291" s="1" t="s">
        <v>173</v>
      </c>
      <c r="W291" s="139"/>
    </row>
    <row r="292" spans="1:23" x14ac:dyDescent="0.25">
      <c r="A292" s="148" t="str">
        <f t="shared" si="44"/>
        <v>201632septembre</v>
      </c>
      <c r="B292" s="155">
        <v>2016</v>
      </c>
      <c r="C292" s="139" t="s">
        <v>108</v>
      </c>
      <c r="D292" s="142">
        <v>32</v>
      </c>
      <c r="E292" s="143">
        <f t="shared" ca="1" si="45"/>
        <v>0</v>
      </c>
      <c r="F292" s="143">
        <f t="shared" ca="1" si="46"/>
        <v>0</v>
      </c>
      <c r="G292" s="139">
        <f t="shared" ca="1" si="48"/>
        <v>0</v>
      </c>
      <c r="H292" s="139">
        <f t="shared" ca="1" si="49"/>
        <v>0</v>
      </c>
      <c r="I292" s="139">
        <f t="shared" ca="1" si="50"/>
        <v>0</v>
      </c>
      <c r="J292" s="139">
        <f t="shared" ca="1" si="51"/>
        <v>0</v>
      </c>
      <c r="K292" s="139">
        <f t="shared" ca="1" si="52"/>
        <v>0</v>
      </c>
      <c r="L292" s="139">
        <f t="shared" ca="1" si="53"/>
        <v>0</v>
      </c>
      <c r="M292" s="157" t="str">
        <f t="shared" ca="1" si="54"/>
        <v/>
      </c>
      <c r="N292" s="143">
        <f t="shared" ca="1" si="47"/>
        <v>0</v>
      </c>
      <c r="O292" s="139"/>
      <c r="P292" s="1" t="s">
        <v>176</v>
      </c>
      <c r="Q292" s="1" t="s">
        <v>171</v>
      </c>
      <c r="R292" s="1" t="s">
        <v>174</v>
      </c>
      <c r="W292" s="139"/>
    </row>
    <row r="293" spans="1:23" x14ac:dyDescent="0.25">
      <c r="A293" s="148" t="str">
        <f t="shared" si="44"/>
        <v>201632octobre</v>
      </c>
      <c r="B293" s="155">
        <v>2016</v>
      </c>
      <c r="C293" s="139" t="s">
        <v>109</v>
      </c>
      <c r="D293" s="142">
        <v>32</v>
      </c>
      <c r="E293" s="143">
        <f t="shared" ca="1" si="45"/>
        <v>0</v>
      </c>
      <c r="F293" s="143">
        <f t="shared" ca="1" si="46"/>
        <v>0</v>
      </c>
      <c r="G293" s="139">
        <f t="shared" ca="1" si="48"/>
        <v>0</v>
      </c>
      <c r="H293" s="139">
        <f t="shared" ca="1" si="49"/>
        <v>0</v>
      </c>
      <c r="I293" s="139">
        <f t="shared" ca="1" si="50"/>
        <v>0</v>
      </c>
      <c r="J293" s="139">
        <f t="shared" ca="1" si="51"/>
        <v>0</v>
      </c>
      <c r="K293" s="139">
        <f t="shared" ca="1" si="52"/>
        <v>0</v>
      </c>
      <c r="L293" s="139">
        <f t="shared" ca="1" si="53"/>
        <v>0</v>
      </c>
      <c r="M293" s="157" t="str">
        <f t="shared" ca="1" si="54"/>
        <v/>
      </c>
      <c r="N293" s="143">
        <f t="shared" ca="1" si="47"/>
        <v>0</v>
      </c>
      <c r="O293" s="139"/>
      <c r="P293" s="1" t="s">
        <v>177</v>
      </c>
      <c r="Q293" s="1" t="s">
        <v>172</v>
      </c>
      <c r="R293" s="1" t="s">
        <v>175</v>
      </c>
      <c r="W293" s="139"/>
    </row>
    <row r="294" spans="1:23" x14ac:dyDescent="0.25">
      <c r="A294" s="148" t="str">
        <f t="shared" si="44"/>
        <v>201632novembre</v>
      </c>
      <c r="B294" s="155">
        <v>2016</v>
      </c>
      <c r="C294" s="139" t="s">
        <v>110</v>
      </c>
      <c r="D294" s="142">
        <v>32</v>
      </c>
      <c r="E294" s="143">
        <f t="shared" ca="1" si="45"/>
        <v>0</v>
      </c>
      <c r="F294" s="143">
        <f t="shared" ca="1" si="46"/>
        <v>0</v>
      </c>
      <c r="G294" s="139">
        <f t="shared" ca="1" si="48"/>
        <v>0</v>
      </c>
      <c r="H294" s="139">
        <f t="shared" ca="1" si="49"/>
        <v>0</v>
      </c>
      <c r="I294" s="139">
        <f t="shared" ca="1" si="50"/>
        <v>0</v>
      </c>
      <c r="J294" s="139">
        <f t="shared" ca="1" si="51"/>
        <v>0</v>
      </c>
      <c r="K294" s="139">
        <f t="shared" ca="1" si="52"/>
        <v>0</v>
      </c>
      <c r="L294" s="139">
        <f t="shared" ca="1" si="53"/>
        <v>0</v>
      </c>
      <c r="M294" s="157" t="str">
        <f t="shared" ca="1" si="54"/>
        <v/>
      </c>
      <c r="N294" s="143">
        <f t="shared" ca="1" si="47"/>
        <v>0</v>
      </c>
      <c r="O294" s="139"/>
      <c r="P294" s="1" t="s">
        <v>178</v>
      </c>
      <c r="Q294" s="1" t="s">
        <v>173</v>
      </c>
      <c r="R294" s="1" t="s">
        <v>176</v>
      </c>
      <c r="W294" s="139"/>
    </row>
    <row r="295" spans="1:23" x14ac:dyDescent="0.25">
      <c r="A295" s="148" t="str">
        <f t="shared" si="44"/>
        <v>201632décembre</v>
      </c>
      <c r="B295" s="155">
        <v>2016</v>
      </c>
      <c r="C295" s="139" t="s">
        <v>111</v>
      </c>
      <c r="D295" s="142">
        <v>32</v>
      </c>
      <c r="E295" s="143">
        <f t="shared" ca="1" si="45"/>
        <v>0</v>
      </c>
      <c r="F295" s="143">
        <f t="shared" ca="1" si="46"/>
        <v>0</v>
      </c>
      <c r="G295" s="139" t="str">
        <f t="shared" ca="1" si="48"/>
        <v/>
      </c>
      <c r="H295" s="139" t="str">
        <f t="shared" ca="1" si="49"/>
        <v/>
      </c>
      <c r="I295" s="139" t="str">
        <f t="shared" ca="1" si="50"/>
        <v/>
      </c>
      <c r="J295" s="139" t="str">
        <f t="shared" ca="1" si="51"/>
        <v/>
      </c>
      <c r="K295" s="139" t="str">
        <f t="shared" ca="1" si="52"/>
        <v/>
      </c>
      <c r="L295" s="139" t="str">
        <f t="shared" ca="1" si="53"/>
        <v/>
      </c>
      <c r="M295" s="157" t="str">
        <f t="shared" ca="1" si="54"/>
        <v/>
      </c>
      <c r="N295" s="143">
        <f t="shared" ca="1" si="47"/>
        <v>0</v>
      </c>
      <c r="O295" s="139"/>
      <c r="P295" s="1" t="s">
        <v>179</v>
      </c>
      <c r="Q295" s="1" t="s">
        <v>174</v>
      </c>
      <c r="R295" s="1" t="s">
        <v>177</v>
      </c>
      <c r="W295" s="139"/>
    </row>
    <row r="296" spans="1:23" x14ac:dyDescent="0.25">
      <c r="A296" s="148" t="str">
        <f t="shared" si="44"/>
        <v>201633janvier</v>
      </c>
      <c r="B296" s="155">
        <v>2016</v>
      </c>
      <c r="C296" s="139" t="s">
        <v>104</v>
      </c>
      <c r="D296" s="142">
        <v>33</v>
      </c>
      <c r="E296" s="143">
        <f t="shared" ca="1" si="45"/>
        <v>0</v>
      </c>
      <c r="F296" s="143">
        <f t="shared" ca="1" si="46"/>
        <v>0</v>
      </c>
      <c r="G296" s="139">
        <f t="shared" ca="1" si="48"/>
        <v>0</v>
      </c>
      <c r="H296" s="139">
        <f t="shared" ca="1" si="49"/>
        <v>0</v>
      </c>
      <c r="I296" s="139">
        <f t="shared" ca="1" si="50"/>
        <v>0</v>
      </c>
      <c r="J296" s="139">
        <f t="shared" ca="1" si="51"/>
        <v>0</v>
      </c>
      <c r="K296" s="139">
        <f t="shared" ca="1" si="52"/>
        <v>0</v>
      </c>
      <c r="L296" s="139">
        <f t="shared" ca="1" si="53"/>
        <v>81.24136810463888</v>
      </c>
      <c r="M296" s="157">
        <f t="shared" ca="1" si="54"/>
        <v>0.99646125686394138</v>
      </c>
      <c r="N296" s="143">
        <f t="shared" ca="1" si="47"/>
        <v>103.55</v>
      </c>
      <c r="O296" s="139"/>
      <c r="P296" s="1" t="s">
        <v>168</v>
      </c>
      <c r="Q296" s="1" t="s">
        <v>163</v>
      </c>
      <c r="R296" s="1" t="s">
        <v>166</v>
      </c>
      <c r="W296" s="139"/>
    </row>
    <row r="297" spans="1:23" x14ac:dyDescent="0.25">
      <c r="A297" s="148" t="str">
        <f t="shared" si="44"/>
        <v>201633février</v>
      </c>
      <c r="B297" s="155">
        <v>2016</v>
      </c>
      <c r="C297" s="139" t="s">
        <v>105</v>
      </c>
      <c r="D297" s="142">
        <v>33</v>
      </c>
      <c r="E297" s="143">
        <f t="shared" ca="1" si="45"/>
        <v>0</v>
      </c>
      <c r="F297" s="143">
        <f t="shared" ca="1" si="46"/>
        <v>0</v>
      </c>
      <c r="G297" s="139">
        <f t="shared" ca="1" si="48"/>
        <v>0</v>
      </c>
      <c r="H297" s="139">
        <f t="shared" ca="1" si="49"/>
        <v>0</v>
      </c>
      <c r="I297" s="139">
        <f t="shared" ca="1" si="50"/>
        <v>0</v>
      </c>
      <c r="J297" s="139">
        <f t="shared" ca="1" si="51"/>
        <v>0</v>
      </c>
      <c r="K297" s="139">
        <f t="shared" ca="1" si="52"/>
        <v>0</v>
      </c>
      <c r="L297" s="139">
        <f t="shared" ca="1" si="53"/>
        <v>71.154119823537783</v>
      </c>
      <c r="M297" s="157">
        <f t="shared" ca="1" si="54"/>
        <v>0.99645511720983415</v>
      </c>
      <c r="N297" s="143">
        <f t="shared" ca="1" si="47"/>
        <v>348.5</v>
      </c>
      <c r="O297" s="139"/>
      <c r="P297" s="1" t="s">
        <v>169</v>
      </c>
      <c r="Q297" s="1" t="s">
        <v>164</v>
      </c>
      <c r="R297" s="1" t="s">
        <v>167</v>
      </c>
      <c r="W297" s="139"/>
    </row>
    <row r="298" spans="1:23" x14ac:dyDescent="0.25">
      <c r="A298" s="148" t="str">
        <f t="shared" si="44"/>
        <v>201633mars</v>
      </c>
      <c r="B298" s="155">
        <v>2016</v>
      </c>
      <c r="C298" s="139" t="s">
        <v>47</v>
      </c>
      <c r="D298" s="142">
        <v>33</v>
      </c>
      <c r="E298" s="143">
        <f t="shared" ca="1" si="45"/>
        <v>0</v>
      </c>
      <c r="F298" s="143">
        <f t="shared" ca="1" si="46"/>
        <v>0</v>
      </c>
      <c r="G298" s="139">
        <f t="shared" ca="1" si="48"/>
        <v>0</v>
      </c>
      <c r="H298" s="139">
        <f t="shared" ca="1" si="49"/>
        <v>0</v>
      </c>
      <c r="I298" s="139">
        <f t="shared" ca="1" si="50"/>
        <v>0</v>
      </c>
      <c r="J298" s="139">
        <f t="shared" ca="1" si="51"/>
        <v>0</v>
      </c>
      <c r="K298" s="139">
        <f t="shared" ca="1" si="52"/>
        <v>0</v>
      </c>
      <c r="L298" s="139">
        <f t="shared" ca="1" si="53"/>
        <v>76.516948504093648</v>
      </c>
      <c r="M298" s="157">
        <f t="shared" ca="1" si="54"/>
        <v>0.99625628409455558</v>
      </c>
      <c r="N298" s="143">
        <f t="shared" ca="1" si="47"/>
        <v>462.4</v>
      </c>
      <c r="O298" s="139"/>
      <c r="P298" s="1" t="s">
        <v>170</v>
      </c>
      <c r="Q298" s="1" t="s">
        <v>165</v>
      </c>
      <c r="R298" s="1" t="s">
        <v>168</v>
      </c>
      <c r="W298" s="139"/>
    </row>
    <row r="299" spans="1:23" x14ac:dyDescent="0.25">
      <c r="A299" s="148" t="str">
        <f t="shared" si="44"/>
        <v>201633avril</v>
      </c>
      <c r="B299" s="155">
        <v>2016</v>
      </c>
      <c r="C299" s="139" t="s">
        <v>48</v>
      </c>
      <c r="D299" s="142">
        <v>33</v>
      </c>
      <c r="E299" s="143">
        <f t="shared" ca="1" si="45"/>
        <v>0</v>
      </c>
      <c r="F299" s="143">
        <f t="shared" ca="1" si="46"/>
        <v>0</v>
      </c>
      <c r="G299" s="139">
        <f t="shared" ca="1" si="48"/>
        <v>0</v>
      </c>
      <c r="H299" s="139">
        <f t="shared" ca="1" si="49"/>
        <v>0</v>
      </c>
      <c r="I299" s="139">
        <f t="shared" ca="1" si="50"/>
        <v>0</v>
      </c>
      <c r="J299" s="139">
        <f t="shared" ca="1" si="51"/>
        <v>0</v>
      </c>
      <c r="K299" s="139">
        <f t="shared" ca="1" si="52"/>
        <v>0</v>
      </c>
      <c r="L299" s="139">
        <f t="shared" ca="1" si="53"/>
        <v>0</v>
      </c>
      <c r="M299" s="157">
        <f t="shared" ca="1" si="54"/>
        <v>0.99626078619367209</v>
      </c>
      <c r="N299" s="143">
        <f t="shared" ca="1" si="47"/>
        <v>511.64</v>
      </c>
      <c r="O299" s="139"/>
      <c r="P299" s="1" t="s">
        <v>171</v>
      </c>
      <c r="Q299" s="1" t="s">
        <v>166</v>
      </c>
      <c r="R299" s="1" t="s">
        <v>169</v>
      </c>
      <c r="W299" s="139"/>
    </row>
    <row r="300" spans="1:23" x14ac:dyDescent="0.25">
      <c r="A300" s="148" t="str">
        <f t="shared" si="44"/>
        <v>201633mai</v>
      </c>
      <c r="B300" s="155">
        <v>2016</v>
      </c>
      <c r="C300" s="139" t="s">
        <v>49</v>
      </c>
      <c r="D300" s="142">
        <v>33</v>
      </c>
      <c r="E300" s="143">
        <f t="shared" ca="1" si="45"/>
        <v>0</v>
      </c>
      <c r="F300" s="143">
        <f t="shared" ca="1" si="46"/>
        <v>1.1499999999999999</v>
      </c>
      <c r="G300" s="139">
        <f t="shared" ca="1" si="48"/>
        <v>0</v>
      </c>
      <c r="H300" s="139">
        <f t="shared" ca="1" si="49"/>
        <v>0</v>
      </c>
      <c r="I300" s="139">
        <f t="shared" ca="1" si="50"/>
        <v>0</v>
      </c>
      <c r="J300" s="139">
        <f t="shared" ca="1" si="51"/>
        <v>0</v>
      </c>
      <c r="K300" s="139">
        <f t="shared" ca="1" si="52"/>
        <v>0</v>
      </c>
      <c r="L300" s="139">
        <f t="shared" ca="1" si="53"/>
        <v>0</v>
      </c>
      <c r="M300" s="157">
        <f t="shared" ca="1" si="54"/>
        <v>0.99617481113129958</v>
      </c>
      <c r="N300" s="143">
        <f t="shared" ca="1" si="47"/>
        <v>391.76</v>
      </c>
      <c r="O300" s="139"/>
      <c r="P300" s="1" t="s">
        <v>172</v>
      </c>
      <c r="Q300" s="1" t="s">
        <v>167</v>
      </c>
      <c r="R300" s="1" t="s">
        <v>170</v>
      </c>
      <c r="W300" s="139"/>
    </row>
    <row r="301" spans="1:23" x14ac:dyDescent="0.25">
      <c r="A301" s="148" t="str">
        <f t="shared" si="44"/>
        <v>201633juin</v>
      </c>
      <c r="B301" s="155">
        <v>2016</v>
      </c>
      <c r="C301" s="139" t="s">
        <v>50</v>
      </c>
      <c r="D301" s="142">
        <v>33</v>
      </c>
      <c r="E301" s="143">
        <f t="shared" ca="1" si="45"/>
        <v>0</v>
      </c>
      <c r="F301" s="143">
        <f t="shared" ca="1" si="46"/>
        <v>0.93</v>
      </c>
      <c r="G301" s="139">
        <f t="shared" ca="1" si="48"/>
        <v>0</v>
      </c>
      <c r="H301" s="139">
        <f t="shared" ca="1" si="49"/>
        <v>0</v>
      </c>
      <c r="I301" s="139">
        <f t="shared" ca="1" si="50"/>
        <v>0</v>
      </c>
      <c r="J301" s="139">
        <f t="shared" ca="1" si="51"/>
        <v>0</v>
      </c>
      <c r="K301" s="139">
        <f t="shared" ca="1" si="52"/>
        <v>0</v>
      </c>
      <c r="L301" s="139">
        <f t="shared" ca="1" si="53"/>
        <v>0</v>
      </c>
      <c r="M301" s="157">
        <f t="shared" ca="1" si="54"/>
        <v>0.99630397548003247</v>
      </c>
      <c r="N301" s="143">
        <f t="shared" ca="1" si="47"/>
        <v>325.12</v>
      </c>
      <c r="O301" s="139"/>
      <c r="P301" s="1" t="s">
        <v>173</v>
      </c>
      <c r="Q301" s="1" t="s">
        <v>168</v>
      </c>
      <c r="R301" s="1" t="s">
        <v>171</v>
      </c>
      <c r="W301" s="139"/>
    </row>
    <row r="302" spans="1:23" x14ac:dyDescent="0.25">
      <c r="A302" s="148" t="str">
        <f t="shared" si="44"/>
        <v>201633juillet</v>
      </c>
      <c r="B302" s="155">
        <v>2016</v>
      </c>
      <c r="C302" s="139" t="s">
        <v>106</v>
      </c>
      <c r="D302" s="142">
        <v>33</v>
      </c>
      <c r="E302" s="143">
        <f t="shared" ca="1" si="45"/>
        <v>0</v>
      </c>
      <c r="F302" s="143">
        <f t="shared" ca="1" si="46"/>
        <v>0</v>
      </c>
      <c r="G302" s="139">
        <f t="shared" ca="1" si="48"/>
        <v>0</v>
      </c>
      <c r="H302" s="139">
        <f t="shared" ca="1" si="49"/>
        <v>0</v>
      </c>
      <c r="I302" s="139">
        <f t="shared" ca="1" si="50"/>
        <v>0</v>
      </c>
      <c r="J302" s="139">
        <f t="shared" ca="1" si="51"/>
        <v>0</v>
      </c>
      <c r="K302" s="139">
        <f t="shared" ca="1" si="52"/>
        <v>0</v>
      </c>
      <c r="L302" s="139">
        <f t="shared" ca="1" si="53"/>
        <v>0</v>
      </c>
      <c r="M302" s="157">
        <f t="shared" ca="1" si="54"/>
        <v>0.99624815757738172</v>
      </c>
      <c r="N302" s="143">
        <f t="shared" ca="1" si="47"/>
        <v>0</v>
      </c>
      <c r="O302" s="139"/>
      <c r="P302" s="1" t="s">
        <v>174</v>
      </c>
      <c r="Q302" s="1" t="s">
        <v>169</v>
      </c>
      <c r="R302" s="1" t="s">
        <v>172</v>
      </c>
      <c r="W302" s="139"/>
    </row>
    <row r="303" spans="1:23" x14ac:dyDescent="0.25">
      <c r="A303" s="148" t="str">
        <f t="shared" si="44"/>
        <v>201633août</v>
      </c>
      <c r="B303" s="155">
        <v>2016</v>
      </c>
      <c r="C303" s="139" t="s">
        <v>107</v>
      </c>
      <c r="D303" s="142">
        <v>33</v>
      </c>
      <c r="E303" s="143">
        <f t="shared" ca="1" si="45"/>
        <v>0</v>
      </c>
      <c r="F303" s="143">
        <f t="shared" ca="1" si="46"/>
        <v>0</v>
      </c>
      <c r="G303" s="139">
        <f t="shared" ca="1" si="48"/>
        <v>0</v>
      </c>
      <c r="H303" s="139">
        <f t="shared" ca="1" si="49"/>
        <v>0</v>
      </c>
      <c r="I303" s="139">
        <f t="shared" ca="1" si="50"/>
        <v>0</v>
      </c>
      <c r="J303" s="139">
        <f t="shared" ca="1" si="51"/>
        <v>0</v>
      </c>
      <c r="K303" s="139">
        <f t="shared" ca="1" si="52"/>
        <v>0</v>
      </c>
      <c r="L303" s="139">
        <f t="shared" ca="1" si="53"/>
        <v>0</v>
      </c>
      <c r="M303" s="157">
        <f t="shared" ca="1" si="54"/>
        <v>0.99631675874769798</v>
      </c>
      <c r="N303" s="143">
        <f t="shared" ca="1" si="47"/>
        <v>0</v>
      </c>
      <c r="O303" s="139"/>
      <c r="P303" s="1" t="s">
        <v>175</v>
      </c>
      <c r="Q303" s="1" t="s">
        <v>170</v>
      </c>
      <c r="R303" s="1" t="s">
        <v>173</v>
      </c>
      <c r="W303" s="139"/>
    </row>
    <row r="304" spans="1:23" x14ac:dyDescent="0.25">
      <c r="A304" s="148" t="str">
        <f t="shared" si="44"/>
        <v>201633septembre</v>
      </c>
      <c r="B304" s="155">
        <v>2016</v>
      </c>
      <c r="C304" s="139" t="s">
        <v>108</v>
      </c>
      <c r="D304" s="142">
        <v>33</v>
      </c>
      <c r="E304" s="143">
        <f t="shared" ca="1" si="45"/>
        <v>0</v>
      </c>
      <c r="F304" s="143">
        <f t="shared" ca="1" si="46"/>
        <v>0</v>
      </c>
      <c r="G304" s="139">
        <f t="shared" ca="1" si="48"/>
        <v>0</v>
      </c>
      <c r="H304" s="139">
        <f t="shared" ca="1" si="49"/>
        <v>0</v>
      </c>
      <c r="I304" s="139">
        <f t="shared" ca="1" si="50"/>
        <v>0</v>
      </c>
      <c r="J304" s="139">
        <f t="shared" ca="1" si="51"/>
        <v>0</v>
      </c>
      <c r="K304" s="139">
        <f t="shared" ca="1" si="52"/>
        <v>0</v>
      </c>
      <c r="L304" s="139">
        <f t="shared" ca="1" si="53"/>
        <v>0</v>
      </c>
      <c r="M304" s="157" t="str">
        <f t="shared" ca="1" si="54"/>
        <v/>
      </c>
      <c r="N304" s="143">
        <f t="shared" ca="1" si="47"/>
        <v>0</v>
      </c>
      <c r="O304" s="139"/>
      <c r="P304" s="1" t="s">
        <v>176</v>
      </c>
      <c r="Q304" s="1" t="s">
        <v>171</v>
      </c>
      <c r="R304" s="1" t="s">
        <v>174</v>
      </c>
      <c r="W304" s="139"/>
    </row>
    <row r="305" spans="1:23" x14ac:dyDescent="0.25">
      <c r="A305" s="148" t="str">
        <f t="shared" si="44"/>
        <v>201633octobre</v>
      </c>
      <c r="B305" s="155">
        <v>2016</v>
      </c>
      <c r="C305" s="139" t="s">
        <v>109</v>
      </c>
      <c r="D305" s="142">
        <v>33</v>
      </c>
      <c r="E305" s="143">
        <f t="shared" ca="1" si="45"/>
        <v>0</v>
      </c>
      <c r="F305" s="143">
        <f t="shared" ca="1" si="46"/>
        <v>0</v>
      </c>
      <c r="G305" s="139">
        <f t="shared" ca="1" si="48"/>
        <v>0</v>
      </c>
      <c r="H305" s="139">
        <f t="shared" ca="1" si="49"/>
        <v>0</v>
      </c>
      <c r="I305" s="139">
        <f t="shared" ca="1" si="50"/>
        <v>0</v>
      </c>
      <c r="J305" s="139">
        <f t="shared" ca="1" si="51"/>
        <v>0</v>
      </c>
      <c r="K305" s="139">
        <f t="shared" ca="1" si="52"/>
        <v>0</v>
      </c>
      <c r="L305" s="139">
        <f t="shared" ca="1" si="53"/>
        <v>0</v>
      </c>
      <c r="M305" s="157" t="str">
        <f t="shared" ca="1" si="54"/>
        <v/>
      </c>
      <c r="N305" s="143">
        <f t="shared" ca="1" si="47"/>
        <v>0</v>
      </c>
      <c r="O305" s="139"/>
      <c r="P305" s="1" t="s">
        <v>177</v>
      </c>
      <c r="Q305" s="1" t="s">
        <v>172</v>
      </c>
      <c r="R305" s="1" t="s">
        <v>175</v>
      </c>
      <c r="W305" s="139"/>
    </row>
    <row r="306" spans="1:23" x14ac:dyDescent="0.25">
      <c r="A306" s="148" t="str">
        <f t="shared" si="44"/>
        <v>201633novembre</v>
      </c>
      <c r="B306" s="155">
        <v>2016</v>
      </c>
      <c r="C306" s="139" t="s">
        <v>110</v>
      </c>
      <c r="D306" s="142">
        <v>33</v>
      </c>
      <c r="E306" s="143">
        <f t="shared" ca="1" si="45"/>
        <v>0</v>
      </c>
      <c r="F306" s="143">
        <f t="shared" ca="1" si="46"/>
        <v>0</v>
      </c>
      <c r="G306" s="139">
        <f t="shared" ca="1" si="48"/>
        <v>0</v>
      </c>
      <c r="H306" s="139">
        <f t="shared" ca="1" si="49"/>
        <v>0</v>
      </c>
      <c r="I306" s="139">
        <f t="shared" ca="1" si="50"/>
        <v>0</v>
      </c>
      <c r="J306" s="139">
        <f t="shared" ca="1" si="51"/>
        <v>0</v>
      </c>
      <c r="K306" s="139">
        <f t="shared" ca="1" si="52"/>
        <v>0</v>
      </c>
      <c r="L306" s="139">
        <f t="shared" ca="1" si="53"/>
        <v>0</v>
      </c>
      <c r="M306" s="157" t="str">
        <f t="shared" ca="1" si="54"/>
        <v/>
      </c>
      <c r="N306" s="143">
        <f t="shared" ca="1" si="47"/>
        <v>0</v>
      </c>
      <c r="O306" s="139"/>
      <c r="P306" s="1" t="s">
        <v>178</v>
      </c>
      <c r="Q306" s="1" t="s">
        <v>173</v>
      </c>
      <c r="R306" s="1" t="s">
        <v>176</v>
      </c>
      <c r="W306" s="139"/>
    </row>
    <row r="307" spans="1:23" x14ac:dyDescent="0.25">
      <c r="A307" s="148" t="str">
        <f t="shared" si="44"/>
        <v>201633décembre</v>
      </c>
      <c r="B307" s="155">
        <v>2016</v>
      </c>
      <c r="C307" s="139" t="s">
        <v>111</v>
      </c>
      <c r="D307" s="142">
        <v>33</v>
      </c>
      <c r="E307" s="143">
        <f t="shared" ca="1" si="45"/>
        <v>0</v>
      </c>
      <c r="F307" s="143">
        <f t="shared" ca="1" si="46"/>
        <v>0</v>
      </c>
      <c r="G307" s="139" t="str">
        <f t="shared" ca="1" si="48"/>
        <v/>
      </c>
      <c r="H307" s="139" t="str">
        <f t="shared" ca="1" si="49"/>
        <v/>
      </c>
      <c r="I307" s="139" t="str">
        <f t="shared" ca="1" si="50"/>
        <v/>
      </c>
      <c r="J307" s="139" t="str">
        <f t="shared" ca="1" si="51"/>
        <v/>
      </c>
      <c r="K307" s="139" t="str">
        <f t="shared" ca="1" si="52"/>
        <v/>
      </c>
      <c r="L307" s="139" t="str">
        <f t="shared" ca="1" si="53"/>
        <v/>
      </c>
      <c r="M307" s="157" t="str">
        <f t="shared" ca="1" si="54"/>
        <v/>
      </c>
      <c r="N307" s="143">
        <f t="shared" ca="1" si="47"/>
        <v>0</v>
      </c>
      <c r="O307" s="139"/>
      <c r="P307" s="1" t="s">
        <v>179</v>
      </c>
      <c r="Q307" s="1" t="s">
        <v>174</v>
      </c>
      <c r="R307" s="1" t="s">
        <v>177</v>
      </c>
      <c r="W307" s="139"/>
    </row>
    <row r="308" spans="1:23" x14ac:dyDescent="0.25">
      <c r="A308" s="148" t="str">
        <f t="shared" si="44"/>
        <v>201634janvier</v>
      </c>
      <c r="B308" s="155">
        <v>2016</v>
      </c>
      <c r="C308" s="139" t="s">
        <v>104</v>
      </c>
      <c r="D308" s="142">
        <v>34</v>
      </c>
      <c r="E308" s="143">
        <f t="shared" ca="1" si="45"/>
        <v>0</v>
      </c>
      <c r="F308" s="143">
        <f t="shared" ca="1" si="46"/>
        <v>0</v>
      </c>
      <c r="G308" s="139">
        <f t="shared" ca="1" si="48"/>
        <v>0</v>
      </c>
      <c r="H308" s="139">
        <f t="shared" ca="1" si="49"/>
        <v>0</v>
      </c>
      <c r="I308" s="139">
        <f t="shared" ca="1" si="50"/>
        <v>0</v>
      </c>
      <c r="J308" s="139">
        <f t="shared" ca="1" si="51"/>
        <v>958.77277085330775</v>
      </c>
      <c r="K308" s="139">
        <f t="shared" ca="1" si="52"/>
        <v>0</v>
      </c>
      <c r="L308" s="139">
        <f t="shared" ca="1" si="53"/>
        <v>0</v>
      </c>
      <c r="M308" s="157">
        <f t="shared" ca="1" si="54"/>
        <v>0.99967320261437909</v>
      </c>
      <c r="N308" s="143">
        <f t="shared" ca="1" si="47"/>
        <v>2</v>
      </c>
      <c r="O308" s="139"/>
      <c r="P308" s="1" t="s">
        <v>168</v>
      </c>
      <c r="Q308" s="1" t="s">
        <v>163</v>
      </c>
      <c r="R308" s="1" t="s">
        <v>166</v>
      </c>
      <c r="W308" s="139"/>
    </row>
    <row r="309" spans="1:23" x14ac:dyDescent="0.25">
      <c r="A309" s="148" t="str">
        <f t="shared" si="44"/>
        <v>201634février</v>
      </c>
      <c r="B309" s="155">
        <v>2016</v>
      </c>
      <c r="C309" s="139" t="s">
        <v>105</v>
      </c>
      <c r="D309" s="142">
        <v>34</v>
      </c>
      <c r="E309" s="143">
        <f t="shared" ca="1" si="45"/>
        <v>0</v>
      </c>
      <c r="F309" s="143">
        <f t="shared" ca="1" si="46"/>
        <v>0</v>
      </c>
      <c r="G309" s="139">
        <f t="shared" ca="1" si="48"/>
        <v>0</v>
      </c>
      <c r="H309" s="139">
        <f t="shared" ca="1" si="49"/>
        <v>0</v>
      </c>
      <c r="I309" s="139">
        <f t="shared" ca="1" si="50"/>
        <v>0</v>
      </c>
      <c r="J309" s="139">
        <f t="shared" ca="1" si="51"/>
        <v>771.60493827160485</v>
      </c>
      <c r="K309" s="139">
        <f t="shared" ca="1" si="52"/>
        <v>0</v>
      </c>
      <c r="L309" s="139">
        <f t="shared" ca="1" si="53"/>
        <v>0</v>
      </c>
      <c r="M309" s="157">
        <f t="shared" ca="1" si="54"/>
        <v>0.99969462540716614</v>
      </c>
      <c r="N309" s="143">
        <f t="shared" ca="1" si="47"/>
        <v>0</v>
      </c>
      <c r="O309" s="139"/>
      <c r="P309" s="1" t="s">
        <v>169</v>
      </c>
      <c r="Q309" s="1" t="s">
        <v>164</v>
      </c>
      <c r="R309" s="1" t="s">
        <v>167</v>
      </c>
      <c r="W309" s="139"/>
    </row>
    <row r="310" spans="1:23" x14ac:dyDescent="0.25">
      <c r="A310" s="148" t="str">
        <f t="shared" si="44"/>
        <v>201634mars</v>
      </c>
      <c r="B310" s="155">
        <v>2016</v>
      </c>
      <c r="C310" s="139" t="s">
        <v>47</v>
      </c>
      <c r="D310" s="142">
        <v>34</v>
      </c>
      <c r="E310" s="143">
        <f t="shared" ca="1" si="45"/>
        <v>0</v>
      </c>
      <c r="F310" s="143">
        <f t="shared" ca="1" si="46"/>
        <v>0</v>
      </c>
      <c r="G310" s="139">
        <f t="shared" ca="1" si="48"/>
        <v>0</v>
      </c>
      <c r="H310" s="139">
        <f t="shared" ca="1" si="49"/>
        <v>0</v>
      </c>
      <c r="I310" s="139">
        <f t="shared" ca="1" si="50"/>
        <v>0</v>
      </c>
      <c r="J310" s="139">
        <f t="shared" ca="1" si="51"/>
        <v>615.00615006150065</v>
      </c>
      <c r="K310" s="139">
        <f t="shared" ca="1" si="52"/>
        <v>0</v>
      </c>
      <c r="L310" s="139">
        <f t="shared" ca="1" si="53"/>
        <v>0</v>
      </c>
      <c r="M310" s="157">
        <f t="shared" ca="1" si="54"/>
        <v>0.99971011691950917</v>
      </c>
      <c r="N310" s="143">
        <f t="shared" ca="1" si="47"/>
        <v>0</v>
      </c>
      <c r="O310" s="139"/>
      <c r="P310" s="1" t="s">
        <v>170</v>
      </c>
      <c r="Q310" s="1" t="s">
        <v>165</v>
      </c>
      <c r="R310" s="1" t="s">
        <v>168</v>
      </c>
      <c r="W310" s="139"/>
    </row>
    <row r="311" spans="1:23" x14ac:dyDescent="0.25">
      <c r="A311" s="148" t="str">
        <f t="shared" si="44"/>
        <v>201634avril</v>
      </c>
      <c r="B311" s="155">
        <v>2016</v>
      </c>
      <c r="C311" s="139" t="s">
        <v>48</v>
      </c>
      <c r="D311" s="142">
        <v>34</v>
      </c>
      <c r="E311" s="143">
        <f t="shared" ca="1" si="45"/>
        <v>0</v>
      </c>
      <c r="F311" s="143">
        <f t="shared" ca="1" si="46"/>
        <v>0</v>
      </c>
      <c r="G311" s="139">
        <f t="shared" ca="1" si="48"/>
        <v>0</v>
      </c>
      <c r="H311" s="139">
        <f t="shared" ca="1" si="49"/>
        <v>0</v>
      </c>
      <c r="I311" s="139">
        <f t="shared" ca="1" si="50"/>
        <v>0</v>
      </c>
      <c r="J311" s="139">
        <f t="shared" ca="1" si="51"/>
        <v>552.4861878453039</v>
      </c>
      <c r="K311" s="139">
        <f t="shared" ca="1" si="52"/>
        <v>0</v>
      </c>
      <c r="L311" s="139">
        <f t="shared" ca="1" si="53"/>
        <v>0</v>
      </c>
      <c r="M311" s="157">
        <f t="shared" ca="1" si="54"/>
        <v>0.99974299665895661</v>
      </c>
      <c r="N311" s="143">
        <f t="shared" ca="1" si="47"/>
        <v>13.47</v>
      </c>
      <c r="O311" s="139"/>
      <c r="P311" s="1" t="s">
        <v>171</v>
      </c>
      <c r="Q311" s="1" t="s">
        <v>166</v>
      </c>
      <c r="R311" s="1" t="s">
        <v>169</v>
      </c>
      <c r="W311" s="139"/>
    </row>
    <row r="312" spans="1:23" x14ac:dyDescent="0.25">
      <c r="A312" s="148" t="str">
        <f t="shared" si="44"/>
        <v>201634mai</v>
      </c>
      <c r="B312" s="155">
        <v>2016</v>
      </c>
      <c r="C312" s="139" t="s">
        <v>49</v>
      </c>
      <c r="D312" s="142">
        <v>34</v>
      </c>
      <c r="E312" s="143">
        <f t="shared" ca="1" si="45"/>
        <v>0</v>
      </c>
      <c r="F312" s="143">
        <f t="shared" ca="1" si="46"/>
        <v>0</v>
      </c>
      <c r="G312" s="139">
        <f t="shared" ca="1" si="48"/>
        <v>0</v>
      </c>
      <c r="H312" s="139">
        <f t="shared" ca="1" si="49"/>
        <v>0</v>
      </c>
      <c r="I312" s="139">
        <f t="shared" ca="1" si="50"/>
        <v>0</v>
      </c>
      <c r="J312" s="139">
        <f t="shared" ca="1" si="51"/>
        <v>458.50527281063734</v>
      </c>
      <c r="K312" s="139">
        <f t="shared" ca="1" si="52"/>
        <v>0</v>
      </c>
      <c r="L312" s="139">
        <f t="shared" ca="1" si="53"/>
        <v>0</v>
      </c>
      <c r="M312" s="157">
        <f t="shared" ca="1" si="54"/>
        <v>0.9998296567583681</v>
      </c>
      <c r="N312" s="143">
        <f t="shared" ca="1" si="47"/>
        <v>8.86</v>
      </c>
      <c r="O312" s="139"/>
      <c r="P312" s="1" t="s">
        <v>172</v>
      </c>
      <c r="Q312" s="1" t="s">
        <v>167</v>
      </c>
      <c r="R312" s="1" t="s">
        <v>170</v>
      </c>
      <c r="W312" s="139"/>
    </row>
    <row r="313" spans="1:23" x14ac:dyDescent="0.25">
      <c r="A313" s="148" t="str">
        <f t="shared" si="44"/>
        <v>201634juin</v>
      </c>
      <c r="B313" s="155">
        <v>2016</v>
      </c>
      <c r="C313" s="139" t="s">
        <v>50</v>
      </c>
      <c r="D313" s="142">
        <v>34</v>
      </c>
      <c r="E313" s="143">
        <f t="shared" ca="1" si="45"/>
        <v>0</v>
      </c>
      <c r="F313" s="143">
        <f t="shared" ca="1" si="46"/>
        <v>0</v>
      </c>
      <c r="G313" s="139">
        <f t="shared" ca="1" si="48"/>
        <v>0</v>
      </c>
      <c r="H313" s="139">
        <f t="shared" ca="1" si="49"/>
        <v>0</v>
      </c>
      <c r="I313" s="139">
        <f t="shared" ca="1" si="50"/>
        <v>0</v>
      </c>
      <c r="J313" s="139">
        <f t="shared" ca="1" si="51"/>
        <v>406.66937779585197</v>
      </c>
      <c r="K313" s="139">
        <f t="shared" ca="1" si="52"/>
        <v>0</v>
      </c>
      <c r="L313" s="139">
        <f t="shared" ca="1" si="53"/>
        <v>0</v>
      </c>
      <c r="M313" s="157">
        <f t="shared" ca="1" si="54"/>
        <v>0.99984407889607863</v>
      </c>
      <c r="N313" s="143">
        <f t="shared" ca="1" si="47"/>
        <v>0.75</v>
      </c>
      <c r="O313" s="139"/>
      <c r="P313" s="1" t="s">
        <v>173</v>
      </c>
      <c r="Q313" s="1" t="s">
        <v>168</v>
      </c>
      <c r="R313" s="1" t="s">
        <v>171</v>
      </c>
      <c r="W313" s="139"/>
    </row>
    <row r="314" spans="1:23" x14ac:dyDescent="0.25">
      <c r="A314" s="148" t="str">
        <f t="shared" si="44"/>
        <v>201634juillet</v>
      </c>
      <c r="B314" s="155">
        <v>2016</v>
      </c>
      <c r="C314" s="139" t="s">
        <v>106</v>
      </c>
      <c r="D314" s="142">
        <v>34</v>
      </c>
      <c r="E314" s="143">
        <f t="shared" ca="1" si="45"/>
        <v>0</v>
      </c>
      <c r="F314" s="143">
        <f t="shared" ca="1" si="46"/>
        <v>0</v>
      </c>
      <c r="G314" s="139">
        <f t="shared" ca="1" si="48"/>
        <v>0</v>
      </c>
      <c r="H314" s="139">
        <f t="shared" ca="1" si="49"/>
        <v>0</v>
      </c>
      <c r="I314" s="139">
        <f t="shared" ca="1" si="50"/>
        <v>0</v>
      </c>
      <c r="J314" s="139">
        <f t="shared" ca="1" si="51"/>
        <v>0</v>
      </c>
      <c r="K314" s="139">
        <f t="shared" ca="1" si="52"/>
        <v>0</v>
      </c>
      <c r="L314" s="139">
        <f t="shared" ca="1" si="53"/>
        <v>0</v>
      </c>
      <c r="M314" s="157">
        <f t="shared" ca="1" si="54"/>
        <v>0.99988405797101454</v>
      </c>
      <c r="N314" s="143">
        <f t="shared" ca="1" si="47"/>
        <v>0</v>
      </c>
      <c r="O314" s="139"/>
      <c r="P314" s="1" t="s">
        <v>174</v>
      </c>
      <c r="Q314" s="1" t="s">
        <v>169</v>
      </c>
      <c r="R314" s="1" t="s">
        <v>172</v>
      </c>
      <c r="W314" s="139"/>
    </row>
    <row r="315" spans="1:23" x14ac:dyDescent="0.25">
      <c r="A315" s="148" t="str">
        <f t="shared" si="44"/>
        <v>201634août</v>
      </c>
      <c r="B315" s="155">
        <v>2016</v>
      </c>
      <c r="C315" s="139" t="s">
        <v>107</v>
      </c>
      <c r="D315" s="142">
        <v>34</v>
      </c>
      <c r="E315" s="143">
        <f t="shared" ca="1" si="45"/>
        <v>0</v>
      </c>
      <c r="F315" s="143">
        <f t="shared" ca="1" si="46"/>
        <v>0</v>
      </c>
      <c r="G315" s="139">
        <f t="shared" ca="1" si="48"/>
        <v>0</v>
      </c>
      <c r="H315" s="139">
        <f t="shared" ca="1" si="49"/>
        <v>0</v>
      </c>
      <c r="I315" s="139">
        <f t="shared" ca="1" si="50"/>
        <v>0</v>
      </c>
      <c r="J315" s="139">
        <f t="shared" ca="1" si="51"/>
        <v>0</v>
      </c>
      <c r="K315" s="139">
        <f t="shared" ca="1" si="52"/>
        <v>0</v>
      </c>
      <c r="L315" s="139">
        <f t="shared" ca="1" si="53"/>
        <v>0</v>
      </c>
      <c r="M315" s="157">
        <f t="shared" ca="1" si="54"/>
        <v>0.99977668602054492</v>
      </c>
      <c r="N315" s="143">
        <f t="shared" ca="1" si="47"/>
        <v>0</v>
      </c>
      <c r="O315" s="139"/>
      <c r="P315" s="1" t="s">
        <v>175</v>
      </c>
      <c r="Q315" s="1" t="s">
        <v>170</v>
      </c>
      <c r="R315" s="1" t="s">
        <v>173</v>
      </c>
      <c r="W315" s="139"/>
    </row>
    <row r="316" spans="1:23" x14ac:dyDescent="0.25">
      <c r="A316" s="148" t="str">
        <f t="shared" si="44"/>
        <v>201634septembre</v>
      </c>
      <c r="B316" s="155">
        <v>2016</v>
      </c>
      <c r="C316" s="139" t="s">
        <v>108</v>
      </c>
      <c r="D316" s="142">
        <v>34</v>
      </c>
      <c r="E316" s="143">
        <f t="shared" ca="1" si="45"/>
        <v>0</v>
      </c>
      <c r="F316" s="143">
        <f t="shared" ca="1" si="46"/>
        <v>0</v>
      </c>
      <c r="G316" s="139">
        <f t="shared" ca="1" si="48"/>
        <v>0</v>
      </c>
      <c r="H316" s="139">
        <f t="shared" ca="1" si="49"/>
        <v>0</v>
      </c>
      <c r="I316" s="139">
        <f t="shared" ca="1" si="50"/>
        <v>0</v>
      </c>
      <c r="J316" s="139">
        <f t="shared" ca="1" si="51"/>
        <v>0</v>
      </c>
      <c r="K316" s="139">
        <f t="shared" ca="1" si="52"/>
        <v>0</v>
      </c>
      <c r="L316" s="139">
        <f t="shared" ca="1" si="53"/>
        <v>0</v>
      </c>
      <c r="M316" s="157" t="str">
        <f t="shared" ca="1" si="54"/>
        <v/>
      </c>
      <c r="N316" s="143">
        <f t="shared" ca="1" si="47"/>
        <v>0</v>
      </c>
      <c r="O316" s="139"/>
      <c r="P316" s="1" t="s">
        <v>176</v>
      </c>
      <c r="Q316" s="1" t="s">
        <v>171</v>
      </c>
      <c r="R316" s="1" t="s">
        <v>174</v>
      </c>
      <c r="W316" s="139"/>
    </row>
    <row r="317" spans="1:23" x14ac:dyDescent="0.25">
      <c r="A317" s="148" t="str">
        <f t="shared" si="44"/>
        <v>201634octobre</v>
      </c>
      <c r="B317" s="155">
        <v>2016</v>
      </c>
      <c r="C317" s="139" t="s">
        <v>109</v>
      </c>
      <c r="D317" s="142">
        <v>34</v>
      </c>
      <c r="E317" s="143">
        <f t="shared" ca="1" si="45"/>
        <v>0</v>
      </c>
      <c r="F317" s="143">
        <f t="shared" ca="1" si="46"/>
        <v>0</v>
      </c>
      <c r="G317" s="139">
        <f t="shared" ca="1" si="48"/>
        <v>0</v>
      </c>
      <c r="H317" s="139">
        <f t="shared" ca="1" si="49"/>
        <v>0</v>
      </c>
      <c r="I317" s="139">
        <f t="shared" ca="1" si="50"/>
        <v>0</v>
      </c>
      <c r="J317" s="139">
        <f t="shared" ca="1" si="51"/>
        <v>0</v>
      </c>
      <c r="K317" s="139">
        <f t="shared" ca="1" si="52"/>
        <v>0</v>
      </c>
      <c r="L317" s="139">
        <f t="shared" ca="1" si="53"/>
        <v>0</v>
      </c>
      <c r="M317" s="157" t="str">
        <f t="shared" ca="1" si="54"/>
        <v/>
      </c>
      <c r="N317" s="143">
        <f t="shared" ca="1" si="47"/>
        <v>0</v>
      </c>
      <c r="O317" s="139"/>
      <c r="P317" s="1" t="s">
        <v>177</v>
      </c>
      <c r="Q317" s="1" t="s">
        <v>172</v>
      </c>
      <c r="R317" s="1" t="s">
        <v>175</v>
      </c>
      <c r="W317" s="139"/>
    </row>
    <row r="318" spans="1:23" x14ac:dyDescent="0.25">
      <c r="A318" s="148" t="str">
        <f t="shared" si="44"/>
        <v>201634novembre</v>
      </c>
      <c r="B318" s="155">
        <v>2016</v>
      </c>
      <c r="C318" s="139" t="s">
        <v>110</v>
      </c>
      <c r="D318" s="142">
        <v>34</v>
      </c>
      <c r="E318" s="143">
        <f t="shared" ca="1" si="45"/>
        <v>0</v>
      </c>
      <c r="F318" s="143">
        <f t="shared" ca="1" si="46"/>
        <v>0</v>
      </c>
      <c r="G318" s="139">
        <f t="shared" ca="1" si="48"/>
        <v>0</v>
      </c>
      <c r="H318" s="139">
        <f t="shared" ca="1" si="49"/>
        <v>0</v>
      </c>
      <c r="I318" s="139">
        <f t="shared" ca="1" si="50"/>
        <v>0</v>
      </c>
      <c r="J318" s="139">
        <f t="shared" ca="1" si="51"/>
        <v>0</v>
      </c>
      <c r="K318" s="139">
        <f t="shared" ca="1" si="52"/>
        <v>0</v>
      </c>
      <c r="L318" s="139">
        <f t="shared" ca="1" si="53"/>
        <v>0</v>
      </c>
      <c r="M318" s="157" t="str">
        <f t="shared" ca="1" si="54"/>
        <v/>
      </c>
      <c r="N318" s="143">
        <f t="shared" ca="1" si="47"/>
        <v>0</v>
      </c>
      <c r="O318" s="139"/>
      <c r="P318" s="1" t="s">
        <v>178</v>
      </c>
      <c r="Q318" s="1" t="s">
        <v>173</v>
      </c>
      <c r="R318" s="1" t="s">
        <v>176</v>
      </c>
      <c r="W318" s="139"/>
    </row>
    <row r="319" spans="1:23" x14ac:dyDescent="0.25">
      <c r="A319" s="148" t="str">
        <f t="shared" si="44"/>
        <v>201634décembre</v>
      </c>
      <c r="B319" s="155">
        <v>2016</v>
      </c>
      <c r="C319" s="139" t="s">
        <v>111</v>
      </c>
      <c r="D319" s="142">
        <v>34</v>
      </c>
      <c r="E319" s="143">
        <f t="shared" ca="1" si="45"/>
        <v>0</v>
      </c>
      <c r="F319" s="143">
        <f t="shared" ca="1" si="46"/>
        <v>0</v>
      </c>
      <c r="G319" s="139" t="str">
        <f t="shared" ca="1" si="48"/>
        <v/>
      </c>
      <c r="H319" s="139" t="str">
        <f t="shared" ca="1" si="49"/>
        <v/>
      </c>
      <c r="I319" s="139" t="str">
        <f t="shared" ca="1" si="50"/>
        <v/>
      </c>
      <c r="J319" s="139" t="str">
        <f t="shared" ca="1" si="51"/>
        <v/>
      </c>
      <c r="K319" s="139" t="str">
        <f t="shared" ca="1" si="52"/>
        <v/>
      </c>
      <c r="L319" s="139" t="str">
        <f t="shared" ca="1" si="53"/>
        <v/>
      </c>
      <c r="M319" s="157" t="str">
        <f t="shared" ca="1" si="54"/>
        <v/>
      </c>
      <c r="N319" s="143">
        <f t="shared" ca="1" si="47"/>
        <v>0</v>
      </c>
      <c r="O319" s="139"/>
      <c r="P319" s="1" t="s">
        <v>179</v>
      </c>
      <c r="Q319" s="1" t="s">
        <v>174</v>
      </c>
      <c r="R319" s="1" t="s">
        <v>177</v>
      </c>
      <c r="W319" s="139"/>
    </row>
    <row r="320" spans="1:23" x14ac:dyDescent="0.25">
      <c r="A320" s="148" t="str">
        <f t="shared" si="44"/>
        <v>201638janvier</v>
      </c>
      <c r="B320" s="155">
        <v>2016</v>
      </c>
      <c r="C320" s="139" t="s">
        <v>104</v>
      </c>
      <c r="D320" s="142">
        <v>38</v>
      </c>
      <c r="E320" s="143">
        <f t="shared" ca="1" si="45"/>
        <v>0</v>
      </c>
      <c r="F320" s="143">
        <f t="shared" ca="1" si="46"/>
        <v>0</v>
      </c>
      <c r="G320" s="139">
        <f t="shared" ca="1" si="48"/>
        <v>0</v>
      </c>
      <c r="H320" s="139">
        <f t="shared" ca="1" si="49"/>
        <v>0</v>
      </c>
      <c r="I320" s="139">
        <f t="shared" ca="1" si="50"/>
        <v>0</v>
      </c>
      <c r="J320" s="139">
        <f t="shared" ca="1" si="51"/>
        <v>1917.5455417066155</v>
      </c>
      <c r="K320" s="139">
        <f t="shared" ca="1" si="52"/>
        <v>0</v>
      </c>
      <c r="L320" s="139">
        <f t="shared" ca="1" si="53"/>
        <v>0</v>
      </c>
      <c r="M320" s="157">
        <f t="shared" ca="1" si="54"/>
        <v>0.99956427015250549</v>
      </c>
      <c r="N320" s="143">
        <f t="shared" ca="1" si="47"/>
        <v>22.5</v>
      </c>
      <c r="O320" s="139"/>
      <c r="P320" s="1" t="s">
        <v>168</v>
      </c>
      <c r="Q320" s="1" t="s">
        <v>163</v>
      </c>
      <c r="R320" s="1" t="s">
        <v>166</v>
      </c>
      <c r="W320" s="139"/>
    </row>
    <row r="321" spans="1:23" x14ac:dyDescent="0.25">
      <c r="A321" s="148" t="str">
        <f t="shared" si="44"/>
        <v>201638février</v>
      </c>
      <c r="B321" s="155">
        <v>2016</v>
      </c>
      <c r="C321" s="139" t="s">
        <v>105</v>
      </c>
      <c r="D321" s="142">
        <v>38</v>
      </c>
      <c r="E321" s="143">
        <f t="shared" ca="1" si="45"/>
        <v>0</v>
      </c>
      <c r="F321" s="143">
        <f t="shared" ca="1" si="46"/>
        <v>0</v>
      </c>
      <c r="G321" s="139">
        <f t="shared" ca="1" si="48"/>
        <v>0</v>
      </c>
      <c r="H321" s="139">
        <f t="shared" ca="1" si="49"/>
        <v>0</v>
      </c>
      <c r="I321" s="139">
        <f t="shared" ca="1" si="50"/>
        <v>0</v>
      </c>
      <c r="J321" s="139">
        <f t="shared" ca="1" si="51"/>
        <v>2314.8148148148148</v>
      </c>
      <c r="K321" s="139">
        <f t="shared" ca="1" si="52"/>
        <v>0</v>
      </c>
      <c r="L321" s="139">
        <f t="shared" ca="1" si="53"/>
        <v>0</v>
      </c>
      <c r="M321" s="157">
        <f t="shared" ca="1" si="54"/>
        <v>0.99959283387622155</v>
      </c>
      <c r="N321" s="143">
        <f t="shared" ca="1" si="47"/>
        <v>518.39</v>
      </c>
      <c r="O321" s="139"/>
      <c r="P321" s="1" t="s">
        <v>169</v>
      </c>
      <c r="Q321" s="1" t="s">
        <v>164</v>
      </c>
      <c r="R321" s="1" t="s">
        <v>167</v>
      </c>
      <c r="W321" s="139"/>
    </row>
    <row r="322" spans="1:23" x14ac:dyDescent="0.25">
      <c r="A322" s="148" t="str">
        <f t="shared" ref="A322:A385" si="55">CONCATENATE(B322,D322,C322)</f>
        <v>201638mars</v>
      </c>
      <c r="B322" s="155">
        <v>2016</v>
      </c>
      <c r="C322" s="139" t="s">
        <v>47</v>
      </c>
      <c r="D322" s="142">
        <v>38</v>
      </c>
      <c r="E322" s="143">
        <f t="shared" ref="E322:E385" ca="1" si="56">INDIRECT("'"&amp;$R$2&amp;" "&amp;D322&amp;"'!"&amp;P322&amp;$S$3)</f>
        <v>0</v>
      </c>
      <c r="F322" s="143">
        <f t="shared" ref="F322:F385" ca="1" si="57">INDIRECT("'"&amp;$R$2&amp;" "&amp;D322&amp;"'!"&amp;P322&amp;$S$4)</f>
        <v>0</v>
      </c>
      <c r="G322" s="139">
        <f t="shared" ca="1" si="48"/>
        <v>0</v>
      </c>
      <c r="H322" s="139">
        <f t="shared" ca="1" si="49"/>
        <v>0</v>
      </c>
      <c r="I322" s="139">
        <f t="shared" ca="1" si="50"/>
        <v>0</v>
      </c>
      <c r="J322" s="139">
        <f t="shared" ca="1" si="51"/>
        <v>1845.0184501845017</v>
      </c>
      <c r="K322" s="139">
        <f t="shared" ca="1" si="52"/>
        <v>0</v>
      </c>
      <c r="L322" s="139">
        <f t="shared" ca="1" si="53"/>
        <v>0</v>
      </c>
      <c r="M322" s="157">
        <f t="shared" ca="1" si="54"/>
        <v>0.99961348922601212</v>
      </c>
      <c r="N322" s="143">
        <f t="shared" ref="N322:N385" ca="1" si="58">INDIRECT("'"&amp;$R$2&amp;" "&amp;D322&amp;"'!"&amp;P322&amp;$S$5)</f>
        <v>128.57</v>
      </c>
      <c r="O322" s="139"/>
      <c r="P322" s="1" t="s">
        <v>170</v>
      </c>
      <c r="Q322" s="1" t="s">
        <v>165</v>
      </c>
      <c r="R322" s="1" t="s">
        <v>168</v>
      </c>
      <c r="W322" s="139"/>
    </row>
    <row r="323" spans="1:23" x14ac:dyDescent="0.25">
      <c r="A323" s="148" t="str">
        <f t="shared" si="55"/>
        <v>201638avril</v>
      </c>
      <c r="B323" s="155">
        <v>2016</v>
      </c>
      <c r="C323" s="139" t="s">
        <v>48</v>
      </c>
      <c r="D323" s="142">
        <v>38</v>
      </c>
      <c r="E323" s="143">
        <f t="shared" ca="1" si="56"/>
        <v>0</v>
      </c>
      <c r="F323" s="143">
        <f t="shared" ca="1" si="57"/>
        <v>0</v>
      </c>
      <c r="G323" s="139">
        <f t="shared" ca="1" si="48"/>
        <v>0</v>
      </c>
      <c r="H323" s="139">
        <f t="shared" ca="1" si="49"/>
        <v>0</v>
      </c>
      <c r="I323" s="139">
        <f t="shared" ca="1" si="50"/>
        <v>0</v>
      </c>
      <c r="J323" s="139">
        <f t="shared" ca="1" si="51"/>
        <v>1104.9723756906078</v>
      </c>
      <c r="K323" s="139">
        <f t="shared" ca="1" si="52"/>
        <v>0</v>
      </c>
      <c r="L323" s="139">
        <f t="shared" ca="1" si="53"/>
        <v>78.03964413922273</v>
      </c>
      <c r="M323" s="157">
        <f t="shared" ca="1" si="54"/>
        <v>0.99974299665895661</v>
      </c>
      <c r="N323" s="143">
        <f t="shared" ca="1" si="58"/>
        <v>85.83</v>
      </c>
      <c r="O323" s="139"/>
      <c r="P323" s="1" t="s">
        <v>171</v>
      </c>
      <c r="Q323" s="1" t="s">
        <v>166</v>
      </c>
      <c r="R323" s="1" t="s">
        <v>169</v>
      </c>
      <c r="W323" s="139"/>
    </row>
    <row r="324" spans="1:23" x14ac:dyDescent="0.25">
      <c r="A324" s="148" t="str">
        <f t="shared" si="55"/>
        <v>201638mai</v>
      </c>
      <c r="B324" s="155">
        <v>2016</v>
      </c>
      <c r="C324" s="139" t="s">
        <v>49</v>
      </c>
      <c r="D324" s="142">
        <v>38</v>
      </c>
      <c r="E324" s="143">
        <f t="shared" ca="1" si="56"/>
        <v>0</v>
      </c>
      <c r="F324" s="143">
        <f t="shared" ca="1" si="57"/>
        <v>0</v>
      </c>
      <c r="G324" s="139">
        <f t="shared" ca="1" si="48"/>
        <v>0</v>
      </c>
      <c r="H324" s="139">
        <f t="shared" ca="1" si="49"/>
        <v>0</v>
      </c>
      <c r="I324" s="139">
        <f t="shared" ca="1" si="50"/>
        <v>0</v>
      </c>
      <c r="J324" s="139">
        <f t="shared" ca="1" si="51"/>
        <v>917.01054562127467</v>
      </c>
      <c r="K324" s="139">
        <f t="shared" ca="1" si="52"/>
        <v>0</v>
      </c>
      <c r="L324" s="139">
        <f t="shared" ca="1" si="53"/>
        <v>79.321012136114859</v>
      </c>
      <c r="M324" s="157">
        <f t="shared" ca="1" si="54"/>
        <v>0.99974448513755221</v>
      </c>
      <c r="N324" s="143">
        <f t="shared" ca="1" si="58"/>
        <v>65.75</v>
      </c>
      <c r="O324" s="139"/>
      <c r="P324" s="1" t="s">
        <v>172</v>
      </c>
      <c r="Q324" s="1" t="s">
        <v>167</v>
      </c>
      <c r="R324" s="1" t="s">
        <v>170</v>
      </c>
      <c r="W324" s="139"/>
    </row>
    <row r="325" spans="1:23" x14ac:dyDescent="0.25">
      <c r="A325" s="148" t="str">
        <f t="shared" si="55"/>
        <v>201638juin</v>
      </c>
      <c r="B325" s="155">
        <v>2016</v>
      </c>
      <c r="C325" s="139" t="s">
        <v>50</v>
      </c>
      <c r="D325" s="142">
        <v>38</v>
      </c>
      <c r="E325" s="143">
        <f t="shared" ca="1" si="56"/>
        <v>0</v>
      </c>
      <c r="F325" s="143">
        <f t="shared" ca="1" si="57"/>
        <v>0</v>
      </c>
      <c r="G325" s="139">
        <f t="shared" ca="1" si="48"/>
        <v>0</v>
      </c>
      <c r="H325" s="139">
        <f t="shared" ca="1" si="49"/>
        <v>0</v>
      </c>
      <c r="I325" s="139">
        <f t="shared" ca="1" si="50"/>
        <v>0</v>
      </c>
      <c r="J325" s="139">
        <f t="shared" ca="1" si="51"/>
        <v>813.33875559170394</v>
      </c>
      <c r="K325" s="139">
        <f t="shared" ca="1" si="52"/>
        <v>0</v>
      </c>
      <c r="L325" s="139">
        <f t="shared" ca="1" si="53"/>
        <v>75.38067239559777</v>
      </c>
      <c r="M325" s="157">
        <f t="shared" ca="1" si="54"/>
        <v>0.99976611834411788</v>
      </c>
      <c r="N325" s="143">
        <f t="shared" ca="1" si="58"/>
        <v>65.75</v>
      </c>
      <c r="O325" s="139"/>
      <c r="P325" s="1" t="s">
        <v>173</v>
      </c>
      <c r="Q325" s="1" t="s">
        <v>168</v>
      </c>
      <c r="R325" s="1" t="s">
        <v>171</v>
      </c>
      <c r="W325" s="139"/>
    </row>
    <row r="326" spans="1:23" x14ac:dyDescent="0.25">
      <c r="A326" s="148" t="str">
        <f t="shared" si="55"/>
        <v>201638juillet</v>
      </c>
      <c r="B326" s="155">
        <v>2016</v>
      </c>
      <c r="C326" s="139" t="s">
        <v>106</v>
      </c>
      <c r="D326" s="142">
        <v>38</v>
      </c>
      <c r="E326" s="143">
        <f t="shared" ca="1" si="56"/>
        <v>0</v>
      </c>
      <c r="F326" s="143">
        <f t="shared" ca="1" si="57"/>
        <v>0</v>
      </c>
      <c r="G326" s="139">
        <f t="shared" ca="1" si="48"/>
        <v>0</v>
      </c>
      <c r="H326" s="139">
        <f t="shared" ca="1" si="49"/>
        <v>0</v>
      </c>
      <c r="I326" s="139">
        <f t="shared" ca="1" si="50"/>
        <v>0</v>
      </c>
      <c r="J326" s="139">
        <f t="shared" ca="1" si="51"/>
        <v>880.66930867459268</v>
      </c>
      <c r="K326" s="139">
        <f t="shared" ca="1" si="52"/>
        <v>0</v>
      </c>
      <c r="L326" s="139">
        <f t="shared" ca="1" si="53"/>
        <v>87.305744718002444</v>
      </c>
      <c r="M326" s="157">
        <f t="shared" ca="1" si="54"/>
        <v>0.99976811594202897</v>
      </c>
      <c r="N326" s="143">
        <f t="shared" ca="1" si="58"/>
        <v>0</v>
      </c>
      <c r="O326" s="139"/>
      <c r="P326" s="1" t="s">
        <v>174</v>
      </c>
      <c r="Q326" s="1" t="s">
        <v>169</v>
      </c>
      <c r="R326" s="1" t="s">
        <v>172</v>
      </c>
      <c r="W326" s="139"/>
    </row>
    <row r="327" spans="1:23" x14ac:dyDescent="0.25">
      <c r="A327" s="148" t="str">
        <f t="shared" si="55"/>
        <v>201638août</v>
      </c>
      <c r="B327" s="155">
        <v>2016</v>
      </c>
      <c r="C327" s="139" t="s">
        <v>107</v>
      </c>
      <c r="D327" s="142">
        <v>38</v>
      </c>
      <c r="E327" s="143">
        <f t="shared" ca="1" si="56"/>
        <v>0</v>
      </c>
      <c r="F327" s="143">
        <f t="shared" ca="1" si="57"/>
        <v>0</v>
      </c>
      <c r="G327" s="139">
        <f t="shared" ca="1" si="48"/>
        <v>0</v>
      </c>
      <c r="H327" s="139">
        <f t="shared" ca="1" si="49"/>
        <v>0</v>
      </c>
      <c r="I327" s="139">
        <f t="shared" ca="1" si="50"/>
        <v>0</v>
      </c>
      <c r="J327" s="139">
        <f t="shared" ca="1" si="51"/>
        <v>509.42435048395311</v>
      </c>
      <c r="K327" s="139">
        <f t="shared" ca="1" si="52"/>
        <v>0</v>
      </c>
      <c r="L327" s="139">
        <f t="shared" ca="1" si="53"/>
        <v>110.65619121389841</v>
      </c>
      <c r="M327" s="157">
        <f t="shared" ca="1" si="54"/>
        <v>0.99977668602054492</v>
      </c>
      <c r="N327" s="143">
        <f t="shared" ca="1" si="58"/>
        <v>0</v>
      </c>
      <c r="O327" s="139"/>
      <c r="P327" s="1" t="s">
        <v>175</v>
      </c>
      <c r="Q327" s="1" t="s">
        <v>170</v>
      </c>
      <c r="R327" s="1" t="s">
        <v>173</v>
      </c>
      <c r="W327" s="139"/>
    </row>
    <row r="328" spans="1:23" x14ac:dyDescent="0.25">
      <c r="A328" s="148" t="str">
        <f t="shared" si="55"/>
        <v>201638septembre</v>
      </c>
      <c r="B328" s="155">
        <v>2016</v>
      </c>
      <c r="C328" s="139" t="s">
        <v>108</v>
      </c>
      <c r="D328" s="142">
        <v>38</v>
      </c>
      <c r="E328" s="143">
        <f t="shared" ca="1" si="56"/>
        <v>0</v>
      </c>
      <c r="F328" s="143">
        <f t="shared" ca="1" si="57"/>
        <v>0</v>
      </c>
      <c r="G328" s="139">
        <f t="shared" ca="1" si="48"/>
        <v>0</v>
      </c>
      <c r="H328" s="139">
        <f t="shared" ca="1" si="49"/>
        <v>0</v>
      </c>
      <c r="I328" s="139">
        <f t="shared" ca="1" si="50"/>
        <v>0</v>
      </c>
      <c r="J328" s="139">
        <f t="shared" ca="1" si="51"/>
        <v>0</v>
      </c>
      <c r="K328" s="139">
        <f t="shared" ca="1" si="52"/>
        <v>0</v>
      </c>
      <c r="L328" s="139">
        <f t="shared" ca="1" si="53"/>
        <v>142.57199885942401</v>
      </c>
      <c r="M328" s="157" t="str">
        <f t="shared" ca="1" si="54"/>
        <v/>
      </c>
      <c r="N328" s="143">
        <f t="shared" ca="1" si="58"/>
        <v>0</v>
      </c>
      <c r="O328" s="139"/>
      <c r="P328" s="1" t="s">
        <v>176</v>
      </c>
      <c r="Q328" s="1" t="s">
        <v>171</v>
      </c>
      <c r="R328" s="1" t="s">
        <v>174</v>
      </c>
      <c r="W328" s="139"/>
    </row>
    <row r="329" spans="1:23" x14ac:dyDescent="0.25">
      <c r="A329" s="148" t="str">
        <f t="shared" si="55"/>
        <v>201638octobre</v>
      </c>
      <c r="B329" s="155">
        <v>2016</v>
      </c>
      <c r="C329" s="139" t="s">
        <v>109</v>
      </c>
      <c r="D329" s="142">
        <v>38</v>
      </c>
      <c r="E329" s="143">
        <f t="shared" ca="1" si="56"/>
        <v>0</v>
      </c>
      <c r="F329" s="143">
        <f t="shared" ca="1" si="57"/>
        <v>0</v>
      </c>
      <c r="G329" s="139">
        <f t="shared" ca="1" si="48"/>
        <v>0</v>
      </c>
      <c r="H329" s="139">
        <f t="shared" ca="1" si="49"/>
        <v>0</v>
      </c>
      <c r="I329" s="139">
        <f t="shared" ca="1" si="50"/>
        <v>0</v>
      </c>
      <c r="J329" s="139">
        <f t="shared" ca="1" si="51"/>
        <v>0</v>
      </c>
      <c r="K329" s="139">
        <f t="shared" ca="1" si="52"/>
        <v>0</v>
      </c>
      <c r="L329" s="139">
        <f t="shared" ca="1" si="53"/>
        <v>0</v>
      </c>
      <c r="M329" s="157" t="str">
        <f t="shared" ca="1" si="54"/>
        <v/>
      </c>
      <c r="N329" s="143">
        <f t="shared" ca="1" si="58"/>
        <v>0</v>
      </c>
      <c r="O329" s="139"/>
      <c r="P329" s="1" t="s">
        <v>177</v>
      </c>
      <c r="Q329" s="1" t="s">
        <v>172</v>
      </c>
      <c r="R329" s="1" t="s">
        <v>175</v>
      </c>
      <c r="W329" s="139"/>
    </row>
    <row r="330" spans="1:23" x14ac:dyDescent="0.25">
      <c r="A330" s="148" t="str">
        <f t="shared" si="55"/>
        <v>201638novembre</v>
      </c>
      <c r="B330" s="155">
        <v>2016</v>
      </c>
      <c r="C330" s="139" t="s">
        <v>110</v>
      </c>
      <c r="D330" s="142">
        <v>38</v>
      </c>
      <c r="E330" s="143">
        <f t="shared" ca="1" si="56"/>
        <v>0</v>
      </c>
      <c r="F330" s="143">
        <f t="shared" ca="1" si="57"/>
        <v>0</v>
      </c>
      <c r="G330" s="139">
        <f t="shared" ca="1" si="48"/>
        <v>0</v>
      </c>
      <c r="H330" s="139">
        <f t="shared" ca="1" si="49"/>
        <v>0</v>
      </c>
      <c r="I330" s="139">
        <f t="shared" ca="1" si="50"/>
        <v>0</v>
      </c>
      <c r="J330" s="139">
        <f t="shared" ca="1" si="51"/>
        <v>0</v>
      </c>
      <c r="K330" s="139">
        <f t="shared" ca="1" si="52"/>
        <v>0</v>
      </c>
      <c r="L330" s="139">
        <f t="shared" ca="1" si="53"/>
        <v>0</v>
      </c>
      <c r="M330" s="157" t="str">
        <f t="shared" ca="1" si="54"/>
        <v/>
      </c>
      <c r="N330" s="143">
        <f t="shared" ca="1" si="58"/>
        <v>0</v>
      </c>
      <c r="O330" s="139"/>
      <c r="P330" s="1" t="s">
        <v>178</v>
      </c>
      <c r="Q330" s="1" t="s">
        <v>173</v>
      </c>
      <c r="R330" s="1" t="s">
        <v>176</v>
      </c>
      <c r="W330" s="139"/>
    </row>
    <row r="331" spans="1:23" ht="15.75" thickBot="1" x14ac:dyDescent="0.3">
      <c r="A331" s="148" t="str">
        <f t="shared" si="55"/>
        <v>201638décembre</v>
      </c>
      <c r="B331" s="156">
        <v>2016</v>
      </c>
      <c r="C331" s="152" t="s">
        <v>111</v>
      </c>
      <c r="D331" s="153">
        <v>38</v>
      </c>
      <c r="E331" s="168">
        <f t="shared" ca="1" si="56"/>
        <v>0</v>
      </c>
      <c r="F331" s="168">
        <f t="shared" ca="1" si="57"/>
        <v>0</v>
      </c>
      <c r="G331" s="152" t="str">
        <f t="shared" ca="1" si="48"/>
        <v/>
      </c>
      <c r="H331" s="152" t="str">
        <f t="shared" ca="1" si="49"/>
        <v/>
      </c>
      <c r="I331" s="152" t="str">
        <f t="shared" ca="1" si="50"/>
        <v/>
      </c>
      <c r="J331" s="152" t="str">
        <f t="shared" ca="1" si="51"/>
        <v/>
      </c>
      <c r="K331" s="152" t="str">
        <f t="shared" ca="1" si="52"/>
        <v/>
      </c>
      <c r="L331" s="152" t="str">
        <f t="shared" ca="1" si="53"/>
        <v/>
      </c>
      <c r="M331" s="169" t="str">
        <f t="shared" ca="1" si="54"/>
        <v/>
      </c>
      <c r="N331" s="168">
        <f t="shared" ca="1" si="58"/>
        <v>0</v>
      </c>
      <c r="O331" s="152"/>
      <c r="P331" s="1" t="s">
        <v>179</v>
      </c>
      <c r="Q331" s="1" t="s">
        <v>174</v>
      </c>
      <c r="R331" s="1" t="s">
        <v>177</v>
      </c>
      <c r="W331" s="152"/>
    </row>
    <row r="332" spans="1:23" x14ac:dyDescent="0.25">
      <c r="A332" s="148" t="str">
        <f t="shared" si="55"/>
        <v>201731janvier</v>
      </c>
      <c r="B332" s="154">
        <v>2017</v>
      </c>
      <c r="C332" s="147" t="s">
        <v>104</v>
      </c>
      <c r="D332" s="148">
        <v>31</v>
      </c>
      <c r="E332" s="146">
        <f t="shared" ca="1" si="56"/>
        <v>0</v>
      </c>
      <c r="F332" s="146">
        <f t="shared" ca="1" si="57"/>
        <v>0</v>
      </c>
      <c r="G332" s="147" t="str">
        <f t="shared" ca="1" si="48"/>
        <v/>
      </c>
      <c r="H332" s="147" t="str">
        <f t="shared" ca="1" si="49"/>
        <v/>
      </c>
      <c r="I332" s="147" t="str">
        <f t="shared" ca="1" si="50"/>
        <v/>
      </c>
      <c r="J332" s="147" t="str">
        <f t="shared" ca="1" si="51"/>
        <v/>
      </c>
      <c r="K332" s="147" t="str">
        <f t="shared" ca="1" si="52"/>
        <v/>
      </c>
      <c r="L332" s="147" t="str">
        <f t="shared" ca="1" si="53"/>
        <v/>
      </c>
      <c r="M332" s="163" t="str">
        <f t="shared" ca="1" si="54"/>
        <v/>
      </c>
      <c r="N332" s="146">
        <f t="shared" ca="1" si="58"/>
        <v>0</v>
      </c>
      <c r="O332" s="147"/>
      <c r="P332" t="s">
        <v>180</v>
      </c>
      <c r="Q332" s="1" t="s">
        <v>175</v>
      </c>
      <c r="R332" s="1" t="s">
        <v>178</v>
      </c>
      <c r="W332" s="147"/>
    </row>
    <row r="333" spans="1:23" x14ac:dyDescent="0.25">
      <c r="A333" s="148" t="str">
        <f t="shared" si="55"/>
        <v>201731février</v>
      </c>
      <c r="B333" s="155">
        <v>2017</v>
      </c>
      <c r="C333" s="139" t="s">
        <v>105</v>
      </c>
      <c r="D333" s="142">
        <v>31</v>
      </c>
      <c r="E333" s="143">
        <f t="shared" ca="1" si="56"/>
        <v>0</v>
      </c>
      <c r="F333" s="143">
        <f t="shared" ca="1" si="57"/>
        <v>0</v>
      </c>
      <c r="G333" s="139" t="str">
        <f t="shared" ca="1" si="48"/>
        <v/>
      </c>
      <c r="H333" s="139" t="str">
        <f t="shared" ca="1" si="49"/>
        <v/>
      </c>
      <c r="I333" s="139" t="str">
        <f t="shared" ca="1" si="50"/>
        <v/>
      </c>
      <c r="J333" s="139" t="str">
        <f t="shared" ca="1" si="51"/>
        <v/>
      </c>
      <c r="K333" s="139" t="str">
        <f t="shared" ca="1" si="52"/>
        <v/>
      </c>
      <c r="L333" s="139" t="str">
        <f t="shared" ca="1" si="53"/>
        <v/>
      </c>
      <c r="M333" s="157" t="str">
        <f t="shared" ca="1" si="54"/>
        <v/>
      </c>
      <c r="N333" s="143">
        <f t="shared" ca="1" si="58"/>
        <v>0</v>
      </c>
      <c r="O333" s="139"/>
      <c r="P333" t="s">
        <v>181</v>
      </c>
      <c r="Q333" s="1" t="s">
        <v>176</v>
      </c>
      <c r="R333" s="1" t="s">
        <v>179</v>
      </c>
      <c r="W333" s="139"/>
    </row>
    <row r="334" spans="1:23" x14ac:dyDescent="0.25">
      <c r="A334" s="148" t="str">
        <f t="shared" si="55"/>
        <v>201731mars</v>
      </c>
      <c r="B334" s="155">
        <v>2017</v>
      </c>
      <c r="C334" s="139" t="s">
        <v>47</v>
      </c>
      <c r="D334" s="142">
        <v>31</v>
      </c>
      <c r="E334" s="143">
        <f t="shared" ca="1" si="56"/>
        <v>0</v>
      </c>
      <c r="F334" s="143">
        <f t="shared" ca="1" si="57"/>
        <v>0</v>
      </c>
      <c r="G334" s="139" t="str">
        <f t="shared" ca="1" si="48"/>
        <v/>
      </c>
      <c r="H334" s="139" t="str">
        <f t="shared" ca="1" si="49"/>
        <v/>
      </c>
      <c r="I334" s="139" t="str">
        <f t="shared" ca="1" si="50"/>
        <v/>
      </c>
      <c r="J334" s="139" t="str">
        <f t="shared" ca="1" si="51"/>
        <v/>
      </c>
      <c r="K334" s="139" t="str">
        <f t="shared" ca="1" si="52"/>
        <v/>
      </c>
      <c r="L334" s="139" t="str">
        <f t="shared" ca="1" si="53"/>
        <v/>
      </c>
      <c r="M334" s="157" t="str">
        <f t="shared" ca="1" si="54"/>
        <v/>
      </c>
      <c r="N334" s="143">
        <f t="shared" ca="1" si="58"/>
        <v>0</v>
      </c>
      <c r="O334" s="139"/>
      <c r="P334" t="s">
        <v>182</v>
      </c>
      <c r="Q334" s="1" t="s">
        <v>177</v>
      </c>
      <c r="R334" s="1" t="s">
        <v>180</v>
      </c>
      <c r="W334" s="139"/>
    </row>
    <row r="335" spans="1:23" x14ac:dyDescent="0.25">
      <c r="A335" s="148" t="str">
        <f t="shared" si="55"/>
        <v>201731avril</v>
      </c>
      <c r="B335" s="155">
        <v>2017</v>
      </c>
      <c r="C335" s="139" t="s">
        <v>48</v>
      </c>
      <c r="D335" s="142">
        <v>31</v>
      </c>
      <c r="E335" s="143">
        <f t="shared" ca="1" si="56"/>
        <v>0</v>
      </c>
      <c r="F335" s="143">
        <f t="shared" ca="1" si="57"/>
        <v>0</v>
      </c>
      <c r="G335" s="139" t="str">
        <f t="shared" ca="1" si="48"/>
        <v/>
      </c>
      <c r="H335" s="139" t="str">
        <f t="shared" ca="1" si="49"/>
        <v/>
      </c>
      <c r="I335" s="139" t="str">
        <f t="shared" ca="1" si="50"/>
        <v/>
      </c>
      <c r="J335" s="139" t="str">
        <f t="shared" ca="1" si="51"/>
        <v/>
      </c>
      <c r="K335" s="139" t="str">
        <f t="shared" ca="1" si="52"/>
        <v/>
      </c>
      <c r="L335" s="139" t="str">
        <f t="shared" ca="1" si="53"/>
        <v/>
      </c>
      <c r="M335" s="157" t="str">
        <f t="shared" ca="1" si="54"/>
        <v/>
      </c>
      <c r="N335" s="143">
        <f t="shared" ca="1" si="58"/>
        <v>0</v>
      </c>
      <c r="O335" s="139"/>
      <c r="P335" t="s">
        <v>183</v>
      </c>
      <c r="Q335" s="1" t="s">
        <v>178</v>
      </c>
      <c r="R335" s="1" t="s">
        <v>181</v>
      </c>
      <c r="W335" s="139"/>
    </row>
    <row r="336" spans="1:23" x14ac:dyDescent="0.25">
      <c r="A336" s="148" t="str">
        <f t="shared" si="55"/>
        <v>201731mai</v>
      </c>
      <c r="B336" s="155">
        <v>2017</v>
      </c>
      <c r="C336" s="139" t="s">
        <v>49</v>
      </c>
      <c r="D336" s="142">
        <v>31</v>
      </c>
      <c r="E336" s="143">
        <f t="shared" ca="1" si="56"/>
        <v>0</v>
      </c>
      <c r="F336" s="143">
        <f t="shared" ca="1" si="57"/>
        <v>0</v>
      </c>
      <c r="G336" s="139" t="str">
        <f t="shared" ca="1" si="48"/>
        <v/>
      </c>
      <c r="H336" s="139" t="str">
        <f t="shared" ca="1" si="49"/>
        <v/>
      </c>
      <c r="I336" s="139" t="str">
        <f t="shared" ca="1" si="50"/>
        <v/>
      </c>
      <c r="J336" s="139" t="str">
        <f t="shared" ca="1" si="51"/>
        <v/>
      </c>
      <c r="K336" s="139" t="str">
        <f t="shared" ca="1" si="52"/>
        <v/>
      </c>
      <c r="L336" s="139" t="str">
        <f t="shared" ca="1" si="53"/>
        <v/>
      </c>
      <c r="M336" s="157" t="str">
        <f t="shared" ca="1" si="54"/>
        <v/>
      </c>
      <c r="N336" s="143">
        <f t="shared" ca="1" si="58"/>
        <v>0</v>
      </c>
      <c r="O336" s="139"/>
      <c r="P336" t="s">
        <v>184</v>
      </c>
      <c r="Q336" s="1" t="s">
        <v>179</v>
      </c>
      <c r="R336" s="1" t="s">
        <v>182</v>
      </c>
      <c r="W336" s="139"/>
    </row>
    <row r="337" spans="1:23" x14ac:dyDescent="0.25">
      <c r="A337" s="148" t="str">
        <f t="shared" si="55"/>
        <v>201731juin</v>
      </c>
      <c r="B337" s="155">
        <v>2017</v>
      </c>
      <c r="C337" s="139" t="s">
        <v>50</v>
      </c>
      <c r="D337" s="142">
        <v>31</v>
      </c>
      <c r="E337" s="143">
        <f t="shared" ca="1" si="56"/>
        <v>0</v>
      </c>
      <c r="F337" s="143">
        <f t="shared" ca="1" si="57"/>
        <v>0</v>
      </c>
      <c r="G337" s="139" t="str">
        <f t="shared" ca="1" si="48"/>
        <v/>
      </c>
      <c r="H337" s="139" t="str">
        <f t="shared" ca="1" si="49"/>
        <v/>
      </c>
      <c r="I337" s="139" t="str">
        <f t="shared" ca="1" si="50"/>
        <v/>
      </c>
      <c r="J337" s="139" t="str">
        <f t="shared" ca="1" si="51"/>
        <v/>
      </c>
      <c r="K337" s="139" t="str">
        <f t="shared" ca="1" si="52"/>
        <v/>
      </c>
      <c r="L337" s="139" t="str">
        <f t="shared" ca="1" si="53"/>
        <v/>
      </c>
      <c r="M337" s="157" t="str">
        <f t="shared" ca="1" si="54"/>
        <v/>
      </c>
      <c r="N337" s="143">
        <f t="shared" ca="1" si="58"/>
        <v>0</v>
      </c>
      <c r="O337" s="139"/>
      <c r="P337" t="s">
        <v>185</v>
      </c>
      <c r="Q337" s="1" t="s">
        <v>180</v>
      </c>
      <c r="R337" s="1" t="s">
        <v>183</v>
      </c>
      <c r="W337" s="139"/>
    </row>
    <row r="338" spans="1:23" x14ac:dyDescent="0.25">
      <c r="A338" s="148" t="str">
        <f t="shared" si="55"/>
        <v>201731juillet</v>
      </c>
      <c r="B338" s="155">
        <v>2017</v>
      </c>
      <c r="C338" s="139" t="s">
        <v>106</v>
      </c>
      <c r="D338" s="142">
        <v>31</v>
      </c>
      <c r="E338" s="143">
        <f t="shared" ca="1" si="56"/>
        <v>0</v>
      </c>
      <c r="F338" s="143">
        <f t="shared" ca="1" si="57"/>
        <v>0</v>
      </c>
      <c r="G338" s="139" t="str">
        <f t="shared" ca="1" si="48"/>
        <v/>
      </c>
      <c r="H338" s="139" t="str">
        <f t="shared" ca="1" si="49"/>
        <v/>
      </c>
      <c r="I338" s="139" t="str">
        <f t="shared" ca="1" si="50"/>
        <v/>
      </c>
      <c r="J338" s="139" t="str">
        <f t="shared" ca="1" si="51"/>
        <v/>
      </c>
      <c r="K338" s="139" t="str">
        <f t="shared" ca="1" si="52"/>
        <v/>
      </c>
      <c r="L338" s="139" t="str">
        <f t="shared" ca="1" si="53"/>
        <v/>
      </c>
      <c r="M338" s="157" t="str">
        <f t="shared" ca="1" si="54"/>
        <v/>
      </c>
      <c r="N338" s="143">
        <f t="shared" ca="1" si="58"/>
        <v>0</v>
      </c>
      <c r="O338" s="139"/>
      <c r="P338" t="s">
        <v>186</v>
      </c>
      <c r="Q338" s="1" t="s">
        <v>181</v>
      </c>
      <c r="R338" s="1" t="s">
        <v>184</v>
      </c>
      <c r="W338" s="139"/>
    </row>
    <row r="339" spans="1:23" x14ac:dyDescent="0.25">
      <c r="A339" s="148" t="str">
        <f t="shared" si="55"/>
        <v>201731août</v>
      </c>
      <c r="B339" s="155">
        <v>2017</v>
      </c>
      <c r="C339" s="139" t="s">
        <v>107</v>
      </c>
      <c r="D339" s="142">
        <v>31</v>
      </c>
      <c r="E339" s="143">
        <f t="shared" ca="1" si="56"/>
        <v>0</v>
      </c>
      <c r="F339" s="143">
        <f t="shared" ca="1" si="57"/>
        <v>0</v>
      </c>
      <c r="G339" s="139" t="str">
        <f t="shared" ca="1" si="48"/>
        <v/>
      </c>
      <c r="H339" s="139" t="str">
        <f t="shared" ca="1" si="49"/>
        <v/>
      </c>
      <c r="I339" s="139" t="str">
        <f t="shared" ca="1" si="50"/>
        <v/>
      </c>
      <c r="J339" s="139" t="str">
        <f t="shared" ca="1" si="51"/>
        <v/>
      </c>
      <c r="K339" s="139" t="str">
        <f t="shared" ca="1" si="52"/>
        <v/>
      </c>
      <c r="L339" s="139" t="str">
        <f t="shared" ca="1" si="53"/>
        <v/>
      </c>
      <c r="M339" s="157" t="str">
        <f t="shared" ca="1" si="54"/>
        <v/>
      </c>
      <c r="N339" s="143">
        <f t="shared" ca="1" si="58"/>
        <v>0</v>
      </c>
      <c r="O339" s="139"/>
      <c r="P339" t="s">
        <v>187</v>
      </c>
      <c r="Q339" s="1" t="s">
        <v>182</v>
      </c>
      <c r="R339" s="1" t="s">
        <v>185</v>
      </c>
      <c r="W339" s="139"/>
    </row>
    <row r="340" spans="1:23" x14ac:dyDescent="0.25">
      <c r="A340" s="148" t="str">
        <f t="shared" si="55"/>
        <v>201731septembre</v>
      </c>
      <c r="B340" s="155">
        <v>2017</v>
      </c>
      <c r="C340" s="139" t="s">
        <v>108</v>
      </c>
      <c r="D340" s="142">
        <v>31</v>
      </c>
      <c r="E340" s="143">
        <f t="shared" ca="1" si="56"/>
        <v>0</v>
      </c>
      <c r="F340" s="143">
        <f t="shared" ca="1" si="57"/>
        <v>0</v>
      </c>
      <c r="G340" s="139" t="str">
        <f t="shared" ca="1" si="48"/>
        <v/>
      </c>
      <c r="H340" s="139" t="str">
        <f t="shared" ca="1" si="49"/>
        <v/>
      </c>
      <c r="I340" s="139" t="str">
        <f t="shared" ca="1" si="50"/>
        <v/>
      </c>
      <c r="J340" s="139" t="str">
        <f t="shared" ca="1" si="51"/>
        <v/>
      </c>
      <c r="K340" s="139" t="str">
        <f t="shared" ca="1" si="52"/>
        <v/>
      </c>
      <c r="L340" s="139" t="str">
        <f t="shared" ca="1" si="53"/>
        <v/>
      </c>
      <c r="M340" s="157" t="str">
        <f t="shared" ca="1" si="54"/>
        <v/>
      </c>
      <c r="N340" s="143">
        <f t="shared" ca="1" si="58"/>
        <v>0</v>
      </c>
      <c r="O340" s="139"/>
      <c r="P340" t="s">
        <v>188</v>
      </c>
      <c r="Q340" s="1" t="s">
        <v>183</v>
      </c>
      <c r="R340" s="1" t="s">
        <v>186</v>
      </c>
      <c r="W340" s="139"/>
    </row>
    <row r="341" spans="1:23" x14ac:dyDescent="0.25">
      <c r="A341" s="148" t="str">
        <f t="shared" si="55"/>
        <v>201731octobre</v>
      </c>
      <c r="B341" s="155">
        <v>2017</v>
      </c>
      <c r="C341" s="139" t="s">
        <v>109</v>
      </c>
      <c r="D341" s="142">
        <v>31</v>
      </c>
      <c r="E341" s="143">
        <f t="shared" ca="1" si="56"/>
        <v>0</v>
      </c>
      <c r="F341" s="143">
        <f t="shared" ca="1" si="57"/>
        <v>0</v>
      </c>
      <c r="G341" s="139" t="str">
        <f t="shared" ca="1" si="48"/>
        <v/>
      </c>
      <c r="H341" s="139" t="str">
        <f t="shared" ca="1" si="49"/>
        <v/>
      </c>
      <c r="I341" s="139" t="str">
        <f t="shared" ca="1" si="50"/>
        <v/>
      </c>
      <c r="J341" s="139" t="str">
        <f t="shared" ca="1" si="51"/>
        <v/>
      </c>
      <c r="K341" s="139" t="str">
        <f t="shared" ca="1" si="52"/>
        <v/>
      </c>
      <c r="L341" s="139" t="str">
        <f t="shared" ca="1" si="53"/>
        <v/>
      </c>
      <c r="M341" s="157" t="str">
        <f t="shared" ca="1" si="54"/>
        <v/>
      </c>
      <c r="N341" s="143">
        <f t="shared" ca="1" si="58"/>
        <v>0</v>
      </c>
      <c r="O341" s="139"/>
      <c r="P341" t="s">
        <v>189</v>
      </c>
      <c r="Q341" s="1" t="s">
        <v>184</v>
      </c>
      <c r="R341" s="1" t="s">
        <v>187</v>
      </c>
      <c r="W341" s="139"/>
    </row>
    <row r="342" spans="1:23" x14ac:dyDescent="0.25">
      <c r="A342" s="148" t="str">
        <f t="shared" si="55"/>
        <v>201731novembre</v>
      </c>
      <c r="B342" s="155">
        <v>2017</v>
      </c>
      <c r="C342" s="139" t="s">
        <v>110</v>
      </c>
      <c r="D342" s="142">
        <v>31</v>
      </c>
      <c r="E342" s="143">
        <f t="shared" ca="1" si="56"/>
        <v>0</v>
      </c>
      <c r="F342" s="143">
        <f t="shared" ca="1" si="57"/>
        <v>0</v>
      </c>
      <c r="G342" s="139" t="str">
        <f t="shared" ca="1" si="48"/>
        <v/>
      </c>
      <c r="H342" s="139" t="str">
        <f t="shared" ca="1" si="49"/>
        <v/>
      </c>
      <c r="I342" s="139" t="str">
        <f t="shared" ca="1" si="50"/>
        <v/>
      </c>
      <c r="J342" s="139" t="str">
        <f t="shared" ca="1" si="51"/>
        <v/>
      </c>
      <c r="K342" s="139" t="str">
        <f t="shared" ca="1" si="52"/>
        <v/>
      </c>
      <c r="L342" s="139" t="str">
        <f t="shared" ca="1" si="53"/>
        <v/>
      </c>
      <c r="M342" s="157" t="str">
        <f t="shared" ca="1" si="54"/>
        <v/>
      </c>
      <c r="N342" s="143">
        <f t="shared" ca="1" si="58"/>
        <v>0</v>
      </c>
      <c r="O342" s="139"/>
      <c r="P342" t="s">
        <v>190</v>
      </c>
      <c r="Q342" s="1" t="s">
        <v>185</v>
      </c>
      <c r="R342" s="1" t="s">
        <v>188</v>
      </c>
      <c r="W342" s="139"/>
    </row>
    <row r="343" spans="1:23" x14ac:dyDescent="0.25">
      <c r="A343" s="148" t="str">
        <f t="shared" si="55"/>
        <v>201731décembre</v>
      </c>
      <c r="B343" s="155">
        <v>2017</v>
      </c>
      <c r="C343" s="139" t="s">
        <v>111</v>
      </c>
      <c r="D343" s="142">
        <v>31</v>
      </c>
      <c r="E343" s="143">
        <f t="shared" ca="1" si="56"/>
        <v>0</v>
      </c>
      <c r="F343" s="143">
        <f t="shared" ca="1" si="57"/>
        <v>0</v>
      </c>
      <c r="G343" s="139" t="str">
        <f t="shared" ca="1" si="48"/>
        <v/>
      </c>
      <c r="H343" s="139" t="str">
        <f t="shared" ca="1" si="49"/>
        <v/>
      </c>
      <c r="I343" s="139" t="str">
        <f t="shared" ca="1" si="50"/>
        <v/>
      </c>
      <c r="J343" s="139" t="str">
        <f t="shared" ca="1" si="51"/>
        <v/>
      </c>
      <c r="K343" s="139" t="str">
        <f t="shared" ca="1" si="52"/>
        <v/>
      </c>
      <c r="L343" s="139" t="str">
        <f t="shared" ca="1" si="53"/>
        <v/>
      </c>
      <c r="M343" s="157" t="str">
        <f t="shared" ca="1" si="54"/>
        <v/>
      </c>
      <c r="N343" s="143">
        <f t="shared" ca="1" si="58"/>
        <v>0</v>
      </c>
      <c r="O343" s="139"/>
      <c r="P343" t="s">
        <v>191</v>
      </c>
      <c r="Q343" s="1" t="s">
        <v>186</v>
      </c>
      <c r="R343" s="1" t="s">
        <v>189</v>
      </c>
      <c r="W343" s="139"/>
    </row>
    <row r="344" spans="1:23" x14ac:dyDescent="0.25">
      <c r="A344" s="148" t="str">
        <f t="shared" si="55"/>
        <v>201732janvier</v>
      </c>
      <c r="B344" s="155">
        <v>2017</v>
      </c>
      <c r="C344" s="139" t="s">
        <v>104</v>
      </c>
      <c r="D344" s="142">
        <v>32</v>
      </c>
      <c r="E344" s="143">
        <f t="shared" ca="1" si="56"/>
        <v>0</v>
      </c>
      <c r="F344" s="143">
        <f t="shared" ca="1" si="57"/>
        <v>0</v>
      </c>
      <c r="G344" s="139" t="str">
        <f t="shared" ca="1" si="48"/>
        <v/>
      </c>
      <c r="H344" s="139" t="str">
        <f t="shared" ca="1" si="49"/>
        <v/>
      </c>
      <c r="I344" s="139" t="str">
        <f t="shared" ca="1" si="50"/>
        <v/>
      </c>
      <c r="J344" s="139" t="str">
        <f t="shared" ca="1" si="51"/>
        <v/>
      </c>
      <c r="K344" s="139" t="str">
        <f t="shared" ca="1" si="52"/>
        <v/>
      </c>
      <c r="L344" s="139" t="str">
        <f t="shared" ca="1" si="53"/>
        <v/>
      </c>
      <c r="M344" s="157" t="str">
        <f t="shared" ca="1" si="54"/>
        <v/>
      </c>
      <c r="N344" s="143">
        <f t="shared" ca="1" si="58"/>
        <v>0</v>
      </c>
      <c r="O344" s="139"/>
      <c r="P344" s="1" t="s">
        <v>180</v>
      </c>
      <c r="Q344" s="1" t="s">
        <v>175</v>
      </c>
      <c r="R344" s="1" t="s">
        <v>178</v>
      </c>
      <c r="W344" s="139"/>
    </row>
    <row r="345" spans="1:23" x14ac:dyDescent="0.25">
      <c r="A345" s="148" t="str">
        <f t="shared" si="55"/>
        <v>201732février</v>
      </c>
      <c r="B345" s="155">
        <v>2017</v>
      </c>
      <c r="C345" s="139" t="s">
        <v>105</v>
      </c>
      <c r="D345" s="142">
        <v>32</v>
      </c>
      <c r="E345" s="143">
        <f t="shared" ca="1" si="56"/>
        <v>0</v>
      </c>
      <c r="F345" s="143">
        <f t="shared" ca="1" si="57"/>
        <v>0</v>
      </c>
      <c r="G345" s="139" t="str">
        <f t="shared" ca="1" si="48"/>
        <v/>
      </c>
      <c r="H345" s="139" t="str">
        <f t="shared" ca="1" si="49"/>
        <v/>
      </c>
      <c r="I345" s="139" t="str">
        <f t="shared" ca="1" si="50"/>
        <v/>
      </c>
      <c r="J345" s="139" t="str">
        <f t="shared" ca="1" si="51"/>
        <v/>
      </c>
      <c r="K345" s="139" t="str">
        <f t="shared" ca="1" si="52"/>
        <v/>
      </c>
      <c r="L345" s="139" t="str">
        <f t="shared" ca="1" si="53"/>
        <v/>
      </c>
      <c r="M345" s="157" t="str">
        <f t="shared" ca="1" si="54"/>
        <v/>
      </c>
      <c r="N345" s="143">
        <f t="shared" ca="1" si="58"/>
        <v>0</v>
      </c>
      <c r="O345" s="139"/>
      <c r="P345" s="1" t="s">
        <v>181</v>
      </c>
      <c r="Q345" s="1" t="s">
        <v>176</v>
      </c>
      <c r="R345" s="1" t="s">
        <v>179</v>
      </c>
      <c r="W345" s="139"/>
    </row>
    <row r="346" spans="1:23" x14ac:dyDescent="0.25">
      <c r="A346" s="148" t="str">
        <f t="shared" si="55"/>
        <v>201732mars</v>
      </c>
      <c r="B346" s="155">
        <v>2017</v>
      </c>
      <c r="C346" s="139" t="s">
        <v>47</v>
      </c>
      <c r="D346" s="142">
        <v>32</v>
      </c>
      <c r="E346" s="143">
        <f t="shared" ca="1" si="56"/>
        <v>0</v>
      </c>
      <c r="F346" s="143">
        <f t="shared" ca="1" si="57"/>
        <v>0</v>
      </c>
      <c r="G346" s="139" t="str">
        <f t="shared" ca="1" si="48"/>
        <v/>
      </c>
      <c r="H346" s="139" t="str">
        <f t="shared" ca="1" si="49"/>
        <v/>
      </c>
      <c r="I346" s="139" t="str">
        <f t="shared" ca="1" si="50"/>
        <v/>
      </c>
      <c r="J346" s="139" t="str">
        <f t="shared" ca="1" si="51"/>
        <v/>
      </c>
      <c r="K346" s="139" t="str">
        <f t="shared" ca="1" si="52"/>
        <v/>
      </c>
      <c r="L346" s="139" t="str">
        <f t="shared" ca="1" si="53"/>
        <v/>
      </c>
      <c r="M346" s="157" t="str">
        <f t="shared" ca="1" si="54"/>
        <v/>
      </c>
      <c r="N346" s="143">
        <f t="shared" ca="1" si="58"/>
        <v>0</v>
      </c>
      <c r="O346" s="139"/>
      <c r="P346" s="1" t="s">
        <v>182</v>
      </c>
      <c r="Q346" s="1" t="s">
        <v>177</v>
      </c>
      <c r="R346" s="1" t="s">
        <v>180</v>
      </c>
      <c r="W346" s="139"/>
    </row>
    <row r="347" spans="1:23" x14ac:dyDescent="0.25">
      <c r="A347" s="148" t="str">
        <f t="shared" si="55"/>
        <v>201732avril</v>
      </c>
      <c r="B347" s="155">
        <v>2017</v>
      </c>
      <c r="C347" s="139" t="s">
        <v>48</v>
      </c>
      <c r="D347" s="142">
        <v>32</v>
      </c>
      <c r="E347" s="143">
        <f t="shared" ca="1" si="56"/>
        <v>0</v>
      </c>
      <c r="F347" s="143">
        <f t="shared" ca="1" si="57"/>
        <v>0</v>
      </c>
      <c r="G347" s="139" t="str">
        <f t="shared" ca="1" si="48"/>
        <v/>
      </c>
      <c r="H347" s="139" t="str">
        <f t="shared" ca="1" si="49"/>
        <v/>
      </c>
      <c r="I347" s="139" t="str">
        <f t="shared" ca="1" si="50"/>
        <v/>
      </c>
      <c r="J347" s="139" t="str">
        <f t="shared" ca="1" si="51"/>
        <v/>
      </c>
      <c r="K347" s="139" t="str">
        <f t="shared" ca="1" si="52"/>
        <v/>
      </c>
      <c r="L347" s="139" t="str">
        <f t="shared" ca="1" si="53"/>
        <v/>
      </c>
      <c r="M347" s="157" t="str">
        <f t="shared" ca="1" si="54"/>
        <v/>
      </c>
      <c r="N347" s="143">
        <f t="shared" ca="1" si="58"/>
        <v>0</v>
      </c>
      <c r="O347" s="139"/>
      <c r="P347" s="1" t="s">
        <v>183</v>
      </c>
      <c r="Q347" s="1" t="s">
        <v>178</v>
      </c>
      <c r="R347" s="1" t="s">
        <v>181</v>
      </c>
      <c r="W347" s="139"/>
    </row>
    <row r="348" spans="1:23" x14ac:dyDescent="0.25">
      <c r="A348" s="148" t="str">
        <f t="shared" si="55"/>
        <v>201732mai</v>
      </c>
      <c r="B348" s="155">
        <v>2017</v>
      </c>
      <c r="C348" s="139" t="s">
        <v>49</v>
      </c>
      <c r="D348" s="142">
        <v>32</v>
      </c>
      <c r="E348" s="143">
        <f t="shared" ca="1" si="56"/>
        <v>0</v>
      </c>
      <c r="F348" s="143">
        <f t="shared" ca="1" si="57"/>
        <v>0</v>
      </c>
      <c r="G348" s="139" t="str">
        <f t="shared" ca="1" si="48"/>
        <v/>
      </c>
      <c r="H348" s="139" t="str">
        <f t="shared" ca="1" si="49"/>
        <v/>
      </c>
      <c r="I348" s="139" t="str">
        <f t="shared" ca="1" si="50"/>
        <v/>
      </c>
      <c r="J348" s="139" t="str">
        <f t="shared" ca="1" si="51"/>
        <v/>
      </c>
      <c r="K348" s="139" t="str">
        <f t="shared" ca="1" si="52"/>
        <v/>
      </c>
      <c r="L348" s="139" t="str">
        <f t="shared" ca="1" si="53"/>
        <v/>
      </c>
      <c r="M348" s="157" t="str">
        <f t="shared" ca="1" si="54"/>
        <v/>
      </c>
      <c r="N348" s="143">
        <f t="shared" ca="1" si="58"/>
        <v>0</v>
      </c>
      <c r="O348" s="139"/>
      <c r="P348" s="1" t="s">
        <v>184</v>
      </c>
      <c r="Q348" s="1" t="s">
        <v>179</v>
      </c>
      <c r="R348" s="1" t="s">
        <v>182</v>
      </c>
      <c r="W348" s="139"/>
    </row>
    <row r="349" spans="1:23" x14ac:dyDescent="0.25">
      <c r="A349" s="148" t="str">
        <f t="shared" si="55"/>
        <v>201732juin</v>
      </c>
      <c r="B349" s="155">
        <v>2017</v>
      </c>
      <c r="C349" s="139" t="s">
        <v>50</v>
      </c>
      <c r="D349" s="142">
        <v>32</v>
      </c>
      <c r="E349" s="143">
        <f t="shared" ca="1" si="56"/>
        <v>0</v>
      </c>
      <c r="F349" s="143">
        <f t="shared" ca="1" si="57"/>
        <v>0</v>
      </c>
      <c r="G349" s="139" t="str">
        <f t="shared" ca="1" si="48"/>
        <v/>
      </c>
      <c r="H349" s="139" t="str">
        <f t="shared" ca="1" si="49"/>
        <v/>
      </c>
      <c r="I349" s="139" t="str">
        <f t="shared" ca="1" si="50"/>
        <v/>
      </c>
      <c r="J349" s="139" t="str">
        <f t="shared" ca="1" si="51"/>
        <v/>
      </c>
      <c r="K349" s="139" t="str">
        <f t="shared" ca="1" si="52"/>
        <v/>
      </c>
      <c r="L349" s="139" t="str">
        <f t="shared" ca="1" si="53"/>
        <v/>
      </c>
      <c r="M349" s="157" t="str">
        <f t="shared" ca="1" si="54"/>
        <v/>
      </c>
      <c r="N349" s="143">
        <f t="shared" ca="1" si="58"/>
        <v>0</v>
      </c>
      <c r="O349" s="139"/>
      <c r="P349" s="1" t="s">
        <v>185</v>
      </c>
      <c r="Q349" s="1" t="s">
        <v>180</v>
      </c>
      <c r="R349" s="1" t="s">
        <v>183</v>
      </c>
      <c r="W349" s="139"/>
    </row>
    <row r="350" spans="1:23" x14ac:dyDescent="0.25">
      <c r="A350" s="148" t="str">
        <f t="shared" si="55"/>
        <v>201732juillet</v>
      </c>
      <c r="B350" s="155">
        <v>2017</v>
      </c>
      <c r="C350" s="139" t="s">
        <v>106</v>
      </c>
      <c r="D350" s="142">
        <v>32</v>
      </c>
      <c r="E350" s="143">
        <f t="shared" ca="1" si="56"/>
        <v>0</v>
      </c>
      <c r="F350" s="143">
        <f t="shared" ca="1" si="57"/>
        <v>0</v>
      </c>
      <c r="G350" s="139" t="str">
        <f t="shared" ca="1" si="48"/>
        <v/>
      </c>
      <c r="H350" s="139" t="str">
        <f t="shared" ca="1" si="49"/>
        <v/>
      </c>
      <c r="I350" s="139" t="str">
        <f t="shared" ca="1" si="50"/>
        <v/>
      </c>
      <c r="J350" s="139" t="str">
        <f t="shared" ca="1" si="51"/>
        <v/>
      </c>
      <c r="K350" s="139" t="str">
        <f t="shared" ca="1" si="52"/>
        <v/>
      </c>
      <c r="L350" s="139" t="str">
        <f t="shared" ca="1" si="53"/>
        <v/>
      </c>
      <c r="M350" s="157" t="str">
        <f t="shared" ca="1" si="54"/>
        <v/>
      </c>
      <c r="N350" s="143">
        <f t="shared" ca="1" si="58"/>
        <v>0</v>
      </c>
      <c r="O350" s="139"/>
      <c r="P350" s="1" t="s">
        <v>186</v>
      </c>
      <c r="Q350" s="1" t="s">
        <v>181</v>
      </c>
      <c r="R350" s="1" t="s">
        <v>184</v>
      </c>
      <c r="W350" s="139"/>
    </row>
    <row r="351" spans="1:23" x14ac:dyDescent="0.25">
      <c r="A351" s="148" t="str">
        <f t="shared" si="55"/>
        <v>201732août</v>
      </c>
      <c r="B351" s="155">
        <v>2017</v>
      </c>
      <c r="C351" s="139" t="s">
        <v>107</v>
      </c>
      <c r="D351" s="142">
        <v>32</v>
      </c>
      <c r="E351" s="143">
        <f t="shared" ca="1" si="56"/>
        <v>0</v>
      </c>
      <c r="F351" s="143">
        <f t="shared" ca="1" si="57"/>
        <v>0</v>
      </c>
      <c r="G351" s="139" t="str">
        <f t="shared" ca="1" si="48"/>
        <v/>
      </c>
      <c r="H351" s="139" t="str">
        <f t="shared" ca="1" si="49"/>
        <v/>
      </c>
      <c r="I351" s="139" t="str">
        <f t="shared" ca="1" si="50"/>
        <v/>
      </c>
      <c r="J351" s="139" t="str">
        <f t="shared" ca="1" si="51"/>
        <v/>
      </c>
      <c r="K351" s="139" t="str">
        <f t="shared" ca="1" si="52"/>
        <v/>
      </c>
      <c r="L351" s="139" t="str">
        <f t="shared" ca="1" si="53"/>
        <v/>
      </c>
      <c r="M351" s="157" t="str">
        <f t="shared" ca="1" si="54"/>
        <v/>
      </c>
      <c r="N351" s="143">
        <f t="shared" ca="1" si="58"/>
        <v>0</v>
      </c>
      <c r="O351" s="139"/>
      <c r="P351" s="1" t="s">
        <v>187</v>
      </c>
      <c r="Q351" s="1" t="s">
        <v>182</v>
      </c>
      <c r="R351" s="1" t="s">
        <v>185</v>
      </c>
      <c r="W351" s="139"/>
    </row>
    <row r="352" spans="1:23" x14ac:dyDescent="0.25">
      <c r="A352" s="148" t="str">
        <f t="shared" si="55"/>
        <v>201732septembre</v>
      </c>
      <c r="B352" s="155">
        <v>2017</v>
      </c>
      <c r="C352" s="139" t="s">
        <v>108</v>
      </c>
      <c r="D352" s="142">
        <v>32</v>
      </c>
      <c r="E352" s="143">
        <f t="shared" ca="1" si="56"/>
        <v>0</v>
      </c>
      <c r="F352" s="143">
        <f t="shared" ca="1" si="57"/>
        <v>0</v>
      </c>
      <c r="G352" s="139" t="str">
        <f t="shared" ref="G352:G391" ca="1" si="59">IF(SUM(INDIRECT("'"&amp;$R$2&amp;" "&amp;D352&amp;"'!"&amp;Q352&amp;$S$6&amp;":"&amp;P352&amp;$S$6))=0,"",(SUM(INDIRECT("'"&amp;$R$2&amp;" "&amp;D352&amp;"'!"&amp;Q352&amp;$S$7&amp;":"&amp;P352&amp;$S$7))/SUM(INDIRECT("'"&amp;$R$2&amp;" "&amp;D352&amp;"'!"&amp;Q352&amp;$S$6&amp;":"&amp;P352&amp;$S$6))*1000000))</f>
        <v/>
      </c>
      <c r="H352" s="139" t="str">
        <f t="shared" ref="H352:H391" ca="1" si="60">IF(SUM(INDIRECT("'"&amp;$R$2&amp;" "&amp;D352&amp;"'!"&amp;Q352&amp;$S$8&amp;":"&amp;P352&amp;$S$8))=0,"",(SUM(INDIRECT("'"&amp;$R$2&amp;" "&amp;D352&amp;"'!"&amp;Q352&amp;$S$9&amp;":"&amp;P352&amp;$S$9))/SUM(INDIRECT("'"&amp;$R$2&amp;" "&amp;D352&amp;"'!"&amp;Q352&amp;$S$8&amp;":"&amp;P352&amp;$S$8))*1000000))</f>
        <v/>
      </c>
      <c r="I352" s="139" t="str">
        <f t="shared" ref="I352:I391" ca="1" si="61">IF(SUM(INDIRECT("'"&amp;$R$2&amp;" "&amp;D352&amp;"'!"&amp;Q352&amp;$S$10&amp;":"&amp;P352&amp;$S$10))=0,"",(SUM(INDIRECT("'"&amp;$R$2&amp;" "&amp;D352&amp;"'!"&amp;Q352&amp;$S$11&amp;":"&amp;P352&amp;$S$11))/SUM(INDIRECT("'"&amp;$R$2&amp;" "&amp;D352&amp;"'!"&amp;Q352&amp;$S$10&amp;":"&amp;P352&amp;$S$10))*1000000))</f>
        <v/>
      </c>
      <c r="J352" s="139" t="str">
        <f t="shared" ref="J352:J391" ca="1" si="62">IF(SUM(INDIRECT("'"&amp;$R$2&amp;" "&amp;D352&amp;"'!"&amp;Q352&amp;$S$6&amp;":"&amp;P352&amp;$S$6))=0,"",(SUM(INDIRECT("'"&amp;$R$2&amp;" "&amp;D352&amp;"'!"&amp;Q352&amp;$S$12&amp;":"&amp;P352&amp;$S$12))/SUM(INDIRECT("'"&amp;$R$2&amp;" "&amp;D352&amp;"'!"&amp;Q352&amp;$S$6&amp;":"&amp;P352&amp;$S$6))*1000000))</f>
        <v/>
      </c>
      <c r="K352" s="139" t="str">
        <f t="shared" ref="K352:K391" ca="1" si="63">IF(SUM(INDIRECT("'"&amp;$R$2&amp;" "&amp;D352&amp;"'!"&amp;Q352&amp;$S$8&amp;":"&amp;P352&amp;$S$8))=0,"",(SUM(INDIRECT("'"&amp;$R$2&amp;" "&amp;D352&amp;"'!"&amp;Q352&amp;$S$13&amp;":"&amp;P352&amp;$S$13))/SUM(INDIRECT("'"&amp;$R$2&amp;" "&amp;D352&amp;"'!"&amp;Q352&amp;$S$8&amp;":"&amp;P352&amp;$S$8))*1000000))</f>
        <v/>
      </c>
      <c r="L352" s="139" t="str">
        <f t="shared" ref="L352:L391" ca="1" si="64">IF(SUM(INDIRECT("'"&amp;$R$2&amp;" "&amp;D352&amp;"'!"&amp;Q352&amp;$S$10&amp;":"&amp;P352&amp;$S$10))=0,"",(SUM(INDIRECT("'"&amp;$R$2&amp;" "&amp;D352&amp;"'!"&amp;Q352&amp;$S$14&amp;":"&amp;P352&amp;$S$14))/SUM(INDIRECT("'"&amp;$R$2&amp;" "&amp;D352&amp;"'!"&amp;Q352&amp;$S$10&amp;":"&amp;P352&amp;$S$10))*1000000))</f>
        <v/>
      </c>
      <c r="M352" s="157" t="str">
        <f t="shared" ref="M352:M391" ca="1" si="65">IF(SUM(INDIRECT("'"&amp;$R$2&amp;" "&amp;D352&amp;"'!"&amp;R352&amp;$S$15&amp;":"&amp;P352&amp;$S$15))=0,"",(1-(SUM(INDIRECT("'"&amp;$R$2&amp;" "&amp;D352&amp;"'!"&amp;R352&amp;$S$16&amp;":"&amp;P352&amp;$S$16))/SUM(INDIRECT("'"&amp;$R$2&amp;" "&amp;D352&amp;"'!"&amp;R352&amp;$S$15&amp;":"&amp;P352&amp;$S$15)))))</f>
        <v/>
      </c>
      <c r="N352" s="143">
        <f t="shared" ca="1" si="58"/>
        <v>0</v>
      </c>
      <c r="O352" s="139"/>
      <c r="P352" s="1" t="s">
        <v>188</v>
      </c>
      <c r="Q352" s="1" t="s">
        <v>183</v>
      </c>
      <c r="R352" s="1" t="s">
        <v>186</v>
      </c>
      <c r="W352" s="139"/>
    </row>
    <row r="353" spans="1:23" x14ac:dyDescent="0.25">
      <c r="A353" s="148" t="str">
        <f t="shared" si="55"/>
        <v>201732octobre</v>
      </c>
      <c r="B353" s="155">
        <v>2017</v>
      </c>
      <c r="C353" s="139" t="s">
        <v>109</v>
      </c>
      <c r="D353" s="142">
        <v>32</v>
      </c>
      <c r="E353" s="143">
        <f t="shared" ca="1" si="56"/>
        <v>0</v>
      </c>
      <c r="F353" s="143">
        <f t="shared" ca="1" si="57"/>
        <v>0</v>
      </c>
      <c r="G353" s="139" t="str">
        <f t="shared" ca="1" si="59"/>
        <v/>
      </c>
      <c r="H353" s="139" t="str">
        <f t="shared" ca="1" si="60"/>
        <v/>
      </c>
      <c r="I353" s="139" t="str">
        <f t="shared" ca="1" si="61"/>
        <v/>
      </c>
      <c r="J353" s="139" t="str">
        <f t="shared" ca="1" si="62"/>
        <v/>
      </c>
      <c r="K353" s="139" t="str">
        <f t="shared" ca="1" si="63"/>
        <v/>
      </c>
      <c r="L353" s="139" t="str">
        <f t="shared" ca="1" si="64"/>
        <v/>
      </c>
      <c r="M353" s="157" t="str">
        <f t="shared" ca="1" si="65"/>
        <v/>
      </c>
      <c r="N353" s="143">
        <f t="shared" ca="1" si="58"/>
        <v>0</v>
      </c>
      <c r="O353" s="139"/>
      <c r="P353" s="1" t="s">
        <v>189</v>
      </c>
      <c r="Q353" s="1" t="s">
        <v>184</v>
      </c>
      <c r="R353" s="1" t="s">
        <v>187</v>
      </c>
      <c r="W353" s="139"/>
    </row>
    <row r="354" spans="1:23" x14ac:dyDescent="0.25">
      <c r="A354" s="148" t="str">
        <f t="shared" si="55"/>
        <v>201732novembre</v>
      </c>
      <c r="B354" s="155">
        <v>2017</v>
      </c>
      <c r="C354" s="139" t="s">
        <v>110</v>
      </c>
      <c r="D354" s="142">
        <v>32</v>
      </c>
      <c r="E354" s="143">
        <f t="shared" ca="1" si="56"/>
        <v>0</v>
      </c>
      <c r="F354" s="143">
        <f t="shared" ca="1" si="57"/>
        <v>0</v>
      </c>
      <c r="G354" s="139" t="str">
        <f t="shared" ca="1" si="59"/>
        <v/>
      </c>
      <c r="H354" s="139" t="str">
        <f t="shared" ca="1" si="60"/>
        <v/>
      </c>
      <c r="I354" s="139" t="str">
        <f t="shared" ca="1" si="61"/>
        <v/>
      </c>
      <c r="J354" s="139" t="str">
        <f t="shared" ca="1" si="62"/>
        <v/>
      </c>
      <c r="K354" s="139" t="str">
        <f t="shared" ca="1" si="63"/>
        <v/>
      </c>
      <c r="L354" s="139" t="str">
        <f t="shared" ca="1" si="64"/>
        <v/>
      </c>
      <c r="M354" s="157" t="str">
        <f t="shared" ca="1" si="65"/>
        <v/>
      </c>
      <c r="N354" s="143">
        <f t="shared" ca="1" si="58"/>
        <v>0</v>
      </c>
      <c r="O354" s="139"/>
      <c r="P354" s="1" t="s">
        <v>190</v>
      </c>
      <c r="Q354" s="1" t="s">
        <v>185</v>
      </c>
      <c r="R354" s="1" t="s">
        <v>188</v>
      </c>
      <c r="W354" s="139"/>
    </row>
    <row r="355" spans="1:23" x14ac:dyDescent="0.25">
      <c r="A355" s="148" t="str">
        <f t="shared" si="55"/>
        <v>201732décembre</v>
      </c>
      <c r="B355" s="155">
        <v>2017</v>
      </c>
      <c r="C355" s="139" t="s">
        <v>111</v>
      </c>
      <c r="D355" s="142">
        <v>32</v>
      </c>
      <c r="E355" s="143">
        <f t="shared" ca="1" si="56"/>
        <v>0</v>
      </c>
      <c r="F355" s="143">
        <f t="shared" ca="1" si="57"/>
        <v>0</v>
      </c>
      <c r="G355" s="139" t="str">
        <f t="shared" ca="1" si="59"/>
        <v/>
      </c>
      <c r="H355" s="139" t="str">
        <f t="shared" ca="1" si="60"/>
        <v/>
      </c>
      <c r="I355" s="139" t="str">
        <f t="shared" ca="1" si="61"/>
        <v/>
      </c>
      <c r="J355" s="139" t="str">
        <f t="shared" ca="1" si="62"/>
        <v/>
      </c>
      <c r="K355" s="139" t="str">
        <f t="shared" ca="1" si="63"/>
        <v/>
      </c>
      <c r="L355" s="139" t="str">
        <f t="shared" ca="1" si="64"/>
        <v/>
      </c>
      <c r="M355" s="157" t="str">
        <f t="shared" ca="1" si="65"/>
        <v/>
      </c>
      <c r="N355" s="143">
        <f t="shared" ca="1" si="58"/>
        <v>0</v>
      </c>
      <c r="O355" s="139"/>
      <c r="P355" s="1" t="s">
        <v>191</v>
      </c>
      <c r="Q355" s="1" t="s">
        <v>186</v>
      </c>
      <c r="R355" s="1" t="s">
        <v>189</v>
      </c>
      <c r="W355" s="139"/>
    </row>
    <row r="356" spans="1:23" x14ac:dyDescent="0.25">
      <c r="A356" s="148" t="str">
        <f t="shared" si="55"/>
        <v>201733janvier</v>
      </c>
      <c r="B356" s="155">
        <v>2017</v>
      </c>
      <c r="C356" s="139" t="s">
        <v>104</v>
      </c>
      <c r="D356" s="142">
        <v>33</v>
      </c>
      <c r="E356" s="143">
        <f t="shared" ca="1" si="56"/>
        <v>0</v>
      </c>
      <c r="F356" s="143">
        <f t="shared" ca="1" si="57"/>
        <v>0</v>
      </c>
      <c r="G356" s="139" t="str">
        <f t="shared" ca="1" si="59"/>
        <v/>
      </c>
      <c r="H356" s="139" t="str">
        <f t="shared" ca="1" si="60"/>
        <v/>
      </c>
      <c r="I356" s="139" t="str">
        <f t="shared" ca="1" si="61"/>
        <v/>
      </c>
      <c r="J356" s="139" t="str">
        <f t="shared" ca="1" si="62"/>
        <v/>
      </c>
      <c r="K356" s="139" t="str">
        <f t="shared" ca="1" si="63"/>
        <v/>
      </c>
      <c r="L356" s="139" t="str">
        <f t="shared" ca="1" si="64"/>
        <v/>
      </c>
      <c r="M356" s="157" t="str">
        <f t="shared" ca="1" si="65"/>
        <v/>
      </c>
      <c r="N356" s="143">
        <f t="shared" ca="1" si="58"/>
        <v>0</v>
      </c>
      <c r="O356" s="139"/>
      <c r="P356" s="1" t="s">
        <v>180</v>
      </c>
      <c r="Q356" s="1" t="s">
        <v>175</v>
      </c>
      <c r="R356" s="1" t="s">
        <v>178</v>
      </c>
      <c r="W356" s="139"/>
    </row>
    <row r="357" spans="1:23" x14ac:dyDescent="0.25">
      <c r="A357" s="148" t="str">
        <f t="shared" si="55"/>
        <v>201733février</v>
      </c>
      <c r="B357" s="155">
        <v>2017</v>
      </c>
      <c r="C357" s="139" t="s">
        <v>105</v>
      </c>
      <c r="D357" s="142">
        <v>33</v>
      </c>
      <c r="E357" s="143">
        <f t="shared" ca="1" si="56"/>
        <v>0</v>
      </c>
      <c r="F357" s="143">
        <f t="shared" ca="1" si="57"/>
        <v>0</v>
      </c>
      <c r="G357" s="139" t="str">
        <f t="shared" ca="1" si="59"/>
        <v/>
      </c>
      <c r="H357" s="139" t="str">
        <f t="shared" ca="1" si="60"/>
        <v/>
      </c>
      <c r="I357" s="139" t="str">
        <f t="shared" ca="1" si="61"/>
        <v/>
      </c>
      <c r="J357" s="139" t="str">
        <f t="shared" ca="1" si="62"/>
        <v/>
      </c>
      <c r="K357" s="139" t="str">
        <f t="shared" ca="1" si="63"/>
        <v/>
      </c>
      <c r="L357" s="139" t="str">
        <f t="shared" ca="1" si="64"/>
        <v/>
      </c>
      <c r="M357" s="157" t="str">
        <f t="shared" ca="1" si="65"/>
        <v/>
      </c>
      <c r="N357" s="143">
        <f t="shared" ca="1" si="58"/>
        <v>0</v>
      </c>
      <c r="O357" s="139"/>
      <c r="P357" s="1" t="s">
        <v>181</v>
      </c>
      <c r="Q357" s="1" t="s">
        <v>176</v>
      </c>
      <c r="R357" s="1" t="s">
        <v>179</v>
      </c>
      <c r="W357" s="139"/>
    </row>
    <row r="358" spans="1:23" x14ac:dyDescent="0.25">
      <c r="A358" s="148" t="str">
        <f t="shared" si="55"/>
        <v>201733mars</v>
      </c>
      <c r="B358" s="155">
        <v>2017</v>
      </c>
      <c r="C358" s="139" t="s">
        <v>47</v>
      </c>
      <c r="D358" s="142">
        <v>33</v>
      </c>
      <c r="E358" s="143">
        <f t="shared" ca="1" si="56"/>
        <v>0</v>
      </c>
      <c r="F358" s="143">
        <f t="shared" ca="1" si="57"/>
        <v>0</v>
      </c>
      <c r="G358" s="139" t="str">
        <f t="shared" ca="1" si="59"/>
        <v/>
      </c>
      <c r="H358" s="139" t="str">
        <f t="shared" ca="1" si="60"/>
        <v/>
      </c>
      <c r="I358" s="139" t="str">
        <f t="shared" ca="1" si="61"/>
        <v/>
      </c>
      <c r="J358" s="139" t="str">
        <f t="shared" ca="1" si="62"/>
        <v/>
      </c>
      <c r="K358" s="139" t="str">
        <f t="shared" ca="1" si="63"/>
        <v/>
      </c>
      <c r="L358" s="139" t="str">
        <f t="shared" ca="1" si="64"/>
        <v/>
      </c>
      <c r="M358" s="157" t="str">
        <f t="shared" ca="1" si="65"/>
        <v/>
      </c>
      <c r="N358" s="143">
        <f t="shared" ca="1" si="58"/>
        <v>0</v>
      </c>
      <c r="O358" s="139"/>
      <c r="P358" s="1" t="s">
        <v>182</v>
      </c>
      <c r="Q358" s="1" t="s">
        <v>177</v>
      </c>
      <c r="R358" s="1" t="s">
        <v>180</v>
      </c>
      <c r="W358" s="139"/>
    </row>
    <row r="359" spans="1:23" x14ac:dyDescent="0.25">
      <c r="A359" s="148" t="str">
        <f t="shared" si="55"/>
        <v>201733avril</v>
      </c>
      <c r="B359" s="155">
        <v>2017</v>
      </c>
      <c r="C359" s="139" t="s">
        <v>48</v>
      </c>
      <c r="D359" s="142">
        <v>33</v>
      </c>
      <c r="E359" s="143">
        <f t="shared" ca="1" si="56"/>
        <v>0</v>
      </c>
      <c r="F359" s="143">
        <f t="shared" ca="1" si="57"/>
        <v>0</v>
      </c>
      <c r="G359" s="139" t="str">
        <f t="shared" ca="1" si="59"/>
        <v/>
      </c>
      <c r="H359" s="139" t="str">
        <f t="shared" ca="1" si="60"/>
        <v/>
      </c>
      <c r="I359" s="139" t="str">
        <f t="shared" ca="1" si="61"/>
        <v/>
      </c>
      <c r="J359" s="139" t="str">
        <f t="shared" ca="1" si="62"/>
        <v/>
      </c>
      <c r="K359" s="139" t="str">
        <f t="shared" ca="1" si="63"/>
        <v/>
      </c>
      <c r="L359" s="139" t="str">
        <f t="shared" ca="1" si="64"/>
        <v/>
      </c>
      <c r="M359" s="157" t="str">
        <f t="shared" ca="1" si="65"/>
        <v/>
      </c>
      <c r="N359" s="143">
        <f t="shared" ca="1" si="58"/>
        <v>0</v>
      </c>
      <c r="O359" s="139"/>
      <c r="P359" s="1" t="s">
        <v>183</v>
      </c>
      <c r="Q359" s="1" t="s">
        <v>178</v>
      </c>
      <c r="R359" s="1" t="s">
        <v>181</v>
      </c>
      <c r="W359" s="139"/>
    </row>
    <row r="360" spans="1:23" x14ac:dyDescent="0.25">
      <c r="A360" s="148" t="str">
        <f t="shared" si="55"/>
        <v>201733mai</v>
      </c>
      <c r="B360" s="155">
        <v>2017</v>
      </c>
      <c r="C360" s="139" t="s">
        <v>49</v>
      </c>
      <c r="D360" s="142">
        <v>33</v>
      </c>
      <c r="E360" s="143">
        <f t="shared" ca="1" si="56"/>
        <v>0</v>
      </c>
      <c r="F360" s="143">
        <f t="shared" ca="1" si="57"/>
        <v>0</v>
      </c>
      <c r="G360" s="139" t="str">
        <f t="shared" ca="1" si="59"/>
        <v/>
      </c>
      <c r="H360" s="139" t="str">
        <f t="shared" ca="1" si="60"/>
        <v/>
      </c>
      <c r="I360" s="139" t="str">
        <f t="shared" ca="1" si="61"/>
        <v/>
      </c>
      <c r="J360" s="139" t="str">
        <f t="shared" ca="1" si="62"/>
        <v/>
      </c>
      <c r="K360" s="139" t="str">
        <f t="shared" ca="1" si="63"/>
        <v/>
      </c>
      <c r="L360" s="139" t="str">
        <f t="shared" ca="1" si="64"/>
        <v/>
      </c>
      <c r="M360" s="157" t="str">
        <f t="shared" ca="1" si="65"/>
        <v/>
      </c>
      <c r="N360" s="143">
        <f t="shared" ca="1" si="58"/>
        <v>0</v>
      </c>
      <c r="O360" s="139"/>
      <c r="P360" s="1" t="s">
        <v>184</v>
      </c>
      <c r="Q360" s="1" t="s">
        <v>179</v>
      </c>
      <c r="R360" s="1" t="s">
        <v>182</v>
      </c>
      <c r="W360" s="139"/>
    </row>
    <row r="361" spans="1:23" x14ac:dyDescent="0.25">
      <c r="A361" s="148" t="str">
        <f t="shared" si="55"/>
        <v>201733juin</v>
      </c>
      <c r="B361" s="155">
        <v>2017</v>
      </c>
      <c r="C361" s="139" t="s">
        <v>50</v>
      </c>
      <c r="D361" s="142">
        <v>33</v>
      </c>
      <c r="E361" s="143">
        <f t="shared" ca="1" si="56"/>
        <v>0</v>
      </c>
      <c r="F361" s="143">
        <f t="shared" ca="1" si="57"/>
        <v>0</v>
      </c>
      <c r="G361" s="139" t="str">
        <f t="shared" ca="1" si="59"/>
        <v/>
      </c>
      <c r="H361" s="139" t="str">
        <f t="shared" ca="1" si="60"/>
        <v/>
      </c>
      <c r="I361" s="139" t="str">
        <f t="shared" ca="1" si="61"/>
        <v/>
      </c>
      <c r="J361" s="139" t="str">
        <f t="shared" ca="1" si="62"/>
        <v/>
      </c>
      <c r="K361" s="139" t="str">
        <f t="shared" ca="1" si="63"/>
        <v/>
      </c>
      <c r="L361" s="139" t="str">
        <f t="shared" ca="1" si="64"/>
        <v/>
      </c>
      <c r="M361" s="157" t="str">
        <f t="shared" ca="1" si="65"/>
        <v/>
      </c>
      <c r="N361" s="143">
        <f t="shared" ca="1" si="58"/>
        <v>0</v>
      </c>
      <c r="O361" s="139"/>
      <c r="P361" s="1" t="s">
        <v>185</v>
      </c>
      <c r="Q361" s="1" t="s">
        <v>180</v>
      </c>
      <c r="R361" s="1" t="s">
        <v>183</v>
      </c>
      <c r="W361" s="139"/>
    </row>
    <row r="362" spans="1:23" x14ac:dyDescent="0.25">
      <c r="A362" s="148" t="str">
        <f t="shared" si="55"/>
        <v>201733juillet</v>
      </c>
      <c r="B362" s="155">
        <v>2017</v>
      </c>
      <c r="C362" s="139" t="s">
        <v>106</v>
      </c>
      <c r="D362" s="142">
        <v>33</v>
      </c>
      <c r="E362" s="143">
        <f t="shared" ca="1" si="56"/>
        <v>0</v>
      </c>
      <c r="F362" s="143">
        <f t="shared" ca="1" si="57"/>
        <v>0</v>
      </c>
      <c r="G362" s="139" t="str">
        <f t="shared" ca="1" si="59"/>
        <v/>
      </c>
      <c r="H362" s="139" t="str">
        <f t="shared" ca="1" si="60"/>
        <v/>
      </c>
      <c r="I362" s="139" t="str">
        <f t="shared" ca="1" si="61"/>
        <v/>
      </c>
      <c r="J362" s="139" t="str">
        <f t="shared" ca="1" si="62"/>
        <v/>
      </c>
      <c r="K362" s="139" t="str">
        <f t="shared" ca="1" si="63"/>
        <v/>
      </c>
      <c r="L362" s="139" t="str">
        <f t="shared" ca="1" si="64"/>
        <v/>
      </c>
      <c r="M362" s="157" t="str">
        <f t="shared" ca="1" si="65"/>
        <v/>
      </c>
      <c r="N362" s="143">
        <f t="shared" ca="1" si="58"/>
        <v>0</v>
      </c>
      <c r="O362" s="139"/>
      <c r="P362" s="1" t="s">
        <v>186</v>
      </c>
      <c r="Q362" s="1" t="s">
        <v>181</v>
      </c>
      <c r="R362" s="1" t="s">
        <v>184</v>
      </c>
      <c r="W362" s="139"/>
    </row>
    <row r="363" spans="1:23" x14ac:dyDescent="0.25">
      <c r="A363" s="148" t="str">
        <f t="shared" si="55"/>
        <v>201733août</v>
      </c>
      <c r="B363" s="155">
        <v>2017</v>
      </c>
      <c r="C363" s="139" t="s">
        <v>107</v>
      </c>
      <c r="D363" s="142">
        <v>33</v>
      </c>
      <c r="E363" s="143">
        <f t="shared" ca="1" si="56"/>
        <v>0</v>
      </c>
      <c r="F363" s="143">
        <f t="shared" ca="1" si="57"/>
        <v>0</v>
      </c>
      <c r="G363" s="139" t="str">
        <f t="shared" ca="1" si="59"/>
        <v/>
      </c>
      <c r="H363" s="139" t="str">
        <f t="shared" ca="1" si="60"/>
        <v/>
      </c>
      <c r="I363" s="139" t="str">
        <f t="shared" ca="1" si="61"/>
        <v/>
      </c>
      <c r="J363" s="139" t="str">
        <f t="shared" ca="1" si="62"/>
        <v/>
      </c>
      <c r="K363" s="139" t="str">
        <f t="shared" ca="1" si="63"/>
        <v/>
      </c>
      <c r="L363" s="139" t="str">
        <f t="shared" ca="1" si="64"/>
        <v/>
      </c>
      <c r="M363" s="157" t="str">
        <f t="shared" ca="1" si="65"/>
        <v/>
      </c>
      <c r="N363" s="143">
        <f t="shared" ca="1" si="58"/>
        <v>0</v>
      </c>
      <c r="O363" s="139"/>
      <c r="P363" s="1" t="s">
        <v>187</v>
      </c>
      <c r="Q363" s="1" t="s">
        <v>182</v>
      </c>
      <c r="R363" s="1" t="s">
        <v>185</v>
      </c>
      <c r="W363" s="139"/>
    </row>
    <row r="364" spans="1:23" x14ac:dyDescent="0.25">
      <c r="A364" s="148" t="str">
        <f t="shared" si="55"/>
        <v>201733septembre</v>
      </c>
      <c r="B364" s="155">
        <v>2017</v>
      </c>
      <c r="C364" s="139" t="s">
        <v>108</v>
      </c>
      <c r="D364" s="142">
        <v>33</v>
      </c>
      <c r="E364" s="143">
        <f t="shared" ca="1" si="56"/>
        <v>0</v>
      </c>
      <c r="F364" s="143">
        <f t="shared" ca="1" si="57"/>
        <v>0</v>
      </c>
      <c r="G364" s="139" t="str">
        <f t="shared" ca="1" si="59"/>
        <v/>
      </c>
      <c r="H364" s="139" t="str">
        <f t="shared" ca="1" si="60"/>
        <v/>
      </c>
      <c r="I364" s="139" t="str">
        <f t="shared" ca="1" si="61"/>
        <v/>
      </c>
      <c r="J364" s="139" t="str">
        <f t="shared" ca="1" si="62"/>
        <v/>
      </c>
      <c r="K364" s="139" t="str">
        <f t="shared" ca="1" si="63"/>
        <v/>
      </c>
      <c r="L364" s="139" t="str">
        <f t="shared" ca="1" si="64"/>
        <v/>
      </c>
      <c r="M364" s="157" t="str">
        <f t="shared" ca="1" si="65"/>
        <v/>
      </c>
      <c r="N364" s="143">
        <f t="shared" ca="1" si="58"/>
        <v>0</v>
      </c>
      <c r="O364" s="139"/>
      <c r="P364" s="1" t="s">
        <v>188</v>
      </c>
      <c r="Q364" s="1" t="s">
        <v>183</v>
      </c>
      <c r="R364" s="1" t="s">
        <v>186</v>
      </c>
      <c r="W364" s="139"/>
    </row>
    <row r="365" spans="1:23" x14ac:dyDescent="0.25">
      <c r="A365" s="148" t="str">
        <f t="shared" si="55"/>
        <v>201733octobre</v>
      </c>
      <c r="B365" s="155">
        <v>2017</v>
      </c>
      <c r="C365" s="139" t="s">
        <v>109</v>
      </c>
      <c r="D365" s="142">
        <v>33</v>
      </c>
      <c r="E365" s="143">
        <f t="shared" ca="1" si="56"/>
        <v>0</v>
      </c>
      <c r="F365" s="143">
        <f t="shared" ca="1" si="57"/>
        <v>0</v>
      </c>
      <c r="G365" s="139" t="str">
        <f t="shared" ca="1" si="59"/>
        <v/>
      </c>
      <c r="H365" s="139" t="str">
        <f t="shared" ca="1" si="60"/>
        <v/>
      </c>
      <c r="I365" s="139" t="str">
        <f t="shared" ca="1" si="61"/>
        <v/>
      </c>
      <c r="J365" s="139" t="str">
        <f t="shared" ca="1" si="62"/>
        <v/>
      </c>
      <c r="K365" s="139" t="str">
        <f t="shared" ca="1" si="63"/>
        <v/>
      </c>
      <c r="L365" s="139" t="str">
        <f t="shared" ca="1" si="64"/>
        <v/>
      </c>
      <c r="M365" s="157" t="str">
        <f t="shared" ca="1" si="65"/>
        <v/>
      </c>
      <c r="N365" s="143">
        <f t="shared" ca="1" si="58"/>
        <v>0</v>
      </c>
      <c r="O365" s="139"/>
      <c r="P365" s="1" t="s">
        <v>189</v>
      </c>
      <c r="Q365" s="1" t="s">
        <v>184</v>
      </c>
      <c r="R365" s="1" t="s">
        <v>187</v>
      </c>
      <c r="W365" s="139"/>
    </row>
    <row r="366" spans="1:23" x14ac:dyDescent="0.25">
      <c r="A366" s="148" t="str">
        <f t="shared" si="55"/>
        <v>201733novembre</v>
      </c>
      <c r="B366" s="155">
        <v>2017</v>
      </c>
      <c r="C366" s="139" t="s">
        <v>110</v>
      </c>
      <c r="D366" s="142">
        <v>33</v>
      </c>
      <c r="E366" s="143">
        <f t="shared" ca="1" si="56"/>
        <v>0</v>
      </c>
      <c r="F366" s="143">
        <f t="shared" ca="1" si="57"/>
        <v>0</v>
      </c>
      <c r="G366" s="139" t="str">
        <f t="shared" ca="1" si="59"/>
        <v/>
      </c>
      <c r="H366" s="139" t="str">
        <f t="shared" ca="1" si="60"/>
        <v/>
      </c>
      <c r="I366" s="139" t="str">
        <f t="shared" ca="1" si="61"/>
        <v/>
      </c>
      <c r="J366" s="139" t="str">
        <f t="shared" ca="1" si="62"/>
        <v/>
      </c>
      <c r="K366" s="139" t="str">
        <f t="shared" ca="1" si="63"/>
        <v/>
      </c>
      <c r="L366" s="139" t="str">
        <f t="shared" ca="1" si="64"/>
        <v/>
      </c>
      <c r="M366" s="157" t="str">
        <f t="shared" ca="1" si="65"/>
        <v/>
      </c>
      <c r="N366" s="143">
        <f t="shared" ca="1" si="58"/>
        <v>0</v>
      </c>
      <c r="O366" s="139"/>
      <c r="P366" s="1" t="s">
        <v>190</v>
      </c>
      <c r="Q366" s="1" t="s">
        <v>185</v>
      </c>
      <c r="R366" s="1" t="s">
        <v>188</v>
      </c>
      <c r="W366" s="139"/>
    </row>
    <row r="367" spans="1:23" x14ac:dyDescent="0.25">
      <c r="A367" s="148" t="str">
        <f t="shared" si="55"/>
        <v>201733décembre</v>
      </c>
      <c r="B367" s="155">
        <v>2017</v>
      </c>
      <c r="C367" s="139" t="s">
        <v>111</v>
      </c>
      <c r="D367" s="142">
        <v>33</v>
      </c>
      <c r="E367" s="143">
        <f t="shared" ca="1" si="56"/>
        <v>0</v>
      </c>
      <c r="F367" s="143">
        <f t="shared" ca="1" si="57"/>
        <v>0</v>
      </c>
      <c r="G367" s="139" t="str">
        <f t="shared" ca="1" si="59"/>
        <v/>
      </c>
      <c r="H367" s="139" t="str">
        <f t="shared" ca="1" si="60"/>
        <v/>
      </c>
      <c r="I367" s="139" t="str">
        <f t="shared" ca="1" si="61"/>
        <v/>
      </c>
      <c r="J367" s="139" t="str">
        <f t="shared" ca="1" si="62"/>
        <v/>
      </c>
      <c r="K367" s="139" t="str">
        <f t="shared" ca="1" si="63"/>
        <v/>
      </c>
      <c r="L367" s="139" t="str">
        <f t="shared" ca="1" si="64"/>
        <v/>
      </c>
      <c r="M367" s="157" t="str">
        <f t="shared" ca="1" si="65"/>
        <v/>
      </c>
      <c r="N367" s="143">
        <f t="shared" ca="1" si="58"/>
        <v>0</v>
      </c>
      <c r="O367" s="139"/>
      <c r="P367" s="1" t="s">
        <v>191</v>
      </c>
      <c r="Q367" s="1" t="s">
        <v>186</v>
      </c>
      <c r="R367" s="1" t="s">
        <v>189</v>
      </c>
      <c r="W367" s="139"/>
    </row>
    <row r="368" spans="1:23" x14ac:dyDescent="0.25">
      <c r="A368" s="148" t="str">
        <f t="shared" si="55"/>
        <v>201734janvier</v>
      </c>
      <c r="B368" s="155">
        <v>2017</v>
      </c>
      <c r="C368" s="139" t="s">
        <v>104</v>
      </c>
      <c r="D368" s="142">
        <v>34</v>
      </c>
      <c r="E368" s="143">
        <f t="shared" ca="1" si="56"/>
        <v>0</v>
      </c>
      <c r="F368" s="143">
        <f t="shared" ca="1" si="57"/>
        <v>0</v>
      </c>
      <c r="G368" s="139" t="str">
        <f t="shared" ca="1" si="59"/>
        <v/>
      </c>
      <c r="H368" s="139" t="str">
        <f t="shared" ca="1" si="60"/>
        <v/>
      </c>
      <c r="I368" s="139" t="str">
        <f t="shared" ca="1" si="61"/>
        <v/>
      </c>
      <c r="J368" s="139" t="str">
        <f t="shared" ca="1" si="62"/>
        <v/>
      </c>
      <c r="K368" s="139" t="str">
        <f t="shared" ca="1" si="63"/>
        <v/>
      </c>
      <c r="L368" s="139" t="str">
        <f t="shared" ca="1" si="64"/>
        <v/>
      </c>
      <c r="M368" s="157" t="str">
        <f t="shared" ca="1" si="65"/>
        <v/>
      </c>
      <c r="N368" s="143">
        <f t="shared" ca="1" si="58"/>
        <v>0</v>
      </c>
      <c r="O368" s="139"/>
      <c r="P368" s="1" t="s">
        <v>180</v>
      </c>
      <c r="Q368" s="1" t="s">
        <v>175</v>
      </c>
      <c r="R368" s="1" t="s">
        <v>178</v>
      </c>
      <c r="W368" s="139"/>
    </row>
    <row r="369" spans="1:23" x14ac:dyDescent="0.25">
      <c r="A369" s="148" t="str">
        <f t="shared" si="55"/>
        <v>201734février</v>
      </c>
      <c r="B369" s="155">
        <v>2017</v>
      </c>
      <c r="C369" s="139" t="s">
        <v>105</v>
      </c>
      <c r="D369" s="142">
        <v>34</v>
      </c>
      <c r="E369" s="143">
        <f t="shared" ca="1" si="56"/>
        <v>0</v>
      </c>
      <c r="F369" s="143">
        <f t="shared" ca="1" si="57"/>
        <v>0</v>
      </c>
      <c r="G369" s="139" t="str">
        <f t="shared" ca="1" si="59"/>
        <v/>
      </c>
      <c r="H369" s="139" t="str">
        <f t="shared" ca="1" si="60"/>
        <v/>
      </c>
      <c r="I369" s="139" t="str">
        <f t="shared" ca="1" si="61"/>
        <v/>
      </c>
      <c r="J369" s="139" t="str">
        <f t="shared" ca="1" si="62"/>
        <v/>
      </c>
      <c r="K369" s="139" t="str">
        <f t="shared" ca="1" si="63"/>
        <v/>
      </c>
      <c r="L369" s="139" t="str">
        <f t="shared" ca="1" si="64"/>
        <v/>
      </c>
      <c r="M369" s="157" t="str">
        <f t="shared" ca="1" si="65"/>
        <v/>
      </c>
      <c r="N369" s="143">
        <f t="shared" ca="1" si="58"/>
        <v>0</v>
      </c>
      <c r="O369" s="139"/>
      <c r="P369" s="1" t="s">
        <v>181</v>
      </c>
      <c r="Q369" s="1" t="s">
        <v>176</v>
      </c>
      <c r="R369" s="1" t="s">
        <v>179</v>
      </c>
      <c r="W369" s="139"/>
    </row>
    <row r="370" spans="1:23" x14ac:dyDescent="0.25">
      <c r="A370" s="148" t="str">
        <f t="shared" si="55"/>
        <v>201734mars</v>
      </c>
      <c r="B370" s="155">
        <v>2017</v>
      </c>
      <c r="C370" s="139" t="s">
        <v>47</v>
      </c>
      <c r="D370" s="142">
        <v>34</v>
      </c>
      <c r="E370" s="143">
        <f t="shared" ca="1" si="56"/>
        <v>0</v>
      </c>
      <c r="F370" s="143">
        <f t="shared" ca="1" si="57"/>
        <v>0</v>
      </c>
      <c r="G370" s="139" t="str">
        <f t="shared" ca="1" si="59"/>
        <v/>
      </c>
      <c r="H370" s="139" t="str">
        <f t="shared" ca="1" si="60"/>
        <v/>
      </c>
      <c r="I370" s="139" t="str">
        <f t="shared" ca="1" si="61"/>
        <v/>
      </c>
      <c r="J370" s="139" t="str">
        <f t="shared" ca="1" si="62"/>
        <v/>
      </c>
      <c r="K370" s="139" t="str">
        <f t="shared" ca="1" si="63"/>
        <v/>
      </c>
      <c r="L370" s="139" t="str">
        <f t="shared" ca="1" si="64"/>
        <v/>
      </c>
      <c r="M370" s="157" t="str">
        <f t="shared" ca="1" si="65"/>
        <v/>
      </c>
      <c r="N370" s="143">
        <f t="shared" ca="1" si="58"/>
        <v>0</v>
      </c>
      <c r="O370" s="139"/>
      <c r="P370" s="1" t="s">
        <v>182</v>
      </c>
      <c r="Q370" s="1" t="s">
        <v>177</v>
      </c>
      <c r="R370" s="1" t="s">
        <v>180</v>
      </c>
      <c r="W370" s="139"/>
    </row>
    <row r="371" spans="1:23" x14ac:dyDescent="0.25">
      <c r="A371" s="148" t="str">
        <f t="shared" si="55"/>
        <v>201734avril</v>
      </c>
      <c r="B371" s="155">
        <v>2017</v>
      </c>
      <c r="C371" s="139" t="s">
        <v>48</v>
      </c>
      <c r="D371" s="142">
        <v>34</v>
      </c>
      <c r="E371" s="143">
        <f t="shared" ca="1" si="56"/>
        <v>0</v>
      </c>
      <c r="F371" s="143">
        <f t="shared" ca="1" si="57"/>
        <v>0</v>
      </c>
      <c r="G371" s="139" t="str">
        <f t="shared" ca="1" si="59"/>
        <v/>
      </c>
      <c r="H371" s="139" t="str">
        <f t="shared" ca="1" si="60"/>
        <v/>
      </c>
      <c r="I371" s="139" t="str">
        <f t="shared" ca="1" si="61"/>
        <v/>
      </c>
      <c r="J371" s="139" t="str">
        <f t="shared" ca="1" si="62"/>
        <v/>
      </c>
      <c r="K371" s="139" t="str">
        <f t="shared" ca="1" si="63"/>
        <v/>
      </c>
      <c r="L371" s="139" t="str">
        <f t="shared" ca="1" si="64"/>
        <v/>
      </c>
      <c r="M371" s="157" t="str">
        <f t="shared" ca="1" si="65"/>
        <v/>
      </c>
      <c r="N371" s="143">
        <f t="shared" ca="1" si="58"/>
        <v>0</v>
      </c>
      <c r="O371" s="139"/>
      <c r="P371" s="1" t="s">
        <v>183</v>
      </c>
      <c r="Q371" s="1" t="s">
        <v>178</v>
      </c>
      <c r="R371" s="1" t="s">
        <v>181</v>
      </c>
      <c r="W371" s="139"/>
    </row>
    <row r="372" spans="1:23" x14ac:dyDescent="0.25">
      <c r="A372" s="148" t="str">
        <f t="shared" si="55"/>
        <v>201734mai</v>
      </c>
      <c r="B372" s="155">
        <v>2017</v>
      </c>
      <c r="C372" s="139" t="s">
        <v>49</v>
      </c>
      <c r="D372" s="142">
        <v>34</v>
      </c>
      <c r="E372" s="143">
        <f t="shared" ca="1" si="56"/>
        <v>0</v>
      </c>
      <c r="F372" s="143">
        <f t="shared" ca="1" si="57"/>
        <v>0</v>
      </c>
      <c r="G372" s="139" t="str">
        <f t="shared" ca="1" si="59"/>
        <v/>
      </c>
      <c r="H372" s="139" t="str">
        <f t="shared" ca="1" si="60"/>
        <v/>
      </c>
      <c r="I372" s="139" t="str">
        <f t="shared" ca="1" si="61"/>
        <v/>
      </c>
      <c r="J372" s="139" t="str">
        <f t="shared" ca="1" si="62"/>
        <v/>
      </c>
      <c r="K372" s="139" t="str">
        <f t="shared" ca="1" si="63"/>
        <v/>
      </c>
      <c r="L372" s="139" t="str">
        <f t="shared" ca="1" si="64"/>
        <v/>
      </c>
      <c r="M372" s="157" t="str">
        <f t="shared" ca="1" si="65"/>
        <v/>
      </c>
      <c r="N372" s="143">
        <f t="shared" ca="1" si="58"/>
        <v>0</v>
      </c>
      <c r="O372" s="139"/>
      <c r="P372" s="1" t="s">
        <v>184</v>
      </c>
      <c r="Q372" s="1" t="s">
        <v>179</v>
      </c>
      <c r="R372" s="1" t="s">
        <v>182</v>
      </c>
      <c r="W372" s="139"/>
    </row>
    <row r="373" spans="1:23" x14ac:dyDescent="0.25">
      <c r="A373" s="148" t="str">
        <f t="shared" si="55"/>
        <v>201734juin</v>
      </c>
      <c r="B373" s="155">
        <v>2017</v>
      </c>
      <c r="C373" s="139" t="s">
        <v>50</v>
      </c>
      <c r="D373" s="142">
        <v>34</v>
      </c>
      <c r="E373" s="143">
        <f t="shared" ca="1" si="56"/>
        <v>0</v>
      </c>
      <c r="F373" s="143">
        <f t="shared" ca="1" si="57"/>
        <v>0</v>
      </c>
      <c r="G373" s="139" t="str">
        <f t="shared" ca="1" si="59"/>
        <v/>
      </c>
      <c r="H373" s="139" t="str">
        <f t="shared" ca="1" si="60"/>
        <v/>
      </c>
      <c r="I373" s="139" t="str">
        <f t="shared" ca="1" si="61"/>
        <v/>
      </c>
      <c r="J373" s="139" t="str">
        <f t="shared" ca="1" si="62"/>
        <v/>
      </c>
      <c r="K373" s="139" t="str">
        <f t="shared" ca="1" si="63"/>
        <v/>
      </c>
      <c r="L373" s="139" t="str">
        <f t="shared" ca="1" si="64"/>
        <v/>
      </c>
      <c r="M373" s="157" t="str">
        <f t="shared" ca="1" si="65"/>
        <v/>
      </c>
      <c r="N373" s="143">
        <f t="shared" ca="1" si="58"/>
        <v>0</v>
      </c>
      <c r="O373" s="139"/>
      <c r="P373" s="1" t="s">
        <v>185</v>
      </c>
      <c r="Q373" s="1" t="s">
        <v>180</v>
      </c>
      <c r="R373" s="1" t="s">
        <v>183</v>
      </c>
      <c r="W373" s="139"/>
    </row>
    <row r="374" spans="1:23" x14ac:dyDescent="0.25">
      <c r="A374" s="148" t="str">
        <f t="shared" si="55"/>
        <v>201734juillet</v>
      </c>
      <c r="B374" s="155">
        <v>2017</v>
      </c>
      <c r="C374" s="139" t="s">
        <v>106</v>
      </c>
      <c r="D374" s="142">
        <v>34</v>
      </c>
      <c r="E374" s="143">
        <f t="shared" ca="1" si="56"/>
        <v>0</v>
      </c>
      <c r="F374" s="143">
        <f t="shared" ca="1" si="57"/>
        <v>0</v>
      </c>
      <c r="G374" s="139" t="str">
        <f t="shared" ca="1" si="59"/>
        <v/>
      </c>
      <c r="H374" s="139" t="str">
        <f t="shared" ca="1" si="60"/>
        <v/>
      </c>
      <c r="I374" s="139" t="str">
        <f t="shared" ca="1" si="61"/>
        <v/>
      </c>
      <c r="J374" s="139" t="str">
        <f t="shared" ca="1" si="62"/>
        <v/>
      </c>
      <c r="K374" s="139" t="str">
        <f t="shared" ca="1" si="63"/>
        <v/>
      </c>
      <c r="L374" s="139" t="str">
        <f t="shared" ca="1" si="64"/>
        <v/>
      </c>
      <c r="M374" s="157" t="str">
        <f t="shared" ca="1" si="65"/>
        <v/>
      </c>
      <c r="N374" s="143">
        <f t="shared" ca="1" si="58"/>
        <v>0</v>
      </c>
      <c r="O374" s="139"/>
      <c r="P374" s="1" t="s">
        <v>186</v>
      </c>
      <c r="Q374" s="1" t="s">
        <v>181</v>
      </c>
      <c r="R374" s="1" t="s">
        <v>184</v>
      </c>
      <c r="W374" s="139"/>
    </row>
    <row r="375" spans="1:23" x14ac:dyDescent="0.25">
      <c r="A375" s="148" t="str">
        <f t="shared" si="55"/>
        <v>201734août</v>
      </c>
      <c r="B375" s="155">
        <v>2017</v>
      </c>
      <c r="C375" s="139" t="s">
        <v>107</v>
      </c>
      <c r="D375" s="142">
        <v>34</v>
      </c>
      <c r="E375" s="143">
        <f t="shared" ca="1" si="56"/>
        <v>0</v>
      </c>
      <c r="F375" s="143">
        <f t="shared" ca="1" si="57"/>
        <v>0</v>
      </c>
      <c r="G375" s="139" t="str">
        <f t="shared" ca="1" si="59"/>
        <v/>
      </c>
      <c r="H375" s="139" t="str">
        <f t="shared" ca="1" si="60"/>
        <v/>
      </c>
      <c r="I375" s="139" t="str">
        <f t="shared" ca="1" si="61"/>
        <v/>
      </c>
      <c r="J375" s="139" t="str">
        <f t="shared" ca="1" si="62"/>
        <v/>
      </c>
      <c r="K375" s="139" t="str">
        <f t="shared" ca="1" si="63"/>
        <v/>
      </c>
      <c r="L375" s="139" t="str">
        <f t="shared" ca="1" si="64"/>
        <v/>
      </c>
      <c r="M375" s="157" t="str">
        <f t="shared" ca="1" si="65"/>
        <v/>
      </c>
      <c r="N375" s="143">
        <f t="shared" ca="1" si="58"/>
        <v>0</v>
      </c>
      <c r="O375" s="139"/>
      <c r="P375" s="1" t="s">
        <v>187</v>
      </c>
      <c r="Q375" s="1" t="s">
        <v>182</v>
      </c>
      <c r="R375" s="1" t="s">
        <v>185</v>
      </c>
      <c r="W375" s="139"/>
    </row>
    <row r="376" spans="1:23" x14ac:dyDescent="0.25">
      <c r="A376" s="148" t="str">
        <f t="shared" si="55"/>
        <v>201734septembre</v>
      </c>
      <c r="B376" s="155">
        <v>2017</v>
      </c>
      <c r="C376" s="139" t="s">
        <v>108</v>
      </c>
      <c r="D376" s="142">
        <v>34</v>
      </c>
      <c r="E376" s="143">
        <f t="shared" ca="1" si="56"/>
        <v>0</v>
      </c>
      <c r="F376" s="143">
        <f t="shared" ca="1" si="57"/>
        <v>0</v>
      </c>
      <c r="G376" s="139" t="str">
        <f t="shared" ca="1" si="59"/>
        <v/>
      </c>
      <c r="H376" s="139" t="str">
        <f t="shared" ca="1" si="60"/>
        <v/>
      </c>
      <c r="I376" s="139" t="str">
        <f t="shared" ca="1" si="61"/>
        <v/>
      </c>
      <c r="J376" s="139" t="str">
        <f t="shared" ca="1" si="62"/>
        <v/>
      </c>
      <c r="K376" s="139" t="str">
        <f t="shared" ca="1" si="63"/>
        <v/>
      </c>
      <c r="L376" s="139" t="str">
        <f t="shared" ca="1" si="64"/>
        <v/>
      </c>
      <c r="M376" s="157" t="str">
        <f t="shared" ca="1" si="65"/>
        <v/>
      </c>
      <c r="N376" s="143">
        <f t="shared" ca="1" si="58"/>
        <v>0</v>
      </c>
      <c r="O376" s="139"/>
      <c r="P376" s="1" t="s">
        <v>188</v>
      </c>
      <c r="Q376" s="1" t="s">
        <v>183</v>
      </c>
      <c r="R376" s="1" t="s">
        <v>186</v>
      </c>
      <c r="W376" s="139"/>
    </row>
    <row r="377" spans="1:23" x14ac:dyDescent="0.25">
      <c r="A377" s="148" t="str">
        <f t="shared" si="55"/>
        <v>201734octobre</v>
      </c>
      <c r="B377" s="155">
        <v>2017</v>
      </c>
      <c r="C377" s="139" t="s">
        <v>109</v>
      </c>
      <c r="D377" s="142">
        <v>34</v>
      </c>
      <c r="E377" s="143">
        <f t="shared" ca="1" si="56"/>
        <v>0</v>
      </c>
      <c r="F377" s="143">
        <f t="shared" ca="1" si="57"/>
        <v>0</v>
      </c>
      <c r="G377" s="139" t="str">
        <f t="shared" ca="1" si="59"/>
        <v/>
      </c>
      <c r="H377" s="139" t="str">
        <f t="shared" ca="1" si="60"/>
        <v/>
      </c>
      <c r="I377" s="139" t="str">
        <f t="shared" ca="1" si="61"/>
        <v/>
      </c>
      <c r="J377" s="139" t="str">
        <f t="shared" ca="1" si="62"/>
        <v/>
      </c>
      <c r="K377" s="139" t="str">
        <f t="shared" ca="1" si="63"/>
        <v/>
      </c>
      <c r="L377" s="139" t="str">
        <f t="shared" ca="1" si="64"/>
        <v/>
      </c>
      <c r="M377" s="157" t="str">
        <f t="shared" ca="1" si="65"/>
        <v/>
      </c>
      <c r="N377" s="143">
        <f t="shared" ca="1" si="58"/>
        <v>0</v>
      </c>
      <c r="O377" s="139"/>
      <c r="P377" s="1" t="s">
        <v>189</v>
      </c>
      <c r="Q377" s="1" t="s">
        <v>184</v>
      </c>
      <c r="R377" s="1" t="s">
        <v>187</v>
      </c>
      <c r="W377" s="139"/>
    </row>
    <row r="378" spans="1:23" x14ac:dyDescent="0.25">
      <c r="A378" s="148" t="str">
        <f t="shared" si="55"/>
        <v>201734novembre</v>
      </c>
      <c r="B378" s="155">
        <v>2017</v>
      </c>
      <c r="C378" s="139" t="s">
        <v>110</v>
      </c>
      <c r="D378" s="142">
        <v>34</v>
      </c>
      <c r="E378" s="143">
        <f t="shared" ca="1" si="56"/>
        <v>0</v>
      </c>
      <c r="F378" s="143">
        <f t="shared" ca="1" si="57"/>
        <v>0</v>
      </c>
      <c r="G378" s="139" t="str">
        <f t="shared" ca="1" si="59"/>
        <v/>
      </c>
      <c r="H378" s="139" t="str">
        <f t="shared" ca="1" si="60"/>
        <v/>
      </c>
      <c r="I378" s="139" t="str">
        <f t="shared" ca="1" si="61"/>
        <v/>
      </c>
      <c r="J378" s="139" t="str">
        <f t="shared" ca="1" si="62"/>
        <v/>
      </c>
      <c r="K378" s="139" t="str">
        <f t="shared" ca="1" si="63"/>
        <v/>
      </c>
      <c r="L378" s="139" t="str">
        <f t="shared" ca="1" si="64"/>
        <v/>
      </c>
      <c r="M378" s="157" t="str">
        <f t="shared" ca="1" si="65"/>
        <v/>
      </c>
      <c r="N378" s="143">
        <f t="shared" ca="1" si="58"/>
        <v>0</v>
      </c>
      <c r="O378" s="139"/>
      <c r="P378" s="1" t="s">
        <v>190</v>
      </c>
      <c r="Q378" s="1" t="s">
        <v>185</v>
      </c>
      <c r="R378" s="1" t="s">
        <v>188</v>
      </c>
      <c r="W378" s="139"/>
    </row>
    <row r="379" spans="1:23" x14ac:dyDescent="0.25">
      <c r="A379" s="148" t="str">
        <f t="shared" si="55"/>
        <v>201734décembre</v>
      </c>
      <c r="B379" s="155">
        <v>2017</v>
      </c>
      <c r="C379" s="139" t="s">
        <v>111</v>
      </c>
      <c r="D379" s="142">
        <v>34</v>
      </c>
      <c r="E379" s="143">
        <f t="shared" ca="1" si="56"/>
        <v>0</v>
      </c>
      <c r="F379" s="143">
        <f t="shared" ca="1" si="57"/>
        <v>0</v>
      </c>
      <c r="G379" s="139" t="str">
        <f t="shared" ca="1" si="59"/>
        <v/>
      </c>
      <c r="H379" s="139" t="str">
        <f t="shared" ca="1" si="60"/>
        <v/>
      </c>
      <c r="I379" s="139" t="str">
        <f t="shared" ca="1" si="61"/>
        <v/>
      </c>
      <c r="J379" s="139" t="str">
        <f t="shared" ca="1" si="62"/>
        <v/>
      </c>
      <c r="K379" s="139" t="str">
        <f t="shared" ca="1" si="63"/>
        <v/>
      </c>
      <c r="L379" s="139" t="str">
        <f t="shared" ca="1" si="64"/>
        <v/>
      </c>
      <c r="M379" s="157" t="str">
        <f t="shared" ca="1" si="65"/>
        <v/>
      </c>
      <c r="N379" s="143">
        <f t="shared" ca="1" si="58"/>
        <v>0</v>
      </c>
      <c r="O379" s="139"/>
      <c r="P379" s="1" t="s">
        <v>191</v>
      </c>
      <c r="Q379" s="1" t="s">
        <v>186</v>
      </c>
      <c r="R379" s="1" t="s">
        <v>189</v>
      </c>
      <c r="W379" s="139"/>
    </row>
    <row r="380" spans="1:23" x14ac:dyDescent="0.25">
      <c r="A380" s="148" t="str">
        <f t="shared" si="55"/>
        <v>201738janvier</v>
      </c>
      <c r="B380" s="155">
        <v>2017</v>
      </c>
      <c r="C380" s="139" t="s">
        <v>104</v>
      </c>
      <c r="D380" s="142">
        <v>38</v>
      </c>
      <c r="E380" s="143">
        <f t="shared" ca="1" si="56"/>
        <v>0</v>
      </c>
      <c r="F380" s="143">
        <f t="shared" ca="1" si="57"/>
        <v>0</v>
      </c>
      <c r="G380" s="139" t="str">
        <f t="shared" ca="1" si="59"/>
        <v/>
      </c>
      <c r="H380" s="139" t="str">
        <f t="shared" ca="1" si="60"/>
        <v/>
      </c>
      <c r="I380" s="139" t="str">
        <f t="shared" ca="1" si="61"/>
        <v/>
      </c>
      <c r="J380" s="139" t="str">
        <f t="shared" ca="1" si="62"/>
        <v/>
      </c>
      <c r="K380" s="139" t="str">
        <f t="shared" ca="1" si="63"/>
        <v/>
      </c>
      <c r="L380" s="139" t="str">
        <f t="shared" ca="1" si="64"/>
        <v/>
      </c>
      <c r="M380" s="157" t="str">
        <f t="shared" ca="1" si="65"/>
        <v/>
      </c>
      <c r="N380" s="143">
        <f t="shared" ca="1" si="58"/>
        <v>0</v>
      </c>
      <c r="O380" s="139"/>
      <c r="P380" s="1" t="s">
        <v>180</v>
      </c>
      <c r="Q380" s="1" t="s">
        <v>175</v>
      </c>
      <c r="R380" s="1" t="s">
        <v>178</v>
      </c>
      <c r="W380" s="139"/>
    </row>
    <row r="381" spans="1:23" x14ac:dyDescent="0.25">
      <c r="A381" s="148" t="str">
        <f t="shared" si="55"/>
        <v>201738février</v>
      </c>
      <c r="B381" s="155">
        <v>2017</v>
      </c>
      <c r="C381" s="139" t="s">
        <v>105</v>
      </c>
      <c r="D381" s="142">
        <v>38</v>
      </c>
      <c r="E381" s="143">
        <f t="shared" ca="1" si="56"/>
        <v>0</v>
      </c>
      <c r="F381" s="143">
        <f t="shared" ca="1" si="57"/>
        <v>0</v>
      </c>
      <c r="G381" s="139" t="str">
        <f t="shared" ca="1" si="59"/>
        <v/>
      </c>
      <c r="H381" s="139" t="str">
        <f t="shared" ca="1" si="60"/>
        <v/>
      </c>
      <c r="I381" s="139" t="str">
        <f t="shared" ca="1" si="61"/>
        <v/>
      </c>
      <c r="J381" s="139" t="str">
        <f t="shared" ca="1" si="62"/>
        <v/>
      </c>
      <c r="K381" s="139" t="str">
        <f t="shared" ca="1" si="63"/>
        <v/>
      </c>
      <c r="L381" s="139" t="str">
        <f t="shared" ca="1" si="64"/>
        <v/>
      </c>
      <c r="M381" s="157" t="str">
        <f t="shared" ca="1" si="65"/>
        <v/>
      </c>
      <c r="N381" s="143">
        <f t="shared" ca="1" si="58"/>
        <v>0</v>
      </c>
      <c r="O381" s="139"/>
      <c r="P381" s="1" t="s">
        <v>181</v>
      </c>
      <c r="Q381" s="1" t="s">
        <v>176</v>
      </c>
      <c r="R381" s="1" t="s">
        <v>179</v>
      </c>
      <c r="W381" s="139"/>
    </row>
    <row r="382" spans="1:23" x14ac:dyDescent="0.25">
      <c r="A382" s="148" t="str">
        <f t="shared" si="55"/>
        <v>201738mars</v>
      </c>
      <c r="B382" s="155">
        <v>2017</v>
      </c>
      <c r="C382" s="139" t="s">
        <v>47</v>
      </c>
      <c r="D382" s="142">
        <v>38</v>
      </c>
      <c r="E382" s="143">
        <f t="shared" ca="1" si="56"/>
        <v>0</v>
      </c>
      <c r="F382" s="143">
        <f t="shared" ca="1" si="57"/>
        <v>0</v>
      </c>
      <c r="G382" s="139" t="str">
        <f t="shared" ca="1" si="59"/>
        <v/>
      </c>
      <c r="H382" s="139" t="str">
        <f t="shared" ca="1" si="60"/>
        <v/>
      </c>
      <c r="I382" s="139" t="str">
        <f t="shared" ca="1" si="61"/>
        <v/>
      </c>
      <c r="J382" s="139" t="str">
        <f t="shared" ca="1" si="62"/>
        <v/>
      </c>
      <c r="K382" s="139" t="str">
        <f t="shared" ca="1" si="63"/>
        <v/>
      </c>
      <c r="L382" s="139" t="str">
        <f t="shared" ca="1" si="64"/>
        <v/>
      </c>
      <c r="M382" s="157" t="str">
        <f t="shared" ca="1" si="65"/>
        <v/>
      </c>
      <c r="N382" s="143">
        <f t="shared" ca="1" si="58"/>
        <v>0</v>
      </c>
      <c r="O382" s="139"/>
      <c r="P382" s="1" t="s">
        <v>182</v>
      </c>
      <c r="Q382" s="1" t="s">
        <v>177</v>
      </c>
      <c r="R382" s="1" t="s">
        <v>180</v>
      </c>
      <c r="W382" s="139"/>
    </row>
    <row r="383" spans="1:23" x14ac:dyDescent="0.25">
      <c r="A383" s="148" t="str">
        <f t="shared" si="55"/>
        <v>201738avril</v>
      </c>
      <c r="B383" s="155">
        <v>2017</v>
      </c>
      <c r="C383" s="139" t="s">
        <v>48</v>
      </c>
      <c r="D383" s="142">
        <v>38</v>
      </c>
      <c r="E383" s="143">
        <f t="shared" ca="1" si="56"/>
        <v>0</v>
      </c>
      <c r="F383" s="143">
        <f t="shared" ca="1" si="57"/>
        <v>0</v>
      </c>
      <c r="G383" s="139" t="str">
        <f t="shared" ca="1" si="59"/>
        <v/>
      </c>
      <c r="H383" s="139" t="str">
        <f t="shared" ca="1" si="60"/>
        <v/>
      </c>
      <c r="I383" s="139" t="str">
        <f t="shared" ca="1" si="61"/>
        <v/>
      </c>
      <c r="J383" s="139" t="str">
        <f t="shared" ca="1" si="62"/>
        <v/>
      </c>
      <c r="K383" s="139" t="str">
        <f t="shared" ca="1" si="63"/>
        <v/>
      </c>
      <c r="L383" s="139" t="str">
        <f t="shared" ca="1" si="64"/>
        <v/>
      </c>
      <c r="M383" s="157" t="str">
        <f t="shared" ca="1" si="65"/>
        <v/>
      </c>
      <c r="N383" s="143">
        <f t="shared" ca="1" si="58"/>
        <v>0</v>
      </c>
      <c r="O383" s="139"/>
      <c r="P383" s="1" t="s">
        <v>183</v>
      </c>
      <c r="Q383" s="1" t="s">
        <v>178</v>
      </c>
      <c r="R383" s="1" t="s">
        <v>181</v>
      </c>
      <c r="W383" s="139"/>
    </row>
    <row r="384" spans="1:23" x14ac:dyDescent="0.25">
      <c r="A384" s="148" t="str">
        <f t="shared" si="55"/>
        <v>201738mai</v>
      </c>
      <c r="B384" s="155">
        <v>2017</v>
      </c>
      <c r="C384" s="139" t="s">
        <v>49</v>
      </c>
      <c r="D384" s="142">
        <v>38</v>
      </c>
      <c r="E384" s="143">
        <f t="shared" ca="1" si="56"/>
        <v>0</v>
      </c>
      <c r="F384" s="143">
        <f t="shared" ca="1" si="57"/>
        <v>0</v>
      </c>
      <c r="G384" s="139" t="str">
        <f t="shared" ca="1" si="59"/>
        <v/>
      </c>
      <c r="H384" s="139" t="str">
        <f t="shared" ca="1" si="60"/>
        <v/>
      </c>
      <c r="I384" s="139" t="str">
        <f t="shared" ca="1" si="61"/>
        <v/>
      </c>
      <c r="J384" s="139" t="str">
        <f t="shared" ca="1" si="62"/>
        <v/>
      </c>
      <c r="K384" s="139" t="str">
        <f t="shared" ca="1" si="63"/>
        <v/>
      </c>
      <c r="L384" s="139" t="str">
        <f t="shared" ca="1" si="64"/>
        <v/>
      </c>
      <c r="M384" s="157" t="str">
        <f t="shared" ca="1" si="65"/>
        <v/>
      </c>
      <c r="N384" s="143">
        <f t="shared" ca="1" si="58"/>
        <v>0</v>
      </c>
      <c r="O384" s="139"/>
      <c r="P384" s="1" t="s">
        <v>184</v>
      </c>
      <c r="Q384" s="1" t="s">
        <v>179</v>
      </c>
      <c r="R384" s="1" t="s">
        <v>182</v>
      </c>
      <c r="W384" s="139"/>
    </row>
    <row r="385" spans="1:23" x14ac:dyDescent="0.25">
      <c r="A385" s="148" t="str">
        <f t="shared" si="55"/>
        <v>201738juin</v>
      </c>
      <c r="B385" s="155">
        <v>2017</v>
      </c>
      <c r="C385" s="139" t="s">
        <v>50</v>
      </c>
      <c r="D385" s="142">
        <v>38</v>
      </c>
      <c r="E385" s="143">
        <f t="shared" ca="1" si="56"/>
        <v>0</v>
      </c>
      <c r="F385" s="143">
        <f t="shared" ca="1" si="57"/>
        <v>0</v>
      </c>
      <c r="G385" s="139" t="str">
        <f t="shared" ca="1" si="59"/>
        <v/>
      </c>
      <c r="H385" s="139" t="str">
        <f t="shared" ca="1" si="60"/>
        <v/>
      </c>
      <c r="I385" s="139" t="str">
        <f t="shared" ca="1" si="61"/>
        <v/>
      </c>
      <c r="J385" s="139" t="str">
        <f t="shared" ca="1" si="62"/>
        <v/>
      </c>
      <c r="K385" s="139" t="str">
        <f t="shared" ca="1" si="63"/>
        <v/>
      </c>
      <c r="L385" s="139" t="str">
        <f t="shared" ca="1" si="64"/>
        <v/>
      </c>
      <c r="M385" s="157" t="str">
        <f t="shared" ca="1" si="65"/>
        <v/>
      </c>
      <c r="N385" s="143">
        <f t="shared" ca="1" si="58"/>
        <v>0</v>
      </c>
      <c r="O385" s="139"/>
      <c r="P385" s="1" t="s">
        <v>185</v>
      </c>
      <c r="Q385" s="1" t="s">
        <v>180</v>
      </c>
      <c r="R385" s="1" t="s">
        <v>183</v>
      </c>
      <c r="W385" s="139"/>
    </row>
    <row r="386" spans="1:23" x14ac:dyDescent="0.25">
      <c r="A386" s="148" t="str">
        <f t="shared" ref="A386:A449" si="66">CONCATENATE(B386,D386,C386)</f>
        <v>201738juillet</v>
      </c>
      <c r="B386" s="155">
        <v>2017</v>
      </c>
      <c r="C386" s="139" t="s">
        <v>106</v>
      </c>
      <c r="D386" s="142">
        <v>38</v>
      </c>
      <c r="E386" s="143">
        <f t="shared" ref="E386:E391" ca="1" si="67">INDIRECT("'"&amp;$R$2&amp;" "&amp;D386&amp;"'!"&amp;P386&amp;$S$3)</f>
        <v>0</v>
      </c>
      <c r="F386" s="143">
        <f t="shared" ref="F386:F391" ca="1" si="68">INDIRECT("'"&amp;$R$2&amp;" "&amp;D386&amp;"'!"&amp;P386&amp;$S$4)</f>
        <v>0</v>
      </c>
      <c r="G386" s="139" t="str">
        <f t="shared" ca="1" si="59"/>
        <v/>
      </c>
      <c r="H386" s="139" t="str">
        <f t="shared" ca="1" si="60"/>
        <v/>
      </c>
      <c r="I386" s="139" t="str">
        <f t="shared" ca="1" si="61"/>
        <v/>
      </c>
      <c r="J386" s="139" t="str">
        <f t="shared" ca="1" si="62"/>
        <v/>
      </c>
      <c r="K386" s="139" t="str">
        <f t="shared" ca="1" si="63"/>
        <v/>
      </c>
      <c r="L386" s="139" t="str">
        <f t="shared" ca="1" si="64"/>
        <v/>
      </c>
      <c r="M386" s="157" t="str">
        <f t="shared" ca="1" si="65"/>
        <v/>
      </c>
      <c r="N386" s="143">
        <f t="shared" ref="N386:N391" ca="1" si="69">INDIRECT("'"&amp;$R$2&amp;" "&amp;D386&amp;"'!"&amp;P386&amp;$S$5)</f>
        <v>0</v>
      </c>
      <c r="O386" s="139"/>
      <c r="P386" s="1" t="s">
        <v>186</v>
      </c>
      <c r="Q386" s="1" t="s">
        <v>181</v>
      </c>
      <c r="R386" s="1" t="s">
        <v>184</v>
      </c>
      <c r="W386" s="139"/>
    </row>
    <row r="387" spans="1:23" x14ac:dyDescent="0.25">
      <c r="A387" s="148" t="str">
        <f t="shared" si="66"/>
        <v>201738août</v>
      </c>
      <c r="B387" s="155">
        <v>2017</v>
      </c>
      <c r="C387" s="139" t="s">
        <v>107</v>
      </c>
      <c r="D387" s="142">
        <v>38</v>
      </c>
      <c r="E387" s="143">
        <f t="shared" ca="1" si="67"/>
        <v>0</v>
      </c>
      <c r="F387" s="143">
        <f t="shared" ca="1" si="68"/>
        <v>0</v>
      </c>
      <c r="G387" s="139" t="str">
        <f t="shared" ca="1" si="59"/>
        <v/>
      </c>
      <c r="H387" s="139" t="str">
        <f t="shared" ca="1" si="60"/>
        <v/>
      </c>
      <c r="I387" s="139" t="str">
        <f t="shared" ca="1" si="61"/>
        <v/>
      </c>
      <c r="J387" s="139" t="str">
        <f t="shared" ca="1" si="62"/>
        <v/>
      </c>
      <c r="K387" s="139" t="str">
        <f t="shared" ca="1" si="63"/>
        <v/>
      </c>
      <c r="L387" s="139" t="str">
        <f t="shared" ca="1" si="64"/>
        <v/>
      </c>
      <c r="M387" s="157" t="str">
        <f t="shared" ca="1" si="65"/>
        <v/>
      </c>
      <c r="N387" s="143">
        <f t="shared" ca="1" si="69"/>
        <v>0</v>
      </c>
      <c r="O387" s="139"/>
      <c r="P387" s="1" t="s">
        <v>187</v>
      </c>
      <c r="Q387" s="1" t="s">
        <v>182</v>
      </c>
      <c r="R387" s="1" t="s">
        <v>185</v>
      </c>
      <c r="W387" s="139"/>
    </row>
    <row r="388" spans="1:23" x14ac:dyDescent="0.25">
      <c r="A388" s="148" t="str">
        <f t="shared" si="66"/>
        <v>201738septembre</v>
      </c>
      <c r="B388" s="155">
        <v>2017</v>
      </c>
      <c r="C388" s="139" t="s">
        <v>108</v>
      </c>
      <c r="D388" s="142">
        <v>38</v>
      </c>
      <c r="E388" s="143">
        <f t="shared" ca="1" si="67"/>
        <v>0</v>
      </c>
      <c r="F388" s="143">
        <f t="shared" ca="1" si="68"/>
        <v>0</v>
      </c>
      <c r="G388" s="139" t="str">
        <f t="shared" ca="1" si="59"/>
        <v/>
      </c>
      <c r="H388" s="139" t="str">
        <f t="shared" ca="1" si="60"/>
        <v/>
      </c>
      <c r="I388" s="139" t="str">
        <f t="shared" ca="1" si="61"/>
        <v/>
      </c>
      <c r="J388" s="139" t="str">
        <f t="shared" ca="1" si="62"/>
        <v/>
      </c>
      <c r="K388" s="139" t="str">
        <f t="shared" ca="1" si="63"/>
        <v/>
      </c>
      <c r="L388" s="139" t="str">
        <f t="shared" ca="1" si="64"/>
        <v/>
      </c>
      <c r="M388" s="157" t="str">
        <f t="shared" ca="1" si="65"/>
        <v/>
      </c>
      <c r="N388" s="143">
        <f t="shared" ca="1" si="69"/>
        <v>0</v>
      </c>
      <c r="O388" s="139"/>
      <c r="P388" s="1" t="s">
        <v>188</v>
      </c>
      <c r="Q388" s="1" t="s">
        <v>183</v>
      </c>
      <c r="R388" s="1" t="s">
        <v>186</v>
      </c>
      <c r="W388" s="139"/>
    </row>
    <row r="389" spans="1:23" x14ac:dyDescent="0.25">
      <c r="A389" s="148" t="str">
        <f t="shared" si="66"/>
        <v>201738octobre</v>
      </c>
      <c r="B389" s="155">
        <v>2017</v>
      </c>
      <c r="C389" s="139" t="s">
        <v>109</v>
      </c>
      <c r="D389" s="142">
        <v>38</v>
      </c>
      <c r="E389" s="143">
        <f t="shared" ca="1" si="67"/>
        <v>0</v>
      </c>
      <c r="F389" s="143">
        <f t="shared" ca="1" si="68"/>
        <v>0</v>
      </c>
      <c r="G389" s="139" t="str">
        <f t="shared" ca="1" si="59"/>
        <v/>
      </c>
      <c r="H389" s="139" t="str">
        <f t="shared" ca="1" si="60"/>
        <v/>
      </c>
      <c r="I389" s="139" t="str">
        <f t="shared" ca="1" si="61"/>
        <v/>
      </c>
      <c r="J389" s="139" t="str">
        <f t="shared" ca="1" si="62"/>
        <v/>
      </c>
      <c r="K389" s="139" t="str">
        <f t="shared" ca="1" si="63"/>
        <v/>
      </c>
      <c r="L389" s="139" t="str">
        <f t="shared" ca="1" si="64"/>
        <v/>
      </c>
      <c r="M389" s="157" t="str">
        <f t="shared" ca="1" si="65"/>
        <v/>
      </c>
      <c r="N389" s="143">
        <f t="shared" ca="1" si="69"/>
        <v>0</v>
      </c>
      <c r="O389" s="139"/>
      <c r="P389" s="1" t="s">
        <v>189</v>
      </c>
      <c r="Q389" s="1" t="s">
        <v>184</v>
      </c>
      <c r="R389" s="1" t="s">
        <v>187</v>
      </c>
      <c r="W389" s="139"/>
    </row>
    <row r="390" spans="1:23" x14ac:dyDescent="0.25">
      <c r="A390" s="148" t="str">
        <f t="shared" si="66"/>
        <v>201738novembre</v>
      </c>
      <c r="B390" s="155">
        <v>2017</v>
      </c>
      <c r="C390" s="139" t="s">
        <v>110</v>
      </c>
      <c r="D390" s="142">
        <v>38</v>
      </c>
      <c r="E390" s="143">
        <f t="shared" ca="1" si="67"/>
        <v>0</v>
      </c>
      <c r="F390" s="143">
        <f t="shared" ca="1" si="68"/>
        <v>0</v>
      </c>
      <c r="G390" s="139" t="str">
        <f t="shared" ca="1" si="59"/>
        <v/>
      </c>
      <c r="H390" s="139" t="str">
        <f t="shared" ca="1" si="60"/>
        <v/>
      </c>
      <c r="I390" s="139" t="str">
        <f t="shared" ca="1" si="61"/>
        <v/>
      </c>
      <c r="J390" s="139" t="str">
        <f t="shared" ca="1" si="62"/>
        <v/>
      </c>
      <c r="K390" s="139" t="str">
        <f t="shared" ca="1" si="63"/>
        <v/>
      </c>
      <c r="L390" s="139" t="str">
        <f t="shared" ca="1" si="64"/>
        <v/>
      </c>
      <c r="M390" s="157" t="str">
        <f t="shared" ca="1" si="65"/>
        <v/>
      </c>
      <c r="N390" s="143">
        <f t="shared" ca="1" si="69"/>
        <v>0</v>
      </c>
      <c r="O390" s="139"/>
      <c r="P390" s="1" t="s">
        <v>190</v>
      </c>
      <c r="Q390" s="1" t="s">
        <v>185</v>
      </c>
      <c r="R390" s="1" t="s">
        <v>188</v>
      </c>
      <c r="W390" s="139"/>
    </row>
    <row r="391" spans="1:23" ht="15.75" thickBot="1" x14ac:dyDescent="0.3">
      <c r="A391" s="148" t="str">
        <f t="shared" si="66"/>
        <v>201738décembre</v>
      </c>
      <c r="B391" s="170">
        <v>2017</v>
      </c>
      <c r="C391" s="171" t="s">
        <v>111</v>
      </c>
      <c r="D391" s="172">
        <v>38</v>
      </c>
      <c r="E391" s="173">
        <f t="shared" ca="1" si="67"/>
        <v>0</v>
      </c>
      <c r="F391" s="173">
        <f t="shared" ca="1" si="68"/>
        <v>0</v>
      </c>
      <c r="G391" s="171" t="str">
        <f t="shared" ca="1" si="59"/>
        <v/>
      </c>
      <c r="H391" s="171" t="str">
        <f t="shared" ca="1" si="60"/>
        <v/>
      </c>
      <c r="I391" s="171" t="str">
        <f t="shared" ca="1" si="61"/>
        <v/>
      </c>
      <c r="J391" s="171" t="str">
        <f t="shared" ca="1" si="62"/>
        <v/>
      </c>
      <c r="K391" s="171" t="str">
        <f t="shared" ca="1" si="63"/>
        <v/>
      </c>
      <c r="L391" s="171" t="str">
        <f t="shared" ca="1" si="64"/>
        <v/>
      </c>
      <c r="M391" s="174" t="str">
        <f t="shared" ca="1" si="65"/>
        <v/>
      </c>
      <c r="N391" s="173">
        <f t="shared" ca="1" si="69"/>
        <v>0</v>
      </c>
      <c r="O391" s="171"/>
      <c r="P391" s="1" t="s">
        <v>191</v>
      </c>
      <c r="Q391" s="1" t="s">
        <v>186</v>
      </c>
      <c r="R391" s="1" t="s">
        <v>189</v>
      </c>
      <c r="W391" s="171"/>
    </row>
    <row r="392" spans="1:23" x14ac:dyDescent="0.25">
      <c r="A392" s="148" t="str">
        <f t="shared" si="66"/>
        <v>201831janvier</v>
      </c>
      <c r="B392" s="164">
        <v>2018</v>
      </c>
      <c r="C392" s="165" t="s">
        <v>104</v>
      </c>
      <c r="D392" s="149">
        <v>31</v>
      </c>
      <c r="E392" s="165"/>
      <c r="F392" s="165"/>
      <c r="G392" s="165"/>
      <c r="H392" s="165"/>
      <c r="I392" s="165"/>
      <c r="J392" s="165"/>
      <c r="K392" s="165"/>
      <c r="L392" s="165"/>
      <c r="M392" s="165"/>
      <c r="N392" s="165"/>
      <c r="O392" s="165"/>
      <c r="W392" s="165"/>
    </row>
    <row r="393" spans="1:23" x14ac:dyDescent="0.25">
      <c r="A393" s="148" t="str">
        <f t="shared" si="66"/>
        <v>201831février</v>
      </c>
      <c r="B393" s="155">
        <v>2018</v>
      </c>
      <c r="C393" s="139" t="s">
        <v>105</v>
      </c>
      <c r="D393" s="142">
        <v>31</v>
      </c>
      <c r="E393" s="139"/>
      <c r="F393" s="139"/>
      <c r="G393" s="139"/>
      <c r="H393" s="139"/>
      <c r="I393" s="139"/>
      <c r="J393" s="139"/>
      <c r="K393" s="139"/>
      <c r="L393" s="139"/>
      <c r="M393" s="139"/>
      <c r="N393" s="139"/>
      <c r="O393" s="139"/>
      <c r="W393" s="139"/>
    </row>
    <row r="394" spans="1:23" x14ac:dyDescent="0.25">
      <c r="A394" s="148" t="str">
        <f t="shared" si="66"/>
        <v>201831mars</v>
      </c>
      <c r="B394" s="155">
        <v>2018</v>
      </c>
      <c r="C394" s="139" t="s">
        <v>47</v>
      </c>
      <c r="D394" s="142">
        <v>31</v>
      </c>
      <c r="E394" s="139"/>
      <c r="F394" s="139"/>
      <c r="G394" s="139"/>
      <c r="H394" s="139"/>
      <c r="I394" s="139"/>
      <c r="J394" s="139"/>
      <c r="K394" s="139"/>
      <c r="L394" s="139"/>
      <c r="M394" s="139"/>
      <c r="N394" s="139"/>
      <c r="O394" s="139"/>
      <c r="W394" s="139"/>
    </row>
    <row r="395" spans="1:23" x14ac:dyDescent="0.25">
      <c r="A395" s="148" t="str">
        <f t="shared" si="66"/>
        <v>201831avril</v>
      </c>
      <c r="B395" s="155">
        <v>2018</v>
      </c>
      <c r="C395" s="139" t="s">
        <v>48</v>
      </c>
      <c r="D395" s="142">
        <v>31</v>
      </c>
      <c r="E395" s="139"/>
      <c r="F395" s="139"/>
      <c r="G395" s="139"/>
      <c r="H395" s="139"/>
      <c r="I395" s="139"/>
      <c r="J395" s="139"/>
      <c r="K395" s="139"/>
      <c r="L395" s="139"/>
      <c r="M395" s="139"/>
      <c r="N395" s="139"/>
      <c r="O395" s="139"/>
      <c r="W395" s="139"/>
    </row>
    <row r="396" spans="1:23" x14ac:dyDescent="0.25">
      <c r="A396" s="148" t="str">
        <f t="shared" si="66"/>
        <v>201831mai</v>
      </c>
      <c r="B396" s="155">
        <v>2018</v>
      </c>
      <c r="C396" s="139" t="s">
        <v>49</v>
      </c>
      <c r="D396" s="142">
        <v>31</v>
      </c>
      <c r="E396" s="139"/>
      <c r="F396" s="139"/>
      <c r="G396" s="139"/>
      <c r="H396" s="139"/>
      <c r="I396" s="139"/>
      <c r="J396" s="139"/>
      <c r="K396" s="139"/>
      <c r="L396" s="139"/>
      <c r="M396" s="139"/>
      <c r="N396" s="139"/>
      <c r="O396" s="139"/>
      <c r="W396" s="139"/>
    </row>
    <row r="397" spans="1:23" x14ac:dyDescent="0.25">
      <c r="A397" s="148" t="str">
        <f t="shared" si="66"/>
        <v>201831juin</v>
      </c>
      <c r="B397" s="155">
        <v>2018</v>
      </c>
      <c r="C397" s="139" t="s">
        <v>50</v>
      </c>
      <c r="D397" s="142">
        <v>31</v>
      </c>
      <c r="E397" s="139"/>
      <c r="F397" s="139"/>
      <c r="G397" s="139"/>
      <c r="H397" s="139"/>
      <c r="I397" s="139"/>
      <c r="J397" s="139"/>
      <c r="K397" s="139"/>
      <c r="L397" s="139"/>
      <c r="M397" s="139"/>
      <c r="N397" s="139"/>
      <c r="O397" s="139"/>
      <c r="W397" s="139"/>
    </row>
    <row r="398" spans="1:23" x14ac:dyDescent="0.25">
      <c r="A398" s="148" t="str">
        <f t="shared" si="66"/>
        <v>201831juillet</v>
      </c>
      <c r="B398" s="155">
        <v>2018</v>
      </c>
      <c r="C398" s="139" t="s">
        <v>106</v>
      </c>
      <c r="D398" s="142">
        <v>31</v>
      </c>
      <c r="E398" s="139"/>
      <c r="F398" s="139"/>
      <c r="G398" s="139"/>
      <c r="H398" s="139"/>
      <c r="I398" s="139"/>
      <c r="J398" s="139"/>
      <c r="K398" s="139"/>
      <c r="L398" s="139"/>
      <c r="M398" s="139"/>
      <c r="N398" s="139"/>
      <c r="O398" s="139"/>
      <c r="W398" s="139"/>
    </row>
    <row r="399" spans="1:23" x14ac:dyDescent="0.25">
      <c r="A399" s="148" t="str">
        <f t="shared" si="66"/>
        <v>201831août</v>
      </c>
      <c r="B399" s="155">
        <v>2018</v>
      </c>
      <c r="C399" s="139" t="s">
        <v>107</v>
      </c>
      <c r="D399" s="142">
        <v>31</v>
      </c>
      <c r="E399" s="139"/>
      <c r="F399" s="139"/>
      <c r="G399" s="139"/>
      <c r="H399" s="139"/>
      <c r="I399" s="139"/>
      <c r="J399" s="139"/>
      <c r="K399" s="139"/>
      <c r="L399" s="139"/>
      <c r="M399" s="139"/>
      <c r="N399" s="139"/>
      <c r="O399" s="139"/>
      <c r="W399" s="139"/>
    </row>
    <row r="400" spans="1:23" x14ac:dyDescent="0.25">
      <c r="A400" s="148" t="str">
        <f t="shared" si="66"/>
        <v>201831septembre</v>
      </c>
      <c r="B400" s="155">
        <v>2018</v>
      </c>
      <c r="C400" s="139" t="s">
        <v>108</v>
      </c>
      <c r="D400" s="142">
        <v>31</v>
      </c>
      <c r="E400" s="139"/>
      <c r="F400" s="139"/>
      <c r="G400" s="139"/>
      <c r="H400" s="139"/>
      <c r="I400" s="139"/>
      <c r="J400" s="139"/>
      <c r="K400" s="139"/>
      <c r="L400" s="139"/>
      <c r="M400" s="139"/>
      <c r="N400" s="139"/>
      <c r="O400" s="139"/>
      <c r="W400" s="139"/>
    </row>
    <row r="401" spans="1:23" x14ac:dyDescent="0.25">
      <c r="A401" s="148" t="str">
        <f t="shared" si="66"/>
        <v>201831octobre</v>
      </c>
      <c r="B401" s="155">
        <v>2018</v>
      </c>
      <c r="C401" s="139" t="s">
        <v>109</v>
      </c>
      <c r="D401" s="142">
        <v>31</v>
      </c>
      <c r="E401" s="139"/>
      <c r="F401" s="139"/>
      <c r="G401" s="139"/>
      <c r="H401" s="139"/>
      <c r="I401" s="139"/>
      <c r="J401" s="139"/>
      <c r="K401" s="139"/>
      <c r="L401" s="139"/>
      <c r="M401" s="139"/>
      <c r="N401" s="139"/>
      <c r="O401" s="139"/>
      <c r="W401" s="139"/>
    </row>
    <row r="402" spans="1:23" x14ac:dyDescent="0.25">
      <c r="A402" s="148" t="str">
        <f t="shared" si="66"/>
        <v>201831novembre</v>
      </c>
      <c r="B402" s="155">
        <v>2018</v>
      </c>
      <c r="C402" s="139" t="s">
        <v>110</v>
      </c>
      <c r="D402" s="142">
        <v>31</v>
      </c>
      <c r="E402" s="139"/>
      <c r="F402" s="139"/>
      <c r="G402" s="139"/>
      <c r="H402" s="139"/>
      <c r="I402" s="139"/>
      <c r="J402" s="139"/>
      <c r="K402" s="139"/>
      <c r="L402" s="139"/>
      <c r="M402" s="139"/>
      <c r="N402" s="139"/>
      <c r="O402" s="139"/>
      <c r="W402" s="139"/>
    </row>
    <row r="403" spans="1:23" x14ac:dyDescent="0.25">
      <c r="A403" s="148" t="str">
        <f t="shared" si="66"/>
        <v>201831décembre</v>
      </c>
      <c r="B403" s="155">
        <v>2018</v>
      </c>
      <c r="C403" s="139" t="s">
        <v>111</v>
      </c>
      <c r="D403" s="142">
        <v>31</v>
      </c>
      <c r="E403" s="139"/>
      <c r="F403" s="139"/>
      <c r="G403" s="139"/>
      <c r="H403" s="139"/>
      <c r="I403" s="139"/>
      <c r="J403" s="139"/>
      <c r="K403" s="139"/>
      <c r="L403" s="139"/>
      <c r="M403" s="139"/>
      <c r="N403" s="139"/>
      <c r="O403" s="139"/>
      <c r="W403" s="139"/>
    </row>
    <row r="404" spans="1:23" x14ac:dyDescent="0.25">
      <c r="A404" s="148" t="str">
        <f t="shared" si="66"/>
        <v>201832janvier</v>
      </c>
      <c r="B404" s="155">
        <v>2018</v>
      </c>
      <c r="C404" s="139" t="s">
        <v>104</v>
      </c>
      <c r="D404" s="142">
        <v>32</v>
      </c>
      <c r="E404" s="139"/>
      <c r="F404" s="139"/>
      <c r="G404" s="139"/>
      <c r="H404" s="139"/>
      <c r="I404" s="139"/>
      <c r="J404" s="139"/>
      <c r="K404" s="139"/>
      <c r="L404" s="139"/>
      <c r="M404" s="139"/>
      <c r="N404" s="139"/>
      <c r="O404" s="139"/>
      <c r="W404" s="139"/>
    </row>
    <row r="405" spans="1:23" x14ac:dyDescent="0.25">
      <c r="A405" s="148" t="str">
        <f t="shared" si="66"/>
        <v>201832février</v>
      </c>
      <c r="B405" s="155">
        <v>2018</v>
      </c>
      <c r="C405" s="139" t="s">
        <v>105</v>
      </c>
      <c r="D405" s="142">
        <v>32</v>
      </c>
      <c r="E405" s="139"/>
      <c r="F405" s="139"/>
      <c r="G405" s="139"/>
      <c r="H405" s="139"/>
      <c r="I405" s="139"/>
      <c r="J405" s="139"/>
      <c r="K405" s="139"/>
      <c r="L405" s="139"/>
      <c r="M405" s="139"/>
      <c r="N405" s="139"/>
      <c r="O405" s="139"/>
      <c r="W405" s="139"/>
    </row>
    <row r="406" spans="1:23" x14ac:dyDescent="0.25">
      <c r="A406" s="148" t="str">
        <f t="shared" si="66"/>
        <v>201832mars</v>
      </c>
      <c r="B406" s="155">
        <v>2018</v>
      </c>
      <c r="C406" s="139" t="s">
        <v>47</v>
      </c>
      <c r="D406" s="142">
        <v>32</v>
      </c>
      <c r="E406" s="139"/>
      <c r="F406" s="139"/>
      <c r="G406" s="139"/>
      <c r="H406" s="139"/>
      <c r="I406" s="139"/>
      <c r="J406" s="139"/>
      <c r="K406" s="139"/>
      <c r="L406" s="139"/>
      <c r="M406" s="139"/>
      <c r="N406" s="139"/>
      <c r="O406" s="139"/>
      <c r="W406" s="139"/>
    </row>
    <row r="407" spans="1:23" x14ac:dyDescent="0.25">
      <c r="A407" s="148" t="str">
        <f t="shared" si="66"/>
        <v>201832avril</v>
      </c>
      <c r="B407" s="155">
        <v>2018</v>
      </c>
      <c r="C407" s="139" t="s">
        <v>48</v>
      </c>
      <c r="D407" s="142">
        <v>32</v>
      </c>
      <c r="E407" s="139"/>
      <c r="F407" s="139"/>
      <c r="G407" s="139"/>
      <c r="H407" s="139"/>
      <c r="I407" s="139"/>
      <c r="J407" s="139"/>
      <c r="K407" s="139"/>
      <c r="L407" s="139"/>
      <c r="M407" s="139"/>
      <c r="N407" s="139"/>
      <c r="O407" s="139"/>
      <c r="W407" s="139"/>
    </row>
    <row r="408" spans="1:23" x14ac:dyDescent="0.25">
      <c r="A408" s="148" t="str">
        <f t="shared" si="66"/>
        <v>201832mai</v>
      </c>
      <c r="B408" s="155">
        <v>2018</v>
      </c>
      <c r="C408" s="139" t="s">
        <v>49</v>
      </c>
      <c r="D408" s="142">
        <v>32</v>
      </c>
      <c r="E408" s="139"/>
      <c r="F408" s="139"/>
      <c r="G408" s="139"/>
      <c r="H408" s="139"/>
      <c r="I408" s="139"/>
      <c r="J408" s="139"/>
      <c r="K408" s="139"/>
      <c r="L408" s="139"/>
      <c r="M408" s="139"/>
      <c r="N408" s="139"/>
      <c r="O408" s="139"/>
      <c r="W408" s="139"/>
    </row>
    <row r="409" spans="1:23" x14ac:dyDescent="0.25">
      <c r="A409" s="148" t="str">
        <f t="shared" si="66"/>
        <v>201832juin</v>
      </c>
      <c r="B409" s="155">
        <v>2018</v>
      </c>
      <c r="C409" s="139" t="s">
        <v>50</v>
      </c>
      <c r="D409" s="142">
        <v>32</v>
      </c>
      <c r="E409" s="139"/>
      <c r="F409" s="139"/>
      <c r="G409" s="139"/>
      <c r="H409" s="139"/>
      <c r="I409" s="139"/>
      <c r="J409" s="139"/>
      <c r="K409" s="139"/>
      <c r="L409" s="139"/>
      <c r="M409" s="139"/>
      <c r="N409" s="139"/>
      <c r="O409" s="139"/>
      <c r="W409" s="139"/>
    </row>
    <row r="410" spans="1:23" x14ac:dyDescent="0.25">
      <c r="A410" s="148" t="str">
        <f t="shared" si="66"/>
        <v>201832juillet</v>
      </c>
      <c r="B410" s="155">
        <v>2018</v>
      </c>
      <c r="C410" s="139" t="s">
        <v>106</v>
      </c>
      <c r="D410" s="142">
        <v>32</v>
      </c>
      <c r="E410" s="139"/>
      <c r="F410" s="139"/>
      <c r="G410" s="139"/>
      <c r="H410" s="139"/>
      <c r="I410" s="139"/>
      <c r="J410" s="139"/>
      <c r="K410" s="139"/>
      <c r="L410" s="139"/>
      <c r="M410" s="139"/>
      <c r="N410" s="139"/>
      <c r="O410" s="139"/>
      <c r="W410" s="139"/>
    </row>
    <row r="411" spans="1:23" x14ac:dyDescent="0.25">
      <c r="A411" s="148" t="str">
        <f t="shared" si="66"/>
        <v>201832août</v>
      </c>
      <c r="B411" s="155">
        <v>2018</v>
      </c>
      <c r="C411" s="139" t="s">
        <v>107</v>
      </c>
      <c r="D411" s="142">
        <v>32</v>
      </c>
      <c r="E411" s="139"/>
      <c r="F411" s="139"/>
      <c r="G411" s="139"/>
      <c r="H411" s="139"/>
      <c r="I411" s="139"/>
      <c r="J411" s="139"/>
      <c r="K411" s="139"/>
      <c r="L411" s="139"/>
      <c r="M411" s="139"/>
      <c r="N411" s="139"/>
      <c r="O411" s="139"/>
      <c r="W411" s="139"/>
    </row>
    <row r="412" spans="1:23" x14ac:dyDescent="0.25">
      <c r="A412" s="148" t="str">
        <f t="shared" si="66"/>
        <v>201832septembre</v>
      </c>
      <c r="B412" s="155">
        <v>2018</v>
      </c>
      <c r="C412" s="139" t="s">
        <v>108</v>
      </c>
      <c r="D412" s="142">
        <v>32</v>
      </c>
      <c r="E412" s="139"/>
      <c r="F412" s="139"/>
      <c r="G412" s="139"/>
      <c r="H412" s="139"/>
      <c r="I412" s="139"/>
      <c r="J412" s="139"/>
      <c r="K412" s="139"/>
      <c r="L412" s="139"/>
      <c r="M412" s="139"/>
      <c r="N412" s="139"/>
      <c r="O412" s="139"/>
      <c r="W412" s="139"/>
    </row>
    <row r="413" spans="1:23" x14ac:dyDescent="0.25">
      <c r="A413" s="148" t="str">
        <f t="shared" si="66"/>
        <v>201832octobre</v>
      </c>
      <c r="B413" s="155">
        <v>2018</v>
      </c>
      <c r="C413" s="139" t="s">
        <v>109</v>
      </c>
      <c r="D413" s="142">
        <v>32</v>
      </c>
      <c r="E413" s="139"/>
      <c r="F413" s="139"/>
      <c r="G413" s="139"/>
      <c r="H413" s="139"/>
      <c r="I413" s="139"/>
      <c r="J413" s="139"/>
      <c r="K413" s="139"/>
      <c r="L413" s="139"/>
      <c r="M413" s="139"/>
      <c r="N413" s="139"/>
      <c r="O413" s="139"/>
      <c r="W413" s="139"/>
    </row>
    <row r="414" spans="1:23" x14ac:dyDescent="0.25">
      <c r="A414" s="148" t="str">
        <f t="shared" si="66"/>
        <v>201832novembre</v>
      </c>
      <c r="B414" s="155">
        <v>2018</v>
      </c>
      <c r="C414" s="139" t="s">
        <v>110</v>
      </c>
      <c r="D414" s="142">
        <v>32</v>
      </c>
      <c r="E414" s="139"/>
      <c r="F414" s="139"/>
      <c r="G414" s="139"/>
      <c r="H414" s="139"/>
      <c r="I414" s="139"/>
      <c r="J414" s="139"/>
      <c r="K414" s="139"/>
      <c r="L414" s="139"/>
      <c r="M414" s="139"/>
      <c r="N414" s="139"/>
      <c r="O414" s="139"/>
      <c r="W414" s="139"/>
    </row>
    <row r="415" spans="1:23" x14ac:dyDescent="0.25">
      <c r="A415" s="148" t="str">
        <f t="shared" si="66"/>
        <v>201832décembre</v>
      </c>
      <c r="B415" s="155">
        <v>2018</v>
      </c>
      <c r="C415" s="139" t="s">
        <v>111</v>
      </c>
      <c r="D415" s="142">
        <v>32</v>
      </c>
      <c r="E415" s="139"/>
      <c r="F415" s="139"/>
      <c r="G415" s="139"/>
      <c r="H415" s="139"/>
      <c r="I415" s="139"/>
      <c r="J415" s="139"/>
      <c r="K415" s="139"/>
      <c r="L415" s="139"/>
      <c r="M415" s="139"/>
      <c r="N415" s="139"/>
      <c r="O415" s="139"/>
      <c r="W415" s="139"/>
    </row>
    <row r="416" spans="1:23" x14ac:dyDescent="0.25">
      <c r="A416" s="148" t="str">
        <f t="shared" si="66"/>
        <v>201833janvier</v>
      </c>
      <c r="B416" s="155">
        <v>2018</v>
      </c>
      <c r="C416" s="139" t="s">
        <v>104</v>
      </c>
      <c r="D416" s="142">
        <v>33</v>
      </c>
      <c r="E416" s="139"/>
      <c r="F416" s="139"/>
      <c r="G416" s="139"/>
      <c r="H416" s="139"/>
      <c r="I416" s="139"/>
      <c r="J416" s="139"/>
      <c r="K416" s="139"/>
      <c r="L416" s="139"/>
      <c r="M416" s="139"/>
      <c r="N416" s="139"/>
      <c r="O416" s="139"/>
      <c r="W416" s="139"/>
    </row>
    <row r="417" spans="1:23" x14ac:dyDescent="0.25">
      <c r="A417" s="148" t="str">
        <f t="shared" si="66"/>
        <v>201833février</v>
      </c>
      <c r="B417" s="155">
        <v>2018</v>
      </c>
      <c r="C417" s="139" t="s">
        <v>105</v>
      </c>
      <c r="D417" s="142">
        <v>33</v>
      </c>
      <c r="E417" s="139"/>
      <c r="F417" s="139"/>
      <c r="G417" s="139"/>
      <c r="H417" s="139"/>
      <c r="I417" s="139"/>
      <c r="J417" s="139"/>
      <c r="K417" s="139"/>
      <c r="L417" s="139"/>
      <c r="M417" s="139"/>
      <c r="N417" s="139"/>
      <c r="O417" s="139"/>
      <c r="W417" s="139"/>
    </row>
    <row r="418" spans="1:23" x14ac:dyDescent="0.25">
      <c r="A418" s="148" t="str">
        <f t="shared" si="66"/>
        <v>201833mars</v>
      </c>
      <c r="B418" s="155">
        <v>2018</v>
      </c>
      <c r="C418" s="139" t="s">
        <v>47</v>
      </c>
      <c r="D418" s="142">
        <v>33</v>
      </c>
      <c r="E418" s="139"/>
      <c r="F418" s="139"/>
      <c r="G418" s="139"/>
      <c r="H418" s="139"/>
      <c r="I418" s="139"/>
      <c r="J418" s="139"/>
      <c r="K418" s="139"/>
      <c r="L418" s="139"/>
      <c r="M418" s="139"/>
      <c r="N418" s="139"/>
      <c r="O418" s="139"/>
      <c r="W418" s="139"/>
    </row>
    <row r="419" spans="1:23" x14ac:dyDescent="0.25">
      <c r="A419" s="148" t="str">
        <f t="shared" si="66"/>
        <v>201833avril</v>
      </c>
      <c r="B419" s="155">
        <v>2018</v>
      </c>
      <c r="C419" s="139" t="s">
        <v>48</v>
      </c>
      <c r="D419" s="142">
        <v>33</v>
      </c>
      <c r="E419" s="139"/>
      <c r="F419" s="139"/>
      <c r="G419" s="139"/>
      <c r="H419" s="139"/>
      <c r="I419" s="139"/>
      <c r="J419" s="139"/>
      <c r="K419" s="139"/>
      <c r="L419" s="139"/>
      <c r="M419" s="139"/>
      <c r="N419" s="139"/>
      <c r="O419" s="139"/>
      <c r="W419" s="139"/>
    </row>
    <row r="420" spans="1:23" x14ac:dyDescent="0.25">
      <c r="A420" s="148" t="str">
        <f t="shared" si="66"/>
        <v>201833mai</v>
      </c>
      <c r="B420" s="155">
        <v>2018</v>
      </c>
      <c r="C420" s="139" t="s">
        <v>49</v>
      </c>
      <c r="D420" s="142">
        <v>33</v>
      </c>
      <c r="E420" s="139"/>
      <c r="F420" s="139"/>
      <c r="G420" s="139"/>
      <c r="H420" s="139"/>
      <c r="I420" s="139"/>
      <c r="J420" s="139"/>
      <c r="K420" s="139"/>
      <c r="L420" s="139"/>
      <c r="M420" s="139"/>
      <c r="N420" s="139"/>
      <c r="O420" s="139"/>
      <c r="W420" s="139"/>
    </row>
    <row r="421" spans="1:23" x14ac:dyDescent="0.25">
      <c r="A421" s="148" t="str">
        <f t="shared" si="66"/>
        <v>201833juin</v>
      </c>
      <c r="B421" s="155">
        <v>2018</v>
      </c>
      <c r="C421" s="139" t="s">
        <v>50</v>
      </c>
      <c r="D421" s="142">
        <v>33</v>
      </c>
      <c r="E421" s="139"/>
      <c r="F421" s="139"/>
      <c r="G421" s="139"/>
      <c r="H421" s="139"/>
      <c r="I421" s="139"/>
      <c r="J421" s="139"/>
      <c r="K421" s="139"/>
      <c r="L421" s="139"/>
      <c r="M421" s="139"/>
      <c r="N421" s="139"/>
      <c r="O421" s="139"/>
      <c r="W421" s="139"/>
    </row>
    <row r="422" spans="1:23" x14ac:dyDescent="0.25">
      <c r="A422" s="148" t="str">
        <f t="shared" si="66"/>
        <v>201833juillet</v>
      </c>
      <c r="B422" s="155">
        <v>2018</v>
      </c>
      <c r="C422" s="139" t="s">
        <v>106</v>
      </c>
      <c r="D422" s="142">
        <v>33</v>
      </c>
      <c r="E422" s="139"/>
      <c r="F422" s="139"/>
      <c r="G422" s="139"/>
      <c r="H422" s="139"/>
      <c r="I422" s="139"/>
      <c r="J422" s="139"/>
      <c r="K422" s="139"/>
      <c r="L422" s="139"/>
      <c r="M422" s="139"/>
      <c r="N422" s="139"/>
      <c r="O422" s="139"/>
      <c r="W422" s="139"/>
    </row>
    <row r="423" spans="1:23" x14ac:dyDescent="0.25">
      <c r="A423" s="148" t="str">
        <f t="shared" si="66"/>
        <v>201833août</v>
      </c>
      <c r="B423" s="155">
        <v>2018</v>
      </c>
      <c r="C423" s="139" t="s">
        <v>107</v>
      </c>
      <c r="D423" s="142">
        <v>33</v>
      </c>
      <c r="E423" s="139"/>
      <c r="F423" s="139"/>
      <c r="G423" s="139"/>
      <c r="H423" s="139"/>
      <c r="I423" s="139"/>
      <c r="J423" s="139"/>
      <c r="K423" s="139"/>
      <c r="L423" s="139"/>
      <c r="M423" s="139"/>
      <c r="N423" s="139"/>
      <c r="O423" s="139"/>
      <c r="W423" s="139"/>
    </row>
    <row r="424" spans="1:23" x14ac:dyDescent="0.25">
      <c r="A424" s="148" t="str">
        <f t="shared" si="66"/>
        <v>201833septembre</v>
      </c>
      <c r="B424" s="155">
        <v>2018</v>
      </c>
      <c r="C424" s="139" t="s">
        <v>108</v>
      </c>
      <c r="D424" s="142">
        <v>33</v>
      </c>
      <c r="E424" s="139"/>
      <c r="F424" s="139"/>
      <c r="G424" s="139"/>
      <c r="H424" s="139"/>
      <c r="I424" s="139"/>
      <c r="J424" s="139"/>
      <c r="K424" s="139"/>
      <c r="L424" s="139"/>
      <c r="M424" s="139"/>
      <c r="N424" s="139"/>
      <c r="O424" s="139"/>
      <c r="W424" s="139"/>
    </row>
    <row r="425" spans="1:23" x14ac:dyDescent="0.25">
      <c r="A425" s="148" t="str">
        <f t="shared" si="66"/>
        <v>201833octobre</v>
      </c>
      <c r="B425" s="155">
        <v>2018</v>
      </c>
      <c r="C425" s="139" t="s">
        <v>109</v>
      </c>
      <c r="D425" s="142">
        <v>33</v>
      </c>
      <c r="E425" s="139"/>
      <c r="F425" s="139"/>
      <c r="G425" s="139"/>
      <c r="H425" s="139"/>
      <c r="I425" s="139"/>
      <c r="J425" s="139"/>
      <c r="K425" s="139"/>
      <c r="L425" s="139"/>
      <c r="M425" s="139"/>
      <c r="N425" s="139"/>
      <c r="O425" s="139"/>
      <c r="W425" s="139"/>
    </row>
    <row r="426" spans="1:23" x14ac:dyDescent="0.25">
      <c r="A426" s="148" t="str">
        <f t="shared" si="66"/>
        <v>201833novembre</v>
      </c>
      <c r="B426" s="155">
        <v>2018</v>
      </c>
      <c r="C426" s="139" t="s">
        <v>110</v>
      </c>
      <c r="D426" s="142">
        <v>33</v>
      </c>
      <c r="E426" s="139"/>
      <c r="F426" s="139"/>
      <c r="G426" s="139"/>
      <c r="H426" s="139"/>
      <c r="I426" s="139"/>
      <c r="J426" s="139"/>
      <c r="K426" s="139"/>
      <c r="L426" s="139"/>
      <c r="M426" s="139"/>
      <c r="N426" s="139"/>
      <c r="O426" s="139"/>
      <c r="W426" s="139"/>
    </row>
    <row r="427" spans="1:23" x14ac:dyDescent="0.25">
      <c r="A427" s="148" t="str">
        <f t="shared" si="66"/>
        <v>201833décembre</v>
      </c>
      <c r="B427" s="155">
        <v>2018</v>
      </c>
      <c r="C427" s="139" t="s">
        <v>111</v>
      </c>
      <c r="D427" s="142">
        <v>33</v>
      </c>
      <c r="E427" s="139"/>
      <c r="F427" s="139"/>
      <c r="G427" s="139"/>
      <c r="H427" s="139"/>
      <c r="I427" s="139"/>
      <c r="J427" s="139"/>
      <c r="K427" s="139"/>
      <c r="L427" s="139"/>
      <c r="M427" s="139"/>
      <c r="N427" s="139"/>
      <c r="O427" s="139"/>
      <c r="W427" s="139"/>
    </row>
    <row r="428" spans="1:23" x14ac:dyDescent="0.25">
      <c r="A428" s="148" t="str">
        <f t="shared" si="66"/>
        <v>201834janvier</v>
      </c>
      <c r="B428" s="155">
        <v>2018</v>
      </c>
      <c r="C428" s="139" t="s">
        <v>104</v>
      </c>
      <c r="D428" s="142">
        <v>34</v>
      </c>
      <c r="E428" s="139"/>
      <c r="F428" s="139"/>
      <c r="G428" s="139"/>
      <c r="H428" s="139"/>
      <c r="I428" s="139"/>
      <c r="J428" s="139"/>
      <c r="K428" s="139"/>
      <c r="L428" s="139"/>
      <c r="M428" s="139"/>
      <c r="N428" s="139"/>
      <c r="O428" s="139"/>
      <c r="W428" s="139"/>
    </row>
    <row r="429" spans="1:23" x14ac:dyDescent="0.25">
      <c r="A429" s="148" t="str">
        <f t="shared" si="66"/>
        <v>201834février</v>
      </c>
      <c r="B429" s="155">
        <v>2018</v>
      </c>
      <c r="C429" s="139" t="s">
        <v>105</v>
      </c>
      <c r="D429" s="142">
        <v>34</v>
      </c>
      <c r="E429" s="139"/>
      <c r="F429" s="139"/>
      <c r="G429" s="139"/>
      <c r="H429" s="139"/>
      <c r="I429" s="139"/>
      <c r="J429" s="139"/>
      <c r="K429" s="139"/>
      <c r="L429" s="139"/>
      <c r="M429" s="139"/>
      <c r="N429" s="139"/>
      <c r="O429" s="139"/>
      <c r="W429" s="139"/>
    </row>
    <row r="430" spans="1:23" x14ac:dyDescent="0.25">
      <c r="A430" s="148" t="str">
        <f t="shared" si="66"/>
        <v>201834mars</v>
      </c>
      <c r="B430" s="155">
        <v>2018</v>
      </c>
      <c r="C430" s="139" t="s">
        <v>47</v>
      </c>
      <c r="D430" s="142">
        <v>34</v>
      </c>
      <c r="E430" s="139"/>
      <c r="F430" s="139"/>
      <c r="G430" s="139"/>
      <c r="H430" s="139"/>
      <c r="I430" s="139"/>
      <c r="J430" s="139"/>
      <c r="K430" s="139"/>
      <c r="L430" s="139"/>
      <c r="M430" s="139"/>
      <c r="N430" s="139"/>
      <c r="O430" s="139"/>
      <c r="W430" s="139"/>
    </row>
    <row r="431" spans="1:23" x14ac:dyDescent="0.25">
      <c r="A431" s="148" t="str">
        <f t="shared" si="66"/>
        <v>201834avril</v>
      </c>
      <c r="B431" s="155">
        <v>2018</v>
      </c>
      <c r="C431" s="139" t="s">
        <v>48</v>
      </c>
      <c r="D431" s="142">
        <v>34</v>
      </c>
      <c r="E431" s="139"/>
      <c r="F431" s="139"/>
      <c r="G431" s="139"/>
      <c r="H431" s="139"/>
      <c r="I431" s="139"/>
      <c r="J431" s="139"/>
      <c r="K431" s="139"/>
      <c r="L431" s="139"/>
      <c r="M431" s="139"/>
      <c r="N431" s="139"/>
      <c r="O431" s="139"/>
      <c r="W431" s="139"/>
    </row>
    <row r="432" spans="1:23" x14ac:dyDescent="0.25">
      <c r="A432" s="148" t="str">
        <f t="shared" si="66"/>
        <v>201834mai</v>
      </c>
      <c r="B432" s="155">
        <v>2018</v>
      </c>
      <c r="C432" s="139" t="s">
        <v>49</v>
      </c>
      <c r="D432" s="142">
        <v>34</v>
      </c>
      <c r="E432" s="139"/>
      <c r="F432" s="139"/>
      <c r="G432" s="139"/>
      <c r="H432" s="139"/>
      <c r="I432" s="139"/>
      <c r="J432" s="139"/>
      <c r="K432" s="139"/>
      <c r="L432" s="139"/>
      <c r="M432" s="139"/>
      <c r="N432" s="139"/>
      <c r="O432" s="139"/>
      <c r="W432" s="139"/>
    </row>
    <row r="433" spans="1:23" x14ac:dyDescent="0.25">
      <c r="A433" s="148" t="str">
        <f t="shared" si="66"/>
        <v>201834juin</v>
      </c>
      <c r="B433" s="155">
        <v>2018</v>
      </c>
      <c r="C433" s="139" t="s">
        <v>50</v>
      </c>
      <c r="D433" s="142">
        <v>34</v>
      </c>
      <c r="E433" s="139"/>
      <c r="F433" s="139"/>
      <c r="G433" s="139"/>
      <c r="H433" s="139"/>
      <c r="I433" s="139"/>
      <c r="J433" s="139"/>
      <c r="K433" s="139"/>
      <c r="L433" s="139"/>
      <c r="M433" s="139"/>
      <c r="N433" s="139"/>
      <c r="O433" s="139"/>
      <c r="W433" s="139"/>
    </row>
    <row r="434" spans="1:23" x14ac:dyDescent="0.25">
      <c r="A434" s="148" t="str">
        <f t="shared" si="66"/>
        <v>201834juillet</v>
      </c>
      <c r="B434" s="155">
        <v>2018</v>
      </c>
      <c r="C434" s="139" t="s">
        <v>106</v>
      </c>
      <c r="D434" s="142">
        <v>34</v>
      </c>
      <c r="E434" s="139"/>
      <c r="F434" s="139"/>
      <c r="G434" s="139"/>
      <c r="H434" s="139"/>
      <c r="I434" s="139"/>
      <c r="J434" s="139"/>
      <c r="K434" s="139"/>
      <c r="L434" s="139"/>
      <c r="M434" s="139"/>
      <c r="N434" s="139"/>
      <c r="O434" s="139"/>
      <c r="W434" s="139"/>
    </row>
    <row r="435" spans="1:23" x14ac:dyDescent="0.25">
      <c r="A435" s="148" t="str">
        <f t="shared" si="66"/>
        <v>201834août</v>
      </c>
      <c r="B435" s="155">
        <v>2018</v>
      </c>
      <c r="C435" s="139" t="s">
        <v>107</v>
      </c>
      <c r="D435" s="142">
        <v>34</v>
      </c>
      <c r="E435" s="139"/>
      <c r="F435" s="139"/>
      <c r="G435" s="139"/>
      <c r="H435" s="139"/>
      <c r="I435" s="139"/>
      <c r="J435" s="139"/>
      <c r="K435" s="139"/>
      <c r="L435" s="139"/>
      <c r="M435" s="139"/>
      <c r="N435" s="139"/>
      <c r="O435" s="139"/>
      <c r="W435" s="139"/>
    </row>
    <row r="436" spans="1:23" x14ac:dyDescent="0.25">
      <c r="A436" s="148" t="str">
        <f t="shared" si="66"/>
        <v>201834septembre</v>
      </c>
      <c r="B436" s="155">
        <v>2018</v>
      </c>
      <c r="C436" s="139" t="s">
        <v>108</v>
      </c>
      <c r="D436" s="142">
        <v>34</v>
      </c>
      <c r="E436" s="139"/>
      <c r="F436" s="139"/>
      <c r="G436" s="139"/>
      <c r="H436" s="139"/>
      <c r="I436" s="139"/>
      <c r="J436" s="139"/>
      <c r="K436" s="139"/>
      <c r="L436" s="139"/>
      <c r="M436" s="139"/>
      <c r="N436" s="139"/>
      <c r="O436" s="139"/>
      <c r="W436" s="139"/>
    </row>
    <row r="437" spans="1:23" x14ac:dyDescent="0.25">
      <c r="A437" s="148" t="str">
        <f t="shared" si="66"/>
        <v>201834octobre</v>
      </c>
      <c r="B437" s="155">
        <v>2018</v>
      </c>
      <c r="C437" s="139" t="s">
        <v>109</v>
      </c>
      <c r="D437" s="142">
        <v>34</v>
      </c>
      <c r="E437" s="139"/>
      <c r="F437" s="139"/>
      <c r="G437" s="139"/>
      <c r="H437" s="139"/>
      <c r="I437" s="139"/>
      <c r="J437" s="139"/>
      <c r="K437" s="139"/>
      <c r="L437" s="139"/>
      <c r="M437" s="139"/>
      <c r="N437" s="139"/>
      <c r="O437" s="139"/>
      <c r="W437" s="139"/>
    </row>
    <row r="438" spans="1:23" x14ac:dyDescent="0.25">
      <c r="A438" s="148" t="str">
        <f t="shared" si="66"/>
        <v>201834novembre</v>
      </c>
      <c r="B438" s="155">
        <v>2018</v>
      </c>
      <c r="C438" s="139" t="s">
        <v>110</v>
      </c>
      <c r="D438" s="142">
        <v>34</v>
      </c>
      <c r="E438" s="139"/>
      <c r="F438" s="139"/>
      <c r="G438" s="139"/>
      <c r="H438" s="139"/>
      <c r="I438" s="139"/>
      <c r="J438" s="139"/>
      <c r="K438" s="139"/>
      <c r="L438" s="139"/>
      <c r="M438" s="139"/>
      <c r="N438" s="139"/>
      <c r="O438" s="139"/>
      <c r="W438" s="139"/>
    </row>
    <row r="439" spans="1:23" x14ac:dyDescent="0.25">
      <c r="A439" s="148" t="str">
        <f t="shared" si="66"/>
        <v>201834décembre</v>
      </c>
      <c r="B439" s="155">
        <v>2018</v>
      </c>
      <c r="C439" s="139" t="s">
        <v>111</v>
      </c>
      <c r="D439" s="142">
        <v>34</v>
      </c>
      <c r="E439" s="139"/>
      <c r="F439" s="139"/>
      <c r="G439" s="139"/>
      <c r="H439" s="139"/>
      <c r="I439" s="139"/>
      <c r="J439" s="139"/>
      <c r="K439" s="139"/>
      <c r="L439" s="139"/>
      <c r="M439" s="139"/>
      <c r="N439" s="139"/>
      <c r="O439" s="139"/>
      <c r="W439" s="139"/>
    </row>
    <row r="440" spans="1:23" x14ac:dyDescent="0.25">
      <c r="A440" s="148" t="str">
        <f t="shared" si="66"/>
        <v>201838janvier</v>
      </c>
      <c r="B440" s="155">
        <v>2018</v>
      </c>
      <c r="C440" s="139" t="s">
        <v>104</v>
      </c>
      <c r="D440" s="142">
        <v>38</v>
      </c>
      <c r="E440" s="139"/>
      <c r="F440" s="139"/>
      <c r="G440" s="139"/>
      <c r="H440" s="139"/>
      <c r="I440" s="139"/>
      <c r="J440" s="139"/>
      <c r="K440" s="139"/>
      <c r="L440" s="139"/>
      <c r="M440" s="139"/>
      <c r="N440" s="139"/>
      <c r="O440" s="139"/>
      <c r="W440" s="139"/>
    </row>
    <row r="441" spans="1:23" x14ac:dyDescent="0.25">
      <c r="A441" s="148" t="str">
        <f t="shared" si="66"/>
        <v>201838février</v>
      </c>
      <c r="B441" s="155">
        <v>2018</v>
      </c>
      <c r="C441" s="139" t="s">
        <v>105</v>
      </c>
      <c r="D441" s="142">
        <v>38</v>
      </c>
      <c r="E441" s="139"/>
      <c r="F441" s="139"/>
      <c r="G441" s="139"/>
      <c r="H441" s="139"/>
      <c r="I441" s="139"/>
      <c r="J441" s="139"/>
      <c r="K441" s="139"/>
      <c r="L441" s="139"/>
      <c r="M441" s="139"/>
      <c r="N441" s="139"/>
      <c r="O441" s="139"/>
      <c r="W441" s="139"/>
    </row>
    <row r="442" spans="1:23" x14ac:dyDescent="0.25">
      <c r="A442" s="148" t="str">
        <f t="shared" si="66"/>
        <v>201838mars</v>
      </c>
      <c r="B442" s="155">
        <v>2018</v>
      </c>
      <c r="C442" s="139" t="s">
        <v>47</v>
      </c>
      <c r="D442" s="142">
        <v>38</v>
      </c>
      <c r="E442" s="139"/>
      <c r="F442" s="139"/>
      <c r="G442" s="139"/>
      <c r="H442" s="139"/>
      <c r="I442" s="139"/>
      <c r="J442" s="139"/>
      <c r="K442" s="139"/>
      <c r="L442" s="139"/>
      <c r="M442" s="139"/>
      <c r="N442" s="139"/>
      <c r="O442" s="139"/>
      <c r="W442" s="139"/>
    </row>
    <row r="443" spans="1:23" x14ac:dyDescent="0.25">
      <c r="A443" s="148" t="str">
        <f t="shared" si="66"/>
        <v>201838avril</v>
      </c>
      <c r="B443" s="155">
        <v>2018</v>
      </c>
      <c r="C443" s="139" t="s">
        <v>48</v>
      </c>
      <c r="D443" s="142">
        <v>38</v>
      </c>
      <c r="E443" s="139"/>
      <c r="F443" s="139"/>
      <c r="G443" s="139"/>
      <c r="H443" s="139"/>
      <c r="I443" s="139"/>
      <c r="J443" s="139"/>
      <c r="K443" s="139"/>
      <c r="L443" s="139"/>
      <c r="M443" s="139"/>
      <c r="N443" s="139"/>
      <c r="O443" s="139"/>
      <c r="W443" s="139"/>
    </row>
    <row r="444" spans="1:23" x14ac:dyDescent="0.25">
      <c r="A444" s="148" t="str">
        <f t="shared" si="66"/>
        <v>201838mai</v>
      </c>
      <c r="B444" s="155">
        <v>2018</v>
      </c>
      <c r="C444" s="139" t="s">
        <v>49</v>
      </c>
      <c r="D444" s="142">
        <v>38</v>
      </c>
      <c r="E444" s="139"/>
      <c r="F444" s="139"/>
      <c r="G444" s="139"/>
      <c r="H444" s="139"/>
      <c r="I444" s="139"/>
      <c r="J444" s="139"/>
      <c r="K444" s="139"/>
      <c r="L444" s="139"/>
      <c r="M444" s="139"/>
      <c r="N444" s="139"/>
      <c r="O444" s="139"/>
      <c r="W444" s="139"/>
    </row>
    <row r="445" spans="1:23" x14ac:dyDescent="0.25">
      <c r="A445" s="148" t="str">
        <f t="shared" si="66"/>
        <v>201838juin</v>
      </c>
      <c r="B445" s="155">
        <v>2018</v>
      </c>
      <c r="C445" s="139" t="s">
        <v>50</v>
      </c>
      <c r="D445" s="142">
        <v>38</v>
      </c>
      <c r="E445" s="139"/>
      <c r="F445" s="139"/>
      <c r="G445" s="139"/>
      <c r="H445" s="139"/>
      <c r="I445" s="139"/>
      <c r="J445" s="139"/>
      <c r="K445" s="139"/>
      <c r="L445" s="139"/>
      <c r="M445" s="139"/>
      <c r="N445" s="139"/>
      <c r="O445" s="139"/>
      <c r="W445" s="139"/>
    </row>
    <row r="446" spans="1:23" x14ac:dyDescent="0.25">
      <c r="A446" s="148" t="str">
        <f t="shared" si="66"/>
        <v>201838juillet</v>
      </c>
      <c r="B446" s="155">
        <v>2018</v>
      </c>
      <c r="C446" s="139" t="s">
        <v>106</v>
      </c>
      <c r="D446" s="142">
        <v>38</v>
      </c>
      <c r="E446" s="139"/>
      <c r="F446" s="139"/>
      <c r="G446" s="139"/>
      <c r="H446" s="139"/>
      <c r="I446" s="139"/>
      <c r="J446" s="139"/>
      <c r="K446" s="139"/>
      <c r="L446" s="139"/>
      <c r="M446" s="139"/>
      <c r="N446" s="139"/>
      <c r="O446" s="139"/>
      <c r="W446" s="139"/>
    </row>
    <row r="447" spans="1:23" x14ac:dyDescent="0.25">
      <c r="A447" s="148" t="str">
        <f t="shared" si="66"/>
        <v>201838août</v>
      </c>
      <c r="B447" s="155">
        <v>2018</v>
      </c>
      <c r="C447" s="139" t="s">
        <v>107</v>
      </c>
      <c r="D447" s="142">
        <v>38</v>
      </c>
      <c r="E447" s="139"/>
      <c r="F447" s="139"/>
      <c r="G447" s="139"/>
      <c r="H447" s="139"/>
      <c r="I447" s="139"/>
      <c r="J447" s="139"/>
      <c r="K447" s="139"/>
      <c r="L447" s="139"/>
      <c r="M447" s="139"/>
      <c r="N447" s="139"/>
      <c r="O447" s="139"/>
      <c r="W447" s="139"/>
    </row>
    <row r="448" spans="1:23" x14ac:dyDescent="0.25">
      <c r="A448" s="148" t="str">
        <f t="shared" si="66"/>
        <v>201838septembre</v>
      </c>
      <c r="B448" s="155">
        <v>2018</v>
      </c>
      <c r="C448" s="139" t="s">
        <v>108</v>
      </c>
      <c r="D448" s="142">
        <v>38</v>
      </c>
      <c r="E448" s="139"/>
      <c r="F448" s="139"/>
      <c r="G448" s="139"/>
      <c r="H448" s="139"/>
      <c r="I448" s="139"/>
      <c r="J448" s="139"/>
      <c r="K448" s="139"/>
      <c r="L448" s="139"/>
      <c r="M448" s="139"/>
      <c r="N448" s="139"/>
      <c r="O448" s="139"/>
      <c r="W448" s="139"/>
    </row>
    <row r="449" spans="1:23" x14ac:dyDescent="0.25">
      <c r="A449" s="148" t="str">
        <f t="shared" si="66"/>
        <v>201838octobre</v>
      </c>
      <c r="B449" s="155">
        <v>2018</v>
      </c>
      <c r="C449" s="139" t="s">
        <v>109</v>
      </c>
      <c r="D449" s="142">
        <v>38</v>
      </c>
      <c r="E449" s="139"/>
      <c r="F449" s="139"/>
      <c r="G449" s="139"/>
      <c r="H449" s="139"/>
      <c r="I449" s="139"/>
      <c r="J449" s="139"/>
      <c r="K449" s="139"/>
      <c r="L449" s="139"/>
      <c r="M449" s="139"/>
      <c r="N449" s="139"/>
      <c r="O449" s="139"/>
      <c r="W449" s="139"/>
    </row>
    <row r="450" spans="1:23" x14ac:dyDescent="0.25">
      <c r="A450" s="148" t="str">
        <f t="shared" ref="A450:A513" si="70">CONCATENATE(B450,D450,C450)</f>
        <v>201838novembre</v>
      </c>
      <c r="B450" s="155">
        <v>2018</v>
      </c>
      <c r="C450" s="139" t="s">
        <v>110</v>
      </c>
      <c r="D450" s="142">
        <v>38</v>
      </c>
      <c r="E450" s="139"/>
      <c r="F450" s="139"/>
      <c r="G450" s="139"/>
      <c r="H450" s="139"/>
      <c r="I450" s="139"/>
      <c r="J450" s="139"/>
      <c r="K450" s="139"/>
      <c r="L450" s="139"/>
      <c r="M450" s="139"/>
      <c r="N450" s="139"/>
      <c r="O450" s="139"/>
      <c r="W450" s="139"/>
    </row>
    <row r="451" spans="1:23" ht="15.75" thickBot="1" x14ac:dyDescent="0.3">
      <c r="A451" s="148" t="str">
        <f t="shared" si="70"/>
        <v>201838décembre</v>
      </c>
      <c r="B451" s="156">
        <v>2018</v>
      </c>
      <c r="C451" s="152" t="s">
        <v>111</v>
      </c>
      <c r="D451" s="153">
        <v>38</v>
      </c>
      <c r="E451" s="152"/>
      <c r="F451" s="152"/>
      <c r="G451" s="152"/>
      <c r="H451" s="152"/>
      <c r="I451" s="152"/>
      <c r="J451" s="152"/>
      <c r="K451" s="152"/>
      <c r="L451" s="152"/>
      <c r="M451" s="152"/>
      <c r="N451" s="152"/>
      <c r="O451" s="152"/>
      <c r="W451" s="152"/>
    </row>
    <row r="452" spans="1:23" x14ac:dyDescent="0.25">
      <c r="A452" s="148" t="str">
        <f t="shared" si="70"/>
        <v>201931janvier</v>
      </c>
      <c r="B452" s="154">
        <v>2019</v>
      </c>
      <c r="C452" s="147" t="s">
        <v>104</v>
      </c>
      <c r="D452" s="148">
        <v>31</v>
      </c>
      <c r="E452" s="147"/>
      <c r="F452" s="147"/>
      <c r="G452" s="147"/>
      <c r="H452" s="147"/>
      <c r="I452" s="147"/>
      <c r="J452" s="147"/>
      <c r="K452" s="147"/>
      <c r="L452" s="147"/>
      <c r="M452" s="147"/>
      <c r="N452" s="147"/>
      <c r="O452" s="147"/>
      <c r="W452" s="147"/>
    </row>
    <row r="453" spans="1:23" x14ac:dyDescent="0.25">
      <c r="A453" s="148" t="str">
        <f t="shared" si="70"/>
        <v>201931février</v>
      </c>
      <c r="B453" s="155">
        <v>2019</v>
      </c>
      <c r="C453" s="139" t="s">
        <v>105</v>
      </c>
      <c r="D453" s="142">
        <v>31</v>
      </c>
      <c r="E453" s="139"/>
      <c r="F453" s="139"/>
      <c r="G453" s="139"/>
      <c r="H453" s="139"/>
      <c r="I453" s="139"/>
      <c r="J453" s="139"/>
      <c r="K453" s="139"/>
      <c r="L453" s="139"/>
      <c r="M453" s="139"/>
      <c r="N453" s="139"/>
      <c r="O453" s="139"/>
      <c r="W453" s="139"/>
    </row>
    <row r="454" spans="1:23" x14ac:dyDescent="0.25">
      <c r="A454" s="148" t="str">
        <f t="shared" si="70"/>
        <v>201931mars</v>
      </c>
      <c r="B454" s="155">
        <v>2019</v>
      </c>
      <c r="C454" s="139" t="s">
        <v>47</v>
      </c>
      <c r="D454" s="142">
        <v>31</v>
      </c>
      <c r="E454" s="139"/>
      <c r="F454" s="139"/>
      <c r="G454" s="139"/>
      <c r="H454" s="139"/>
      <c r="I454" s="139"/>
      <c r="J454" s="139"/>
      <c r="K454" s="139"/>
      <c r="L454" s="139"/>
      <c r="M454" s="139"/>
      <c r="N454" s="139"/>
      <c r="O454" s="139"/>
      <c r="W454" s="139"/>
    </row>
    <row r="455" spans="1:23" x14ac:dyDescent="0.25">
      <c r="A455" s="148" t="str">
        <f t="shared" si="70"/>
        <v>201931avril</v>
      </c>
      <c r="B455" s="155">
        <v>2019</v>
      </c>
      <c r="C455" s="139" t="s">
        <v>48</v>
      </c>
      <c r="D455" s="142">
        <v>31</v>
      </c>
      <c r="E455" s="139"/>
      <c r="F455" s="139"/>
      <c r="G455" s="139"/>
      <c r="H455" s="139"/>
      <c r="I455" s="139"/>
      <c r="J455" s="139"/>
      <c r="K455" s="139"/>
      <c r="L455" s="139"/>
      <c r="M455" s="139"/>
      <c r="N455" s="139"/>
      <c r="O455" s="139"/>
      <c r="W455" s="139"/>
    </row>
    <row r="456" spans="1:23" x14ac:dyDescent="0.25">
      <c r="A456" s="148" t="str">
        <f t="shared" si="70"/>
        <v>201931mai</v>
      </c>
      <c r="B456" s="155">
        <v>2019</v>
      </c>
      <c r="C456" s="139" t="s">
        <v>49</v>
      </c>
      <c r="D456" s="142">
        <v>31</v>
      </c>
      <c r="E456" s="139"/>
      <c r="F456" s="139"/>
      <c r="G456" s="139"/>
      <c r="H456" s="139"/>
      <c r="I456" s="139"/>
      <c r="J456" s="139"/>
      <c r="K456" s="139"/>
      <c r="L456" s="139"/>
      <c r="M456" s="139"/>
      <c r="N456" s="139"/>
      <c r="O456" s="139"/>
      <c r="W456" s="139"/>
    </row>
    <row r="457" spans="1:23" x14ac:dyDescent="0.25">
      <c r="A457" s="148" t="str">
        <f t="shared" si="70"/>
        <v>201931juin</v>
      </c>
      <c r="B457" s="155">
        <v>2019</v>
      </c>
      <c r="C457" s="139" t="s">
        <v>50</v>
      </c>
      <c r="D457" s="142">
        <v>31</v>
      </c>
      <c r="E457" s="139"/>
      <c r="F457" s="139"/>
      <c r="G457" s="139"/>
      <c r="H457" s="139"/>
      <c r="I457" s="139"/>
      <c r="J457" s="139"/>
      <c r="K457" s="139"/>
      <c r="L457" s="139"/>
      <c r="M457" s="139"/>
      <c r="N457" s="139"/>
      <c r="O457" s="139"/>
      <c r="W457" s="139"/>
    </row>
    <row r="458" spans="1:23" x14ac:dyDescent="0.25">
      <c r="A458" s="148" t="str">
        <f t="shared" si="70"/>
        <v>201931juillet</v>
      </c>
      <c r="B458" s="155">
        <v>2019</v>
      </c>
      <c r="C458" s="139" t="s">
        <v>106</v>
      </c>
      <c r="D458" s="142">
        <v>31</v>
      </c>
      <c r="E458" s="139"/>
      <c r="F458" s="139"/>
      <c r="G458" s="139"/>
      <c r="H458" s="139"/>
      <c r="I458" s="139"/>
      <c r="J458" s="139"/>
      <c r="K458" s="139"/>
      <c r="L458" s="139"/>
      <c r="M458" s="139"/>
      <c r="N458" s="139"/>
      <c r="O458" s="139"/>
      <c r="W458" s="139"/>
    </row>
    <row r="459" spans="1:23" x14ac:dyDescent="0.25">
      <c r="A459" s="148" t="str">
        <f t="shared" si="70"/>
        <v>201931août</v>
      </c>
      <c r="B459" s="155">
        <v>2019</v>
      </c>
      <c r="C459" s="139" t="s">
        <v>107</v>
      </c>
      <c r="D459" s="142">
        <v>31</v>
      </c>
      <c r="E459" s="139"/>
      <c r="F459" s="139"/>
      <c r="G459" s="139"/>
      <c r="H459" s="139"/>
      <c r="I459" s="139"/>
      <c r="J459" s="139"/>
      <c r="K459" s="139"/>
      <c r="L459" s="139"/>
      <c r="M459" s="139"/>
      <c r="N459" s="139"/>
      <c r="O459" s="139"/>
      <c r="W459" s="139"/>
    </row>
    <row r="460" spans="1:23" x14ac:dyDescent="0.25">
      <c r="A460" s="148" t="str">
        <f t="shared" si="70"/>
        <v>201931septembre</v>
      </c>
      <c r="B460" s="155">
        <v>2019</v>
      </c>
      <c r="C460" s="139" t="s">
        <v>108</v>
      </c>
      <c r="D460" s="142">
        <v>31</v>
      </c>
      <c r="E460" s="139"/>
      <c r="F460" s="139"/>
      <c r="G460" s="139"/>
      <c r="H460" s="139"/>
      <c r="I460" s="139"/>
      <c r="J460" s="139"/>
      <c r="K460" s="139"/>
      <c r="L460" s="139"/>
      <c r="M460" s="139"/>
      <c r="N460" s="139"/>
      <c r="O460" s="139"/>
      <c r="W460" s="139"/>
    </row>
    <row r="461" spans="1:23" x14ac:dyDescent="0.25">
      <c r="A461" s="148" t="str">
        <f t="shared" si="70"/>
        <v>201931octobre</v>
      </c>
      <c r="B461" s="155">
        <v>2019</v>
      </c>
      <c r="C461" s="139" t="s">
        <v>109</v>
      </c>
      <c r="D461" s="142">
        <v>31</v>
      </c>
      <c r="E461" s="139"/>
      <c r="F461" s="139"/>
      <c r="G461" s="139"/>
      <c r="H461" s="139"/>
      <c r="I461" s="139"/>
      <c r="J461" s="139"/>
      <c r="K461" s="139"/>
      <c r="L461" s="139"/>
      <c r="M461" s="139"/>
      <c r="N461" s="139"/>
      <c r="O461" s="139"/>
      <c r="W461" s="139"/>
    </row>
    <row r="462" spans="1:23" x14ac:dyDescent="0.25">
      <c r="A462" s="148" t="str">
        <f t="shared" si="70"/>
        <v>201931novembre</v>
      </c>
      <c r="B462" s="155">
        <v>2019</v>
      </c>
      <c r="C462" s="139" t="s">
        <v>110</v>
      </c>
      <c r="D462" s="142">
        <v>31</v>
      </c>
      <c r="E462" s="139"/>
      <c r="F462" s="139"/>
      <c r="G462" s="139"/>
      <c r="H462" s="139"/>
      <c r="I462" s="139"/>
      <c r="J462" s="139"/>
      <c r="K462" s="139"/>
      <c r="L462" s="139"/>
      <c r="M462" s="139"/>
      <c r="N462" s="139"/>
      <c r="O462" s="139"/>
      <c r="W462" s="139"/>
    </row>
    <row r="463" spans="1:23" x14ac:dyDescent="0.25">
      <c r="A463" s="148" t="str">
        <f t="shared" si="70"/>
        <v>201931décembre</v>
      </c>
      <c r="B463" s="155">
        <v>2019</v>
      </c>
      <c r="C463" s="139" t="s">
        <v>111</v>
      </c>
      <c r="D463" s="142">
        <v>31</v>
      </c>
      <c r="E463" s="139"/>
      <c r="F463" s="139"/>
      <c r="G463" s="139"/>
      <c r="H463" s="139"/>
      <c r="I463" s="139"/>
      <c r="J463" s="139"/>
      <c r="K463" s="139"/>
      <c r="L463" s="139"/>
      <c r="M463" s="139"/>
      <c r="N463" s="139"/>
      <c r="O463" s="139"/>
      <c r="W463" s="139"/>
    </row>
    <row r="464" spans="1:23" x14ac:dyDescent="0.25">
      <c r="A464" s="148" t="str">
        <f t="shared" si="70"/>
        <v>201932janvier</v>
      </c>
      <c r="B464" s="155">
        <v>2019</v>
      </c>
      <c r="C464" s="139" t="s">
        <v>104</v>
      </c>
      <c r="D464" s="142">
        <v>32</v>
      </c>
      <c r="E464" s="139"/>
      <c r="F464" s="139"/>
      <c r="G464" s="139"/>
      <c r="H464" s="139"/>
      <c r="I464" s="139"/>
      <c r="J464" s="139"/>
      <c r="K464" s="139"/>
      <c r="L464" s="139"/>
      <c r="M464" s="139"/>
      <c r="N464" s="139"/>
      <c r="O464" s="139"/>
      <c r="W464" s="139"/>
    </row>
    <row r="465" spans="1:23" x14ac:dyDescent="0.25">
      <c r="A465" s="148" t="str">
        <f t="shared" si="70"/>
        <v>201932février</v>
      </c>
      <c r="B465" s="155">
        <v>2019</v>
      </c>
      <c r="C465" s="139" t="s">
        <v>105</v>
      </c>
      <c r="D465" s="142">
        <v>32</v>
      </c>
      <c r="E465" s="139"/>
      <c r="F465" s="139"/>
      <c r="G465" s="139"/>
      <c r="H465" s="139"/>
      <c r="I465" s="139"/>
      <c r="J465" s="139"/>
      <c r="K465" s="139"/>
      <c r="L465" s="139"/>
      <c r="M465" s="139"/>
      <c r="N465" s="139"/>
      <c r="O465" s="139"/>
      <c r="W465" s="139"/>
    </row>
    <row r="466" spans="1:23" x14ac:dyDescent="0.25">
      <c r="A466" s="148" t="str">
        <f t="shared" si="70"/>
        <v>201932mars</v>
      </c>
      <c r="B466" s="155">
        <v>2019</v>
      </c>
      <c r="C466" s="139" t="s">
        <v>47</v>
      </c>
      <c r="D466" s="142">
        <v>32</v>
      </c>
      <c r="E466" s="139"/>
      <c r="F466" s="139"/>
      <c r="G466" s="139"/>
      <c r="H466" s="139"/>
      <c r="I466" s="139"/>
      <c r="J466" s="139"/>
      <c r="K466" s="139"/>
      <c r="L466" s="139"/>
      <c r="M466" s="139"/>
      <c r="N466" s="139"/>
      <c r="O466" s="139"/>
      <c r="W466" s="139"/>
    </row>
    <row r="467" spans="1:23" x14ac:dyDescent="0.25">
      <c r="A467" s="148" t="str">
        <f t="shared" si="70"/>
        <v>201932avril</v>
      </c>
      <c r="B467" s="155">
        <v>2019</v>
      </c>
      <c r="C467" s="139" t="s">
        <v>48</v>
      </c>
      <c r="D467" s="142">
        <v>32</v>
      </c>
      <c r="E467" s="139"/>
      <c r="F467" s="139"/>
      <c r="G467" s="139"/>
      <c r="H467" s="139"/>
      <c r="I467" s="139"/>
      <c r="J467" s="139"/>
      <c r="K467" s="139"/>
      <c r="L467" s="139"/>
      <c r="M467" s="139"/>
      <c r="N467" s="139"/>
      <c r="O467" s="139"/>
      <c r="W467" s="139"/>
    </row>
    <row r="468" spans="1:23" x14ac:dyDescent="0.25">
      <c r="A468" s="148" t="str">
        <f t="shared" si="70"/>
        <v>201932mai</v>
      </c>
      <c r="B468" s="155">
        <v>2019</v>
      </c>
      <c r="C468" s="139" t="s">
        <v>49</v>
      </c>
      <c r="D468" s="142">
        <v>32</v>
      </c>
      <c r="E468" s="139"/>
      <c r="F468" s="139"/>
      <c r="G468" s="139"/>
      <c r="H468" s="139"/>
      <c r="I468" s="139"/>
      <c r="J468" s="139"/>
      <c r="K468" s="139"/>
      <c r="L468" s="139"/>
      <c r="M468" s="139"/>
      <c r="N468" s="139"/>
      <c r="O468" s="139"/>
      <c r="W468" s="139"/>
    </row>
    <row r="469" spans="1:23" x14ac:dyDescent="0.25">
      <c r="A469" s="148" t="str">
        <f t="shared" si="70"/>
        <v>201932juin</v>
      </c>
      <c r="B469" s="155">
        <v>2019</v>
      </c>
      <c r="C469" s="139" t="s">
        <v>50</v>
      </c>
      <c r="D469" s="142">
        <v>32</v>
      </c>
      <c r="E469" s="139"/>
      <c r="F469" s="139"/>
      <c r="G469" s="139"/>
      <c r="H469" s="139"/>
      <c r="I469" s="139"/>
      <c r="J469" s="139"/>
      <c r="K469" s="139"/>
      <c r="L469" s="139"/>
      <c r="M469" s="139"/>
      <c r="N469" s="139"/>
      <c r="O469" s="139"/>
      <c r="W469" s="139"/>
    </row>
    <row r="470" spans="1:23" x14ac:dyDescent="0.25">
      <c r="A470" s="148" t="str">
        <f t="shared" si="70"/>
        <v>201932juillet</v>
      </c>
      <c r="B470" s="155">
        <v>2019</v>
      </c>
      <c r="C470" s="139" t="s">
        <v>106</v>
      </c>
      <c r="D470" s="142">
        <v>32</v>
      </c>
      <c r="E470" s="139"/>
      <c r="F470" s="139"/>
      <c r="G470" s="139"/>
      <c r="H470" s="139"/>
      <c r="I470" s="139"/>
      <c r="J470" s="139"/>
      <c r="K470" s="139"/>
      <c r="L470" s="139"/>
      <c r="M470" s="139"/>
      <c r="N470" s="139"/>
      <c r="O470" s="139"/>
      <c r="W470" s="139"/>
    </row>
    <row r="471" spans="1:23" x14ac:dyDescent="0.25">
      <c r="A471" s="148" t="str">
        <f t="shared" si="70"/>
        <v>201932août</v>
      </c>
      <c r="B471" s="155">
        <v>2019</v>
      </c>
      <c r="C471" s="139" t="s">
        <v>107</v>
      </c>
      <c r="D471" s="142">
        <v>32</v>
      </c>
      <c r="E471" s="139"/>
      <c r="F471" s="139"/>
      <c r="G471" s="139"/>
      <c r="H471" s="139"/>
      <c r="I471" s="139"/>
      <c r="J471" s="139"/>
      <c r="K471" s="139"/>
      <c r="L471" s="139"/>
      <c r="M471" s="139"/>
      <c r="N471" s="139"/>
      <c r="O471" s="139"/>
      <c r="W471" s="139"/>
    </row>
    <row r="472" spans="1:23" x14ac:dyDescent="0.25">
      <c r="A472" s="148" t="str">
        <f t="shared" si="70"/>
        <v>201932septembre</v>
      </c>
      <c r="B472" s="155">
        <v>2019</v>
      </c>
      <c r="C472" s="139" t="s">
        <v>108</v>
      </c>
      <c r="D472" s="142">
        <v>32</v>
      </c>
      <c r="E472" s="139"/>
      <c r="F472" s="139"/>
      <c r="G472" s="139"/>
      <c r="H472" s="139"/>
      <c r="I472" s="139"/>
      <c r="J472" s="139"/>
      <c r="K472" s="139"/>
      <c r="L472" s="139"/>
      <c r="M472" s="139"/>
      <c r="N472" s="139"/>
      <c r="O472" s="139"/>
      <c r="W472" s="139"/>
    </row>
    <row r="473" spans="1:23" x14ac:dyDescent="0.25">
      <c r="A473" s="148" t="str">
        <f t="shared" si="70"/>
        <v>201932octobre</v>
      </c>
      <c r="B473" s="155">
        <v>2019</v>
      </c>
      <c r="C473" s="139" t="s">
        <v>109</v>
      </c>
      <c r="D473" s="142">
        <v>32</v>
      </c>
      <c r="E473" s="139"/>
      <c r="F473" s="139"/>
      <c r="G473" s="139"/>
      <c r="H473" s="139"/>
      <c r="I473" s="139"/>
      <c r="J473" s="139"/>
      <c r="K473" s="139"/>
      <c r="L473" s="139"/>
      <c r="M473" s="139"/>
      <c r="N473" s="139"/>
      <c r="O473" s="139"/>
      <c r="W473" s="139"/>
    </row>
    <row r="474" spans="1:23" x14ac:dyDescent="0.25">
      <c r="A474" s="148" t="str">
        <f t="shared" si="70"/>
        <v>201932novembre</v>
      </c>
      <c r="B474" s="155">
        <v>2019</v>
      </c>
      <c r="C474" s="139" t="s">
        <v>110</v>
      </c>
      <c r="D474" s="142">
        <v>32</v>
      </c>
      <c r="E474" s="139"/>
      <c r="F474" s="139"/>
      <c r="G474" s="139"/>
      <c r="H474" s="139"/>
      <c r="I474" s="139"/>
      <c r="J474" s="139"/>
      <c r="K474" s="139"/>
      <c r="L474" s="139"/>
      <c r="M474" s="139"/>
      <c r="N474" s="139"/>
      <c r="O474" s="139"/>
      <c r="W474" s="139"/>
    </row>
    <row r="475" spans="1:23" x14ac:dyDescent="0.25">
      <c r="A475" s="148" t="str">
        <f t="shared" si="70"/>
        <v>201932décembre</v>
      </c>
      <c r="B475" s="155">
        <v>2019</v>
      </c>
      <c r="C475" s="139" t="s">
        <v>111</v>
      </c>
      <c r="D475" s="142">
        <v>32</v>
      </c>
      <c r="E475" s="139"/>
      <c r="F475" s="139"/>
      <c r="G475" s="139"/>
      <c r="H475" s="139"/>
      <c r="I475" s="139"/>
      <c r="J475" s="139"/>
      <c r="K475" s="139"/>
      <c r="L475" s="139"/>
      <c r="M475" s="139"/>
      <c r="N475" s="139"/>
      <c r="O475" s="139"/>
      <c r="W475" s="139"/>
    </row>
    <row r="476" spans="1:23" x14ac:dyDescent="0.25">
      <c r="A476" s="148" t="str">
        <f t="shared" si="70"/>
        <v>201933janvier</v>
      </c>
      <c r="B476" s="155">
        <v>2019</v>
      </c>
      <c r="C476" s="139" t="s">
        <v>104</v>
      </c>
      <c r="D476" s="142">
        <v>33</v>
      </c>
      <c r="E476" s="139"/>
      <c r="F476" s="139"/>
      <c r="G476" s="139"/>
      <c r="H476" s="139"/>
      <c r="I476" s="139"/>
      <c r="J476" s="139"/>
      <c r="K476" s="139"/>
      <c r="L476" s="139"/>
      <c r="M476" s="139"/>
      <c r="N476" s="139"/>
      <c r="O476" s="139"/>
      <c r="W476" s="139"/>
    </row>
    <row r="477" spans="1:23" x14ac:dyDescent="0.25">
      <c r="A477" s="148" t="str">
        <f t="shared" si="70"/>
        <v>201933février</v>
      </c>
      <c r="B477" s="155">
        <v>2019</v>
      </c>
      <c r="C477" s="139" t="s">
        <v>105</v>
      </c>
      <c r="D477" s="142">
        <v>33</v>
      </c>
      <c r="E477" s="139"/>
      <c r="F477" s="139"/>
      <c r="G477" s="139"/>
      <c r="H477" s="139"/>
      <c r="I477" s="139"/>
      <c r="J477" s="139"/>
      <c r="K477" s="139"/>
      <c r="L477" s="139"/>
      <c r="M477" s="139"/>
      <c r="N477" s="139"/>
      <c r="O477" s="139"/>
      <c r="W477" s="139"/>
    </row>
    <row r="478" spans="1:23" x14ac:dyDescent="0.25">
      <c r="A478" s="148" t="str">
        <f t="shared" si="70"/>
        <v>201933mars</v>
      </c>
      <c r="B478" s="155">
        <v>2019</v>
      </c>
      <c r="C478" s="139" t="s">
        <v>47</v>
      </c>
      <c r="D478" s="142">
        <v>33</v>
      </c>
      <c r="E478" s="139"/>
      <c r="F478" s="139"/>
      <c r="G478" s="139"/>
      <c r="H478" s="139"/>
      <c r="I478" s="139"/>
      <c r="J478" s="139"/>
      <c r="K478" s="139"/>
      <c r="L478" s="139"/>
      <c r="M478" s="139"/>
      <c r="N478" s="139"/>
      <c r="O478" s="139"/>
      <c r="W478" s="139"/>
    </row>
    <row r="479" spans="1:23" x14ac:dyDescent="0.25">
      <c r="A479" s="148" t="str">
        <f t="shared" si="70"/>
        <v>201933avril</v>
      </c>
      <c r="B479" s="155">
        <v>2019</v>
      </c>
      <c r="C479" s="139" t="s">
        <v>48</v>
      </c>
      <c r="D479" s="142">
        <v>33</v>
      </c>
      <c r="E479" s="139"/>
      <c r="F479" s="139"/>
      <c r="G479" s="139"/>
      <c r="H479" s="139"/>
      <c r="I479" s="139"/>
      <c r="J479" s="139"/>
      <c r="K479" s="139"/>
      <c r="L479" s="139"/>
      <c r="M479" s="139"/>
      <c r="N479" s="139"/>
      <c r="O479" s="139"/>
      <c r="W479" s="139"/>
    </row>
    <row r="480" spans="1:23" x14ac:dyDescent="0.25">
      <c r="A480" s="148" t="str">
        <f t="shared" si="70"/>
        <v>201933mai</v>
      </c>
      <c r="B480" s="155">
        <v>2019</v>
      </c>
      <c r="C480" s="139" t="s">
        <v>49</v>
      </c>
      <c r="D480" s="142">
        <v>33</v>
      </c>
      <c r="E480" s="139"/>
      <c r="F480" s="139"/>
      <c r="G480" s="139"/>
      <c r="H480" s="139"/>
      <c r="I480" s="139"/>
      <c r="J480" s="139"/>
      <c r="K480" s="139"/>
      <c r="L480" s="139"/>
      <c r="M480" s="139"/>
      <c r="N480" s="139"/>
      <c r="O480" s="139"/>
      <c r="W480" s="139"/>
    </row>
    <row r="481" spans="1:23" x14ac:dyDescent="0.25">
      <c r="A481" s="148" t="str">
        <f t="shared" si="70"/>
        <v>201933juin</v>
      </c>
      <c r="B481" s="155">
        <v>2019</v>
      </c>
      <c r="C481" s="139" t="s">
        <v>50</v>
      </c>
      <c r="D481" s="142">
        <v>33</v>
      </c>
      <c r="E481" s="139"/>
      <c r="F481" s="139"/>
      <c r="G481" s="139"/>
      <c r="H481" s="139"/>
      <c r="I481" s="139"/>
      <c r="J481" s="139"/>
      <c r="K481" s="139"/>
      <c r="L481" s="139"/>
      <c r="M481" s="139"/>
      <c r="N481" s="139"/>
      <c r="O481" s="139"/>
      <c r="W481" s="139"/>
    </row>
    <row r="482" spans="1:23" x14ac:dyDescent="0.25">
      <c r="A482" s="148" t="str">
        <f t="shared" si="70"/>
        <v>201933juillet</v>
      </c>
      <c r="B482" s="155">
        <v>2019</v>
      </c>
      <c r="C482" s="139" t="s">
        <v>106</v>
      </c>
      <c r="D482" s="142">
        <v>33</v>
      </c>
      <c r="E482" s="139"/>
      <c r="F482" s="139"/>
      <c r="G482" s="139"/>
      <c r="H482" s="139"/>
      <c r="I482" s="139"/>
      <c r="J482" s="139"/>
      <c r="K482" s="139"/>
      <c r="L482" s="139"/>
      <c r="M482" s="139"/>
      <c r="N482" s="139"/>
      <c r="O482" s="139"/>
      <c r="W482" s="139"/>
    </row>
    <row r="483" spans="1:23" x14ac:dyDescent="0.25">
      <c r="A483" s="148" t="str">
        <f t="shared" si="70"/>
        <v>201933août</v>
      </c>
      <c r="B483" s="155">
        <v>2019</v>
      </c>
      <c r="C483" s="139" t="s">
        <v>107</v>
      </c>
      <c r="D483" s="142">
        <v>33</v>
      </c>
      <c r="E483" s="139"/>
      <c r="F483" s="139"/>
      <c r="G483" s="139"/>
      <c r="H483" s="139"/>
      <c r="I483" s="139"/>
      <c r="J483" s="139"/>
      <c r="K483" s="139"/>
      <c r="L483" s="139"/>
      <c r="M483" s="139"/>
      <c r="N483" s="139"/>
      <c r="O483" s="139"/>
      <c r="W483" s="139"/>
    </row>
    <row r="484" spans="1:23" x14ac:dyDescent="0.25">
      <c r="A484" s="148" t="str">
        <f t="shared" si="70"/>
        <v>201933septembre</v>
      </c>
      <c r="B484" s="155">
        <v>2019</v>
      </c>
      <c r="C484" s="139" t="s">
        <v>108</v>
      </c>
      <c r="D484" s="142">
        <v>33</v>
      </c>
      <c r="E484" s="139"/>
      <c r="F484" s="139"/>
      <c r="G484" s="139"/>
      <c r="H484" s="139"/>
      <c r="I484" s="139"/>
      <c r="J484" s="139"/>
      <c r="K484" s="139"/>
      <c r="L484" s="139"/>
      <c r="M484" s="139"/>
      <c r="N484" s="139"/>
      <c r="O484" s="139"/>
      <c r="W484" s="139"/>
    </row>
    <row r="485" spans="1:23" x14ac:dyDescent="0.25">
      <c r="A485" s="148" t="str">
        <f t="shared" si="70"/>
        <v>201933octobre</v>
      </c>
      <c r="B485" s="155">
        <v>2019</v>
      </c>
      <c r="C485" s="139" t="s">
        <v>109</v>
      </c>
      <c r="D485" s="142">
        <v>33</v>
      </c>
      <c r="E485" s="139"/>
      <c r="F485" s="139"/>
      <c r="G485" s="139"/>
      <c r="H485" s="139"/>
      <c r="I485" s="139"/>
      <c r="J485" s="139"/>
      <c r="K485" s="139"/>
      <c r="L485" s="139"/>
      <c r="M485" s="139"/>
      <c r="N485" s="139"/>
      <c r="O485" s="139"/>
      <c r="W485" s="139"/>
    </row>
    <row r="486" spans="1:23" x14ac:dyDescent="0.25">
      <c r="A486" s="148" t="str">
        <f t="shared" si="70"/>
        <v>201933novembre</v>
      </c>
      <c r="B486" s="155">
        <v>2019</v>
      </c>
      <c r="C486" s="139" t="s">
        <v>110</v>
      </c>
      <c r="D486" s="142">
        <v>33</v>
      </c>
      <c r="E486" s="139"/>
      <c r="F486" s="139"/>
      <c r="G486" s="139"/>
      <c r="H486" s="139"/>
      <c r="I486" s="139"/>
      <c r="J486" s="139"/>
      <c r="K486" s="139"/>
      <c r="L486" s="139"/>
      <c r="M486" s="139"/>
      <c r="N486" s="139"/>
      <c r="O486" s="139"/>
      <c r="W486" s="139"/>
    </row>
    <row r="487" spans="1:23" x14ac:dyDescent="0.25">
      <c r="A487" s="148" t="str">
        <f t="shared" si="70"/>
        <v>201933décembre</v>
      </c>
      <c r="B487" s="155">
        <v>2019</v>
      </c>
      <c r="C487" s="139" t="s">
        <v>111</v>
      </c>
      <c r="D487" s="142">
        <v>33</v>
      </c>
      <c r="E487" s="139"/>
      <c r="F487" s="139"/>
      <c r="G487" s="139"/>
      <c r="H487" s="139"/>
      <c r="I487" s="139"/>
      <c r="J487" s="139"/>
      <c r="K487" s="139"/>
      <c r="L487" s="139"/>
      <c r="M487" s="139"/>
      <c r="N487" s="139"/>
      <c r="O487" s="139"/>
      <c r="W487" s="139"/>
    </row>
    <row r="488" spans="1:23" x14ac:dyDescent="0.25">
      <c r="A488" s="148" t="str">
        <f t="shared" si="70"/>
        <v>201934janvier</v>
      </c>
      <c r="B488" s="155">
        <v>2019</v>
      </c>
      <c r="C488" s="139" t="s">
        <v>104</v>
      </c>
      <c r="D488" s="142">
        <v>34</v>
      </c>
      <c r="E488" s="139"/>
      <c r="F488" s="139"/>
      <c r="G488" s="139"/>
      <c r="H488" s="139"/>
      <c r="I488" s="139"/>
      <c r="J488" s="139"/>
      <c r="K488" s="139"/>
      <c r="L488" s="139"/>
      <c r="M488" s="139"/>
      <c r="N488" s="139"/>
      <c r="O488" s="139"/>
      <c r="W488" s="139"/>
    </row>
    <row r="489" spans="1:23" x14ac:dyDescent="0.25">
      <c r="A489" s="148" t="str">
        <f t="shared" si="70"/>
        <v>201934février</v>
      </c>
      <c r="B489" s="155">
        <v>2019</v>
      </c>
      <c r="C489" s="139" t="s">
        <v>105</v>
      </c>
      <c r="D489" s="142">
        <v>34</v>
      </c>
      <c r="E489" s="139"/>
      <c r="F489" s="139"/>
      <c r="G489" s="139"/>
      <c r="H489" s="139"/>
      <c r="I489" s="139"/>
      <c r="J489" s="139"/>
      <c r="K489" s="139"/>
      <c r="L489" s="139"/>
      <c r="M489" s="139"/>
      <c r="N489" s="139"/>
      <c r="O489" s="139"/>
      <c r="W489" s="139"/>
    </row>
    <row r="490" spans="1:23" x14ac:dyDescent="0.25">
      <c r="A490" s="148" t="str">
        <f t="shared" si="70"/>
        <v>201934mars</v>
      </c>
      <c r="B490" s="155">
        <v>2019</v>
      </c>
      <c r="C490" s="139" t="s">
        <v>47</v>
      </c>
      <c r="D490" s="142">
        <v>34</v>
      </c>
      <c r="E490" s="139"/>
      <c r="F490" s="139"/>
      <c r="G490" s="139"/>
      <c r="H490" s="139"/>
      <c r="I490" s="139"/>
      <c r="J490" s="139"/>
      <c r="K490" s="139"/>
      <c r="L490" s="139"/>
      <c r="M490" s="139"/>
      <c r="N490" s="139"/>
      <c r="O490" s="139"/>
      <c r="W490" s="139"/>
    </row>
    <row r="491" spans="1:23" x14ac:dyDescent="0.25">
      <c r="A491" s="148" t="str">
        <f t="shared" si="70"/>
        <v>201934avril</v>
      </c>
      <c r="B491" s="155">
        <v>2019</v>
      </c>
      <c r="C491" s="139" t="s">
        <v>48</v>
      </c>
      <c r="D491" s="142">
        <v>34</v>
      </c>
      <c r="E491" s="139"/>
      <c r="F491" s="139"/>
      <c r="G491" s="139"/>
      <c r="H491" s="139"/>
      <c r="I491" s="139"/>
      <c r="J491" s="139"/>
      <c r="K491" s="139"/>
      <c r="L491" s="139"/>
      <c r="M491" s="139"/>
      <c r="N491" s="139"/>
      <c r="O491" s="139"/>
      <c r="W491" s="139"/>
    </row>
    <row r="492" spans="1:23" x14ac:dyDescent="0.25">
      <c r="A492" s="148" t="str">
        <f t="shared" si="70"/>
        <v>201934mai</v>
      </c>
      <c r="B492" s="155">
        <v>2019</v>
      </c>
      <c r="C492" s="139" t="s">
        <v>49</v>
      </c>
      <c r="D492" s="142">
        <v>34</v>
      </c>
      <c r="E492" s="139"/>
      <c r="F492" s="139"/>
      <c r="G492" s="139"/>
      <c r="H492" s="139"/>
      <c r="I492" s="139"/>
      <c r="J492" s="139"/>
      <c r="K492" s="139"/>
      <c r="L492" s="139"/>
      <c r="M492" s="139"/>
      <c r="N492" s="139"/>
      <c r="O492" s="139"/>
      <c r="W492" s="139"/>
    </row>
    <row r="493" spans="1:23" x14ac:dyDescent="0.25">
      <c r="A493" s="148" t="str">
        <f t="shared" si="70"/>
        <v>201934juin</v>
      </c>
      <c r="B493" s="155">
        <v>2019</v>
      </c>
      <c r="C493" s="139" t="s">
        <v>50</v>
      </c>
      <c r="D493" s="142">
        <v>34</v>
      </c>
      <c r="E493" s="139"/>
      <c r="F493" s="139"/>
      <c r="G493" s="139"/>
      <c r="H493" s="139"/>
      <c r="I493" s="139"/>
      <c r="J493" s="139"/>
      <c r="K493" s="139"/>
      <c r="L493" s="139"/>
      <c r="M493" s="139"/>
      <c r="N493" s="139"/>
      <c r="O493" s="139"/>
      <c r="W493" s="139"/>
    </row>
    <row r="494" spans="1:23" x14ac:dyDescent="0.25">
      <c r="A494" s="148" t="str">
        <f t="shared" si="70"/>
        <v>201934juillet</v>
      </c>
      <c r="B494" s="155">
        <v>2019</v>
      </c>
      <c r="C494" s="139" t="s">
        <v>106</v>
      </c>
      <c r="D494" s="142">
        <v>34</v>
      </c>
      <c r="E494" s="139"/>
      <c r="F494" s="139"/>
      <c r="G494" s="139"/>
      <c r="H494" s="139"/>
      <c r="I494" s="139"/>
      <c r="J494" s="139"/>
      <c r="K494" s="139"/>
      <c r="L494" s="139"/>
      <c r="M494" s="139"/>
      <c r="N494" s="139"/>
      <c r="O494" s="139"/>
      <c r="W494" s="139"/>
    </row>
    <row r="495" spans="1:23" x14ac:dyDescent="0.25">
      <c r="A495" s="148" t="str">
        <f t="shared" si="70"/>
        <v>201934août</v>
      </c>
      <c r="B495" s="155">
        <v>2019</v>
      </c>
      <c r="C495" s="139" t="s">
        <v>107</v>
      </c>
      <c r="D495" s="142">
        <v>34</v>
      </c>
      <c r="E495" s="139"/>
      <c r="F495" s="139"/>
      <c r="G495" s="139"/>
      <c r="H495" s="139"/>
      <c r="I495" s="139"/>
      <c r="J495" s="139"/>
      <c r="K495" s="139"/>
      <c r="L495" s="139"/>
      <c r="M495" s="139"/>
      <c r="N495" s="139"/>
      <c r="O495" s="139"/>
      <c r="W495" s="139"/>
    </row>
    <row r="496" spans="1:23" x14ac:dyDescent="0.25">
      <c r="A496" s="148" t="str">
        <f t="shared" si="70"/>
        <v>201934septembre</v>
      </c>
      <c r="B496" s="155">
        <v>2019</v>
      </c>
      <c r="C496" s="139" t="s">
        <v>108</v>
      </c>
      <c r="D496" s="142">
        <v>34</v>
      </c>
      <c r="E496" s="139"/>
      <c r="F496" s="139"/>
      <c r="G496" s="139"/>
      <c r="H496" s="139"/>
      <c r="I496" s="139"/>
      <c r="J496" s="139"/>
      <c r="K496" s="139"/>
      <c r="L496" s="139"/>
      <c r="M496" s="139"/>
      <c r="N496" s="139"/>
      <c r="O496" s="139"/>
      <c r="W496" s="139"/>
    </row>
    <row r="497" spans="1:23" x14ac:dyDescent="0.25">
      <c r="A497" s="148" t="str">
        <f t="shared" si="70"/>
        <v>201934octobre</v>
      </c>
      <c r="B497" s="155">
        <v>2019</v>
      </c>
      <c r="C497" s="139" t="s">
        <v>109</v>
      </c>
      <c r="D497" s="142">
        <v>34</v>
      </c>
      <c r="E497" s="139"/>
      <c r="F497" s="139"/>
      <c r="G497" s="139"/>
      <c r="H497" s="139"/>
      <c r="I497" s="139"/>
      <c r="J497" s="139"/>
      <c r="K497" s="139"/>
      <c r="L497" s="139"/>
      <c r="M497" s="139"/>
      <c r="N497" s="139"/>
      <c r="O497" s="139"/>
      <c r="W497" s="139"/>
    </row>
    <row r="498" spans="1:23" x14ac:dyDescent="0.25">
      <c r="A498" s="148" t="str">
        <f t="shared" si="70"/>
        <v>201934novembre</v>
      </c>
      <c r="B498" s="155">
        <v>2019</v>
      </c>
      <c r="C498" s="139" t="s">
        <v>110</v>
      </c>
      <c r="D498" s="142">
        <v>34</v>
      </c>
      <c r="E498" s="139"/>
      <c r="F498" s="139"/>
      <c r="G498" s="139"/>
      <c r="H498" s="139"/>
      <c r="I498" s="139"/>
      <c r="J498" s="139"/>
      <c r="K498" s="139"/>
      <c r="L498" s="139"/>
      <c r="M498" s="139"/>
      <c r="N498" s="139"/>
      <c r="O498" s="139"/>
      <c r="W498" s="139"/>
    </row>
    <row r="499" spans="1:23" x14ac:dyDescent="0.25">
      <c r="A499" s="148" t="str">
        <f t="shared" si="70"/>
        <v>201934décembre</v>
      </c>
      <c r="B499" s="155">
        <v>2019</v>
      </c>
      <c r="C499" s="139" t="s">
        <v>111</v>
      </c>
      <c r="D499" s="142">
        <v>34</v>
      </c>
      <c r="E499" s="139"/>
      <c r="F499" s="139"/>
      <c r="G499" s="139"/>
      <c r="H499" s="139"/>
      <c r="I499" s="139"/>
      <c r="J499" s="139"/>
      <c r="K499" s="139"/>
      <c r="L499" s="139"/>
      <c r="M499" s="139"/>
      <c r="N499" s="139"/>
      <c r="O499" s="139"/>
      <c r="W499" s="139"/>
    </row>
    <row r="500" spans="1:23" x14ac:dyDescent="0.25">
      <c r="A500" s="148" t="str">
        <f t="shared" si="70"/>
        <v>201938janvier</v>
      </c>
      <c r="B500" s="155">
        <v>2019</v>
      </c>
      <c r="C500" s="139" t="s">
        <v>104</v>
      </c>
      <c r="D500" s="142">
        <v>38</v>
      </c>
      <c r="E500" s="139"/>
      <c r="F500" s="139"/>
      <c r="G500" s="139"/>
      <c r="H500" s="139"/>
      <c r="I500" s="139"/>
      <c r="J500" s="139"/>
      <c r="K500" s="139"/>
      <c r="L500" s="139"/>
      <c r="M500" s="139"/>
      <c r="N500" s="139"/>
      <c r="O500" s="139"/>
      <c r="W500" s="139"/>
    </row>
    <row r="501" spans="1:23" x14ac:dyDescent="0.25">
      <c r="A501" s="148" t="str">
        <f t="shared" si="70"/>
        <v>201938février</v>
      </c>
      <c r="B501" s="155">
        <v>2019</v>
      </c>
      <c r="C501" s="139" t="s">
        <v>105</v>
      </c>
      <c r="D501" s="142">
        <v>38</v>
      </c>
      <c r="E501" s="139"/>
      <c r="F501" s="139"/>
      <c r="G501" s="139"/>
      <c r="H501" s="139"/>
      <c r="I501" s="139"/>
      <c r="J501" s="139"/>
      <c r="K501" s="139"/>
      <c r="L501" s="139"/>
      <c r="M501" s="139"/>
      <c r="N501" s="139"/>
      <c r="O501" s="139"/>
      <c r="W501" s="139"/>
    </row>
    <row r="502" spans="1:23" x14ac:dyDescent="0.25">
      <c r="A502" s="148" t="str">
        <f t="shared" si="70"/>
        <v>201938mars</v>
      </c>
      <c r="B502" s="155">
        <v>2019</v>
      </c>
      <c r="C502" s="139" t="s">
        <v>47</v>
      </c>
      <c r="D502" s="142">
        <v>38</v>
      </c>
      <c r="E502" s="139"/>
      <c r="F502" s="139"/>
      <c r="G502" s="139"/>
      <c r="H502" s="139"/>
      <c r="I502" s="139"/>
      <c r="J502" s="139"/>
      <c r="K502" s="139"/>
      <c r="L502" s="139"/>
      <c r="M502" s="139"/>
      <c r="N502" s="139"/>
      <c r="O502" s="139"/>
      <c r="W502" s="139"/>
    </row>
    <row r="503" spans="1:23" x14ac:dyDescent="0.25">
      <c r="A503" s="148" t="str">
        <f t="shared" si="70"/>
        <v>201938avril</v>
      </c>
      <c r="B503" s="155">
        <v>2019</v>
      </c>
      <c r="C503" s="139" t="s">
        <v>48</v>
      </c>
      <c r="D503" s="142">
        <v>38</v>
      </c>
      <c r="E503" s="139"/>
      <c r="F503" s="139"/>
      <c r="G503" s="139"/>
      <c r="H503" s="139"/>
      <c r="I503" s="139"/>
      <c r="J503" s="139"/>
      <c r="K503" s="139"/>
      <c r="L503" s="139"/>
      <c r="M503" s="139"/>
      <c r="N503" s="139"/>
      <c r="O503" s="139"/>
      <c r="W503" s="139"/>
    </row>
    <row r="504" spans="1:23" x14ac:dyDescent="0.25">
      <c r="A504" s="148" t="str">
        <f t="shared" si="70"/>
        <v>201938mai</v>
      </c>
      <c r="B504" s="155">
        <v>2019</v>
      </c>
      <c r="C504" s="139" t="s">
        <v>49</v>
      </c>
      <c r="D504" s="142">
        <v>38</v>
      </c>
      <c r="E504" s="139"/>
      <c r="F504" s="139"/>
      <c r="G504" s="139"/>
      <c r="H504" s="139"/>
      <c r="I504" s="139"/>
      <c r="J504" s="139"/>
      <c r="K504" s="139"/>
      <c r="L504" s="139"/>
      <c r="M504" s="139"/>
      <c r="N504" s="139"/>
      <c r="O504" s="139"/>
      <c r="W504" s="139"/>
    </row>
    <row r="505" spans="1:23" x14ac:dyDescent="0.25">
      <c r="A505" s="148" t="str">
        <f t="shared" si="70"/>
        <v>201938juin</v>
      </c>
      <c r="B505" s="155">
        <v>2019</v>
      </c>
      <c r="C505" s="139" t="s">
        <v>50</v>
      </c>
      <c r="D505" s="142">
        <v>38</v>
      </c>
      <c r="E505" s="139"/>
      <c r="F505" s="139"/>
      <c r="G505" s="139"/>
      <c r="H505" s="139"/>
      <c r="I505" s="139"/>
      <c r="J505" s="139"/>
      <c r="K505" s="139"/>
      <c r="L505" s="139"/>
      <c r="M505" s="139"/>
      <c r="N505" s="139"/>
      <c r="O505" s="139"/>
      <c r="W505" s="139"/>
    </row>
    <row r="506" spans="1:23" x14ac:dyDescent="0.25">
      <c r="A506" s="148" t="str">
        <f t="shared" si="70"/>
        <v>201938juillet</v>
      </c>
      <c r="B506" s="155">
        <v>2019</v>
      </c>
      <c r="C506" s="139" t="s">
        <v>106</v>
      </c>
      <c r="D506" s="142">
        <v>38</v>
      </c>
      <c r="E506" s="139"/>
      <c r="F506" s="139"/>
      <c r="G506" s="139"/>
      <c r="H506" s="139"/>
      <c r="I506" s="139"/>
      <c r="J506" s="139"/>
      <c r="K506" s="139"/>
      <c r="L506" s="139"/>
      <c r="M506" s="139"/>
      <c r="N506" s="139"/>
      <c r="O506" s="139"/>
      <c r="W506" s="139"/>
    </row>
    <row r="507" spans="1:23" x14ac:dyDescent="0.25">
      <c r="A507" s="148" t="str">
        <f t="shared" si="70"/>
        <v>201938août</v>
      </c>
      <c r="B507" s="155">
        <v>2019</v>
      </c>
      <c r="C507" s="139" t="s">
        <v>107</v>
      </c>
      <c r="D507" s="142">
        <v>38</v>
      </c>
      <c r="E507" s="139"/>
      <c r="F507" s="139"/>
      <c r="G507" s="139"/>
      <c r="H507" s="139"/>
      <c r="I507" s="139"/>
      <c r="J507" s="139"/>
      <c r="K507" s="139"/>
      <c r="L507" s="139"/>
      <c r="M507" s="139"/>
      <c r="N507" s="139"/>
      <c r="O507" s="139"/>
      <c r="W507" s="139"/>
    </row>
    <row r="508" spans="1:23" x14ac:dyDescent="0.25">
      <c r="A508" s="148" t="str">
        <f t="shared" si="70"/>
        <v>201938septembre</v>
      </c>
      <c r="B508" s="155">
        <v>2019</v>
      </c>
      <c r="C508" s="139" t="s">
        <v>108</v>
      </c>
      <c r="D508" s="142">
        <v>38</v>
      </c>
      <c r="E508" s="139"/>
      <c r="F508" s="139"/>
      <c r="G508" s="139"/>
      <c r="H508" s="139"/>
      <c r="I508" s="139"/>
      <c r="J508" s="139"/>
      <c r="K508" s="139"/>
      <c r="L508" s="139"/>
      <c r="M508" s="139"/>
      <c r="N508" s="139"/>
      <c r="O508" s="139"/>
      <c r="W508" s="139"/>
    </row>
    <row r="509" spans="1:23" x14ac:dyDescent="0.25">
      <c r="A509" s="148" t="str">
        <f t="shared" si="70"/>
        <v>201938octobre</v>
      </c>
      <c r="B509" s="155">
        <v>2019</v>
      </c>
      <c r="C509" s="139" t="s">
        <v>109</v>
      </c>
      <c r="D509" s="142">
        <v>38</v>
      </c>
      <c r="E509" s="139"/>
      <c r="F509" s="139"/>
      <c r="G509" s="139"/>
      <c r="H509" s="139"/>
      <c r="I509" s="139"/>
      <c r="J509" s="139"/>
      <c r="K509" s="139"/>
      <c r="L509" s="139"/>
      <c r="M509" s="139"/>
      <c r="N509" s="139"/>
      <c r="O509" s="139"/>
      <c r="W509" s="139"/>
    </row>
    <row r="510" spans="1:23" x14ac:dyDescent="0.25">
      <c r="A510" s="148" t="str">
        <f t="shared" si="70"/>
        <v>201938novembre</v>
      </c>
      <c r="B510" s="155">
        <v>2019</v>
      </c>
      <c r="C510" s="139" t="s">
        <v>110</v>
      </c>
      <c r="D510" s="142">
        <v>38</v>
      </c>
      <c r="E510" s="139"/>
      <c r="F510" s="139"/>
      <c r="G510" s="139"/>
      <c r="H510" s="139"/>
      <c r="I510" s="139"/>
      <c r="J510" s="139"/>
      <c r="K510" s="139"/>
      <c r="L510" s="139"/>
      <c r="M510" s="139"/>
      <c r="N510" s="139"/>
      <c r="O510" s="139"/>
      <c r="W510" s="139"/>
    </row>
    <row r="511" spans="1:23" ht="15.75" thickBot="1" x14ac:dyDescent="0.3">
      <c r="A511" s="148" t="str">
        <f t="shared" si="70"/>
        <v>201938décembre</v>
      </c>
      <c r="B511" s="170">
        <v>2019</v>
      </c>
      <c r="C511" s="171" t="s">
        <v>111</v>
      </c>
      <c r="D511" s="172">
        <v>38</v>
      </c>
      <c r="E511" s="171"/>
      <c r="F511" s="171"/>
      <c r="G511" s="171"/>
      <c r="H511" s="171"/>
      <c r="I511" s="171"/>
      <c r="J511" s="171"/>
      <c r="K511" s="171"/>
      <c r="L511" s="171"/>
      <c r="M511" s="171"/>
      <c r="N511" s="171"/>
      <c r="O511" s="171"/>
      <c r="W511" s="171"/>
    </row>
    <row r="512" spans="1:23" x14ac:dyDescent="0.25">
      <c r="A512" s="148" t="str">
        <f t="shared" si="70"/>
        <v>202031janvier</v>
      </c>
      <c r="B512" s="164">
        <v>2020</v>
      </c>
      <c r="C512" s="165" t="s">
        <v>104</v>
      </c>
      <c r="D512" s="149">
        <v>31</v>
      </c>
      <c r="E512" s="165"/>
      <c r="F512" s="165"/>
      <c r="G512" s="165"/>
      <c r="H512" s="165"/>
      <c r="I512" s="165"/>
      <c r="J512" s="165"/>
      <c r="K512" s="165"/>
      <c r="L512" s="165"/>
      <c r="M512" s="165"/>
      <c r="N512" s="165"/>
      <c r="O512" s="165"/>
      <c r="W512" s="165"/>
    </row>
    <row r="513" spans="1:23" x14ac:dyDescent="0.25">
      <c r="A513" s="148" t="str">
        <f t="shared" si="70"/>
        <v>202031février</v>
      </c>
      <c r="B513" s="155">
        <v>2020</v>
      </c>
      <c r="C513" s="139" t="s">
        <v>105</v>
      </c>
      <c r="D513" s="142">
        <v>31</v>
      </c>
      <c r="E513" s="139"/>
      <c r="F513" s="139"/>
      <c r="G513" s="139"/>
      <c r="H513" s="139"/>
      <c r="I513" s="139"/>
      <c r="J513" s="139"/>
      <c r="K513" s="139"/>
      <c r="L513" s="139"/>
      <c r="M513" s="139"/>
      <c r="N513" s="139"/>
      <c r="O513" s="139"/>
      <c r="W513" s="139"/>
    </row>
    <row r="514" spans="1:23" x14ac:dyDescent="0.25">
      <c r="A514" s="148" t="str">
        <f t="shared" ref="A514:A577" si="71">CONCATENATE(B514,D514,C514)</f>
        <v>202031mars</v>
      </c>
      <c r="B514" s="155">
        <v>2020</v>
      </c>
      <c r="C514" s="139" t="s">
        <v>47</v>
      </c>
      <c r="D514" s="142">
        <v>31</v>
      </c>
      <c r="E514" s="139"/>
      <c r="F514" s="139"/>
      <c r="G514" s="139"/>
      <c r="H514" s="139"/>
      <c r="I514" s="139"/>
      <c r="J514" s="139"/>
      <c r="K514" s="139"/>
      <c r="L514" s="139"/>
      <c r="M514" s="139"/>
      <c r="N514" s="139"/>
      <c r="O514" s="139"/>
      <c r="W514" s="139"/>
    </row>
    <row r="515" spans="1:23" x14ac:dyDescent="0.25">
      <c r="A515" s="148" t="str">
        <f t="shared" si="71"/>
        <v>202031avril</v>
      </c>
      <c r="B515" s="155">
        <v>2020</v>
      </c>
      <c r="C515" s="139" t="s">
        <v>48</v>
      </c>
      <c r="D515" s="142">
        <v>31</v>
      </c>
      <c r="E515" s="139"/>
      <c r="F515" s="139"/>
      <c r="G515" s="139"/>
      <c r="H515" s="139"/>
      <c r="I515" s="139"/>
      <c r="J515" s="139"/>
      <c r="K515" s="139"/>
      <c r="L515" s="139"/>
      <c r="M515" s="139"/>
      <c r="N515" s="139"/>
      <c r="O515" s="139"/>
      <c r="W515" s="139"/>
    </row>
    <row r="516" spans="1:23" x14ac:dyDescent="0.25">
      <c r="A516" s="148" t="str">
        <f t="shared" si="71"/>
        <v>202031mai</v>
      </c>
      <c r="B516" s="155">
        <v>2020</v>
      </c>
      <c r="C516" s="139" t="s">
        <v>49</v>
      </c>
      <c r="D516" s="142">
        <v>31</v>
      </c>
      <c r="E516" s="139"/>
      <c r="F516" s="139"/>
      <c r="G516" s="139"/>
      <c r="H516" s="139"/>
      <c r="I516" s="139"/>
      <c r="J516" s="139"/>
      <c r="K516" s="139"/>
      <c r="L516" s="139"/>
      <c r="M516" s="139"/>
      <c r="N516" s="139"/>
      <c r="O516" s="139"/>
      <c r="W516" s="139"/>
    </row>
    <row r="517" spans="1:23" x14ac:dyDescent="0.25">
      <c r="A517" s="148" t="str">
        <f t="shared" si="71"/>
        <v>202031juin</v>
      </c>
      <c r="B517" s="155">
        <v>2020</v>
      </c>
      <c r="C517" s="139" t="s">
        <v>50</v>
      </c>
      <c r="D517" s="142">
        <v>31</v>
      </c>
      <c r="E517" s="139"/>
      <c r="F517" s="139"/>
      <c r="G517" s="139"/>
      <c r="H517" s="139"/>
      <c r="I517" s="139"/>
      <c r="J517" s="139"/>
      <c r="K517" s="139"/>
      <c r="L517" s="139"/>
      <c r="M517" s="139"/>
      <c r="N517" s="139"/>
      <c r="O517" s="139"/>
      <c r="W517" s="139"/>
    </row>
    <row r="518" spans="1:23" x14ac:dyDescent="0.25">
      <c r="A518" s="148" t="str">
        <f t="shared" si="71"/>
        <v>202031juillet</v>
      </c>
      <c r="B518" s="155">
        <v>2020</v>
      </c>
      <c r="C518" s="139" t="s">
        <v>106</v>
      </c>
      <c r="D518" s="142">
        <v>31</v>
      </c>
      <c r="E518" s="139"/>
      <c r="F518" s="139"/>
      <c r="G518" s="139"/>
      <c r="H518" s="139"/>
      <c r="I518" s="139"/>
      <c r="J518" s="139"/>
      <c r="K518" s="139"/>
      <c r="L518" s="139"/>
      <c r="M518" s="139"/>
      <c r="N518" s="139"/>
      <c r="O518" s="139"/>
      <c r="W518" s="139"/>
    </row>
    <row r="519" spans="1:23" x14ac:dyDescent="0.25">
      <c r="A519" s="148" t="str">
        <f t="shared" si="71"/>
        <v>202031août</v>
      </c>
      <c r="B519" s="155">
        <v>2020</v>
      </c>
      <c r="C519" s="139" t="s">
        <v>107</v>
      </c>
      <c r="D519" s="142">
        <v>31</v>
      </c>
      <c r="E519" s="139"/>
      <c r="F519" s="139"/>
      <c r="G519" s="139"/>
      <c r="H519" s="139"/>
      <c r="I519" s="139"/>
      <c r="J519" s="139"/>
      <c r="K519" s="139"/>
      <c r="L519" s="139"/>
      <c r="M519" s="139"/>
      <c r="N519" s="139"/>
      <c r="O519" s="139"/>
      <c r="W519" s="139"/>
    </row>
    <row r="520" spans="1:23" x14ac:dyDescent="0.25">
      <c r="A520" s="148" t="str">
        <f t="shared" si="71"/>
        <v>202031septembre</v>
      </c>
      <c r="B520" s="155">
        <v>2020</v>
      </c>
      <c r="C520" s="139" t="s">
        <v>108</v>
      </c>
      <c r="D520" s="142">
        <v>31</v>
      </c>
      <c r="E520" s="139"/>
      <c r="F520" s="139"/>
      <c r="G520" s="139"/>
      <c r="H520" s="139"/>
      <c r="I520" s="139"/>
      <c r="J520" s="139"/>
      <c r="K520" s="139"/>
      <c r="L520" s="139"/>
      <c r="M520" s="139"/>
      <c r="N520" s="139"/>
      <c r="O520" s="139"/>
      <c r="W520" s="139"/>
    </row>
    <row r="521" spans="1:23" x14ac:dyDescent="0.25">
      <c r="A521" s="148" t="str">
        <f t="shared" si="71"/>
        <v>202031octobre</v>
      </c>
      <c r="B521" s="155">
        <v>2020</v>
      </c>
      <c r="C521" s="139" t="s">
        <v>109</v>
      </c>
      <c r="D521" s="142">
        <v>31</v>
      </c>
      <c r="E521" s="139"/>
      <c r="F521" s="139"/>
      <c r="G521" s="139"/>
      <c r="H521" s="139"/>
      <c r="I521" s="139"/>
      <c r="J521" s="139"/>
      <c r="K521" s="139"/>
      <c r="L521" s="139"/>
      <c r="M521" s="139"/>
      <c r="N521" s="139"/>
      <c r="O521" s="139"/>
      <c r="W521" s="139"/>
    </row>
    <row r="522" spans="1:23" x14ac:dyDescent="0.25">
      <c r="A522" s="148" t="str">
        <f t="shared" si="71"/>
        <v>202031novembre</v>
      </c>
      <c r="B522" s="155">
        <v>2020</v>
      </c>
      <c r="C522" s="139" t="s">
        <v>110</v>
      </c>
      <c r="D522" s="142">
        <v>31</v>
      </c>
      <c r="E522" s="139"/>
      <c r="F522" s="139"/>
      <c r="G522" s="139"/>
      <c r="H522" s="139"/>
      <c r="I522" s="139"/>
      <c r="J522" s="139"/>
      <c r="K522" s="139"/>
      <c r="L522" s="139"/>
      <c r="M522" s="139"/>
      <c r="N522" s="139"/>
      <c r="O522" s="139"/>
      <c r="W522" s="139"/>
    </row>
    <row r="523" spans="1:23" x14ac:dyDescent="0.25">
      <c r="A523" s="148" t="str">
        <f t="shared" si="71"/>
        <v>202031décembre</v>
      </c>
      <c r="B523" s="155">
        <v>2020</v>
      </c>
      <c r="C523" s="139" t="s">
        <v>111</v>
      </c>
      <c r="D523" s="142">
        <v>31</v>
      </c>
      <c r="E523" s="139"/>
      <c r="F523" s="139"/>
      <c r="G523" s="139"/>
      <c r="H523" s="139"/>
      <c r="I523" s="139"/>
      <c r="J523" s="139"/>
      <c r="K523" s="139"/>
      <c r="L523" s="139"/>
      <c r="M523" s="139"/>
      <c r="N523" s="139"/>
      <c r="O523" s="139"/>
      <c r="W523" s="139"/>
    </row>
    <row r="524" spans="1:23" x14ac:dyDescent="0.25">
      <c r="A524" s="148" t="str">
        <f t="shared" si="71"/>
        <v>202032janvier</v>
      </c>
      <c r="B524" s="155">
        <v>2020</v>
      </c>
      <c r="C524" s="139" t="s">
        <v>104</v>
      </c>
      <c r="D524" s="142">
        <v>32</v>
      </c>
      <c r="E524" s="139"/>
      <c r="F524" s="139"/>
      <c r="G524" s="139"/>
      <c r="H524" s="139"/>
      <c r="I524" s="139"/>
      <c r="J524" s="139"/>
      <c r="K524" s="139"/>
      <c r="L524" s="139"/>
      <c r="M524" s="139"/>
      <c r="N524" s="139"/>
      <c r="O524" s="139"/>
      <c r="W524" s="139"/>
    </row>
    <row r="525" spans="1:23" x14ac:dyDescent="0.25">
      <c r="A525" s="148" t="str">
        <f t="shared" si="71"/>
        <v>202032février</v>
      </c>
      <c r="B525" s="155">
        <v>2020</v>
      </c>
      <c r="C525" s="139" t="s">
        <v>105</v>
      </c>
      <c r="D525" s="142">
        <v>32</v>
      </c>
      <c r="E525" s="139"/>
      <c r="F525" s="139"/>
      <c r="G525" s="139"/>
      <c r="H525" s="139"/>
      <c r="I525" s="139"/>
      <c r="J525" s="139"/>
      <c r="K525" s="139"/>
      <c r="L525" s="139"/>
      <c r="M525" s="139"/>
      <c r="N525" s="139"/>
      <c r="O525" s="139"/>
      <c r="W525" s="139"/>
    </row>
    <row r="526" spans="1:23" x14ac:dyDescent="0.25">
      <c r="A526" s="148" t="str">
        <f t="shared" si="71"/>
        <v>202032mars</v>
      </c>
      <c r="B526" s="155">
        <v>2020</v>
      </c>
      <c r="C526" s="139" t="s">
        <v>47</v>
      </c>
      <c r="D526" s="142">
        <v>32</v>
      </c>
      <c r="E526" s="139"/>
      <c r="F526" s="139"/>
      <c r="G526" s="139"/>
      <c r="H526" s="139"/>
      <c r="I526" s="139"/>
      <c r="J526" s="139"/>
      <c r="K526" s="139"/>
      <c r="L526" s="139"/>
      <c r="M526" s="139"/>
      <c r="N526" s="139"/>
      <c r="O526" s="139"/>
      <c r="W526" s="139"/>
    </row>
    <row r="527" spans="1:23" x14ac:dyDescent="0.25">
      <c r="A527" s="148" t="str">
        <f t="shared" si="71"/>
        <v>202032avril</v>
      </c>
      <c r="B527" s="155">
        <v>2020</v>
      </c>
      <c r="C527" s="139" t="s">
        <v>48</v>
      </c>
      <c r="D527" s="142">
        <v>32</v>
      </c>
      <c r="E527" s="139"/>
      <c r="F527" s="139"/>
      <c r="G527" s="139"/>
      <c r="H527" s="139"/>
      <c r="I527" s="139"/>
      <c r="J527" s="139"/>
      <c r="K527" s="139"/>
      <c r="L527" s="139"/>
      <c r="M527" s="139"/>
      <c r="N527" s="139"/>
      <c r="O527" s="139"/>
      <c r="W527" s="139"/>
    </row>
    <row r="528" spans="1:23" x14ac:dyDescent="0.25">
      <c r="A528" s="148" t="str">
        <f t="shared" si="71"/>
        <v>202032mai</v>
      </c>
      <c r="B528" s="155">
        <v>2020</v>
      </c>
      <c r="C528" s="139" t="s">
        <v>49</v>
      </c>
      <c r="D528" s="142">
        <v>32</v>
      </c>
      <c r="E528" s="139"/>
      <c r="F528" s="139"/>
      <c r="G528" s="139"/>
      <c r="H528" s="139"/>
      <c r="I528" s="139"/>
      <c r="J528" s="139"/>
      <c r="K528" s="139"/>
      <c r="L528" s="139"/>
      <c r="M528" s="139"/>
      <c r="N528" s="139"/>
      <c r="O528" s="139"/>
      <c r="W528" s="139"/>
    </row>
    <row r="529" spans="1:23" x14ac:dyDescent="0.25">
      <c r="A529" s="148" t="str">
        <f t="shared" si="71"/>
        <v>202032juin</v>
      </c>
      <c r="B529" s="155">
        <v>2020</v>
      </c>
      <c r="C529" s="139" t="s">
        <v>50</v>
      </c>
      <c r="D529" s="142">
        <v>32</v>
      </c>
      <c r="E529" s="139"/>
      <c r="F529" s="139"/>
      <c r="G529" s="139"/>
      <c r="H529" s="139"/>
      <c r="I529" s="139"/>
      <c r="J529" s="139"/>
      <c r="K529" s="139"/>
      <c r="L529" s="139"/>
      <c r="M529" s="139"/>
      <c r="N529" s="139"/>
      <c r="O529" s="139"/>
      <c r="W529" s="139"/>
    </row>
    <row r="530" spans="1:23" x14ac:dyDescent="0.25">
      <c r="A530" s="148" t="str">
        <f t="shared" si="71"/>
        <v>202032juillet</v>
      </c>
      <c r="B530" s="155">
        <v>2020</v>
      </c>
      <c r="C530" s="139" t="s">
        <v>106</v>
      </c>
      <c r="D530" s="142">
        <v>32</v>
      </c>
      <c r="E530" s="139"/>
      <c r="F530" s="139"/>
      <c r="G530" s="139"/>
      <c r="H530" s="139"/>
      <c r="I530" s="139"/>
      <c r="J530" s="139"/>
      <c r="K530" s="139"/>
      <c r="L530" s="139"/>
      <c r="M530" s="139"/>
      <c r="N530" s="139"/>
      <c r="O530" s="139"/>
      <c r="W530" s="139"/>
    </row>
    <row r="531" spans="1:23" x14ac:dyDescent="0.25">
      <c r="A531" s="148" t="str">
        <f t="shared" si="71"/>
        <v>202032août</v>
      </c>
      <c r="B531" s="155">
        <v>2020</v>
      </c>
      <c r="C531" s="139" t="s">
        <v>107</v>
      </c>
      <c r="D531" s="142">
        <v>32</v>
      </c>
      <c r="E531" s="139"/>
      <c r="F531" s="139"/>
      <c r="G531" s="139"/>
      <c r="H531" s="139"/>
      <c r="I531" s="139"/>
      <c r="J531" s="139"/>
      <c r="K531" s="139"/>
      <c r="L531" s="139"/>
      <c r="M531" s="139"/>
      <c r="N531" s="139"/>
      <c r="O531" s="139"/>
      <c r="W531" s="139"/>
    </row>
    <row r="532" spans="1:23" x14ac:dyDescent="0.25">
      <c r="A532" s="148" t="str">
        <f t="shared" si="71"/>
        <v>202032septembre</v>
      </c>
      <c r="B532" s="155">
        <v>2020</v>
      </c>
      <c r="C532" s="139" t="s">
        <v>108</v>
      </c>
      <c r="D532" s="142">
        <v>32</v>
      </c>
      <c r="E532" s="139"/>
      <c r="F532" s="139"/>
      <c r="G532" s="139"/>
      <c r="H532" s="139"/>
      <c r="I532" s="139"/>
      <c r="J532" s="139"/>
      <c r="K532" s="139"/>
      <c r="L532" s="139"/>
      <c r="M532" s="139"/>
      <c r="N532" s="139"/>
      <c r="O532" s="139"/>
      <c r="W532" s="139"/>
    </row>
    <row r="533" spans="1:23" x14ac:dyDescent="0.25">
      <c r="A533" s="148" t="str">
        <f t="shared" si="71"/>
        <v>202032octobre</v>
      </c>
      <c r="B533" s="155">
        <v>2020</v>
      </c>
      <c r="C533" s="139" t="s">
        <v>109</v>
      </c>
      <c r="D533" s="142">
        <v>32</v>
      </c>
      <c r="E533" s="139"/>
      <c r="F533" s="139"/>
      <c r="G533" s="139"/>
      <c r="H533" s="139"/>
      <c r="I533" s="139"/>
      <c r="J533" s="139"/>
      <c r="K533" s="139"/>
      <c r="L533" s="139"/>
      <c r="M533" s="139"/>
      <c r="N533" s="139"/>
      <c r="O533" s="139"/>
      <c r="W533" s="139"/>
    </row>
    <row r="534" spans="1:23" x14ac:dyDescent="0.25">
      <c r="A534" s="148" t="str">
        <f t="shared" si="71"/>
        <v>202032novembre</v>
      </c>
      <c r="B534" s="155">
        <v>2020</v>
      </c>
      <c r="C534" s="139" t="s">
        <v>110</v>
      </c>
      <c r="D534" s="142">
        <v>32</v>
      </c>
      <c r="E534" s="139"/>
      <c r="F534" s="139"/>
      <c r="G534" s="139"/>
      <c r="H534" s="139"/>
      <c r="I534" s="139"/>
      <c r="J534" s="139"/>
      <c r="K534" s="139"/>
      <c r="L534" s="139"/>
      <c r="M534" s="139"/>
      <c r="N534" s="139"/>
      <c r="O534" s="139"/>
      <c r="W534" s="139"/>
    </row>
    <row r="535" spans="1:23" x14ac:dyDescent="0.25">
      <c r="A535" s="148" t="str">
        <f t="shared" si="71"/>
        <v>202032décembre</v>
      </c>
      <c r="B535" s="155">
        <v>2020</v>
      </c>
      <c r="C535" s="139" t="s">
        <v>111</v>
      </c>
      <c r="D535" s="142">
        <v>32</v>
      </c>
      <c r="E535" s="139"/>
      <c r="F535" s="139"/>
      <c r="G535" s="139"/>
      <c r="H535" s="139"/>
      <c r="I535" s="139"/>
      <c r="J535" s="139"/>
      <c r="K535" s="139"/>
      <c r="L535" s="139"/>
      <c r="M535" s="139"/>
      <c r="N535" s="139"/>
      <c r="O535" s="139"/>
      <c r="W535" s="139"/>
    </row>
    <row r="536" spans="1:23" x14ac:dyDescent="0.25">
      <c r="A536" s="148" t="str">
        <f t="shared" si="71"/>
        <v>202033janvier</v>
      </c>
      <c r="B536" s="155">
        <v>2020</v>
      </c>
      <c r="C536" s="139" t="s">
        <v>104</v>
      </c>
      <c r="D536" s="142">
        <v>33</v>
      </c>
      <c r="E536" s="139"/>
      <c r="F536" s="139"/>
      <c r="G536" s="139"/>
      <c r="H536" s="139"/>
      <c r="I536" s="139"/>
      <c r="J536" s="139"/>
      <c r="K536" s="139"/>
      <c r="L536" s="139"/>
      <c r="M536" s="139"/>
      <c r="N536" s="139"/>
      <c r="O536" s="139"/>
      <c r="W536" s="139"/>
    </row>
    <row r="537" spans="1:23" x14ac:dyDescent="0.25">
      <c r="A537" s="148" t="str">
        <f t="shared" si="71"/>
        <v>202033février</v>
      </c>
      <c r="B537" s="155">
        <v>2020</v>
      </c>
      <c r="C537" s="139" t="s">
        <v>105</v>
      </c>
      <c r="D537" s="142">
        <v>33</v>
      </c>
      <c r="E537" s="139"/>
      <c r="F537" s="139"/>
      <c r="G537" s="139"/>
      <c r="H537" s="139"/>
      <c r="I537" s="139"/>
      <c r="J537" s="139"/>
      <c r="K537" s="139"/>
      <c r="L537" s="139"/>
      <c r="M537" s="139"/>
      <c r="N537" s="139"/>
      <c r="O537" s="139"/>
      <c r="W537" s="139"/>
    </row>
    <row r="538" spans="1:23" x14ac:dyDescent="0.25">
      <c r="A538" s="148" t="str">
        <f t="shared" si="71"/>
        <v>202033mars</v>
      </c>
      <c r="B538" s="155">
        <v>2020</v>
      </c>
      <c r="C538" s="139" t="s">
        <v>47</v>
      </c>
      <c r="D538" s="142">
        <v>33</v>
      </c>
      <c r="E538" s="139"/>
      <c r="F538" s="139"/>
      <c r="G538" s="139"/>
      <c r="H538" s="139"/>
      <c r="I538" s="139"/>
      <c r="J538" s="139"/>
      <c r="K538" s="139"/>
      <c r="L538" s="139"/>
      <c r="M538" s="139"/>
      <c r="N538" s="139"/>
      <c r="O538" s="139"/>
      <c r="W538" s="139"/>
    </row>
    <row r="539" spans="1:23" x14ac:dyDescent="0.25">
      <c r="A539" s="148" t="str">
        <f t="shared" si="71"/>
        <v>202033avril</v>
      </c>
      <c r="B539" s="155">
        <v>2020</v>
      </c>
      <c r="C539" s="139" t="s">
        <v>48</v>
      </c>
      <c r="D539" s="142">
        <v>33</v>
      </c>
      <c r="E539" s="139"/>
      <c r="F539" s="139"/>
      <c r="G539" s="139"/>
      <c r="H539" s="139"/>
      <c r="I539" s="139"/>
      <c r="J539" s="139"/>
      <c r="K539" s="139"/>
      <c r="L539" s="139"/>
      <c r="M539" s="139"/>
      <c r="N539" s="139"/>
      <c r="O539" s="139"/>
      <c r="W539" s="139"/>
    </row>
    <row r="540" spans="1:23" x14ac:dyDescent="0.25">
      <c r="A540" s="148" t="str">
        <f t="shared" si="71"/>
        <v>202033mai</v>
      </c>
      <c r="B540" s="155">
        <v>2020</v>
      </c>
      <c r="C540" s="139" t="s">
        <v>49</v>
      </c>
      <c r="D540" s="142">
        <v>33</v>
      </c>
      <c r="E540" s="139"/>
      <c r="F540" s="139"/>
      <c r="G540" s="139"/>
      <c r="H540" s="139"/>
      <c r="I540" s="139"/>
      <c r="J540" s="139"/>
      <c r="K540" s="139"/>
      <c r="L540" s="139"/>
      <c r="M540" s="139"/>
      <c r="N540" s="139"/>
      <c r="O540" s="139"/>
      <c r="W540" s="139"/>
    </row>
    <row r="541" spans="1:23" x14ac:dyDescent="0.25">
      <c r="A541" s="148" t="str">
        <f t="shared" si="71"/>
        <v>202033juin</v>
      </c>
      <c r="B541" s="155">
        <v>2020</v>
      </c>
      <c r="C541" s="139" t="s">
        <v>50</v>
      </c>
      <c r="D541" s="142">
        <v>33</v>
      </c>
      <c r="E541" s="139"/>
      <c r="F541" s="139"/>
      <c r="G541" s="139"/>
      <c r="H541" s="139"/>
      <c r="I541" s="139"/>
      <c r="J541" s="139"/>
      <c r="K541" s="139"/>
      <c r="L541" s="139"/>
      <c r="M541" s="139"/>
      <c r="N541" s="139"/>
      <c r="O541" s="139"/>
      <c r="W541" s="139"/>
    </row>
    <row r="542" spans="1:23" x14ac:dyDescent="0.25">
      <c r="A542" s="148" t="str">
        <f t="shared" si="71"/>
        <v>202033juillet</v>
      </c>
      <c r="B542" s="155">
        <v>2020</v>
      </c>
      <c r="C542" s="139" t="s">
        <v>106</v>
      </c>
      <c r="D542" s="142">
        <v>33</v>
      </c>
      <c r="E542" s="139"/>
      <c r="F542" s="139"/>
      <c r="G542" s="139"/>
      <c r="H542" s="139"/>
      <c r="I542" s="139"/>
      <c r="J542" s="139"/>
      <c r="K542" s="139"/>
      <c r="L542" s="139"/>
      <c r="M542" s="139"/>
      <c r="N542" s="139"/>
      <c r="O542" s="139"/>
      <c r="W542" s="139"/>
    </row>
    <row r="543" spans="1:23" x14ac:dyDescent="0.25">
      <c r="A543" s="148" t="str">
        <f t="shared" si="71"/>
        <v>202033août</v>
      </c>
      <c r="B543" s="155">
        <v>2020</v>
      </c>
      <c r="C543" s="139" t="s">
        <v>107</v>
      </c>
      <c r="D543" s="142">
        <v>33</v>
      </c>
      <c r="E543" s="139"/>
      <c r="F543" s="139"/>
      <c r="G543" s="139"/>
      <c r="H543" s="139"/>
      <c r="I543" s="139"/>
      <c r="J543" s="139"/>
      <c r="K543" s="139"/>
      <c r="L543" s="139"/>
      <c r="M543" s="139"/>
      <c r="N543" s="139"/>
      <c r="O543" s="139"/>
      <c r="W543" s="139"/>
    </row>
    <row r="544" spans="1:23" x14ac:dyDescent="0.25">
      <c r="A544" s="148" t="str">
        <f t="shared" si="71"/>
        <v>202033septembre</v>
      </c>
      <c r="B544" s="155">
        <v>2020</v>
      </c>
      <c r="C544" s="139" t="s">
        <v>108</v>
      </c>
      <c r="D544" s="142">
        <v>33</v>
      </c>
      <c r="E544" s="139"/>
      <c r="F544" s="139"/>
      <c r="G544" s="139"/>
      <c r="H544" s="139"/>
      <c r="I544" s="139"/>
      <c r="J544" s="139"/>
      <c r="K544" s="139"/>
      <c r="L544" s="139"/>
      <c r="M544" s="139"/>
      <c r="N544" s="139"/>
      <c r="O544" s="139"/>
      <c r="W544" s="139"/>
    </row>
    <row r="545" spans="1:23" x14ac:dyDescent="0.25">
      <c r="A545" s="148" t="str">
        <f t="shared" si="71"/>
        <v>202033octobre</v>
      </c>
      <c r="B545" s="155">
        <v>2020</v>
      </c>
      <c r="C545" s="139" t="s">
        <v>109</v>
      </c>
      <c r="D545" s="142">
        <v>33</v>
      </c>
      <c r="E545" s="139"/>
      <c r="F545" s="139"/>
      <c r="G545" s="139"/>
      <c r="H545" s="139"/>
      <c r="I545" s="139"/>
      <c r="J545" s="139"/>
      <c r="K545" s="139"/>
      <c r="L545" s="139"/>
      <c r="M545" s="139"/>
      <c r="N545" s="139"/>
      <c r="O545" s="139"/>
      <c r="W545" s="139"/>
    </row>
    <row r="546" spans="1:23" x14ac:dyDescent="0.25">
      <c r="A546" s="148" t="str">
        <f t="shared" si="71"/>
        <v>202033novembre</v>
      </c>
      <c r="B546" s="155">
        <v>2020</v>
      </c>
      <c r="C546" s="139" t="s">
        <v>110</v>
      </c>
      <c r="D546" s="142">
        <v>33</v>
      </c>
      <c r="E546" s="139"/>
      <c r="F546" s="139"/>
      <c r="G546" s="139"/>
      <c r="H546" s="139"/>
      <c r="I546" s="139"/>
      <c r="J546" s="139"/>
      <c r="K546" s="139"/>
      <c r="L546" s="139"/>
      <c r="M546" s="139"/>
      <c r="N546" s="139"/>
      <c r="O546" s="139"/>
      <c r="W546" s="139"/>
    </row>
    <row r="547" spans="1:23" x14ac:dyDescent="0.25">
      <c r="A547" s="148" t="str">
        <f t="shared" si="71"/>
        <v>202033décembre</v>
      </c>
      <c r="B547" s="155">
        <v>2020</v>
      </c>
      <c r="C547" s="139" t="s">
        <v>111</v>
      </c>
      <c r="D547" s="142">
        <v>33</v>
      </c>
      <c r="E547" s="139"/>
      <c r="F547" s="139"/>
      <c r="G547" s="139"/>
      <c r="H547" s="139"/>
      <c r="I547" s="139"/>
      <c r="J547" s="139"/>
      <c r="K547" s="139"/>
      <c r="L547" s="139"/>
      <c r="M547" s="139"/>
      <c r="N547" s="139"/>
      <c r="O547" s="139"/>
      <c r="W547" s="139"/>
    </row>
    <row r="548" spans="1:23" x14ac:dyDescent="0.25">
      <c r="A548" s="148" t="str">
        <f t="shared" si="71"/>
        <v>202034janvier</v>
      </c>
      <c r="B548" s="155">
        <v>2020</v>
      </c>
      <c r="C548" s="139" t="s">
        <v>104</v>
      </c>
      <c r="D548" s="142">
        <v>34</v>
      </c>
      <c r="E548" s="139"/>
      <c r="F548" s="139"/>
      <c r="G548" s="139"/>
      <c r="H548" s="139"/>
      <c r="I548" s="139"/>
      <c r="J548" s="139"/>
      <c r="K548" s="139"/>
      <c r="L548" s="139"/>
      <c r="M548" s="139"/>
      <c r="N548" s="139"/>
      <c r="O548" s="139"/>
      <c r="W548" s="139"/>
    </row>
    <row r="549" spans="1:23" x14ac:dyDescent="0.25">
      <c r="A549" s="148" t="str">
        <f t="shared" si="71"/>
        <v>202034février</v>
      </c>
      <c r="B549" s="155">
        <v>2020</v>
      </c>
      <c r="C549" s="139" t="s">
        <v>105</v>
      </c>
      <c r="D549" s="142">
        <v>34</v>
      </c>
      <c r="E549" s="139"/>
      <c r="F549" s="139"/>
      <c r="G549" s="139"/>
      <c r="H549" s="139"/>
      <c r="I549" s="139"/>
      <c r="J549" s="139"/>
      <c r="K549" s="139"/>
      <c r="L549" s="139"/>
      <c r="M549" s="139"/>
      <c r="N549" s="139"/>
      <c r="O549" s="139"/>
      <c r="W549" s="139"/>
    </row>
    <row r="550" spans="1:23" x14ac:dyDescent="0.25">
      <c r="A550" s="148" t="str">
        <f t="shared" si="71"/>
        <v>202034mars</v>
      </c>
      <c r="B550" s="155">
        <v>2020</v>
      </c>
      <c r="C550" s="139" t="s">
        <v>47</v>
      </c>
      <c r="D550" s="142">
        <v>34</v>
      </c>
      <c r="E550" s="139"/>
      <c r="F550" s="139"/>
      <c r="G550" s="139"/>
      <c r="H550" s="139"/>
      <c r="I550" s="139"/>
      <c r="J550" s="139"/>
      <c r="K550" s="139"/>
      <c r="L550" s="139"/>
      <c r="M550" s="139"/>
      <c r="N550" s="139"/>
      <c r="O550" s="139"/>
      <c r="W550" s="139"/>
    </row>
    <row r="551" spans="1:23" x14ac:dyDescent="0.25">
      <c r="A551" s="148" t="str">
        <f t="shared" si="71"/>
        <v>202034avril</v>
      </c>
      <c r="B551" s="155">
        <v>2020</v>
      </c>
      <c r="C551" s="139" t="s">
        <v>48</v>
      </c>
      <c r="D551" s="142">
        <v>34</v>
      </c>
      <c r="E551" s="139"/>
      <c r="F551" s="139"/>
      <c r="G551" s="139"/>
      <c r="H551" s="139"/>
      <c r="I551" s="139"/>
      <c r="J551" s="139"/>
      <c r="K551" s="139"/>
      <c r="L551" s="139"/>
      <c r="M551" s="139"/>
      <c r="N551" s="139"/>
      <c r="O551" s="139"/>
      <c r="W551" s="139"/>
    </row>
    <row r="552" spans="1:23" x14ac:dyDescent="0.25">
      <c r="A552" s="148" t="str">
        <f t="shared" si="71"/>
        <v>202034mai</v>
      </c>
      <c r="B552" s="155">
        <v>2020</v>
      </c>
      <c r="C552" s="139" t="s">
        <v>49</v>
      </c>
      <c r="D552" s="142">
        <v>34</v>
      </c>
      <c r="E552" s="139"/>
      <c r="F552" s="139"/>
      <c r="G552" s="139"/>
      <c r="H552" s="139"/>
      <c r="I552" s="139"/>
      <c r="J552" s="139"/>
      <c r="K552" s="139"/>
      <c r="L552" s="139"/>
      <c r="M552" s="139"/>
      <c r="N552" s="139"/>
      <c r="O552" s="139"/>
      <c r="W552" s="139"/>
    </row>
    <row r="553" spans="1:23" x14ac:dyDescent="0.25">
      <c r="A553" s="148" t="str">
        <f t="shared" si="71"/>
        <v>202034juin</v>
      </c>
      <c r="B553" s="155">
        <v>2020</v>
      </c>
      <c r="C553" s="139" t="s">
        <v>50</v>
      </c>
      <c r="D553" s="142">
        <v>34</v>
      </c>
      <c r="E553" s="139"/>
      <c r="F553" s="139"/>
      <c r="G553" s="139"/>
      <c r="H553" s="139"/>
      <c r="I553" s="139"/>
      <c r="J553" s="139"/>
      <c r="K553" s="139"/>
      <c r="L553" s="139"/>
      <c r="M553" s="139"/>
      <c r="N553" s="139"/>
      <c r="O553" s="139"/>
      <c r="W553" s="139"/>
    </row>
    <row r="554" spans="1:23" x14ac:dyDescent="0.25">
      <c r="A554" s="148" t="str">
        <f t="shared" si="71"/>
        <v>202034juillet</v>
      </c>
      <c r="B554" s="155">
        <v>2020</v>
      </c>
      <c r="C554" s="139" t="s">
        <v>106</v>
      </c>
      <c r="D554" s="142">
        <v>34</v>
      </c>
      <c r="E554" s="139"/>
      <c r="F554" s="139"/>
      <c r="G554" s="139"/>
      <c r="H554" s="139"/>
      <c r="I554" s="139"/>
      <c r="J554" s="139"/>
      <c r="K554" s="139"/>
      <c r="L554" s="139"/>
      <c r="M554" s="139"/>
      <c r="N554" s="139"/>
      <c r="O554" s="139"/>
      <c r="W554" s="139"/>
    </row>
    <row r="555" spans="1:23" x14ac:dyDescent="0.25">
      <c r="A555" s="148" t="str">
        <f t="shared" si="71"/>
        <v>202034août</v>
      </c>
      <c r="B555" s="155">
        <v>2020</v>
      </c>
      <c r="C555" s="139" t="s">
        <v>107</v>
      </c>
      <c r="D555" s="142">
        <v>34</v>
      </c>
      <c r="E555" s="139"/>
      <c r="F555" s="139"/>
      <c r="G555" s="139"/>
      <c r="H555" s="139"/>
      <c r="I555" s="139"/>
      <c r="J555" s="139"/>
      <c r="K555" s="139"/>
      <c r="L555" s="139"/>
      <c r="M555" s="139"/>
      <c r="N555" s="139"/>
      <c r="O555" s="139"/>
      <c r="W555" s="139"/>
    </row>
    <row r="556" spans="1:23" x14ac:dyDescent="0.25">
      <c r="A556" s="148" t="str">
        <f t="shared" si="71"/>
        <v>202034septembre</v>
      </c>
      <c r="B556" s="155">
        <v>2020</v>
      </c>
      <c r="C556" s="139" t="s">
        <v>108</v>
      </c>
      <c r="D556" s="142">
        <v>34</v>
      </c>
      <c r="E556" s="139"/>
      <c r="F556" s="139"/>
      <c r="G556" s="139"/>
      <c r="H556" s="139"/>
      <c r="I556" s="139"/>
      <c r="J556" s="139"/>
      <c r="K556" s="139"/>
      <c r="L556" s="139"/>
      <c r="M556" s="139"/>
      <c r="N556" s="139"/>
      <c r="O556" s="139"/>
      <c r="W556" s="139"/>
    </row>
    <row r="557" spans="1:23" x14ac:dyDescent="0.25">
      <c r="A557" s="148" t="str">
        <f t="shared" si="71"/>
        <v>202034octobre</v>
      </c>
      <c r="B557" s="155">
        <v>2020</v>
      </c>
      <c r="C557" s="139" t="s">
        <v>109</v>
      </c>
      <c r="D557" s="142">
        <v>34</v>
      </c>
      <c r="E557" s="139"/>
      <c r="F557" s="139"/>
      <c r="G557" s="139"/>
      <c r="H557" s="139"/>
      <c r="I557" s="139"/>
      <c r="J557" s="139"/>
      <c r="K557" s="139"/>
      <c r="L557" s="139"/>
      <c r="M557" s="139"/>
      <c r="N557" s="139"/>
      <c r="O557" s="139"/>
      <c r="W557" s="139"/>
    </row>
    <row r="558" spans="1:23" x14ac:dyDescent="0.25">
      <c r="A558" s="148" t="str">
        <f t="shared" si="71"/>
        <v>202034novembre</v>
      </c>
      <c r="B558" s="155">
        <v>2020</v>
      </c>
      <c r="C558" s="139" t="s">
        <v>110</v>
      </c>
      <c r="D558" s="142">
        <v>34</v>
      </c>
      <c r="E558" s="139"/>
      <c r="F558" s="139"/>
      <c r="G558" s="139"/>
      <c r="H558" s="139"/>
      <c r="I558" s="139"/>
      <c r="J558" s="139"/>
      <c r="K558" s="139"/>
      <c r="L558" s="139"/>
      <c r="M558" s="139"/>
      <c r="N558" s="139"/>
      <c r="O558" s="139"/>
      <c r="W558" s="139"/>
    </row>
    <row r="559" spans="1:23" x14ac:dyDescent="0.25">
      <c r="A559" s="148" t="str">
        <f t="shared" si="71"/>
        <v>202034décembre</v>
      </c>
      <c r="B559" s="155">
        <v>2020</v>
      </c>
      <c r="C559" s="139" t="s">
        <v>111</v>
      </c>
      <c r="D559" s="142">
        <v>34</v>
      </c>
      <c r="E559" s="139"/>
      <c r="F559" s="139"/>
      <c r="G559" s="139"/>
      <c r="H559" s="139"/>
      <c r="I559" s="139"/>
      <c r="J559" s="139"/>
      <c r="K559" s="139"/>
      <c r="L559" s="139"/>
      <c r="M559" s="139"/>
      <c r="N559" s="139"/>
      <c r="O559" s="139"/>
      <c r="W559" s="139"/>
    </row>
    <row r="560" spans="1:23" x14ac:dyDescent="0.25">
      <c r="A560" s="148" t="str">
        <f t="shared" si="71"/>
        <v>202038janvier</v>
      </c>
      <c r="B560" s="155">
        <v>2020</v>
      </c>
      <c r="C560" s="139" t="s">
        <v>104</v>
      </c>
      <c r="D560" s="142">
        <v>38</v>
      </c>
      <c r="E560" s="139"/>
      <c r="F560" s="139"/>
      <c r="G560" s="139"/>
      <c r="H560" s="139"/>
      <c r="I560" s="139"/>
      <c r="J560" s="139"/>
      <c r="K560" s="139"/>
      <c r="L560" s="139"/>
      <c r="M560" s="139"/>
      <c r="N560" s="139"/>
      <c r="O560" s="139"/>
      <c r="W560" s="139"/>
    </row>
    <row r="561" spans="1:23" x14ac:dyDescent="0.25">
      <c r="A561" s="148" t="str">
        <f t="shared" si="71"/>
        <v>202038février</v>
      </c>
      <c r="B561" s="155">
        <v>2020</v>
      </c>
      <c r="C561" s="139" t="s">
        <v>105</v>
      </c>
      <c r="D561" s="142">
        <v>38</v>
      </c>
      <c r="E561" s="139"/>
      <c r="F561" s="139"/>
      <c r="G561" s="139"/>
      <c r="H561" s="139"/>
      <c r="I561" s="139"/>
      <c r="J561" s="139"/>
      <c r="K561" s="139"/>
      <c r="L561" s="139"/>
      <c r="M561" s="139"/>
      <c r="N561" s="139"/>
      <c r="O561" s="139"/>
      <c r="W561" s="139"/>
    </row>
    <row r="562" spans="1:23" x14ac:dyDescent="0.25">
      <c r="A562" s="148" t="str">
        <f t="shared" si="71"/>
        <v>202038mars</v>
      </c>
      <c r="B562" s="155">
        <v>2020</v>
      </c>
      <c r="C562" s="139" t="s">
        <v>47</v>
      </c>
      <c r="D562" s="142">
        <v>38</v>
      </c>
      <c r="E562" s="139"/>
      <c r="F562" s="139"/>
      <c r="G562" s="139"/>
      <c r="H562" s="139"/>
      <c r="I562" s="139"/>
      <c r="J562" s="139"/>
      <c r="K562" s="139"/>
      <c r="L562" s="139"/>
      <c r="M562" s="139"/>
      <c r="N562" s="139"/>
      <c r="O562" s="139"/>
      <c r="W562" s="139"/>
    </row>
    <row r="563" spans="1:23" x14ac:dyDescent="0.25">
      <c r="A563" s="148" t="str">
        <f t="shared" si="71"/>
        <v>202038avril</v>
      </c>
      <c r="B563" s="155">
        <v>2020</v>
      </c>
      <c r="C563" s="139" t="s">
        <v>48</v>
      </c>
      <c r="D563" s="142">
        <v>38</v>
      </c>
      <c r="E563" s="139"/>
      <c r="F563" s="139"/>
      <c r="G563" s="139"/>
      <c r="H563" s="139"/>
      <c r="I563" s="139"/>
      <c r="J563" s="139"/>
      <c r="K563" s="139"/>
      <c r="L563" s="139"/>
      <c r="M563" s="139"/>
      <c r="N563" s="139"/>
      <c r="O563" s="139"/>
      <c r="W563" s="139"/>
    </row>
    <row r="564" spans="1:23" x14ac:dyDescent="0.25">
      <c r="A564" s="148" t="str">
        <f t="shared" si="71"/>
        <v>202038mai</v>
      </c>
      <c r="B564" s="155">
        <v>2020</v>
      </c>
      <c r="C564" s="139" t="s">
        <v>49</v>
      </c>
      <c r="D564" s="142">
        <v>38</v>
      </c>
      <c r="E564" s="139"/>
      <c r="F564" s="139"/>
      <c r="G564" s="139"/>
      <c r="H564" s="139"/>
      <c r="I564" s="139"/>
      <c r="J564" s="139"/>
      <c r="K564" s="139"/>
      <c r="L564" s="139"/>
      <c r="M564" s="139"/>
      <c r="N564" s="139"/>
      <c r="O564" s="139"/>
      <c r="W564" s="139"/>
    </row>
    <row r="565" spans="1:23" x14ac:dyDescent="0.25">
      <c r="A565" s="148" t="str">
        <f t="shared" si="71"/>
        <v>202038juin</v>
      </c>
      <c r="B565" s="155">
        <v>2020</v>
      </c>
      <c r="C565" s="139" t="s">
        <v>50</v>
      </c>
      <c r="D565" s="142">
        <v>38</v>
      </c>
      <c r="E565" s="139"/>
      <c r="F565" s="139"/>
      <c r="G565" s="139"/>
      <c r="H565" s="139"/>
      <c r="I565" s="139"/>
      <c r="J565" s="139"/>
      <c r="K565" s="139"/>
      <c r="L565" s="139"/>
      <c r="M565" s="139"/>
      <c r="N565" s="139"/>
      <c r="O565" s="139"/>
      <c r="W565" s="139"/>
    </row>
    <row r="566" spans="1:23" x14ac:dyDescent="0.25">
      <c r="A566" s="148" t="str">
        <f t="shared" si="71"/>
        <v>202038juillet</v>
      </c>
      <c r="B566" s="155">
        <v>2020</v>
      </c>
      <c r="C566" s="139" t="s">
        <v>106</v>
      </c>
      <c r="D566" s="142">
        <v>38</v>
      </c>
      <c r="E566" s="139"/>
      <c r="F566" s="139"/>
      <c r="G566" s="139"/>
      <c r="H566" s="139"/>
      <c r="I566" s="139"/>
      <c r="J566" s="139"/>
      <c r="K566" s="139"/>
      <c r="L566" s="139"/>
      <c r="M566" s="139"/>
      <c r="N566" s="139"/>
      <c r="O566" s="139"/>
      <c r="W566" s="139"/>
    </row>
    <row r="567" spans="1:23" x14ac:dyDescent="0.25">
      <c r="A567" s="148" t="str">
        <f t="shared" si="71"/>
        <v>202038août</v>
      </c>
      <c r="B567" s="155">
        <v>2020</v>
      </c>
      <c r="C567" s="139" t="s">
        <v>107</v>
      </c>
      <c r="D567" s="142">
        <v>38</v>
      </c>
      <c r="E567" s="139"/>
      <c r="F567" s="139"/>
      <c r="G567" s="139"/>
      <c r="H567" s="139"/>
      <c r="I567" s="139"/>
      <c r="J567" s="139"/>
      <c r="K567" s="139"/>
      <c r="L567" s="139"/>
      <c r="M567" s="139"/>
      <c r="N567" s="139"/>
      <c r="O567" s="139"/>
      <c r="W567" s="139"/>
    </row>
    <row r="568" spans="1:23" x14ac:dyDescent="0.25">
      <c r="A568" s="148" t="str">
        <f t="shared" si="71"/>
        <v>202038septembre</v>
      </c>
      <c r="B568" s="155">
        <v>2020</v>
      </c>
      <c r="C568" s="139" t="s">
        <v>108</v>
      </c>
      <c r="D568" s="142">
        <v>38</v>
      </c>
      <c r="E568" s="139"/>
      <c r="F568" s="139"/>
      <c r="G568" s="139"/>
      <c r="H568" s="139"/>
      <c r="I568" s="139"/>
      <c r="J568" s="139"/>
      <c r="K568" s="139"/>
      <c r="L568" s="139"/>
      <c r="M568" s="139"/>
      <c r="N568" s="139"/>
      <c r="O568" s="139"/>
      <c r="W568" s="139"/>
    </row>
    <row r="569" spans="1:23" x14ac:dyDescent="0.25">
      <c r="A569" s="148" t="str">
        <f t="shared" si="71"/>
        <v>202038octobre</v>
      </c>
      <c r="B569" s="155">
        <v>2020</v>
      </c>
      <c r="C569" s="139" t="s">
        <v>109</v>
      </c>
      <c r="D569" s="142">
        <v>38</v>
      </c>
      <c r="E569" s="139"/>
      <c r="F569" s="139"/>
      <c r="G569" s="139"/>
      <c r="H569" s="139"/>
      <c r="I569" s="139"/>
      <c r="J569" s="139"/>
      <c r="K569" s="139"/>
      <c r="L569" s="139"/>
      <c r="M569" s="139"/>
      <c r="N569" s="139"/>
      <c r="O569" s="139"/>
      <c r="W569" s="139"/>
    </row>
    <row r="570" spans="1:23" x14ac:dyDescent="0.25">
      <c r="A570" s="148" t="str">
        <f t="shared" si="71"/>
        <v>202038novembre</v>
      </c>
      <c r="B570" s="155">
        <v>2020</v>
      </c>
      <c r="C570" s="139" t="s">
        <v>110</v>
      </c>
      <c r="D570" s="142">
        <v>38</v>
      </c>
      <c r="E570" s="139"/>
      <c r="F570" s="139"/>
      <c r="G570" s="139"/>
      <c r="H570" s="139"/>
      <c r="I570" s="139"/>
      <c r="J570" s="139"/>
      <c r="K570" s="139"/>
      <c r="L570" s="139"/>
      <c r="M570" s="139"/>
      <c r="N570" s="139"/>
      <c r="O570" s="139"/>
      <c r="W570" s="139"/>
    </row>
    <row r="571" spans="1:23" ht="15.75" thickBot="1" x14ac:dyDescent="0.3">
      <c r="A571" s="148" t="str">
        <f t="shared" si="71"/>
        <v>202038décembre</v>
      </c>
      <c r="B571" s="156">
        <v>2020</v>
      </c>
      <c r="C571" s="152" t="s">
        <v>111</v>
      </c>
      <c r="D571" s="153">
        <v>38</v>
      </c>
      <c r="E571" s="152"/>
      <c r="F571" s="152"/>
      <c r="G571" s="152"/>
      <c r="H571" s="152"/>
      <c r="I571" s="152"/>
      <c r="J571" s="152"/>
      <c r="K571" s="152"/>
      <c r="L571" s="152"/>
      <c r="M571" s="152"/>
      <c r="N571" s="152"/>
      <c r="O571" s="152"/>
      <c r="W571" s="152"/>
    </row>
    <row r="572" spans="1:23" x14ac:dyDescent="0.25">
      <c r="A572" s="148" t="str">
        <f t="shared" si="71"/>
        <v>202131janvier</v>
      </c>
      <c r="B572" s="154">
        <v>2021</v>
      </c>
      <c r="C572" s="147" t="s">
        <v>104</v>
      </c>
      <c r="D572" s="148">
        <v>31</v>
      </c>
      <c r="E572" s="147"/>
      <c r="F572" s="147"/>
      <c r="G572" s="147"/>
      <c r="H572" s="147"/>
      <c r="I572" s="147"/>
      <c r="J572" s="147"/>
      <c r="K572" s="147"/>
      <c r="L572" s="147"/>
      <c r="M572" s="147"/>
      <c r="N572" s="147"/>
      <c r="O572" s="147"/>
      <c r="W572" s="147"/>
    </row>
    <row r="573" spans="1:23" x14ac:dyDescent="0.25">
      <c r="A573" s="148" t="str">
        <f t="shared" si="71"/>
        <v>202131février</v>
      </c>
      <c r="B573" s="155">
        <v>2021</v>
      </c>
      <c r="C573" s="139" t="s">
        <v>105</v>
      </c>
      <c r="D573" s="142">
        <v>31</v>
      </c>
      <c r="E573" s="139"/>
      <c r="F573" s="139"/>
      <c r="G573" s="139"/>
      <c r="H573" s="139"/>
      <c r="I573" s="139"/>
      <c r="J573" s="139"/>
      <c r="K573" s="139"/>
      <c r="L573" s="139"/>
      <c r="M573" s="139"/>
      <c r="N573" s="139"/>
      <c r="O573" s="139"/>
      <c r="W573" s="139"/>
    </row>
    <row r="574" spans="1:23" x14ac:dyDescent="0.25">
      <c r="A574" s="148" t="str">
        <f t="shared" si="71"/>
        <v>202131mars</v>
      </c>
      <c r="B574" s="155">
        <v>2021</v>
      </c>
      <c r="C574" s="139" t="s">
        <v>47</v>
      </c>
      <c r="D574" s="142">
        <v>31</v>
      </c>
      <c r="E574" s="139"/>
      <c r="F574" s="139"/>
      <c r="G574" s="139"/>
      <c r="H574" s="139"/>
      <c r="I574" s="139"/>
      <c r="J574" s="139"/>
      <c r="K574" s="139"/>
      <c r="L574" s="139"/>
      <c r="M574" s="139"/>
      <c r="N574" s="139"/>
      <c r="O574" s="139"/>
      <c r="W574" s="139"/>
    </row>
    <row r="575" spans="1:23" x14ac:dyDescent="0.25">
      <c r="A575" s="148" t="str">
        <f t="shared" si="71"/>
        <v>202131avril</v>
      </c>
      <c r="B575" s="155">
        <v>2021</v>
      </c>
      <c r="C575" s="139" t="s">
        <v>48</v>
      </c>
      <c r="D575" s="142">
        <v>31</v>
      </c>
      <c r="E575" s="139"/>
      <c r="F575" s="139"/>
      <c r="G575" s="139"/>
      <c r="H575" s="139"/>
      <c r="I575" s="139"/>
      <c r="J575" s="139"/>
      <c r="K575" s="139"/>
      <c r="L575" s="139"/>
      <c r="M575" s="139"/>
      <c r="N575" s="139"/>
      <c r="O575" s="139"/>
      <c r="W575" s="139"/>
    </row>
    <row r="576" spans="1:23" x14ac:dyDescent="0.25">
      <c r="A576" s="148" t="str">
        <f t="shared" si="71"/>
        <v>202131mai</v>
      </c>
      <c r="B576" s="155">
        <v>2021</v>
      </c>
      <c r="C576" s="139" t="s">
        <v>49</v>
      </c>
      <c r="D576" s="142">
        <v>31</v>
      </c>
      <c r="E576" s="139"/>
      <c r="F576" s="139"/>
      <c r="G576" s="139"/>
      <c r="H576" s="139"/>
      <c r="I576" s="139"/>
      <c r="J576" s="139"/>
      <c r="K576" s="139"/>
      <c r="L576" s="139"/>
      <c r="M576" s="139"/>
      <c r="N576" s="139"/>
      <c r="O576" s="139"/>
      <c r="W576" s="139"/>
    </row>
    <row r="577" spans="1:23" x14ac:dyDescent="0.25">
      <c r="A577" s="148" t="str">
        <f t="shared" si="71"/>
        <v>202131juin</v>
      </c>
      <c r="B577" s="155">
        <v>2021</v>
      </c>
      <c r="C577" s="139" t="s">
        <v>50</v>
      </c>
      <c r="D577" s="142">
        <v>31</v>
      </c>
      <c r="E577" s="139"/>
      <c r="F577" s="139"/>
      <c r="G577" s="139"/>
      <c r="H577" s="139"/>
      <c r="I577" s="139"/>
      <c r="J577" s="139"/>
      <c r="K577" s="139"/>
      <c r="L577" s="139"/>
      <c r="M577" s="139"/>
      <c r="N577" s="139"/>
      <c r="O577" s="139"/>
      <c r="W577" s="139"/>
    </row>
    <row r="578" spans="1:23" x14ac:dyDescent="0.25">
      <c r="A578" s="148" t="str">
        <f t="shared" ref="A578:A631" si="72">CONCATENATE(B578,D578,C578)</f>
        <v>202131juillet</v>
      </c>
      <c r="B578" s="155">
        <v>2021</v>
      </c>
      <c r="C578" s="139" t="s">
        <v>106</v>
      </c>
      <c r="D578" s="142">
        <v>31</v>
      </c>
      <c r="E578" s="139"/>
      <c r="F578" s="139"/>
      <c r="G578" s="139"/>
      <c r="H578" s="139"/>
      <c r="I578" s="139"/>
      <c r="J578" s="139"/>
      <c r="K578" s="139"/>
      <c r="L578" s="139"/>
      <c r="M578" s="139"/>
      <c r="N578" s="139"/>
      <c r="O578" s="139"/>
      <c r="W578" s="139"/>
    </row>
    <row r="579" spans="1:23" x14ac:dyDescent="0.25">
      <c r="A579" s="148" t="str">
        <f t="shared" si="72"/>
        <v>202131août</v>
      </c>
      <c r="B579" s="155">
        <v>2021</v>
      </c>
      <c r="C579" s="139" t="s">
        <v>107</v>
      </c>
      <c r="D579" s="142">
        <v>31</v>
      </c>
      <c r="E579" s="139"/>
      <c r="F579" s="139"/>
      <c r="G579" s="139"/>
      <c r="H579" s="139"/>
      <c r="I579" s="139"/>
      <c r="J579" s="139"/>
      <c r="K579" s="139"/>
      <c r="L579" s="139"/>
      <c r="M579" s="139"/>
      <c r="N579" s="139"/>
      <c r="O579" s="139"/>
      <c r="W579" s="139"/>
    </row>
    <row r="580" spans="1:23" x14ac:dyDescent="0.25">
      <c r="A580" s="148" t="str">
        <f t="shared" si="72"/>
        <v>202131septembre</v>
      </c>
      <c r="B580" s="155">
        <v>2021</v>
      </c>
      <c r="C580" s="139" t="s">
        <v>108</v>
      </c>
      <c r="D580" s="142">
        <v>31</v>
      </c>
      <c r="E580" s="139"/>
      <c r="F580" s="139"/>
      <c r="G580" s="139"/>
      <c r="H580" s="139"/>
      <c r="I580" s="139"/>
      <c r="J580" s="139"/>
      <c r="K580" s="139"/>
      <c r="L580" s="139"/>
      <c r="M580" s="139"/>
      <c r="N580" s="139"/>
      <c r="O580" s="139"/>
      <c r="W580" s="139"/>
    </row>
    <row r="581" spans="1:23" x14ac:dyDescent="0.25">
      <c r="A581" s="148" t="str">
        <f t="shared" si="72"/>
        <v>202131octobre</v>
      </c>
      <c r="B581" s="155">
        <v>2021</v>
      </c>
      <c r="C581" s="139" t="s">
        <v>109</v>
      </c>
      <c r="D581" s="142">
        <v>31</v>
      </c>
      <c r="E581" s="139"/>
      <c r="F581" s="139"/>
      <c r="G581" s="139"/>
      <c r="H581" s="139"/>
      <c r="I581" s="139"/>
      <c r="J581" s="139"/>
      <c r="K581" s="139"/>
      <c r="L581" s="139"/>
      <c r="M581" s="139"/>
      <c r="N581" s="139"/>
      <c r="O581" s="139"/>
      <c r="W581" s="139"/>
    </row>
    <row r="582" spans="1:23" x14ac:dyDescent="0.25">
      <c r="A582" s="148" t="str">
        <f t="shared" si="72"/>
        <v>202131novembre</v>
      </c>
      <c r="B582" s="155">
        <v>2021</v>
      </c>
      <c r="C582" s="139" t="s">
        <v>110</v>
      </c>
      <c r="D582" s="142">
        <v>31</v>
      </c>
      <c r="E582" s="139"/>
      <c r="F582" s="139"/>
      <c r="G582" s="139"/>
      <c r="H582" s="139"/>
      <c r="I582" s="139"/>
      <c r="J582" s="139"/>
      <c r="K582" s="139"/>
      <c r="L582" s="139"/>
      <c r="M582" s="139"/>
      <c r="N582" s="139"/>
      <c r="O582" s="139"/>
      <c r="W582" s="139"/>
    </row>
    <row r="583" spans="1:23" x14ac:dyDescent="0.25">
      <c r="A583" s="148" t="str">
        <f t="shared" si="72"/>
        <v>202131décembre</v>
      </c>
      <c r="B583" s="155">
        <v>2021</v>
      </c>
      <c r="C583" s="139" t="s">
        <v>111</v>
      </c>
      <c r="D583" s="142">
        <v>31</v>
      </c>
      <c r="E583" s="139"/>
      <c r="F583" s="139"/>
      <c r="G583" s="139"/>
      <c r="H583" s="139"/>
      <c r="I583" s="139"/>
      <c r="J583" s="139"/>
      <c r="K583" s="139"/>
      <c r="L583" s="139"/>
      <c r="M583" s="139"/>
      <c r="N583" s="139"/>
      <c r="O583" s="139"/>
      <c r="W583" s="139"/>
    </row>
    <row r="584" spans="1:23" x14ac:dyDescent="0.25">
      <c r="A584" s="148" t="str">
        <f t="shared" si="72"/>
        <v>202132janvier</v>
      </c>
      <c r="B584" s="155">
        <v>2021</v>
      </c>
      <c r="C584" s="139" t="s">
        <v>104</v>
      </c>
      <c r="D584" s="142">
        <v>32</v>
      </c>
      <c r="E584" s="139"/>
      <c r="F584" s="139"/>
      <c r="G584" s="139"/>
      <c r="H584" s="139"/>
      <c r="I584" s="139"/>
      <c r="J584" s="139"/>
      <c r="K584" s="139"/>
      <c r="L584" s="139"/>
      <c r="M584" s="139"/>
      <c r="N584" s="139"/>
      <c r="O584" s="139"/>
      <c r="W584" s="139"/>
    </row>
    <row r="585" spans="1:23" x14ac:dyDescent="0.25">
      <c r="A585" s="148" t="str">
        <f t="shared" si="72"/>
        <v>202132février</v>
      </c>
      <c r="B585" s="155">
        <v>2021</v>
      </c>
      <c r="C585" s="139" t="s">
        <v>105</v>
      </c>
      <c r="D585" s="142">
        <v>32</v>
      </c>
      <c r="E585" s="139"/>
      <c r="F585" s="139"/>
      <c r="G585" s="139"/>
      <c r="H585" s="139"/>
      <c r="I585" s="139"/>
      <c r="J585" s="139"/>
      <c r="K585" s="139"/>
      <c r="L585" s="139"/>
      <c r="M585" s="139"/>
      <c r="N585" s="139"/>
      <c r="O585" s="139"/>
      <c r="W585" s="139"/>
    </row>
    <row r="586" spans="1:23" x14ac:dyDescent="0.25">
      <c r="A586" s="148" t="str">
        <f t="shared" si="72"/>
        <v>202132mars</v>
      </c>
      <c r="B586" s="155">
        <v>2021</v>
      </c>
      <c r="C586" s="139" t="s">
        <v>47</v>
      </c>
      <c r="D586" s="142">
        <v>32</v>
      </c>
      <c r="E586" s="139"/>
      <c r="F586" s="139"/>
      <c r="G586" s="139"/>
      <c r="H586" s="139"/>
      <c r="I586" s="139"/>
      <c r="J586" s="139"/>
      <c r="K586" s="139"/>
      <c r="L586" s="139"/>
      <c r="M586" s="139"/>
      <c r="N586" s="139"/>
      <c r="O586" s="139"/>
      <c r="W586" s="139"/>
    </row>
    <row r="587" spans="1:23" x14ac:dyDescent="0.25">
      <c r="A587" s="148" t="str">
        <f t="shared" si="72"/>
        <v>202132avril</v>
      </c>
      <c r="B587" s="155">
        <v>2021</v>
      </c>
      <c r="C587" s="139" t="s">
        <v>48</v>
      </c>
      <c r="D587" s="142">
        <v>32</v>
      </c>
      <c r="E587" s="139"/>
      <c r="F587" s="139"/>
      <c r="G587" s="139"/>
      <c r="H587" s="139"/>
      <c r="I587" s="139"/>
      <c r="J587" s="139"/>
      <c r="K587" s="139"/>
      <c r="L587" s="139"/>
      <c r="M587" s="139"/>
      <c r="N587" s="139"/>
      <c r="O587" s="139"/>
      <c r="W587" s="139"/>
    </row>
    <row r="588" spans="1:23" x14ac:dyDescent="0.25">
      <c r="A588" s="148" t="str">
        <f t="shared" si="72"/>
        <v>202132mai</v>
      </c>
      <c r="B588" s="155">
        <v>2021</v>
      </c>
      <c r="C588" s="139" t="s">
        <v>49</v>
      </c>
      <c r="D588" s="142">
        <v>32</v>
      </c>
      <c r="E588" s="139"/>
      <c r="F588" s="139"/>
      <c r="G588" s="139"/>
      <c r="H588" s="139"/>
      <c r="I588" s="139"/>
      <c r="J588" s="139"/>
      <c r="K588" s="139"/>
      <c r="L588" s="139"/>
      <c r="M588" s="139"/>
      <c r="N588" s="139"/>
      <c r="O588" s="139"/>
      <c r="W588" s="139"/>
    </row>
    <row r="589" spans="1:23" x14ac:dyDescent="0.25">
      <c r="A589" s="148" t="str">
        <f t="shared" si="72"/>
        <v>202132juin</v>
      </c>
      <c r="B589" s="155">
        <v>2021</v>
      </c>
      <c r="C589" s="139" t="s">
        <v>50</v>
      </c>
      <c r="D589" s="142">
        <v>32</v>
      </c>
      <c r="E589" s="139"/>
      <c r="F589" s="139"/>
      <c r="G589" s="139"/>
      <c r="H589" s="139"/>
      <c r="I589" s="139"/>
      <c r="J589" s="139"/>
      <c r="K589" s="139"/>
      <c r="L589" s="139"/>
      <c r="M589" s="139"/>
      <c r="N589" s="139"/>
      <c r="O589" s="139"/>
      <c r="W589" s="139"/>
    </row>
    <row r="590" spans="1:23" x14ac:dyDescent="0.25">
      <c r="A590" s="148" t="str">
        <f t="shared" si="72"/>
        <v>202132juillet</v>
      </c>
      <c r="B590" s="155">
        <v>2021</v>
      </c>
      <c r="C590" s="139" t="s">
        <v>106</v>
      </c>
      <c r="D590" s="142">
        <v>32</v>
      </c>
      <c r="E590" s="139"/>
      <c r="F590" s="139"/>
      <c r="G590" s="139"/>
      <c r="H590" s="139"/>
      <c r="I590" s="139"/>
      <c r="J590" s="139"/>
      <c r="K590" s="139"/>
      <c r="L590" s="139"/>
      <c r="M590" s="139"/>
      <c r="N590" s="139"/>
      <c r="O590" s="139"/>
      <c r="W590" s="139"/>
    </row>
    <row r="591" spans="1:23" x14ac:dyDescent="0.25">
      <c r="A591" s="148" t="str">
        <f t="shared" si="72"/>
        <v>202132août</v>
      </c>
      <c r="B591" s="155">
        <v>2021</v>
      </c>
      <c r="C591" s="139" t="s">
        <v>107</v>
      </c>
      <c r="D591" s="142">
        <v>32</v>
      </c>
      <c r="E591" s="139"/>
      <c r="F591" s="139"/>
      <c r="G591" s="139"/>
      <c r="H591" s="139"/>
      <c r="I591" s="139"/>
      <c r="J591" s="139"/>
      <c r="K591" s="139"/>
      <c r="L591" s="139"/>
      <c r="M591" s="139"/>
      <c r="N591" s="139"/>
      <c r="O591" s="139"/>
      <c r="W591" s="139"/>
    </row>
    <row r="592" spans="1:23" x14ac:dyDescent="0.25">
      <c r="A592" s="148" t="str">
        <f t="shared" si="72"/>
        <v>202132septembre</v>
      </c>
      <c r="B592" s="155">
        <v>2021</v>
      </c>
      <c r="C592" s="139" t="s">
        <v>108</v>
      </c>
      <c r="D592" s="142">
        <v>32</v>
      </c>
      <c r="E592" s="139"/>
      <c r="F592" s="139"/>
      <c r="G592" s="139"/>
      <c r="H592" s="139"/>
      <c r="I592" s="139"/>
      <c r="J592" s="139"/>
      <c r="K592" s="139"/>
      <c r="L592" s="139"/>
      <c r="M592" s="139"/>
      <c r="N592" s="139"/>
      <c r="O592" s="139"/>
      <c r="W592" s="139"/>
    </row>
    <row r="593" spans="1:23" x14ac:dyDescent="0.25">
      <c r="A593" s="148" t="str">
        <f t="shared" si="72"/>
        <v>202132octobre</v>
      </c>
      <c r="B593" s="155">
        <v>2021</v>
      </c>
      <c r="C593" s="139" t="s">
        <v>109</v>
      </c>
      <c r="D593" s="142">
        <v>32</v>
      </c>
      <c r="E593" s="139"/>
      <c r="F593" s="139"/>
      <c r="G593" s="139"/>
      <c r="H593" s="139"/>
      <c r="I593" s="139"/>
      <c r="J593" s="139"/>
      <c r="K593" s="139"/>
      <c r="L593" s="139"/>
      <c r="M593" s="139"/>
      <c r="N593" s="139"/>
      <c r="O593" s="139"/>
      <c r="W593" s="139"/>
    </row>
    <row r="594" spans="1:23" x14ac:dyDescent="0.25">
      <c r="A594" s="148" t="str">
        <f t="shared" si="72"/>
        <v>202132novembre</v>
      </c>
      <c r="B594" s="155">
        <v>2021</v>
      </c>
      <c r="C594" s="139" t="s">
        <v>110</v>
      </c>
      <c r="D594" s="142">
        <v>32</v>
      </c>
      <c r="E594" s="139"/>
      <c r="F594" s="139"/>
      <c r="G594" s="139"/>
      <c r="H594" s="139"/>
      <c r="I594" s="139"/>
      <c r="J594" s="139"/>
      <c r="K594" s="139"/>
      <c r="L594" s="139"/>
      <c r="M594" s="139"/>
      <c r="N594" s="139"/>
      <c r="O594" s="139"/>
      <c r="W594" s="139"/>
    </row>
    <row r="595" spans="1:23" x14ac:dyDescent="0.25">
      <c r="A595" s="148" t="str">
        <f t="shared" si="72"/>
        <v>202132décembre</v>
      </c>
      <c r="B595" s="155">
        <v>2021</v>
      </c>
      <c r="C595" s="139" t="s">
        <v>111</v>
      </c>
      <c r="D595" s="142">
        <v>32</v>
      </c>
      <c r="E595" s="139"/>
      <c r="F595" s="139"/>
      <c r="G595" s="139"/>
      <c r="H595" s="139"/>
      <c r="I595" s="139"/>
      <c r="J595" s="139"/>
      <c r="K595" s="139"/>
      <c r="L595" s="139"/>
      <c r="M595" s="139"/>
      <c r="N595" s="139"/>
      <c r="O595" s="139"/>
      <c r="W595" s="139"/>
    </row>
    <row r="596" spans="1:23" x14ac:dyDescent="0.25">
      <c r="A596" s="148" t="str">
        <f t="shared" si="72"/>
        <v>202133janvier</v>
      </c>
      <c r="B596" s="155">
        <v>2021</v>
      </c>
      <c r="C596" s="139" t="s">
        <v>104</v>
      </c>
      <c r="D596" s="142">
        <v>33</v>
      </c>
      <c r="E596" s="139"/>
      <c r="F596" s="139"/>
      <c r="G596" s="139"/>
      <c r="H596" s="139"/>
      <c r="I596" s="139"/>
      <c r="J596" s="139"/>
      <c r="K596" s="139"/>
      <c r="L596" s="139"/>
      <c r="M596" s="139"/>
      <c r="N596" s="139"/>
      <c r="O596" s="139"/>
      <c r="W596" s="139"/>
    </row>
    <row r="597" spans="1:23" x14ac:dyDescent="0.25">
      <c r="A597" s="148" t="str">
        <f t="shared" si="72"/>
        <v>202133février</v>
      </c>
      <c r="B597" s="155">
        <v>2021</v>
      </c>
      <c r="C597" s="139" t="s">
        <v>105</v>
      </c>
      <c r="D597" s="142">
        <v>33</v>
      </c>
      <c r="E597" s="139"/>
      <c r="F597" s="139"/>
      <c r="G597" s="139"/>
      <c r="H597" s="139"/>
      <c r="I597" s="139"/>
      <c r="J597" s="139"/>
      <c r="K597" s="139"/>
      <c r="L597" s="139"/>
      <c r="M597" s="139"/>
      <c r="N597" s="139"/>
      <c r="O597" s="139"/>
      <c r="W597" s="139"/>
    </row>
    <row r="598" spans="1:23" x14ac:dyDescent="0.25">
      <c r="A598" s="148" t="str">
        <f t="shared" si="72"/>
        <v>202133mars</v>
      </c>
      <c r="B598" s="155">
        <v>2021</v>
      </c>
      <c r="C598" s="139" t="s">
        <v>47</v>
      </c>
      <c r="D598" s="142">
        <v>33</v>
      </c>
      <c r="E598" s="139"/>
      <c r="F598" s="139"/>
      <c r="G598" s="139"/>
      <c r="H598" s="139"/>
      <c r="I598" s="139"/>
      <c r="J598" s="139"/>
      <c r="K598" s="139"/>
      <c r="L598" s="139"/>
      <c r="M598" s="139"/>
      <c r="N598" s="139"/>
      <c r="O598" s="139"/>
      <c r="W598" s="139"/>
    </row>
    <row r="599" spans="1:23" x14ac:dyDescent="0.25">
      <c r="A599" s="148" t="str">
        <f t="shared" si="72"/>
        <v>202133avril</v>
      </c>
      <c r="B599" s="155">
        <v>2021</v>
      </c>
      <c r="C599" s="139" t="s">
        <v>48</v>
      </c>
      <c r="D599" s="142">
        <v>33</v>
      </c>
      <c r="E599" s="139"/>
      <c r="F599" s="139"/>
      <c r="G599" s="139"/>
      <c r="H599" s="139"/>
      <c r="I599" s="139"/>
      <c r="J599" s="139"/>
      <c r="K599" s="139"/>
      <c r="L599" s="139"/>
      <c r="M599" s="139"/>
      <c r="N599" s="139"/>
      <c r="O599" s="139"/>
      <c r="W599" s="139"/>
    </row>
    <row r="600" spans="1:23" x14ac:dyDescent="0.25">
      <c r="A600" s="148" t="str">
        <f t="shared" si="72"/>
        <v>202133mai</v>
      </c>
      <c r="B600" s="155">
        <v>2021</v>
      </c>
      <c r="C600" s="139" t="s">
        <v>49</v>
      </c>
      <c r="D600" s="142">
        <v>33</v>
      </c>
      <c r="E600" s="139"/>
      <c r="F600" s="139"/>
      <c r="G600" s="139"/>
      <c r="H600" s="139"/>
      <c r="I600" s="139"/>
      <c r="J600" s="139"/>
      <c r="K600" s="139"/>
      <c r="L600" s="139"/>
      <c r="M600" s="139"/>
      <c r="N600" s="139"/>
      <c r="O600" s="139"/>
      <c r="W600" s="139"/>
    </row>
    <row r="601" spans="1:23" x14ac:dyDescent="0.25">
      <c r="A601" s="148" t="str">
        <f t="shared" si="72"/>
        <v>202133juin</v>
      </c>
      <c r="B601" s="155">
        <v>2021</v>
      </c>
      <c r="C601" s="139" t="s">
        <v>50</v>
      </c>
      <c r="D601" s="142">
        <v>33</v>
      </c>
      <c r="E601" s="139"/>
      <c r="F601" s="139"/>
      <c r="G601" s="139"/>
      <c r="H601" s="139"/>
      <c r="I601" s="139"/>
      <c r="J601" s="139"/>
      <c r="K601" s="139"/>
      <c r="L601" s="139"/>
      <c r="M601" s="139"/>
      <c r="N601" s="139"/>
      <c r="O601" s="139"/>
      <c r="W601" s="139"/>
    </row>
    <row r="602" spans="1:23" x14ac:dyDescent="0.25">
      <c r="A602" s="148" t="str">
        <f t="shared" si="72"/>
        <v>202133juillet</v>
      </c>
      <c r="B602" s="155">
        <v>2021</v>
      </c>
      <c r="C602" s="139" t="s">
        <v>106</v>
      </c>
      <c r="D602" s="142">
        <v>33</v>
      </c>
      <c r="E602" s="139"/>
      <c r="F602" s="139"/>
      <c r="G602" s="139"/>
      <c r="H602" s="139"/>
      <c r="I602" s="139"/>
      <c r="J602" s="139"/>
      <c r="K602" s="139"/>
      <c r="L602" s="139"/>
      <c r="M602" s="139"/>
      <c r="N602" s="139"/>
      <c r="O602" s="139"/>
      <c r="W602" s="139"/>
    </row>
    <row r="603" spans="1:23" x14ac:dyDescent="0.25">
      <c r="A603" s="148" t="str">
        <f t="shared" si="72"/>
        <v>202133août</v>
      </c>
      <c r="B603" s="155">
        <v>2021</v>
      </c>
      <c r="C603" s="139" t="s">
        <v>107</v>
      </c>
      <c r="D603" s="142">
        <v>33</v>
      </c>
      <c r="E603" s="139"/>
      <c r="F603" s="139"/>
      <c r="G603" s="139"/>
      <c r="H603" s="139"/>
      <c r="I603" s="139"/>
      <c r="J603" s="139"/>
      <c r="K603" s="139"/>
      <c r="L603" s="139"/>
      <c r="M603" s="139"/>
      <c r="N603" s="139"/>
      <c r="O603" s="139"/>
      <c r="W603" s="139"/>
    </row>
    <row r="604" spans="1:23" x14ac:dyDescent="0.25">
      <c r="A604" s="148" t="str">
        <f t="shared" si="72"/>
        <v>202133septembre</v>
      </c>
      <c r="B604" s="155">
        <v>2021</v>
      </c>
      <c r="C604" s="139" t="s">
        <v>108</v>
      </c>
      <c r="D604" s="142">
        <v>33</v>
      </c>
      <c r="E604" s="139"/>
      <c r="F604" s="139"/>
      <c r="G604" s="139"/>
      <c r="H604" s="139"/>
      <c r="I604" s="139"/>
      <c r="J604" s="139"/>
      <c r="K604" s="139"/>
      <c r="L604" s="139"/>
      <c r="M604" s="139"/>
      <c r="N604" s="139"/>
      <c r="O604" s="139"/>
      <c r="W604" s="139"/>
    </row>
    <row r="605" spans="1:23" x14ac:dyDescent="0.25">
      <c r="A605" s="148" t="str">
        <f t="shared" si="72"/>
        <v>202133octobre</v>
      </c>
      <c r="B605" s="155">
        <v>2021</v>
      </c>
      <c r="C605" s="139" t="s">
        <v>109</v>
      </c>
      <c r="D605" s="142">
        <v>33</v>
      </c>
      <c r="E605" s="139"/>
      <c r="F605" s="139"/>
      <c r="G605" s="139"/>
      <c r="H605" s="139"/>
      <c r="I605" s="139"/>
      <c r="J605" s="139"/>
      <c r="K605" s="139"/>
      <c r="L605" s="139"/>
      <c r="M605" s="139"/>
      <c r="N605" s="139"/>
      <c r="O605" s="139"/>
      <c r="W605" s="139"/>
    </row>
    <row r="606" spans="1:23" x14ac:dyDescent="0.25">
      <c r="A606" s="148" t="str">
        <f t="shared" si="72"/>
        <v>202133novembre</v>
      </c>
      <c r="B606" s="155">
        <v>2021</v>
      </c>
      <c r="C606" s="139" t="s">
        <v>110</v>
      </c>
      <c r="D606" s="142">
        <v>33</v>
      </c>
      <c r="E606" s="139"/>
      <c r="F606" s="139"/>
      <c r="G606" s="139"/>
      <c r="H606" s="139"/>
      <c r="I606" s="139"/>
      <c r="J606" s="139"/>
      <c r="K606" s="139"/>
      <c r="L606" s="139"/>
      <c r="M606" s="139"/>
      <c r="N606" s="139"/>
      <c r="O606" s="139"/>
      <c r="W606" s="139"/>
    </row>
    <row r="607" spans="1:23" x14ac:dyDescent="0.25">
      <c r="A607" s="148" t="str">
        <f t="shared" si="72"/>
        <v>202133décembre</v>
      </c>
      <c r="B607" s="155">
        <v>2021</v>
      </c>
      <c r="C607" s="139" t="s">
        <v>111</v>
      </c>
      <c r="D607" s="142">
        <v>33</v>
      </c>
      <c r="E607" s="139"/>
      <c r="F607" s="139"/>
      <c r="G607" s="139"/>
      <c r="H607" s="139"/>
      <c r="I607" s="139"/>
      <c r="J607" s="139"/>
      <c r="K607" s="139"/>
      <c r="L607" s="139"/>
      <c r="M607" s="139"/>
      <c r="N607" s="139"/>
      <c r="O607" s="139"/>
      <c r="W607" s="139"/>
    </row>
    <row r="608" spans="1:23" x14ac:dyDescent="0.25">
      <c r="A608" s="148" t="str">
        <f t="shared" si="72"/>
        <v>202134janvier</v>
      </c>
      <c r="B608" s="155">
        <v>2021</v>
      </c>
      <c r="C608" s="139" t="s">
        <v>104</v>
      </c>
      <c r="D608" s="142">
        <v>34</v>
      </c>
      <c r="E608" s="139"/>
      <c r="F608" s="139"/>
      <c r="G608" s="139"/>
      <c r="H608" s="139"/>
      <c r="I608" s="139"/>
      <c r="J608" s="139"/>
      <c r="K608" s="139"/>
      <c r="L608" s="139"/>
      <c r="M608" s="139"/>
      <c r="N608" s="139"/>
      <c r="O608" s="139"/>
      <c r="W608" s="139"/>
    </row>
    <row r="609" spans="1:23" x14ac:dyDescent="0.25">
      <c r="A609" s="148" t="str">
        <f t="shared" si="72"/>
        <v>202134février</v>
      </c>
      <c r="B609" s="155">
        <v>2021</v>
      </c>
      <c r="C609" s="139" t="s">
        <v>105</v>
      </c>
      <c r="D609" s="142">
        <v>34</v>
      </c>
      <c r="E609" s="139"/>
      <c r="F609" s="139"/>
      <c r="G609" s="139"/>
      <c r="H609" s="139"/>
      <c r="I609" s="139"/>
      <c r="J609" s="139"/>
      <c r="K609" s="139"/>
      <c r="L609" s="139"/>
      <c r="M609" s="139"/>
      <c r="N609" s="139"/>
      <c r="O609" s="139"/>
      <c r="W609" s="139"/>
    </row>
    <row r="610" spans="1:23" x14ac:dyDescent="0.25">
      <c r="A610" s="148" t="str">
        <f t="shared" si="72"/>
        <v>202134mars</v>
      </c>
      <c r="B610" s="155">
        <v>2021</v>
      </c>
      <c r="C610" s="139" t="s">
        <v>47</v>
      </c>
      <c r="D610" s="142">
        <v>34</v>
      </c>
      <c r="E610" s="139"/>
      <c r="F610" s="139"/>
      <c r="G610" s="139"/>
      <c r="H610" s="139"/>
      <c r="I610" s="139"/>
      <c r="J610" s="139"/>
      <c r="K610" s="139"/>
      <c r="L610" s="139"/>
      <c r="M610" s="139"/>
      <c r="N610" s="139"/>
      <c r="O610" s="139"/>
      <c r="W610" s="139"/>
    </row>
    <row r="611" spans="1:23" x14ac:dyDescent="0.25">
      <c r="A611" s="148" t="str">
        <f t="shared" si="72"/>
        <v>202134avril</v>
      </c>
      <c r="B611" s="155">
        <v>2021</v>
      </c>
      <c r="C611" s="139" t="s">
        <v>48</v>
      </c>
      <c r="D611" s="142">
        <v>34</v>
      </c>
      <c r="E611" s="139"/>
      <c r="F611" s="139"/>
      <c r="G611" s="139"/>
      <c r="H611" s="139"/>
      <c r="I611" s="139"/>
      <c r="J611" s="139"/>
      <c r="K611" s="139"/>
      <c r="L611" s="139"/>
      <c r="M611" s="139"/>
      <c r="N611" s="139"/>
      <c r="O611" s="139"/>
      <c r="W611" s="139"/>
    </row>
    <row r="612" spans="1:23" x14ac:dyDescent="0.25">
      <c r="A612" s="148" t="str">
        <f t="shared" si="72"/>
        <v>202134mai</v>
      </c>
      <c r="B612" s="155">
        <v>2021</v>
      </c>
      <c r="C612" s="139" t="s">
        <v>49</v>
      </c>
      <c r="D612" s="142">
        <v>34</v>
      </c>
      <c r="E612" s="139"/>
      <c r="F612" s="139"/>
      <c r="G612" s="139"/>
      <c r="H612" s="139"/>
      <c r="I612" s="139"/>
      <c r="J612" s="139"/>
      <c r="K612" s="139"/>
      <c r="L612" s="139"/>
      <c r="M612" s="139"/>
      <c r="N612" s="139"/>
      <c r="O612" s="139"/>
      <c r="W612" s="139"/>
    </row>
    <row r="613" spans="1:23" x14ac:dyDescent="0.25">
      <c r="A613" s="148" t="str">
        <f t="shared" si="72"/>
        <v>202134juin</v>
      </c>
      <c r="B613" s="155">
        <v>2021</v>
      </c>
      <c r="C613" s="139" t="s">
        <v>50</v>
      </c>
      <c r="D613" s="142">
        <v>34</v>
      </c>
      <c r="E613" s="139"/>
      <c r="F613" s="139"/>
      <c r="G613" s="139"/>
      <c r="H613" s="139"/>
      <c r="I613" s="139"/>
      <c r="J613" s="139"/>
      <c r="K613" s="139"/>
      <c r="L613" s="139"/>
      <c r="M613" s="139"/>
      <c r="N613" s="139"/>
      <c r="O613" s="139"/>
      <c r="W613" s="139"/>
    </row>
    <row r="614" spans="1:23" x14ac:dyDescent="0.25">
      <c r="A614" s="148" t="str">
        <f t="shared" si="72"/>
        <v>202134juillet</v>
      </c>
      <c r="B614" s="155">
        <v>2021</v>
      </c>
      <c r="C614" s="139" t="s">
        <v>106</v>
      </c>
      <c r="D614" s="142">
        <v>34</v>
      </c>
      <c r="E614" s="139"/>
      <c r="F614" s="139"/>
      <c r="G614" s="139"/>
      <c r="H614" s="139"/>
      <c r="I614" s="139"/>
      <c r="J614" s="139"/>
      <c r="K614" s="139"/>
      <c r="L614" s="139"/>
      <c r="M614" s="139"/>
      <c r="N614" s="139"/>
      <c r="O614" s="139"/>
      <c r="W614" s="139"/>
    </row>
    <row r="615" spans="1:23" x14ac:dyDescent="0.25">
      <c r="A615" s="148" t="str">
        <f t="shared" si="72"/>
        <v>202134août</v>
      </c>
      <c r="B615" s="155">
        <v>2021</v>
      </c>
      <c r="C615" s="139" t="s">
        <v>107</v>
      </c>
      <c r="D615" s="142">
        <v>34</v>
      </c>
      <c r="E615" s="139"/>
      <c r="F615" s="139"/>
      <c r="G615" s="139"/>
      <c r="H615" s="139"/>
      <c r="I615" s="139"/>
      <c r="J615" s="139"/>
      <c r="K615" s="139"/>
      <c r="L615" s="139"/>
      <c r="M615" s="139"/>
      <c r="N615" s="139"/>
      <c r="O615" s="139"/>
      <c r="W615" s="139"/>
    </row>
    <row r="616" spans="1:23" x14ac:dyDescent="0.25">
      <c r="A616" s="148" t="str">
        <f t="shared" si="72"/>
        <v>202134septembre</v>
      </c>
      <c r="B616" s="155">
        <v>2021</v>
      </c>
      <c r="C616" s="139" t="s">
        <v>108</v>
      </c>
      <c r="D616" s="142">
        <v>34</v>
      </c>
      <c r="E616" s="139"/>
      <c r="F616" s="139"/>
      <c r="G616" s="139"/>
      <c r="H616" s="139"/>
      <c r="I616" s="139"/>
      <c r="J616" s="139"/>
      <c r="K616" s="139"/>
      <c r="L616" s="139"/>
      <c r="M616" s="139"/>
      <c r="N616" s="139"/>
      <c r="O616" s="139"/>
      <c r="W616" s="139"/>
    </row>
    <row r="617" spans="1:23" x14ac:dyDescent="0.25">
      <c r="A617" s="148" t="str">
        <f t="shared" si="72"/>
        <v>202134octobre</v>
      </c>
      <c r="B617" s="155">
        <v>2021</v>
      </c>
      <c r="C617" s="139" t="s">
        <v>109</v>
      </c>
      <c r="D617" s="142">
        <v>34</v>
      </c>
      <c r="E617" s="139"/>
      <c r="F617" s="139"/>
      <c r="G617" s="139"/>
      <c r="H617" s="139"/>
      <c r="I617" s="139"/>
      <c r="J617" s="139"/>
      <c r="K617" s="139"/>
      <c r="L617" s="139"/>
      <c r="M617" s="139"/>
      <c r="N617" s="139"/>
      <c r="O617" s="139"/>
      <c r="W617" s="139"/>
    </row>
    <row r="618" spans="1:23" x14ac:dyDescent="0.25">
      <c r="A618" s="148" t="str">
        <f t="shared" si="72"/>
        <v>202134novembre</v>
      </c>
      <c r="B618" s="155">
        <v>2021</v>
      </c>
      <c r="C618" s="139" t="s">
        <v>110</v>
      </c>
      <c r="D618" s="142">
        <v>34</v>
      </c>
      <c r="E618" s="139"/>
      <c r="F618" s="139"/>
      <c r="G618" s="139"/>
      <c r="H618" s="139"/>
      <c r="I618" s="139"/>
      <c r="J618" s="139"/>
      <c r="K618" s="139"/>
      <c r="L618" s="139"/>
      <c r="M618" s="139"/>
      <c r="N618" s="139"/>
      <c r="O618" s="139"/>
      <c r="W618" s="139"/>
    </row>
    <row r="619" spans="1:23" x14ac:dyDescent="0.25">
      <c r="A619" s="148" t="str">
        <f t="shared" si="72"/>
        <v>202134décembre</v>
      </c>
      <c r="B619" s="155">
        <v>2021</v>
      </c>
      <c r="C619" s="139" t="s">
        <v>111</v>
      </c>
      <c r="D619" s="142">
        <v>34</v>
      </c>
      <c r="E619" s="139"/>
      <c r="F619" s="139"/>
      <c r="G619" s="139"/>
      <c r="H619" s="139"/>
      <c r="I619" s="139"/>
      <c r="J619" s="139"/>
      <c r="K619" s="139"/>
      <c r="L619" s="139"/>
      <c r="M619" s="139"/>
      <c r="N619" s="139"/>
      <c r="O619" s="139"/>
      <c r="W619" s="139"/>
    </row>
    <row r="620" spans="1:23" x14ac:dyDescent="0.25">
      <c r="A620" s="148" t="str">
        <f t="shared" si="72"/>
        <v>202138janvier</v>
      </c>
      <c r="B620" s="155">
        <v>2021</v>
      </c>
      <c r="C620" s="139" t="s">
        <v>104</v>
      </c>
      <c r="D620" s="142">
        <v>38</v>
      </c>
      <c r="E620" s="139"/>
      <c r="F620" s="139"/>
      <c r="G620" s="139"/>
      <c r="H620" s="139"/>
      <c r="I620" s="139"/>
      <c r="J620" s="139"/>
      <c r="K620" s="139"/>
      <c r="L620" s="139"/>
      <c r="M620" s="139"/>
      <c r="N620" s="139"/>
      <c r="O620" s="139"/>
      <c r="W620" s="139"/>
    </row>
    <row r="621" spans="1:23" x14ac:dyDescent="0.25">
      <c r="A621" s="148" t="str">
        <f t="shared" si="72"/>
        <v>202138février</v>
      </c>
      <c r="B621" s="155">
        <v>2021</v>
      </c>
      <c r="C621" s="139" t="s">
        <v>105</v>
      </c>
      <c r="D621" s="142">
        <v>38</v>
      </c>
      <c r="E621" s="139"/>
      <c r="F621" s="139"/>
      <c r="G621" s="139"/>
      <c r="H621" s="139"/>
      <c r="I621" s="139"/>
      <c r="J621" s="139"/>
      <c r="K621" s="139"/>
      <c r="L621" s="139"/>
      <c r="M621" s="139"/>
      <c r="N621" s="139"/>
      <c r="O621" s="139"/>
      <c r="W621" s="139"/>
    </row>
    <row r="622" spans="1:23" x14ac:dyDescent="0.25">
      <c r="A622" s="148" t="str">
        <f t="shared" si="72"/>
        <v>202138mars</v>
      </c>
      <c r="B622" s="155">
        <v>2021</v>
      </c>
      <c r="C622" s="139" t="s">
        <v>47</v>
      </c>
      <c r="D622" s="142">
        <v>38</v>
      </c>
      <c r="E622" s="139"/>
      <c r="F622" s="139"/>
      <c r="G622" s="139"/>
      <c r="H622" s="139"/>
      <c r="I622" s="139"/>
      <c r="J622" s="139"/>
      <c r="K622" s="139"/>
      <c r="L622" s="139"/>
      <c r="M622" s="139"/>
      <c r="N622" s="139"/>
      <c r="O622" s="139"/>
      <c r="W622" s="139"/>
    </row>
    <row r="623" spans="1:23" x14ac:dyDescent="0.25">
      <c r="A623" s="148" t="str">
        <f t="shared" si="72"/>
        <v>202138avril</v>
      </c>
      <c r="B623" s="155">
        <v>2021</v>
      </c>
      <c r="C623" s="139" t="s">
        <v>48</v>
      </c>
      <c r="D623" s="142">
        <v>38</v>
      </c>
      <c r="E623" s="139"/>
      <c r="F623" s="139"/>
      <c r="G623" s="139"/>
      <c r="H623" s="139"/>
      <c r="I623" s="139"/>
      <c r="J623" s="139"/>
      <c r="K623" s="139"/>
      <c r="L623" s="139"/>
      <c r="M623" s="139"/>
      <c r="N623" s="139"/>
      <c r="O623" s="139"/>
      <c r="W623" s="139"/>
    </row>
    <row r="624" spans="1:23" x14ac:dyDescent="0.25">
      <c r="A624" s="148" t="str">
        <f t="shared" si="72"/>
        <v>202138mai</v>
      </c>
      <c r="B624" s="155">
        <v>2021</v>
      </c>
      <c r="C624" s="139" t="s">
        <v>49</v>
      </c>
      <c r="D624" s="142">
        <v>38</v>
      </c>
      <c r="E624" s="139"/>
      <c r="F624" s="139"/>
      <c r="G624" s="139"/>
      <c r="H624" s="139"/>
      <c r="I624" s="139"/>
      <c r="J624" s="139"/>
      <c r="K624" s="139"/>
      <c r="L624" s="139"/>
      <c r="M624" s="139"/>
      <c r="N624" s="139"/>
      <c r="O624" s="139"/>
      <c r="W624" s="139"/>
    </row>
    <row r="625" spans="1:23" x14ac:dyDescent="0.25">
      <c r="A625" s="148" t="str">
        <f t="shared" si="72"/>
        <v>202138juin</v>
      </c>
      <c r="B625" s="155">
        <v>2021</v>
      </c>
      <c r="C625" s="139" t="s">
        <v>50</v>
      </c>
      <c r="D625" s="142">
        <v>38</v>
      </c>
      <c r="E625" s="139"/>
      <c r="F625" s="139"/>
      <c r="G625" s="139"/>
      <c r="H625" s="139"/>
      <c r="I625" s="139"/>
      <c r="J625" s="139"/>
      <c r="K625" s="139"/>
      <c r="L625" s="139"/>
      <c r="M625" s="139"/>
      <c r="N625" s="139"/>
      <c r="O625" s="139"/>
      <c r="W625" s="139"/>
    </row>
    <row r="626" spans="1:23" x14ac:dyDescent="0.25">
      <c r="A626" s="148" t="str">
        <f t="shared" si="72"/>
        <v>202138juillet</v>
      </c>
      <c r="B626" s="155">
        <v>2021</v>
      </c>
      <c r="C626" s="139" t="s">
        <v>106</v>
      </c>
      <c r="D626" s="142">
        <v>38</v>
      </c>
      <c r="E626" s="139"/>
      <c r="F626" s="139"/>
      <c r="G626" s="139"/>
      <c r="H626" s="139"/>
      <c r="I626" s="139"/>
      <c r="J626" s="139"/>
      <c r="K626" s="139"/>
      <c r="L626" s="139"/>
      <c r="M626" s="139"/>
      <c r="N626" s="139"/>
      <c r="O626" s="139"/>
      <c r="W626" s="139"/>
    </row>
    <row r="627" spans="1:23" x14ac:dyDescent="0.25">
      <c r="A627" s="148" t="str">
        <f t="shared" si="72"/>
        <v>202138août</v>
      </c>
      <c r="B627" s="155">
        <v>2021</v>
      </c>
      <c r="C627" s="139" t="s">
        <v>107</v>
      </c>
      <c r="D627" s="142">
        <v>38</v>
      </c>
      <c r="E627" s="139"/>
      <c r="F627" s="139"/>
      <c r="G627" s="139"/>
      <c r="H627" s="139"/>
      <c r="I627" s="139"/>
      <c r="J627" s="139"/>
      <c r="K627" s="139"/>
      <c r="L627" s="139"/>
      <c r="M627" s="139"/>
      <c r="N627" s="139"/>
      <c r="O627" s="139"/>
      <c r="W627" s="139"/>
    </row>
    <row r="628" spans="1:23" x14ac:dyDescent="0.25">
      <c r="A628" s="148" t="str">
        <f t="shared" si="72"/>
        <v>202138septembre</v>
      </c>
      <c r="B628" s="155">
        <v>2021</v>
      </c>
      <c r="C628" s="139" t="s">
        <v>108</v>
      </c>
      <c r="D628" s="142">
        <v>38</v>
      </c>
      <c r="E628" s="139"/>
      <c r="F628" s="139"/>
      <c r="G628" s="139"/>
      <c r="H628" s="139"/>
      <c r="I628" s="139"/>
      <c r="J628" s="139"/>
      <c r="K628" s="139"/>
      <c r="L628" s="139"/>
      <c r="M628" s="139"/>
      <c r="N628" s="139"/>
      <c r="O628" s="139"/>
      <c r="W628" s="139"/>
    </row>
    <row r="629" spans="1:23" x14ac:dyDescent="0.25">
      <c r="A629" s="148" t="str">
        <f t="shared" si="72"/>
        <v>202138octobre</v>
      </c>
      <c r="B629" s="155">
        <v>2021</v>
      </c>
      <c r="C629" s="139" t="s">
        <v>109</v>
      </c>
      <c r="D629" s="142">
        <v>38</v>
      </c>
      <c r="E629" s="139"/>
      <c r="F629" s="139"/>
      <c r="G629" s="139"/>
      <c r="H629" s="139"/>
      <c r="I629" s="139"/>
      <c r="J629" s="139"/>
      <c r="K629" s="139"/>
      <c r="L629" s="139"/>
      <c r="M629" s="139"/>
      <c r="N629" s="139"/>
      <c r="O629" s="139"/>
      <c r="W629" s="139"/>
    </row>
    <row r="630" spans="1:23" x14ac:dyDescent="0.25">
      <c r="A630" s="148" t="str">
        <f t="shared" si="72"/>
        <v>202138novembre</v>
      </c>
      <c r="B630" s="155">
        <v>2021</v>
      </c>
      <c r="C630" s="139" t="s">
        <v>110</v>
      </c>
      <c r="D630" s="142">
        <v>38</v>
      </c>
      <c r="E630" s="139"/>
      <c r="F630" s="139"/>
      <c r="G630" s="139"/>
      <c r="H630" s="139"/>
      <c r="I630" s="139"/>
      <c r="J630" s="139"/>
      <c r="K630" s="139"/>
      <c r="L630" s="139"/>
      <c r="M630" s="139"/>
      <c r="N630" s="139"/>
      <c r="O630" s="139"/>
      <c r="W630" s="139"/>
    </row>
    <row r="631" spans="1:23" ht="15.75" thickBot="1" x14ac:dyDescent="0.3">
      <c r="A631" s="188" t="str">
        <f t="shared" si="72"/>
        <v>202138décembre</v>
      </c>
      <c r="B631" s="170">
        <v>2021</v>
      </c>
      <c r="C631" s="171" t="s">
        <v>111</v>
      </c>
      <c r="D631" s="172">
        <v>38</v>
      </c>
      <c r="E631" s="171"/>
      <c r="F631" s="171"/>
      <c r="G631" s="171"/>
      <c r="H631" s="171"/>
      <c r="I631" s="171"/>
      <c r="J631" s="171"/>
      <c r="K631" s="171"/>
      <c r="L631" s="171"/>
      <c r="M631" s="171"/>
      <c r="N631" s="171"/>
      <c r="O631" s="171"/>
      <c r="W631" s="171"/>
    </row>
    <row r="632" spans="1:23" x14ac:dyDescent="0.25">
      <c r="A632" s="189"/>
      <c r="B632" s="164">
        <v>2022</v>
      </c>
      <c r="C632" s="165" t="s">
        <v>104</v>
      </c>
      <c r="D632" s="149">
        <v>31</v>
      </c>
      <c r="E632" s="165"/>
      <c r="F632" s="165"/>
      <c r="G632" s="165"/>
      <c r="H632" s="165"/>
      <c r="I632" s="165"/>
      <c r="J632" s="165"/>
      <c r="K632" s="165"/>
      <c r="L632" s="165"/>
      <c r="M632" s="165"/>
      <c r="N632" s="165"/>
      <c r="O632" s="165"/>
      <c r="W632" s="165"/>
    </row>
    <row r="633" spans="1:23" x14ac:dyDescent="0.25">
      <c r="A633" s="190"/>
      <c r="B633" s="154">
        <v>2022</v>
      </c>
      <c r="C633" s="139" t="s">
        <v>105</v>
      </c>
      <c r="D633" s="142">
        <v>31</v>
      </c>
      <c r="E633" s="139"/>
      <c r="F633" s="139"/>
      <c r="G633" s="139"/>
      <c r="H633" s="139"/>
      <c r="I633" s="139"/>
      <c r="J633" s="139"/>
      <c r="K633" s="139"/>
      <c r="L633" s="139"/>
      <c r="M633" s="139"/>
      <c r="N633" s="139"/>
      <c r="O633" s="139"/>
      <c r="W633" s="139"/>
    </row>
    <row r="634" spans="1:23" x14ac:dyDescent="0.25">
      <c r="A634" s="190"/>
      <c r="B634" s="154">
        <v>2022</v>
      </c>
      <c r="C634" s="139" t="s">
        <v>47</v>
      </c>
      <c r="D634" s="142">
        <v>31</v>
      </c>
      <c r="E634" s="139"/>
      <c r="F634" s="139"/>
      <c r="G634" s="139"/>
      <c r="H634" s="139"/>
      <c r="I634" s="139"/>
      <c r="J634" s="139"/>
      <c r="K634" s="139"/>
      <c r="L634" s="139"/>
      <c r="M634" s="139"/>
      <c r="N634" s="139"/>
      <c r="O634" s="139"/>
      <c r="W634" s="139"/>
    </row>
    <row r="635" spans="1:23" x14ac:dyDescent="0.25">
      <c r="A635" s="190"/>
      <c r="B635" s="154">
        <v>2022</v>
      </c>
      <c r="C635" s="139" t="s">
        <v>48</v>
      </c>
      <c r="D635" s="142">
        <v>31</v>
      </c>
      <c r="E635" s="139"/>
      <c r="F635" s="139"/>
      <c r="G635" s="139"/>
      <c r="H635" s="139"/>
      <c r="I635" s="139"/>
      <c r="J635" s="139"/>
      <c r="K635" s="139"/>
      <c r="L635" s="139"/>
      <c r="M635" s="139"/>
      <c r="N635" s="139"/>
      <c r="O635" s="139"/>
      <c r="W635" s="139"/>
    </row>
    <row r="636" spans="1:23" x14ac:dyDescent="0.25">
      <c r="A636" s="190"/>
      <c r="B636" s="154">
        <v>2022</v>
      </c>
      <c r="C636" s="139" t="s">
        <v>49</v>
      </c>
      <c r="D636" s="142">
        <v>31</v>
      </c>
      <c r="E636" s="139"/>
      <c r="F636" s="139"/>
      <c r="G636" s="139"/>
      <c r="H636" s="139"/>
      <c r="I636" s="139"/>
      <c r="J636" s="139"/>
      <c r="K636" s="139"/>
      <c r="L636" s="139"/>
      <c r="M636" s="139"/>
      <c r="N636" s="139"/>
      <c r="O636" s="139"/>
      <c r="W636" s="139"/>
    </row>
    <row r="637" spans="1:23" x14ac:dyDescent="0.25">
      <c r="A637" s="190"/>
      <c r="B637" s="154">
        <v>2022</v>
      </c>
      <c r="C637" s="139" t="s">
        <v>50</v>
      </c>
      <c r="D637" s="142">
        <v>31</v>
      </c>
      <c r="E637" s="139"/>
      <c r="F637" s="139"/>
      <c r="G637" s="139"/>
      <c r="H637" s="139"/>
      <c r="I637" s="139"/>
      <c r="J637" s="139"/>
      <c r="K637" s="139"/>
      <c r="L637" s="139"/>
      <c r="M637" s="139"/>
      <c r="N637" s="139"/>
      <c r="O637" s="139"/>
      <c r="W637" s="139"/>
    </row>
    <row r="638" spans="1:23" x14ac:dyDescent="0.25">
      <c r="A638" s="190"/>
      <c r="B638" s="154">
        <v>2022</v>
      </c>
      <c r="C638" s="139" t="s">
        <v>106</v>
      </c>
      <c r="D638" s="142">
        <v>31</v>
      </c>
      <c r="E638" s="139"/>
      <c r="F638" s="139"/>
      <c r="G638" s="139"/>
      <c r="H638" s="139"/>
      <c r="I638" s="139"/>
      <c r="J638" s="139"/>
      <c r="K638" s="139"/>
      <c r="L638" s="139"/>
      <c r="M638" s="139"/>
      <c r="N638" s="139"/>
      <c r="O638" s="139"/>
      <c r="W638" s="139"/>
    </row>
    <row r="639" spans="1:23" x14ac:dyDescent="0.25">
      <c r="A639" s="190"/>
      <c r="B639" s="154">
        <v>2022</v>
      </c>
      <c r="C639" s="139" t="s">
        <v>107</v>
      </c>
      <c r="D639" s="142">
        <v>31</v>
      </c>
      <c r="E639" s="139"/>
      <c r="F639" s="139"/>
      <c r="G639" s="139"/>
      <c r="H639" s="139"/>
      <c r="I639" s="139"/>
      <c r="J639" s="139"/>
      <c r="K639" s="139"/>
      <c r="L639" s="139"/>
      <c r="M639" s="139"/>
      <c r="N639" s="139"/>
      <c r="O639" s="139"/>
      <c r="W639" s="139"/>
    </row>
    <row r="640" spans="1:23" x14ac:dyDescent="0.25">
      <c r="A640" s="190"/>
      <c r="B640" s="154">
        <v>2022</v>
      </c>
      <c r="C640" s="139" t="s">
        <v>108</v>
      </c>
      <c r="D640" s="142">
        <v>31</v>
      </c>
      <c r="E640" s="139"/>
      <c r="F640" s="139"/>
      <c r="G640" s="139"/>
      <c r="H640" s="139"/>
      <c r="I640" s="139"/>
      <c r="J640" s="139"/>
      <c r="K640" s="139"/>
      <c r="L640" s="139"/>
      <c r="M640" s="139"/>
      <c r="N640" s="139"/>
      <c r="O640" s="139"/>
      <c r="W640" s="139"/>
    </row>
    <row r="641" spans="1:23" x14ac:dyDescent="0.25">
      <c r="A641" s="190"/>
      <c r="B641" s="154">
        <v>2022</v>
      </c>
      <c r="C641" s="139" t="s">
        <v>109</v>
      </c>
      <c r="D641" s="142">
        <v>31</v>
      </c>
      <c r="E641" s="139"/>
      <c r="F641" s="139"/>
      <c r="G641" s="139"/>
      <c r="H641" s="139"/>
      <c r="I641" s="139"/>
      <c r="J641" s="139"/>
      <c r="K641" s="139"/>
      <c r="L641" s="139"/>
      <c r="M641" s="139"/>
      <c r="N641" s="139"/>
      <c r="O641" s="139"/>
      <c r="W641" s="139"/>
    </row>
    <row r="642" spans="1:23" x14ac:dyDescent="0.25">
      <c r="A642" s="190"/>
      <c r="B642" s="154">
        <v>2022</v>
      </c>
      <c r="C642" s="139" t="s">
        <v>110</v>
      </c>
      <c r="D642" s="142">
        <v>31</v>
      </c>
      <c r="E642" s="139"/>
      <c r="F642" s="139"/>
      <c r="G642" s="139"/>
      <c r="H642" s="139"/>
      <c r="I642" s="139"/>
      <c r="J642" s="139"/>
      <c r="K642" s="139"/>
      <c r="L642" s="139"/>
      <c r="M642" s="139"/>
      <c r="N642" s="139"/>
      <c r="O642" s="139"/>
      <c r="W642" s="139"/>
    </row>
    <row r="643" spans="1:23" x14ac:dyDescent="0.25">
      <c r="A643" s="190"/>
      <c r="B643" s="154">
        <v>2022</v>
      </c>
      <c r="C643" s="139" t="s">
        <v>111</v>
      </c>
      <c r="D643" s="142">
        <v>31</v>
      </c>
      <c r="E643" s="139"/>
      <c r="F643" s="139"/>
      <c r="G643" s="139"/>
      <c r="H643" s="139"/>
      <c r="I643" s="139"/>
      <c r="J643" s="139"/>
      <c r="K643" s="139"/>
      <c r="L643" s="139"/>
      <c r="M643" s="139"/>
      <c r="N643" s="139"/>
      <c r="O643" s="139"/>
      <c r="W643" s="139"/>
    </row>
    <row r="644" spans="1:23" x14ac:dyDescent="0.25">
      <c r="A644" s="190"/>
      <c r="B644" s="154">
        <v>2022</v>
      </c>
      <c r="C644" s="139" t="s">
        <v>104</v>
      </c>
      <c r="D644" s="142">
        <v>32</v>
      </c>
      <c r="E644" s="139"/>
      <c r="F644" s="139"/>
      <c r="G644" s="139"/>
      <c r="H644" s="139"/>
      <c r="I644" s="139"/>
      <c r="J644" s="139"/>
      <c r="K644" s="139"/>
      <c r="L644" s="139"/>
      <c r="M644" s="139"/>
      <c r="N644" s="139"/>
      <c r="O644" s="139"/>
      <c r="W644" s="139"/>
    </row>
    <row r="645" spans="1:23" x14ac:dyDescent="0.25">
      <c r="A645" s="190"/>
      <c r="B645" s="154">
        <v>2022</v>
      </c>
      <c r="C645" s="139" t="s">
        <v>105</v>
      </c>
      <c r="D645" s="142">
        <v>32</v>
      </c>
      <c r="E645" s="139"/>
      <c r="F645" s="139"/>
      <c r="G645" s="139"/>
      <c r="H645" s="139"/>
      <c r="I645" s="139"/>
      <c r="J645" s="139"/>
      <c r="K645" s="139"/>
      <c r="L645" s="139"/>
      <c r="M645" s="139"/>
      <c r="N645" s="139"/>
      <c r="O645" s="139"/>
      <c r="W645" s="139"/>
    </row>
    <row r="646" spans="1:23" x14ac:dyDescent="0.25">
      <c r="A646" s="190"/>
      <c r="B646" s="154">
        <v>2022</v>
      </c>
      <c r="C646" s="139" t="s">
        <v>47</v>
      </c>
      <c r="D646" s="142">
        <v>32</v>
      </c>
      <c r="E646" s="139"/>
      <c r="F646" s="139"/>
      <c r="G646" s="139"/>
      <c r="H646" s="139"/>
      <c r="I646" s="139"/>
      <c r="J646" s="139"/>
      <c r="K646" s="139"/>
      <c r="L646" s="139"/>
      <c r="M646" s="139"/>
      <c r="N646" s="139"/>
      <c r="O646" s="139"/>
      <c r="W646" s="139"/>
    </row>
    <row r="647" spans="1:23" x14ac:dyDescent="0.25">
      <c r="A647" s="190"/>
      <c r="B647" s="154">
        <v>2022</v>
      </c>
      <c r="C647" s="139" t="s">
        <v>48</v>
      </c>
      <c r="D647" s="142">
        <v>32</v>
      </c>
      <c r="E647" s="139"/>
      <c r="F647" s="139"/>
      <c r="G647" s="139"/>
      <c r="H647" s="139"/>
      <c r="I647" s="139"/>
      <c r="J647" s="139"/>
      <c r="K647" s="139"/>
      <c r="L647" s="139"/>
      <c r="M647" s="139"/>
      <c r="N647" s="139"/>
      <c r="O647" s="139"/>
      <c r="W647" s="139"/>
    </row>
    <row r="648" spans="1:23" x14ac:dyDescent="0.25">
      <c r="A648" s="190"/>
      <c r="B648" s="154">
        <v>2022</v>
      </c>
      <c r="C648" s="139" t="s">
        <v>49</v>
      </c>
      <c r="D648" s="142">
        <v>32</v>
      </c>
      <c r="E648" s="139"/>
      <c r="F648" s="139"/>
      <c r="G648" s="139"/>
      <c r="H648" s="139"/>
      <c r="I648" s="139"/>
      <c r="J648" s="139"/>
      <c r="K648" s="139"/>
      <c r="L648" s="139"/>
      <c r="M648" s="139"/>
      <c r="N648" s="139"/>
      <c r="O648" s="139"/>
      <c r="W648" s="139"/>
    </row>
    <row r="649" spans="1:23" x14ac:dyDescent="0.25">
      <c r="A649" s="190"/>
      <c r="B649" s="154">
        <v>2022</v>
      </c>
      <c r="C649" s="139" t="s">
        <v>50</v>
      </c>
      <c r="D649" s="142">
        <v>32</v>
      </c>
      <c r="E649" s="139"/>
      <c r="F649" s="139"/>
      <c r="G649" s="139"/>
      <c r="H649" s="139"/>
      <c r="I649" s="139"/>
      <c r="J649" s="139"/>
      <c r="K649" s="139"/>
      <c r="L649" s="139"/>
      <c r="M649" s="139"/>
      <c r="N649" s="139"/>
      <c r="O649" s="139"/>
      <c r="W649" s="139"/>
    </row>
    <row r="650" spans="1:23" x14ac:dyDescent="0.25">
      <c r="A650" s="190"/>
      <c r="B650" s="154">
        <v>2022</v>
      </c>
      <c r="C650" s="139" t="s">
        <v>106</v>
      </c>
      <c r="D650" s="142">
        <v>32</v>
      </c>
      <c r="E650" s="139"/>
      <c r="F650" s="139"/>
      <c r="G650" s="139"/>
      <c r="H650" s="139"/>
      <c r="I650" s="139"/>
      <c r="J650" s="139"/>
      <c r="K650" s="139"/>
      <c r="L650" s="139"/>
      <c r="M650" s="139"/>
      <c r="N650" s="139"/>
      <c r="O650" s="139"/>
      <c r="W650" s="139"/>
    </row>
    <row r="651" spans="1:23" x14ac:dyDescent="0.25">
      <c r="A651" s="190"/>
      <c r="B651" s="154">
        <v>2022</v>
      </c>
      <c r="C651" s="139" t="s">
        <v>107</v>
      </c>
      <c r="D651" s="142">
        <v>32</v>
      </c>
      <c r="E651" s="139"/>
      <c r="F651" s="139"/>
      <c r="G651" s="139"/>
      <c r="H651" s="139"/>
      <c r="I651" s="139"/>
      <c r="J651" s="139"/>
      <c r="K651" s="139"/>
      <c r="L651" s="139"/>
      <c r="M651" s="139"/>
      <c r="N651" s="139"/>
      <c r="O651" s="139"/>
      <c r="W651" s="139"/>
    </row>
    <row r="652" spans="1:23" x14ac:dyDescent="0.25">
      <c r="A652" s="190"/>
      <c r="B652" s="154">
        <v>2022</v>
      </c>
      <c r="C652" s="139" t="s">
        <v>108</v>
      </c>
      <c r="D652" s="142">
        <v>32</v>
      </c>
      <c r="E652" s="139"/>
      <c r="F652" s="139"/>
      <c r="G652" s="139"/>
      <c r="H652" s="139"/>
      <c r="I652" s="139"/>
      <c r="J652" s="139"/>
      <c r="K652" s="139"/>
      <c r="L652" s="139"/>
      <c r="M652" s="139"/>
      <c r="N652" s="139"/>
      <c r="O652" s="139"/>
      <c r="W652" s="139"/>
    </row>
    <row r="653" spans="1:23" x14ac:dyDescent="0.25">
      <c r="A653" s="190"/>
      <c r="B653" s="154">
        <v>2022</v>
      </c>
      <c r="C653" s="139" t="s">
        <v>109</v>
      </c>
      <c r="D653" s="142">
        <v>32</v>
      </c>
      <c r="E653" s="139"/>
      <c r="F653" s="139"/>
      <c r="G653" s="139"/>
      <c r="H653" s="139"/>
      <c r="I653" s="139"/>
      <c r="J653" s="139"/>
      <c r="K653" s="139"/>
      <c r="L653" s="139"/>
      <c r="M653" s="139"/>
      <c r="N653" s="139"/>
      <c r="O653" s="139"/>
      <c r="W653" s="139"/>
    </row>
    <row r="654" spans="1:23" x14ac:dyDescent="0.25">
      <c r="A654" s="190"/>
      <c r="B654" s="154">
        <v>2022</v>
      </c>
      <c r="C654" s="139" t="s">
        <v>110</v>
      </c>
      <c r="D654" s="142">
        <v>32</v>
      </c>
      <c r="E654" s="139"/>
      <c r="F654" s="139"/>
      <c r="G654" s="139"/>
      <c r="H654" s="139"/>
      <c r="I654" s="139"/>
      <c r="J654" s="139"/>
      <c r="K654" s="139"/>
      <c r="L654" s="139"/>
      <c r="M654" s="139"/>
      <c r="N654" s="139"/>
      <c r="O654" s="139"/>
      <c r="W654" s="139"/>
    </row>
    <row r="655" spans="1:23" x14ac:dyDescent="0.25">
      <c r="A655" s="190"/>
      <c r="B655" s="154">
        <v>2022</v>
      </c>
      <c r="C655" s="139" t="s">
        <v>111</v>
      </c>
      <c r="D655" s="142">
        <v>32</v>
      </c>
      <c r="E655" s="139"/>
      <c r="F655" s="139"/>
      <c r="G655" s="139"/>
      <c r="H655" s="139"/>
      <c r="I655" s="139"/>
      <c r="J655" s="139"/>
      <c r="K655" s="139"/>
      <c r="L655" s="139"/>
      <c r="M655" s="139"/>
      <c r="N655" s="139"/>
      <c r="O655" s="139"/>
      <c r="W655" s="139"/>
    </row>
    <row r="656" spans="1:23" x14ac:dyDescent="0.25">
      <c r="A656" s="190"/>
      <c r="B656" s="154">
        <v>2022</v>
      </c>
      <c r="C656" s="139" t="s">
        <v>104</v>
      </c>
      <c r="D656" s="142">
        <v>33</v>
      </c>
      <c r="E656" s="139"/>
      <c r="F656" s="139"/>
      <c r="G656" s="139"/>
      <c r="H656" s="139"/>
      <c r="I656" s="139"/>
      <c r="J656" s="139"/>
      <c r="K656" s="139"/>
      <c r="L656" s="139"/>
      <c r="M656" s="139"/>
      <c r="N656" s="139"/>
      <c r="O656" s="139"/>
      <c r="W656" s="139"/>
    </row>
    <row r="657" spans="1:23" x14ac:dyDescent="0.25">
      <c r="A657" s="190"/>
      <c r="B657" s="154">
        <v>2022</v>
      </c>
      <c r="C657" s="139" t="s">
        <v>105</v>
      </c>
      <c r="D657" s="142">
        <v>33</v>
      </c>
      <c r="E657" s="139"/>
      <c r="F657" s="139"/>
      <c r="G657" s="139"/>
      <c r="H657" s="139"/>
      <c r="I657" s="139"/>
      <c r="J657" s="139"/>
      <c r="K657" s="139"/>
      <c r="L657" s="139"/>
      <c r="M657" s="139"/>
      <c r="N657" s="139"/>
      <c r="O657" s="139"/>
      <c r="W657" s="139"/>
    </row>
    <row r="658" spans="1:23" x14ac:dyDescent="0.25">
      <c r="A658" s="190"/>
      <c r="B658" s="154">
        <v>2022</v>
      </c>
      <c r="C658" s="139" t="s">
        <v>47</v>
      </c>
      <c r="D658" s="142">
        <v>33</v>
      </c>
      <c r="E658" s="139"/>
      <c r="F658" s="139"/>
      <c r="G658" s="139"/>
      <c r="H658" s="139"/>
      <c r="I658" s="139"/>
      <c r="J658" s="139"/>
      <c r="K658" s="139"/>
      <c r="L658" s="139"/>
      <c r="M658" s="139"/>
      <c r="N658" s="139"/>
      <c r="O658" s="139"/>
      <c r="W658" s="139"/>
    </row>
    <row r="659" spans="1:23" x14ac:dyDescent="0.25">
      <c r="A659" s="190"/>
      <c r="B659" s="154">
        <v>2022</v>
      </c>
      <c r="C659" s="139" t="s">
        <v>48</v>
      </c>
      <c r="D659" s="142">
        <v>33</v>
      </c>
      <c r="E659" s="139"/>
      <c r="F659" s="139"/>
      <c r="G659" s="139"/>
      <c r="H659" s="139"/>
      <c r="I659" s="139"/>
      <c r="J659" s="139"/>
      <c r="K659" s="139"/>
      <c r="L659" s="139"/>
      <c r="M659" s="139"/>
      <c r="N659" s="139"/>
      <c r="O659" s="139"/>
      <c r="W659" s="139"/>
    </row>
    <row r="660" spans="1:23" x14ac:dyDescent="0.25">
      <c r="A660" s="190"/>
      <c r="B660" s="154">
        <v>2022</v>
      </c>
      <c r="C660" s="139" t="s">
        <v>49</v>
      </c>
      <c r="D660" s="142">
        <v>33</v>
      </c>
      <c r="E660" s="139"/>
      <c r="F660" s="139"/>
      <c r="G660" s="139"/>
      <c r="H660" s="139"/>
      <c r="I660" s="139"/>
      <c r="J660" s="139"/>
      <c r="K660" s="139"/>
      <c r="L660" s="139"/>
      <c r="M660" s="139"/>
      <c r="N660" s="139"/>
      <c r="O660" s="139"/>
      <c r="W660" s="139"/>
    </row>
    <row r="661" spans="1:23" x14ac:dyDescent="0.25">
      <c r="A661" s="190"/>
      <c r="B661" s="154">
        <v>2022</v>
      </c>
      <c r="C661" s="139" t="s">
        <v>50</v>
      </c>
      <c r="D661" s="142">
        <v>33</v>
      </c>
      <c r="E661" s="139"/>
      <c r="F661" s="139"/>
      <c r="G661" s="139"/>
      <c r="H661" s="139"/>
      <c r="I661" s="139"/>
      <c r="J661" s="139"/>
      <c r="K661" s="139"/>
      <c r="L661" s="139"/>
      <c r="M661" s="139"/>
      <c r="N661" s="139"/>
      <c r="O661" s="139"/>
      <c r="W661" s="139"/>
    </row>
    <row r="662" spans="1:23" x14ac:dyDescent="0.25">
      <c r="A662" s="190"/>
      <c r="B662" s="154">
        <v>2022</v>
      </c>
      <c r="C662" s="139" t="s">
        <v>106</v>
      </c>
      <c r="D662" s="142">
        <v>33</v>
      </c>
      <c r="E662" s="139"/>
      <c r="F662" s="139"/>
      <c r="G662" s="139"/>
      <c r="H662" s="139"/>
      <c r="I662" s="139"/>
      <c r="J662" s="139"/>
      <c r="K662" s="139"/>
      <c r="L662" s="139"/>
      <c r="M662" s="139"/>
      <c r="N662" s="139"/>
      <c r="O662" s="139"/>
      <c r="W662" s="139"/>
    </row>
    <row r="663" spans="1:23" x14ac:dyDescent="0.25">
      <c r="A663" s="190"/>
      <c r="B663" s="154">
        <v>2022</v>
      </c>
      <c r="C663" s="139" t="s">
        <v>107</v>
      </c>
      <c r="D663" s="142">
        <v>33</v>
      </c>
      <c r="E663" s="139"/>
      <c r="F663" s="139"/>
      <c r="G663" s="139"/>
      <c r="H663" s="139"/>
      <c r="I663" s="139"/>
      <c r="J663" s="139"/>
      <c r="K663" s="139"/>
      <c r="L663" s="139"/>
      <c r="M663" s="139"/>
      <c r="N663" s="139"/>
      <c r="O663" s="139"/>
      <c r="W663" s="139"/>
    </row>
    <row r="664" spans="1:23" x14ac:dyDescent="0.25">
      <c r="A664" s="190"/>
      <c r="B664" s="154">
        <v>2022</v>
      </c>
      <c r="C664" s="139" t="s">
        <v>108</v>
      </c>
      <c r="D664" s="142">
        <v>33</v>
      </c>
      <c r="E664" s="139"/>
      <c r="F664" s="139"/>
      <c r="G664" s="139"/>
      <c r="H664" s="139"/>
      <c r="I664" s="139"/>
      <c r="J664" s="139"/>
      <c r="K664" s="139"/>
      <c r="L664" s="139"/>
      <c r="M664" s="139"/>
      <c r="N664" s="139"/>
      <c r="O664" s="139"/>
      <c r="W664" s="139"/>
    </row>
    <row r="665" spans="1:23" x14ac:dyDescent="0.25">
      <c r="A665" s="190"/>
      <c r="B665" s="154">
        <v>2022</v>
      </c>
      <c r="C665" s="139" t="s">
        <v>109</v>
      </c>
      <c r="D665" s="142">
        <v>33</v>
      </c>
      <c r="E665" s="139"/>
      <c r="F665" s="139"/>
      <c r="G665" s="139"/>
      <c r="H665" s="139"/>
      <c r="I665" s="139"/>
      <c r="J665" s="139"/>
      <c r="K665" s="139"/>
      <c r="L665" s="139"/>
      <c r="M665" s="139"/>
      <c r="N665" s="139"/>
      <c r="O665" s="139"/>
      <c r="W665" s="139"/>
    </row>
    <row r="666" spans="1:23" x14ac:dyDescent="0.25">
      <c r="A666" s="190"/>
      <c r="B666" s="154">
        <v>2022</v>
      </c>
      <c r="C666" s="139" t="s">
        <v>110</v>
      </c>
      <c r="D666" s="142">
        <v>33</v>
      </c>
      <c r="E666" s="139"/>
      <c r="F666" s="139"/>
      <c r="G666" s="139"/>
      <c r="H666" s="139"/>
      <c r="I666" s="139"/>
      <c r="J666" s="139"/>
      <c r="K666" s="139"/>
      <c r="L666" s="139"/>
      <c r="M666" s="139"/>
      <c r="N666" s="139"/>
      <c r="O666" s="139"/>
      <c r="W666" s="139"/>
    </row>
    <row r="667" spans="1:23" x14ac:dyDescent="0.25">
      <c r="A667" s="190"/>
      <c r="B667" s="154">
        <v>2022</v>
      </c>
      <c r="C667" s="139" t="s">
        <v>111</v>
      </c>
      <c r="D667" s="142">
        <v>33</v>
      </c>
      <c r="E667" s="139"/>
      <c r="F667" s="139"/>
      <c r="G667" s="139"/>
      <c r="H667" s="139"/>
      <c r="I667" s="139"/>
      <c r="J667" s="139"/>
      <c r="K667" s="139"/>
      <c r="L667" s="139"/>
      <c r="M667" s="139"/>
      <c r="N667" s="139"/>
      <c r="O667" s="139"/>
      <c r="W667" s="139"/>
    </row>
    <row r="668" spans="1:23" x14ac:dyDescent="0.25">
      <c r="A668" s="190"/>
      <c r="B668" s="154">
        <v>2022</v>
      </c>
      <c r="C668" s="139" t="s">
        <v>104</v>
      </c>
      <c r="D668" s="142">
        <v>34</v>
      </c>
      <c r="E668" s="139"/>
      <c r="F668" s="139"/>
      <c r="G668" s="139"/>
      <c r="H668" s="139"/>
      <c r="I668" s="139"/>
      <c r="J668" s="139"/>
      <c r="K668" s="139"/>
      <c r="L668" s="139"/>
      <c r="M668" s="139"/>
      <c r="N668" s="139"/>
      <c r="O668" s="139"/>
      <c r="W668" s="139"/>
    </row>
    <row r="669" spans="1:23" x14ac:dyDescent="0.25">
      <c r="A669" s="190"/>
      <c r="B669" s="154">
        <v>2022</v>
      </c>
      <c r="C669" s="139" t="s">
        <v>105</v>
      </c>
      <c r="D669" s="142">
        <v>34</v>
      </c>
      <c r="E669" s="139"/>
      <c r="F669" s="139"/>
      <c r="G669" s="139"/>
      <c r="H669" s="139"/>
      <c r="I669" s="139"/>
      <c r="J669" s="139"/>
      <c r="K669" s="139"/>
      <c r="L669" s="139"/>
      <c r="M669" s="139"/>
      <c r="N669" s="139"/>
      <c r="O669" s="139"/>
      <c r="W669" s="139"/>
    </row>
    <row r="670" spans="1:23" x14ac:dyDescent="0.25">
      <c r="A670" s="190"/>
      <c r="B670" s="154">
        <v>2022</v>
      </c>
      <c r="C670" s="139" t="s">
        <v>47</v>
      </c>
      <c r="D670" s="142">
        <v>34</v>
      </c>
      <c r="E670" s="139"/>
      <c r="F670" s="139"/>
      <c r="G670" s="139"/>
      <c r="H670" s="139"/>
      <c r="I670" s="139"/>
      <c r="J670" s="139"/>
      <c r="K670" s="139"/>
      <c r="L670" s="139"/>
      <c r="M670" s="139"/>
      <c r="N670" s="139"/>
      <c r="O670" s="139"/>
      <c r="W670" s="139"/>
    </row>
    <row r="671" spans="1:23" x14ac:dyDescent="0.25">
      <c r="A671" s="190"/>
      <c r="B671" s="154">
        <v>2022</v>
      </c>
      <c r="C671" s="139" t="s">
        <v>48</v>
      </c>
      <c r="D671" s="142">
        <v>34</v>
      </c>
      <c r="E671" s="139"/>
      <c r="F671" s="139"/>
      <c r="G671" s="139"/>
      <c r="H671" s="139"/>
      <c r="I671" s="139"/>
      <c r="J671" s="139"/>
      <c r="K671" s="139"/>
      <c r="L671" s="139"/>
      <c r="M671" s="139"/>
      <c r="N671" s="139"/>
      <c r="O671" s="139"/>
      <c r="W671" s="139"/>
    </row>
    <row r="672" spans="1:23" x14ac:dyDescent="0.25">
      <c r="A672" s="190"/>
      <c r="B672" s="154">
        <v>2022</v>
      </c>
      <c r="C672" s="139" t="s">
        <v>49</v>
      </c>
      <c r="D672" s="142">
        <v>34</v>
      </c>
      <c r="E672" s="139"/>
      <c r="F672" s="139"/>
      <c r="G672" s="139"/>
      <c r="H672" s="139"/>
      <c r="I672" s="139"/>
      <c r="J672" s="139"/>
      <c r="K672" s="139"/>
      <c r="L672" s="139"/>
      <c r="M672" s="139"/>
      <c r="N672" s="139"/>
      <c r="O672" s="139"/>
      <c r="W672" s="139"/>
    </row>
    <row r="673" spans="1:23" x14ac:dyDescent="0.25">
      <c r="A673" s="190"/>
      <c r="B673" s="154">
        <v>2022</v>
      </c>
      <c r="C673" s="139" t="s">
        <v>50</v>
      </c>
      <c r="D673" s="142">
        <v>34</v>
      </c>
      <c r="E673" s="139"/>
      <c r="F673" s="139"/>
      <c r="G673" s="139"/>
      <c r="H673" s="139"/>
      <c r="I673" s="139"/>
      <c r="J673" s="139"/>
      <c r="K673" s="139"/>
      <c r="L673" s="139"/>
      <c r="M673" s="139"/>
      <c r="N673" s="139"/>
      <c r="O673" s="139"/>
      <c r="W673" s="139"/>
    </row>
    <row r="674" spans="1:23" x14ac:dyDescent="0.25">
      <c r="A674" s="190"/>
      <c r="B674" s="154">
        <v>2022</v>
      </c>
      <c r="C674" s="139" t="s">
        <v>106</v>
      </c>
      <c r="D674" s="142">
        <v>34</v>
      </c>
      <c r="E674" s="139"/>
      <c r="F674" s="139"/>
      <c r="G674" s="139"/>
      <c r="H674" s="139"/>
      <c r="I674" s="139"/>
      <c r="J674" s="139"/>
      <c r="K674" s="139"/>
      <c r="L674" s="139"/>
      <c r="M674" s="139"/>
      <c r="N674" s="139"/>
      <c r="O674" s="139"/>
      <c r="W674" s="139"/>
    </row>
    <row r="675" spans="1:23" x14ac:dyDescent="0.25">
      <c r="A675" s="190"/>
      <c r="B675" s="154">
        <v>2022</v>
      </c>
      <c r="C675" s="139" t="s">
        <v>107</v>
      </c>
      <c r="D675" s="142">
        <v>34</v>
      </c>
      <c r="E675" s="139"/>
      <c r="F675" s="139"/>
      <c r="G675" s="139"/>
      <c r="H675" s="139"/>
      <c r="I675" s="139"/>
      <c r="J675" s="139"/>
      <c r="K675" s="139"/>
      <c r="L675" s="139"/>
      <c r="M675" s="139"/>
      <c r="N675" s="139"/>
      <c r="O675" s="139"/>
      <c r="W675" s="139"/>
    </row>
    <row r="676" spans="1:23" x14ac:dyDescent="0.25">
      <c r="A676" s="190"/>
      <c r="B676" s="154">
        <v>2022</v>
      </c>
      <c r="C676" s="139" t="s">
        <v>108</v>
      </c>
      <c r="D676" s="142">
        <v>34</v>
      </c>
      <c r="E676" s="139"/>
      <c r="F676" s="139"/>
      <c r="G676" s="139"/>
      <c r="H676" s="139"/>
      <c r="I676" s="139"/>
      <c r="J676" s="139"/>
      <c r="K676" s="139"/>
      <c r="L676" s="139"/>
      <c r="M676" s="139"/>
      <c r="N676" s="139"/>
      <c r="O676" s="139"/>
      <c r="W676" s="139"/>
    </row>
    <row r="677" spans="1:23" x14ac:dyDescent="0.25">
      <c r="A677" s="190"/>
      <c r="B677" s="154">
        <v>2022</v>
      </c>
      <c r="C677" s="139" t="s">
        <v>109</v>
      </c>
      <c r="D677" s="142">
        <v>34</v>
      </c>
      <c r="E677" s="139"/>
      <c r="F677" s="139"/>
      <c r="G677" s="139"/>
      <c r="H677" s="139"/>
      <c r="I677" s="139"/>
      <c r="J677" s="139"/>
      <c r="K677" s="139"/>
      <c r="L677" s="139"/>
      <c r="M677" s="139"/>
      <c r="N677" s="139"/>
      <c r="O677" s="139"/>
      <c r="W677" s="139"/>
    </row>
    <row r="678" spans="1:23" x14ac:dyDescent="0.25">
      <c r="A678" s="190"/>
      <c r="B678" s="154">
        <v>2022</v>
      </c>
      <c r="C678" s="139" t="s">
        <v>110</v>
      </c>
      <c r="D678" s="142">
        <v>34</v>
      </c>
      <c r="E678" s="139"/>
      <c r="F678" s="139"/>
      <c r="G678" s="139"/>
      <c r="H678" s="139"/>
      <c r="I678" s="139"/>
      <c r="J678" s="139"/>
      <c r="K678" s="139"/>
      <c r="L678" s="139"/>
      <c r="M678" s="139"/>
      <c r="N678" s="139"/>
      <c r="O678" s="139"/>
      <c r="W678" s="139"/>
    </row>
    <row r="679" spans="1:23" x14ac:dyDescent="0.25">
      <c r="A679" s="190"/>
      <c r="B679" s="154">
        <v>2022</v>
      </c>
      <c r="C679" s="139" t="s">
        <v>111</v>
      </c>
      <c r="D679" s="142">
        <v>34</v>
      </c>
      <c r="E679" s="139"/>
      <c r="F679" s="139"/>
      <c r="G679" s="139"/>
      <c r="H679" s="139"/>
      <c r="I679" s="139"/>
      <c r="J679" s="139"/>
      <c r="K679" s="139"/>
      <c r="L679" s="139"/>
      <c r="M679" s="139"/>
      <c r="N679" s="139"/>
      <c r="O679" s="139"/>
      <c r="W679" s="139"/>
    </row>
    <row r="680" spans="1:23" x14ac:dyDescent="0.25">
      <c r="A680" s="190"/>
      <c r="B680" s="154">
        <v>2022</v>
      </c>
      <c r="C680" s="139" t="s">
        <v>104</v>
      </c>
      <c r="D680" s="142">
        <v>38</v>
      </c>
      <c r="E680" s="139"/>
      <c r="F680" s="139"/>
      <c r="G680" s="139"/>
      <c r="H680" s="139"/>
      <c r="I680" s="139"/>
      <c r="J680" s="139"/>
      <c r="K680" s="139"/>
      <c r="L680" s="139"/>
      <c r="M680" s="139"/>
      <c r="N680" s="139"/>
      <c r="O680" s="139"/>
      <c r="W680" s="139"/>
    </row>
    <row r="681" spans="1:23" x14ac:dyDescent="0.25">
      <c r="A681" s="190"/>
      <c r="B681" s="154">
        <v>2022</v>
      </c>
      <c r="C681" s="139" t="s">
        <v>105</v>
      </c>
      <c r="D681" s="142">
        <v>38</v>
      </c>
      <c r="E681" s="139"/>
      <c r="F681" s="139"/>
      <c r="G681" s="139"/>
      <c r="H681" s="139"/>
      <c r="I681" s="139"/>
      <c r="J681" s="139"/>
      <c r="K681" s="139"/>
      <c r="L681" s="139"/>
      <c r="M681" s="139"/>
      <c r="N681" s="139"/>
      <c r="O681" s="139"/>
      <c r="W681" s="139"/>
    </row>
    <row r="682" spans="1:23" x14ac:dyDescent="0.25">
      <c r="A682" s="190"/>
      <c r="B682" s="154">
        <v>2022</v>
      </c>
      <c r="C682" s="139" t="s">
        <v>47</v>
      </c>
      <c r="D682" s="142">
        <v>38</v>
      </c>
      <c r="E682" s="139"/>
      <c r="F682" s="139"/>
      <c r="G682" s="139"/>
      <c r="H682" s="139"/>
      <c r="I682" s="139"/>
      <c r="J682" s="139"/>
      <c r="K682" s="139"/>
      <c r="L682" s="139"/>
      <c r="M682" s="139"/>
      <c r="N682" s="139"/>
      <c r="O682" s="139"/>
      <c r="W682" s="139"/>
    </row>
    <row r="683" spans="1:23" x14ac:dyDescent="0.25">
      <c r="A683" s="190"/>
      <c r="B683" s="154">
        <v>2022</v>
      </c>
      <c r="C683" s="139" t="s">
        <v>48</v>
      </c>
      <c r="D683" s="142">
        <v>38</v>
      </c>
      <c r="E683" s="139"/>
      <c r="F683" s="139"/>
      <c r="G683" s="139"/>
      <c r="H683" s="139"/>
      <c r="I683" s="139"/>
      <c r="J683" s="139"/>
      <c r="K683" s="139"/>
      <c r="L683" s="139"/>
      <c r="M683" s="139"/>
      <c r="N683" s="139"/>
      <c r="O683" s="139"/>
      <c r="W683" s="139"/>
    </row>
    <row r="684" spans="1:23" x14ac:dyDescent="0.25">
      <c r="A684" s="190"/>
      <c r="B684" s="154">
        <v>2022</v>
      </c>
      <c r="C684" s="139" t="s">
        <v>49</v>
      </c>
      <c r="D684" s="142">
        <v>38</v>
      </c>
      <c r="E684" s="139"/>
      <c r="F684" s="139"/>
      <c r="G684" s="139"/>
      <c r="H684" s="139"/>
      <c r="I684" s="139"/>
      <c r="J684" s="139"/>
      <c r="K684" s="139"/>
      <c r="L684" s="139"/>
      <c r="M684" s="139"/>
      <c r="N684" s="139"/>
      <c r="O684" s="139"/>
      <c r="W684" s="139"/>
    </row>
    <row r="685" spans="1:23" x14ac:dyDescent="0.25">
      <c r="A685" s="190"/>
      <c r="B685" s="154">
        <v>2022</v>
      </c>
      <c r="C685" s="139" t="s">
        <v>50</v>
      </c>
      <c r="D685" s="142">
        <v>38</v>
      </c>
      <c r="E685" s="139"/>
      <c r="F685" s="139"/>
      <c r="G685" s="139"/>
      <c r="H685" s="139"/>
      <c r="I685" s="139"/>
      <c r="J685" s="139"/>
      <c r="K685" s="139"/>
      <c r="L685" s="139"/>
      <c r="M685" s="139"/>
      <c r="N685" s="139"/>
      <c r="O685" s="139"/>
      <c r="W685" s="139"/>
    </row>
    <row r="686" spans="1:23" x14ac:dyDescent="0.25">
      <c r="A686" s="190"/>
      <c r="B686" s="154">
        <v>2022</v>
      </c>
      <c r="C686" s="139" t="s">
        <v>106</v>
      </c>
      <c r="D686" s="142">
        <v>38</v>
      </c>
      <c r="E686" s="139"/>
      <c r="F686" s="139"/>
      <c r="G686" s="139"/>
      <c r="H686" s="139"/>
      <c r="I686" s="139"/>
      <c r="J686" s="139"/>
      <c r="K686" s="139"/>
      <c r="L686" s="139"/>
      <c r="M686" s="139"/>
      <c r="N686" s="139"/>
      <c r="O686" s="139"/>
      <c r="W686" s="139"/>
    </row>
    <row r="687" spans="1:23" x14ac:dyDescent="0.25">
      <c r="A687" s="190"/>
      <c r="B687" s="154">
        <v>2022</v>
      </c>
      <c r="C687" s="139" t="s">
        <v>107</v>
      </c>
      <c r="D687" s="142">
        <v>38</v>
      </c>
      <c r="E687" s="139"/>
      <c r="F687" s="139"/>
      <c r="G687" s="139"/>
      <c r="H687" s="139"/>
      <c r="I687" s="139"/>
      <c r="J687" s="139"/>
      <c r="K687" s="139"/>
      <c r="L687" s="139"/>
      <c r="M687" s="139"/>
      <c r="N687" s="139"/>
      <c r="O687" s="139"/>
      <c r="W687" s="139"/>
    </row>
    <row r="688" spans="1:23" x14ac:dyDescent="0.25">
      <c r="A688" s="190"/>
      <c r="B688" s="154">
        <v>2022</v>
      </c>
      <c r="C688" s="139" t="s">
        <v>108</v>
      </c>
      <c r="D688" s="142">
        <v>38</v>
      </c>
      <c r="E688" s="139"/>
      <c r="F688" s="139"/>
      <c r="G688" s="139"/>
      <c r="H688" s="139"/>
      <c r="I688" s="139"/>
      <c r="J688" s="139"/>
      <c r="K688" s="139"/>
      <c r="L688" s="139"/>
      <c r="M688" s="139"/>
      <c r="N688" s="139"/>
      <c r="O688" s="139"/>
      <c r="W688" s="139"/>
    </row>
    <row r="689" spans="1:23" x14ac:dyDescent="0.25">
      <c r="A689" s="190"/>
      <c r="B689" s="154">
        <v>2022</v>
      </c>
      <c r="C689" s="139" t="s">
        <v>109</v>
      </c>
      <c r="D689" s="142">
        <v>38</v>
      </c>
      <c r="E689" s="139"/>
      <c r="F689" s="139"/>
      <c r="G689" s="139"/>
      <c r="H689" s="139"/>
      <c r="I689" s="139"/>
      <c r="J689" s="139"/>
      <c r="K689" s="139"/>
      <c r="L689" s="139"/>
      <c r="M689" s="139"/>
      <c r="N689" s="139"/>
      <c r="O689" s="139"/>
      <c r="W689" s="139"/>
    </row>
    <row r="690" spans="1:23" x14ac:dyDescent="0.25">
      <c r="A690" s="190"/>
      <c r="B690" s="154">
        <v>2022</v>
      </c>
      <c r="C690" s="139" t="s">
        <v>110</v>
      </c>
      <c r="D690" s="142">
        <v>38</v>
      </c>
      <c r="E690" s="139"/>
      <c r="F690" s="139"/>
      <c r="G690" s="139"/>
      <c r="H690" s="139"/>
      <c r="I690" s="139"/>
      <c r="J690" s="139"/>
      <c r="K690" s="139"/>
      <c r="L690" s="139"/>
      <c r="M690" s="139"/>
      <c r="N690" s="139"/>
      <c r="O690" s="139"/>
      <c r="W690" s="139"/>
    </row>
    <row r="691" spans="1:23" ht="15.75" thickBot="1" x14ac:dyDescent="0.3">
      <c r="A691" s="191"/>
      <c r="B691" s="192">
        <v>2022</v>
      </c>
      <c r="C691" s="152" t="s">
        <v>111</v>
      </c>
      <c r="D691" s="153">
        <v>38</v>
      </c>
      <c r="E691" s="152"/>
      <c r="F691" s="152"/>
      <c r="G691" s="152"/>
      <c r="H691" s="152"/>
      <c r="I691" s="152"/>
      <c r="J691" s="152"/>
      <c r="K691" s="152"/>
      <c r="L691" s="152"/>
      <c r="M691" s="152"/>
      <c r="N691" s="152"/>
      <c r="O691" s="152"/>
      <c r="W691" s="15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38"/>
  <sheetViews>
    <sheetView showGridLines="0" zoomScaleNormal="100" workbookViewId="0">
      <selection activeCell="E21" sqref="E21"/>
    </sheetView>
  </sheetViews>
  <sheetFormatPr baseColWidth="10" defaultRowHeight="15" x14ac:dyDescent="0.25"/>
  <cols>
    <col min="3" max="3" width="20" bestFit="1" customWidth="1"/>
    <col min="8" max="8" width="12.28515625" bestFit="1" customWidth="1"/>
  </cols>
  <sheetData>
    <row r="1" spans="1:10" x14ac:dyDescent="0.25">
      <c r="A1" s="139" t="s">
        <v>30</v>
      </c>
      <c r="B1" s="139" t="s">
        <v>60</v>
      </c>
      <c r="C1" s="240" t="s">
        <v>70</v>
      </c>
      <c r="D1" s="356" t="s">
        <v>32</v>
      </c>
      <c r="E1" s="356"/>
      <c r="F1" s="241" t="s">
        <v>71</v>
      </c>
      <c r="G1" s="241" t="s">
        <v>72</v>
      </c>
      <c r="H1" s="241" t="s">
        <v>73</v>
      </c>
      <c r="I1" s="241" t="s">
        <v>74</v>
      </c>
      <c r="J1" s="241" t="s">
        <v>75</v>
      </c>
    </row>
    <row r="2" spans="1:10" x14ac:dyDescent="0.25">
      <c r="A2" s="139">
        <v>31</v>
      </c>
      <c r="B2" s="139">
        <v>2013</v>
      </c>
      <c r="C2" s="242" t="s">
        <v>200</v>
      </c>
      <c r="D2" s="243" t="s">
        <v>201</v>
      </c>
      <c r="E2" s="139"/>
      <c r="F2" s="242" t="s">
        <v>202</v>
      </c>
      <c r="G2" s="242" t="s">
        <v>203</v>
      </c>
      <c r="H2" s="242" t="s">
        <v>204</v>
      </c>
      <c r="I2" s="244">
        <v>41660</v>
      </c>
      <c r="J2" s="139"/>
    </row>
    <row r="3" spans="1:10" x14ac:dyDescent="0.25">
      <c r="A3" s="139">
        <v>31</v>
      </c>
      <c r="B3" s="139">
        <v>2013</v>
      </c>
      <c r="C3" s="139" t="s">
        <v>205</v>
      </c>
      <c r="D3" s="139" t="s">
        <v>201</v>
      </c>
      <c r="E3" s="139"/>
      <c r="F3" s="139" t="s">
        <v>206</v>
      </c>
      <c r="G3" s="139" t="s">
        <v>207</v>
      </c>
      <c r="H3" s="139" t="s">
        <v>208</v>
      </c>
      <c r="I3" s="244">
        <v>41696</v>
      </c>
      <c r="J3" s="139"/>
    </row>
    <row r="4" spans="1:10" x14ac:dyDescent="0.25">
      <c r="A4" s="139">
        <v>31</v>
      </c>
      <c r="B4" s="139">
        <v>2013</v>
      </c>
      <c r="C4" s="139" t="s">
        <v>209</v>
      </c>
      <c r="D4" s="139" t="s">
        <v>201</v>
      </c>
      <c r="E4" s="139"/>
      <c r="F4" s="139" t="s">
        <v>210</v>
      </c>
      <c r="G4" s="139" t="s">
        <v>211</v>
      </c>
      <c r="H4" s="139" t="s">
        <v>204</v>
      </c>
      <c r="I4" s="244">
        <v>41699</v>
      </c>
      <c r="J4" s="139"/>
    </row>
    <row r="5" spans="1:10" x14ac:dyDescent="0.25">
      <c r="A5" s="139">
        <v>31</v>
      </c>
      <c r="B5" s="139">
        <v>2013</v>
      </c>
      <c r="C5" s="139" t="s">
        <v>212</v>
      </c>
      <c r="D5" s="139" t="s">
        <v>201</v>
      </c>
      <c r="E5" s="139"/>
      <c r="F5" s="139" t="s">
        <v>213</v>
      </c>
      <c r="G5" s="139" t="s">
        <v>214</v>
      </c>
      <c r="H5" s="139" t="s">
        <v>204</v>
      </c>
      <c r="I5" s="244">
        <v>41670</v>
      </c>
      <c r="J5" s="139"/>
    </row>
    <row r="6" spans="1:10" x14ac:dyDescent="0.25">
      <c r="A6" s="139">
        <v>31</v>
      </c>
      <c r="B6" s="139">
        <v>2014</v>
      </c>
      <c r="C6" s="139" t="s">
        <v>215</v>
      </c>
      <c r="D6" s="139" t="s">
        <v>201</v>
      </c>
      <c r="E6" s="139"/>
      <c r="F6" s="139" t="s">
        <v>213</v>
      </c>
      <c r="G6" s="139" t="s">
        <v>216</v>
      </c>
      <c r="H6" s="139" t="s">
        <v>208</v>
      </c>
      <c r="I6" s="244">
        <v>41778</v>
      </c>
      <c r="J6" s="139"/>
    </row>
    <row r="7" spans="1:10" x14ac:dyDescent="0.25">
      <c r="A7" s="139">
        <v>31</v>
      </c>
      <c r="B7" s="139">
        <v>2014</v>
      </c>
      <c r="C7" s="139" t="s">
        <v>217</v>
      </c>
      <c r="D7" s="139" t="s">
        <v>201</v>
      </c>
      <c r="E7" s="139"/>
      <c r="F7" s="139" t="s">
        <v>206</v>
      </c>
      <c r="G7" s="139" t="s">
        <v>218</v>
      </c>
      <c r="H7" s="139" t="s">
        <v>208</v>
      </c>
      <c r="I7" s="244">
        <v>41774</v>
      </c>
      <c r="J7" s="139"/>
    </row>
    <row r="8" spans="1:10" x14ac:dyDescent="0.25">
      <c r="A8" s="139">
        <v>31</v>
      </c>
      <c r="B8" s="139">
        <v>2016</v>
      </c>
      <c r="C8" s="139" t="s">
        <v>219</v>
      </c>
      <c r="D8" s="139"/>
      <c r="E8" s="139" t="s">
        <v>201</v>
      </c>
      <c r="F8" s="139" t="s">
        <v>220</v>
      </c>
      <c r="G8" s="139" t="s">
        <v>221</v>
      </c>
      <c r="H8" s="139" t="s">
        <v>222</v>
      </c>
      <c r="I8" s="139" t="s">
        <v>223</v>
      </c>
      <c r="J8" s="139"/>
    </row>
    <row r="9" spans="1:10" x14ac:dyDescent="0.25">
      <c r="A9" s="139">
        <v>32</v>
      </c>
      <c r="B9" s="139">
        <v>2012</v>
      </c>
      <c r="C9" s="139" t="s">
        <v>224</v>
      </c>
      <c r="D9" s="139" t="s">
        <v>201</v>
      </c>
      <c r="E9" s="139"/>
      <c r="F9" s="139" t="s">
        <v>225</v>
      </c>
      <c r="G9" s="139" t="s">
        <v>226</v>
      </c>
      <c r="H9" s="139" t="s">
        <v>227</v>
      </c>
      <c r="I9" s="244">
        <v>41155</v>
      </c>
      <c r="J9" s="139"/>
    </row>
    <row r="10" spans="1:10" x14ac:dyDescent="0.25">
      <c r="A10" s="139">
        <v>32</v>
      </c>
      <c r="B10" s="139">
        <v>2012</v>
      </c>
      <c r="C10" s="139" t="s">
        <v>228</v>
      </c>
      <c r="D10" s="139"/>
      <c r="E10" s="139"/>
      <c r="F10" s="139" t="s">
        <v>229</v>
      </c>
      <c r="G10" s="139" t="s">
        <v>230</v>
      </c>
      <c r="H10" s="139" t="s">
        <v>231</v>
      </c>
      <c r="I10" s="244">
        <v>41274</v>
      </c>
      <c r="J10" s="139"/>
    </row>
    <row r="11" spans="1:10" x14ac:dyDescent="0.25">
      <c r="A11" s="139">
        <v>32</v>
      </c>
      <c r="B11" s="139">
        <v>2012</v>
      </c>
      <c r="C11" s="139" t="s">
        <v>232</v>
      </c>
      <c r="D11" s="139"/>
      <c r="E11" s="139"/>
      <c r="F11" s="139" t="s">
        <v>235</v>
      </c>
      <c r="G11" s="139" t="s">
        <v>236</v>
      </c>
      <c r="H11" s="139" t="s">
        <v>237</v>
      </c>
      <c r="I11" s="139" t="s">
        <v>238</v>
      </c>
      <c r="J11" s="139"/>
    </row>
    <row r="12" spans="1:10" x14ac:dyDescent="0.25">
      <c r="A12" s="139">
        <v>32</v>
      </c>
      <c r="B12" s="139">
        <v>2012</v>
      </c>
      <c r="C12" s="139" t="s">
        <v>233</v>
      </c>
      <c r="D12" s="139" t="s">
        <v>201</v>
      </c>
      <c r="E12" s="139"/>
      <c r="F12" s="139" t="s">
        <v>225</v>
      </c>
      <c r="G12" s="139" t="s">
        <v>226</v>
      </c>
      <c r="H12" s="139" t="s">
        <v>227</v>
      </c>
      <c r="I12" s="244">
        <v>41155</v>
      </c>
      <c r="J12" s="139"/>
    </row>
    <row r="13" spans="1:10" x14ac:dyDescent="0.25">
      <c r="A13" s="139">
        <v>32</v>
      </c>
      <c r="B13" s="139">
        <v>2012</v>
      </c>
      <c r="C13" s="139" t="s">
        <v>234</v>
      </c>
      <c r="D13" s="139" t="s">
        <v>201</v>
      </c>
      <c r="E13" s="139"/>
      <c r="F13" s="139" t="s">
        <v>225</v>
      </c>
      <c r="G13" s="139" t="s">
        <v>226</v>
      </c>
      <c r="H13" s="139" t="s">
        <v>227</v>
      </c>
      <c r="I13" s="244">
        <v>41155</v>
      </c>
      <c r="J13" s="139"/>
    </row>
    <row r="14" spans="1:10" x14ac:dyDescent="0.25">
      <c r="A14" s="139">
        <v>32</v>
      </c>
      <c r="B14" s="139">
        <v>2014</v>
      </c>
      <c r="C14" s="139" t="s">
        <v>239</v>
      </c>
      <c r="D14" s="139" t="s">
        <v>2</v>
      </c>
      <c r="E14" s="139" t="s">
        <v>240</v>
      </c>
      <c r="F14" s="139" t="s">
        <v>241</v>
      </c>
      <c r="G14" s="139" t="s">
        <v>242</v>
      </c>
      <c r="H14" s="139" t="s">
        <v>243</v>
      </c>
      <c r="I14" s="139" t="s">
        <v>244</v>
      </c>
      <c r="J14" s="139"/>
    </row>
    <row r="15" spans="1:10" x14ac:dyDescent="0.25">
      <c r="A15" s="139">
        <v>32</v>
      </c>
      <c r="B15" s="139">
        <v>2016</v>
      </c>
      <c r="C15" s="139" t="s">
        <v>245</v>
      </c>
      <c r="D15" s="139"/>
      <c r="E15" s="139" t="s">
        <v>51</v>
      </c>
      <c r="F15" s="139" t="s">
        <v>246</v>
      </c>
      <c r="G15" s="139" t="s">
        <v>248</v>
      </c>
      <c r="H15" s="139" t="s">
        <v>250</v>
      </c>
      <c r="I15" s="139" t="s">
        <v>63</v>
      </c>
      <c r="J15" s="139"/>
    </row>
    <row r="16" spans="1:10" x14ac:dyDescent="0.25">
      <c r="A16" s="139">
        <v>32</v>
      </c>
      <c r="B16" s="139">
        <v>2016</v>
      </c>
      <c r="C16" s="139" t="s">
        <v>245</v>
      </c>
      <c r="D16" s="139"/>
      <c r="E16" s="139" t="s">
        <v>51</v>
      </c>
      <c r="F16" s="139" t="s">
        <v>247</v>
      </c>
      <c r="G16" s="139" t="s">
        <v>249</v>
      </c>
      <c r="H16" s="139" t="s">
        <v>250</v>
      </c>
      <c r="I16" s="139" t="s">
        <v>63</v>
      </c>
      <c r="J16" s="139"/>
    </row>
    <row r="17" spans="1:10" x14ac:dyDescent="0.25">
      <c r="A17" s="139">
        <v>33</v>
      </c>
      <c r="B17" s="139">
        <v>2012</v>
      </c>
      <c r="C17" s="139" t="s">
        <v>251</v>
      </c>
      <c r="D17" s="139" t="s">
        <v>201</v>
      </c>
      <c r="E17" s="139"/>
      <c r="F17" s="139" t="s">
        <v>256</v>
      </c>
      <c r="G17" s="139" t="s">
        <v>260</v>
      </c>
      <c r="H17" s="139" t="s">
        <v>267</v>
      </c>
      <c r="I17" s="139" t="s">
        <v>268</v>
      </c>
      <c r="J17" s="139"/>
    </row>
    <row r="18" spans="1:10" x14ac:dyDescent="0.25">
      <c r="A18" s="139">
        <v>33</v>
      </c>
      <c r="B18" s="139">
        <v>2012</v>
      </c>
      <c r="C18" s="139" t="s">
        <v>252</v>
      </c>
      <c r="D18" s="139" t="s">
        <v>201</v>
      </c>
      <c r="E18" s="139"/>
      <c r="F18" s="139" t="s">
        <v>257</v>
      </c>
      <c r="G18" s="139" t="s">
        <v>261</v>
      </c>
      <c r="H18" s="139" t="s">
        <v>266</v>
      </c>
      <c r="I18" s="244">
        <v>41235</v>
      </c>
      <c r="J18" s="139"/>
    </row>
    <row r="19" spans="1:10" x14ac:dyDescent="0.25">
      <c r="A19" s="139">
        <v>33</v>
      </c>
      <c r="B19" s="139">
        <v>2012</v>
      </c>
      <c r="C19" s="139" t="s">
        <v>253</v>
      </c>
      <c r="D19" s="139" t="s">
        <v>201</v>
      </c>
      <c r="E19" s="139"/>
      <c r="F19" s="139" t="s">
        <v>258</v>
      </c>
      <c r="G19" s="139" t="s">
        <v>262</v>
      </c>
      <c r="H19" s="139" t="s">
        <v>265</v>
      </c>
      <c r="I19" s="244">
        <v>41232</v>
      </c>
      <c r="J19" s="139"/>
    </row>
    <row r="20" spans="1:10" x14ac:dyDescent="0.25">
      <c r="A20" s="139">
        <v>33</v>
      </c>
      <c r="B20" s="139">
        <v>2012</v>
      </c>
      <c r="C20" s="139" t="s">
        <v>254</v>
      </c>
      <c r="D20" s="139" t="s">
        <v>255</v>
      </c>
      <c r="E20" s="139"/>
      <c r="F20" s="139" t="s">
        <v>259</v>
      </c>
      <c r="G20" s="139" t="s">
        <v>263</v>
      </c>
      <c r="H20" s="139" t="s">
        <v>264</v>
      </c>
      <c r="I20" s="244">
        <v>41243</v>
      </c>
      <c r="J20" s="139"/>
    </row>
    <row r="21" spans="1:10" x14ac:dyDescent="0.25">
      <c r="A21" s="139">
        <v>33</v>
      </c>
      <c r="B21" s="139">
        <v>2013</v>
      </c>
      <c r="C21" s="139" t="s">
        <v>269</v>
      </c>
      <c r="D21" s="139" t="s">
        <v>201</v>
      </c>
      <c r="E21" s="139"/>
      <c r="F21" s="139" t="s">
        <v>272</v>
      </c>
      <c r="G21" s="139" t="s">
        <v>277</v>
      </c>
      <c r="H21" s="139" t="s">
        <v>278</v>
      </c>
      <c r="I21" s="244">
        <v>41435</v>
      </c>
      <c r="J21" s="139"/>
    </row>
    <row r="22" spans="1:10" x14ac:dyDescent="0.25">
      <c r="A22" s="139">
        <v>33</v>
      </c>
      <c r="B22" s="139">
        <v>2013</v>
      </c>
      <c r="C22" s="139" t="s">
        <v>270</v>
      </c>
      <c r="D22" s="139" t="s">
        <v>201</v>
      </c>
      <c r="E22" s="139"/>
      <c r="F22" s="139" t="s">
        <v>273</v>
      </c>
      <c r="G22" s="139" t="s">
        <v>276</v>
      </c>
      <c r="H22" s="139" t="s">
        <v>204</v>
      </c>
      <c r="I22" s="244">
        <v>41458</v>
      </c>
      <c r="J22" s="139"/>
    </row>
    <row r="23" spans="1:10" x14ac:dyDescent="0.25">
      <c r="A23" s="139">
        <v>33</v>
      </c>
      <c r="B23" s="139">
        <v>2013</v>
      </c>
      <c r="C23" s="139" t="s">
        <v>271</v>
      </c>
      <c r="D23" s="139" t="s">
        <v>201</v>
      </c>
      <c r="E23" s="139"/>
      <c r="F23" s="139" t="s">
        <v>274</v>
      </c>
      <c r="G23" s="139" t="s">
        <v>275</v>
      </c>
      <c r="H23" s="139" t="s">
        <v>204</v>
      </c>
      <c r="I23" s="244">
        <v>41623</v>
      </c>
      <c r="J23" s="139"/>
    </row>
    <row r="24" spans="1:10" x14ac:dyDescent="0.25">
      <c r="A24" s="139">
        <v>33</v>
      </c>
      <c r="B24" s="139">
        <v>2015</v>
      </c>
      <c r="C24" s="139" t="s">
        <v>279</v>
      </c>
      <c r="D24" s="139"/>
      <c r="E24" s="139" t="s">
        <v>201</v>
      </c>
      <c r="F24" s="139" t="s">
        <v>280</v>
      </c>
      <c r="G24" s="139" t="s">
        <v>281</v>
      </c>
      <c r="H24" s="139" t="s">
        <v>282</v>
      </c>
      <c r="I24" s="244">
        <v>42111</v>
      </c>
      <c r="J24" s="139"/>
    </row>
    <row r="25" spans="1:10" x14ac:dyDescent="0.25">
      <c r="A25" s="139">
        <v>33</v>
      </c>
      <c r="B25" s="139">
        <v>2016</v>
      </c>
      <c r="C25" s="139" t="s">
        <v>283</v>
      </c>
      <c r="D25" s="139"/>
      <c r="E25" s="139"/>
      <c r="F25" s="139" t="s">
        <v>286</v>
      </c>
      <c r="G25" s="139" t="s">
        <v>290</v>
      </c>
      <c r="H25" s="139"/>
      <c r="I25" s="244">
        <v>42496</v>
      </c>
      <c r="J25" s="139"/>
    </row>
    <row r="26" spans="1:10" x14ac:dyDescent="0.25">
      <c r="A26" s="139">
        <v>33</v>
      </c>
      <c r="B26" s="139">
        <v>2016</v>
      </c>
      <c r="C26" s="139" t="s">
        <v>284</v>
      </c>
      <c r="D26" s="139"/>
      <c r="E26" s="139" t="s">
        <v>285</v>
      </c>
      <c r="F26" s="139" t="s">
        <v>287</v>
      </c>
      <c r="G26" s="139" t="s">
        <v>291</v>
      </c>
      <c r="H26" s="139" t="s">
        <v>250</v>
      </c>
      <c r="I26" s="139" t="s">
        <v>294</v>
      </c>
      <c r="J26" s="139"/>
    </row>
    <row r="27" spans="1:10" x14ac:dyDescent="0.25">
      <c r="A27" s="139">
        <v>33</v>
      </c>
      <c r="B27" s="139">
        <v>2016</v>
      </c>
      <c r="C27" s="139" t="s">
        <v>284</v>
      </c>
      <c r="D27" s="139"/>
      <c r="E27" s="139" t="s">
        <v>285</v>
      </c>
      <c r="F27" s="139" t="s">
        <v>288</v>
      </c>
      <c r="G27" s="139" t="s">
        <v>292</v>
      </c>
      <c r="H27" s="139" t="s">
        <v>250</v>
      </c>
      <c r="I27" s="139" t="s">
        <v>295</v>
      </c>
      <c r="J27" s="139"/>
    </row>
    <row r="28" spans="1:10" x14ac:dyDescent="0.25">
      <c r="A28" s="139">
        <v>33</v>
      </c>
      <c r="B28" s="139">
        <v>2016</v>
      </c>
      <c r="C28" s="139" t="s">
        <v>284</v>
      </c>
      <c r="D28" s="139"/>
      <c r="E28" s="139" t="s">
        <v>285</v>
      </c>
      <c r="F28" s="139" t="s">
        <v>289</v>
      </c>
      <c r="G28" s="139" t="s">
        <v>293</v>
      </c>
      <c r="H28" s="139" t="s">
        <v>250</v>
      </c>
      <c r="I28" s="139" t="s">
        <v>296</v>
      </c>
      <c r="J28" s="139"/>
    </row>
    <row r="29" spans="1:10" x14ac:dyDescent="0.25">
      <c r="A29" s="139">
        <v>34</v>
      </c>
      <c r="B29" s="139">
        <v>2015</v>
      </c>
      <c r="C29" s="139" t="s">
        <v>297</v>
      </c>
      <c r="D29" s="139"/>
      <c r="E29" s="139" t="s">
        <v>201</v>
      </c>
      <c r="F29" s="139" t="s">
        <v>299</v>
      </c>
      <c r="G29" s="139" t="s">
        <v>300</v>
      </c>
      <c r="H29" s="139" t="s">
        <v>302</v>
      </c>
      <c r="I29" s="139" t="s">
        <v>304</v>
      </c>
      <c r="J29" s="139"/>
    </row>
    <row r="30" spans="1:10" x14ac:dyDescent="0.25">
      <c r="A30" s="139">
        <v>34</v>
      </c>
      <c r="B30" s="139">
        <v>2015</v>
      </c>
      <c r="C30" s="139" t="s">
        <v>298</v>
      </c>
      <c r="D30" s="139"/>
      <c r="E30" s="139" t="s">
        <v>201</v>
      </c>
      <c r="F30" s="139" t="s">
        <v>299</v>
      </c>
      <c r="G30" s="139" t="s">
        <v>301</v>
      </c>
      <c r="H30" s="139" t="s">
        <v>303</v>
      </c>
      <c r="I30" s="244">
        <v>42051</v>
      </c>
      <c r="J30" s="139"/>
    </row>
    <row r="31" spans="1:10" x14ac:dyDescent="0.25">
      <c r="A31" s="139">
        <v>34</v>
      </c>
      <c r="B31" s="139">
        <v>2016</v>
      </c>
      <c r="C31" s="139" t="s">
        <v>305</v>
      </c>
      <c r="D31" s="139"/>
      <c r="E31" s="139" t="s">
        <v>201</v>
      </c>
      <c r="F31" s="139" t="s">
        <v>299</v>
      </c>
      <c r="G31" s="139" t="s">
        <v>306</v>
      </c>
      <c r="H31" s="139" t="s">
        <v>307</v>
      </c>
      <c r="I31" s="139" t="s">
        <v>308</v>
      </c>
      <c r="J31" s="139"/>
    </row>
    <row r="32" spans="1:10" x14ac:dyDescent="0.25">
      <c r="A32" s="139">
        <v>38</v>
      </c>
      <c r="B32" s="139">
        <v>2013</v>
      </c>
      <c r="C32" s="139" t="s">
        <v>309</v>
      </c>
      <c r="D32" s="139" t="s">
        <v>201</v>
      </c>
      <c r="E32" s="139"/>
      <c r="F32" s="139" t="s">
        <v>312</v>
      </c>
      <c r="G32" s="139" t="s">
        <v>315</v>
      </c>
      <c r="H32" s="139" t="s">
        <v>318</v>
      </c>
      <c r="I32" s="244">
        <v>41662</v>
      </c>
      <c r="J32" s="139"/>
    </row>
    <row r="33" spans="1:10" x14ac:dyDescent="0.25">
      <c r="A33" s="139">
        <v>38</v>
      </c>
      <c r="B33" s="139">
        <v>2013</v>
      </c>
      <c r="C33" s="139" t="s">
        <v>310</v>
      </c>
      <c r="D33" s="139" t="s">
        <v>201</v>
      </c>
      <c r="E33" s="139"/>
      <c r="F33" s="139" t="s">
        <v>313</v>
      </c>
      <c r="G33" s="139" t="s">
        <v>316</v>
      </c>
      <c r="H33" s="139" t="s">
        <v>227</v>
      </c>
      <c r="I33" s="244">
        <v>41685</v>
      </c>
      <c r="J33" s="139"/>
    </row>
    <row r="34" spans="1:10" x14ac:dyDescent="0.25">
      <c r="A34" s="139">
        <v>38</v>
      </c>
      <c r="B34" s="139">
        <v>2013</v>
      </c>
      <c r="C34" s="139" t="s">
        <v>311</v>
      </c>
      <c r="D34" s="139"/>
      <c r="E34" s="139"/>
      <c r="F34" s="139" t="s">
        <v>314</v>
      </c>
      <c r="G34" s="139" t="s">
        <v>317</v>
      </c>
      <c r="H34" s="139" t="s">
        <v>319</v>
      </c>
      <c r="I34" s="244">
        <v>41626</v>
      </c>
      <c r="J34" s="139"/>
    </row>
    <row r="35" spans="1:10" x14ac:dyDescent="0.25">
      <c r="A35" s="139">
        <v>38</v>
      </c>
      <c r="B35" s="139">
        <v>2014</v>
      </c>
      <c r="C35" s="139" t="s">
        <v>320</v>
      </c>
      <c r="D35" s="139" t="s">
        <v>201</v>
      </c>
      <c r="E35" s="139"/>
      <c r="F35" s="139" t="s">
        <v>321</v>
      </c>
      <c r="G35" s="139" t="s">
        <v>322</v>
      </c>
      <c r="H35" s="139" t="s">
        <v>204</v>
      </c>
      <c r="I35" s="139" t="s">
        <v>323</v>
      </c>
      <c r="J35" s="139"/>
    </row>
    <row r="36" spans="1:10" x14ac:dyDescent="0.25">
      <c r="A36" s="139">
        <v>38</v>
      </c>
      <c r="B36" s="139">
        <v>2015</v>
      </c>
      <c r="C36" s="139" t="s">
        <v>324</v>
      </c>
      <c r="D36" s="139" t="s">
        <v>2</v>
      </c>
      <c r="E36" s="139" t="s">
        <v>240</v>
      </c>
      <c r="F36" s="139"/>
      <c r="G36" s="139" t="s">
        <v>325</v>
      </c>
      <c r="H36" s="139"/>
      <c r="I36" s="139"/>
      <c r="J36" s="139"/>
    </row>
    <row r="37" spans="1:10" x14ac:dyDescent="0.25">
      <c r="A37" s="139">
        <v>38</v>
      </c>
      <c r="B37" s="139">
        <v>2016</v>
      </c>
      <c r="C37" s="139" t="s">
        <v>326</v>
      </c>
      <c r="D37" s="139"/>
      <c r="E37" s="139" t="s">
        <v>201</v>
      </c>
      <c r="F37" s="139" t="s">
        <v>328</v>
      </c>
      <c r="G37" s="139" t="s">
        <v>330</v>
      </c>
      <c r="H37" s="139" t="s">
        <v>332</v>
      </c>
      <c r="I37" s="139" t="s">
        <v>334</v>
      </c>
      <c r="J37" s="139"/>
    </row>
    <row r="38" spans="1:10" x14ac:dyDescent="0.25">
      <c r="A38" s="139">
        <v>38</v>
      </c>
      <c r="B38" s="139">
        <v>2016</v>
      </c>
      <c r="C38" s="139" t="s">
        <v>327</v>
      </c>
      <c r="D38" s="139"/>
      <c r="E38" s="139" t="s">
        <v>201</v>
      </c>
      <c r="F38" s="139" t="s">
        <v>329</v>
      </c>
      <c r="G38" s="139" t="s">
        <v>331</v>
      </c>
      <c r="H38" s="139" t="s">
        <v>333</v>
      </c>
      <c r="I38" s="244">
        <v>42471</v>
      </c>
      <c r="J38" s="139"/>
    </row>
  </sheetData>
  <mergeCells count="1">
    <mergeCell ref="D1:E1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Q121"/>
  <sheetViews>
    <sheetView zoomScale="70" zoomScaleNormal="70" workbookViewId="0">
      <selection activeCell="A18" sqref="A18"/>
    </sheetView>
  </sheetViews>
  <sheetFormatPr baseColWidth="10" defaultRowHeight="15" x14ac:dyDescent="0.25"/>
  <cols>
    <col min="1" max="1" width="14.28515625" customWidth="1"/>
    <col min="2" max="3" width="10.85546875" style="1" customWidth="1"/>
    <col min="4" max="5" width="11.42578125" style="1"/>
    <col min="18" max="18" width="11.42578125" style="1"/>
    <col min="31" max="31" width="11.42578125" style="1"/>
    <col min="44" max="44" width="11.42578125" style="1"/>
    <col min="57" max="57" width="11.42578125" style="1"/>
    <col min="70" max="70" width="11.42578125" style="1"/>
    <col min="83" max="83" width="11.42578125" style="1"/>
    <col min="96" max="96" width="11.42578125" style="1"/>
    <col min="109" max="109" width="11.42578125" style="1"/>
    <col min="122" max="122" width="11.42578125" style="1"/>
    <col min="135" max="135" width="11.42578125" style="1"/>
    <col min="148" max="148" width="11.42578125" style="1"/>
    <col min="161" max="161" width="11.42578125" style="1"/>
    <col min="174" max="174" width="11.42578125" style="1"/>
    <col min="187" max="187" width="11.42578125" style="1"/>
  </cols>
  <sheetData>
    <row r="1" spans="1:199" x14ac:dyDescent="0.25">
      <c r="A1" t="s">
        <v>60</v>
      </c>
      <c r="B1" s="141">
        <v>2012</v>
      </c>
      <c r="C1" s="141">
        <v>2013</v>
      </c>
      <c r="D1" s="141">
        <v>2014</v>
      </c>
      <c r="E1" s="141">
        <v>2015</v>
      </c>
      <c r="F1" s="141">
        <v>2015</v>
      </c>
      <c r="G1" s="141">
        <v>2015</v>
      </c>
      <c r="H1" s="141">
        <v>2015</v>
      </c>
      <c r="I1" s="141">
        <v>2015</v>
      </c>
      <c r="J1" s="141">
        <v>2015</v>
      </c>
      <c r="K1" s="141">
        <v>2015</v>
      </c>
      <c r="L1" s="141">
        <v>2015</v>
      </c>
      <c r="M1" s="141">
        <v>2015</v>
      </c>
      <c r="N1" s="141">
        <v>2015</v>
      </c>
      <c r="O1" s="141">
        <v>2015</v>
      </c>
      <c r="P1" s="141">
        <v>2015</v>
      </c>
      <c r="Q1" s="141">
        <v>2015</v>
      </c>
      <c r="R1" s="141">
        <v>2015</v>
      </c>
      <c r="S1" s="141">
        <v>2015</v>
      </c>
      <c r="T1" s="141">
        <v>2015</v>
      </c>
      <c r="U1" s="141">
        <v>2015</v>
      </c>
      <c r="V1" s="141">
        <v>2015</v>
      </c>
      <c r="W1" s="141">
        <v>2015</v>
      </c>
      <c r="X1" s="141">
        <v>2015</v>
      </c>
      <c r="Y1" s="141">
        <v>2015</v>
      </c>
      <c r="Z1" s="141">
        <v>2015</v>
      </c>
      <c r="AA1" s="141">
        <v>2015</v>
      </c>
      <c r="AB1" s="141">
        <v>2015</v>
      </c>
      <c r="AC1" s="141">
        <v>2015</v>
      </c>
      <c r="AD1" s="141">
        <v>2015</v>
      </c>
      <c r="AE1" s="141">
        <v>2015</v>
      </c>
      <c r="AF1" s="141">
        <v>2015</v>
      </c>
      <c r="AG1" s="141">
        <v>2015</v>
      </c>
      <c r="AH1" s="141">
        <v>2015</v>
      </c>
      <c r="AI1" s="141">
        <v>2015</v>
      </c>
      <c r="AJ1" s="141">
        <v>2015</v>
      </c>
      <c r="AK1" s="141">
        <v>2015</v>
      </c>
      <c r="AL1" s="141">
        <v>2015</v>
      </c>
      <c r="AM1" s="141">
        <v>2015</v>
      </c>
      <c r="AN1" s="141">
        <v>2015</v>
      </c>
      <c r="AO1" s="141">
        <v>2015</v>
      </c>
      <c r="AP1" s="141">
        <v>2015</v>
      </c>
      <c r="AQ1" s="141">
        <v>2015</v>
      </c>
      <c r="AR1" s="141">
        <v>2015</v>
      </c>
      <c r="AS1" s="141">
        <v>2015</v>
      </c>
      <c r="AT1" s="141">
        <v>2015</v>
      </c>
      <c r="AU1" s="141">
        <v>2015</v>
      </c>
      <c r="AV1" s="141">
        <v>2015</v>
      </c>
      <c r="AW1" s="141">
        <v>2015</v>
      </c>
      <c r="AX1" s="141">
        <v>2015</v>
      </c>
      <c r="AY1" s="141">
        <v>2015</v>
      </c>
      <c r="AZ1" s="141">
        <v>2015</v>
      </c>
      <c r="BA1" s="141">
        <v>2015</v>
      </c>
      <c r="BB1" s="141">
        <v>2015</v>
      </c>
      <c r="BC1" s="141">
        <v>2015</v>
      </c>
      <c r="BD1" s="141">
        <v>2015</v>
      </c>
      <c r="BE1" s="141">
        <v>2015</v>
      </c>
      <c r="BF1" s="141">
        <v>2015</v>
      </c>
      <c r="BG1" s="141">
        <v>2015</v>
      </c>
      <c r="BH1" s="141">
        <v>2015</v>
      </c>
      <c r="BI1" s="141">
        <v>2015</v>
      </c>
      <c r="BJ1" s="141">
        <v>2015</v>
      </c>
      <c r="BK1" s="141">
        <v>2015</v>
      </c>
      <c r="BL1" s="141">
        <v>2015</v>
      </c>
      <c r="BM1" s="141">
        <v>2015</v>
      </c>
      <c r="BN1" s="141">
        <v>2015</v>
      </c>
      <c r="BO1" s="141">
        <v>2015</v>
      </c>
      <c r="BP1" s="141">
        <v>2015</v>
      </c>
      <c r="BQ1" s="141">
        <v>2015</v>
      </c>
      <c r="BR1" s="141">
        <v>2015</v>
      </c>
      <c r="BS1" s="141">
        <v>2016</v>
      </c>
      <c r="BT1" s="141">
        <v>2016</v>
      </c>
      <c r="BU1" s="141">
        <v>2016</v>
      </c>
      <c r="BV1" s="141">
        <v>2016</v>
      </c>
      <c r="BW1" s="141">
        <v>2016</v>
      </c>
      <c r="BX1" s="141">
        <v>2016</v>
      </c>
      <c r="BY1" s="141">
        <v>2016</v>
      </c>
      <c r="BZ1" s="141">
        <v>2016</v>
      </c>
      <c r="CA1" s="141">
        <v>2016</v>
      </c>
      <c r="CB1" s="141">
        <v>2016</v>
      </c>
      <c r="CC1" s="141">
        <v>2016</v>
      </c>
      <c r="CD1" s="141">
        <v>2016</v>
      </c>
      <c r="CE1" s="141">
        <v>2016</v>
      </c>
      <c r="CF1" s="141">
        <v>2016</v>
      </c>
      <c r="CG1" s="141">
        <v>2016</v>
      </c>
      <c r="CH1" s="141">
        <v>2016</v>
      </c>
      <c r="CI1" s="141">
        <v>2016</v>
      </c>
      <c r="CJ1" s="141">
        <v>2016</v>
      </c>
      <c r="CK1" s="141">
        <v>2016</v>
      </c>
      <c r="CL1" s="141">
        <v>2016</v>
      </c>
      <c r="CM1" s="141">
        <v>2016</v>
      </c>
      <c r="CN1" s="141">
        <v>2016</v>
      </c>
      <c r="CO1" s="141">
        <v>2016</v>
      </c>
      <c r="CP1" s="141">
        <v>2016</v>
      </c>
      <c r="CQ1" s="141">
        <v>2016</v>
      </c>
      <c r="CR1" s="141">
        <v>2016</v>
      </c>
      <c r="CS1" s="141">
        <v>2016</v>
      </c>
      <c r="CT1" s="141">
        <v>2016</v>
      </c>
      <c r="CU1" s="141">
        <v>2016</v>
      </c>
      <c r="CV1" s="141">
        <v>2016</v>
      </c>
      <c r="CW1" s="141">
        <v>2016</v>
      </c>
      <c r="CX1" s="141">
        <v>2016</v>
      </c>
      <c r="CY1" s="141">
        <v>2016</v>
      </c>
      <c r="CZ1" s="141">
        <v>2016</v>
      </c>
      <c r="DA1" s="141">
        <v>2016</v>
      </c>
      <c r="DB1" s="141">
        <v>2016</v>
      </c>
      <c r="DC1" s="141">
        <v>2016</v>
      </c>
      <c r="DD1" s="141">
        <v>2016</v>
      </c>
      <c r="DE1" s="141">
        <v>2016</v>
      </c>
      <c r="DF1" s="141">
        <v>2016</v>
      </c>
      <c r="DG1" s="141">
        <v>2016</v>
      </c>
      <c r="DH1" s="141">
        <v>2016</v>
      </c>
      <c r="DI1" s="141">
        <v>2016</v>
      </c>
      <c r="DJ1" s="141">
        <v>2016</v>
      </c>
      <c r="DK1" s="141">
        <v>2016</v>
      </c>
      <c r="DL1" s="141">
        <v>2016</v>
      </c>
      <c r="DM1" s="141">
        <v>2016</v>
      </c>
      <c r="DN1" s="141">
        <v>2016</v>
      </c>
      <c r="DO1" s="141">
        <v>2016</v>
      </c>
      <c r="DP1" s="141">
        <v>2016</v>
      </c>
      <c r="DQ1" s="141">
        <v>2016</v>
      </c>
      <c r="DR1" s="141">
        <v>2016</v>
      </c>
      <c r="DS1" s="141">
        <v>2016</v>
      </c>
      <c r="DT1" s="141">
        <v>2016</v>
      </c>
      <c r="DU1" s="141">
        <v>2016</v>
      </c>
      <c r="DV1" s="141">
        <v>2016</v>
      </c>
      <c r="DW1" s="141">
        <v>2016</v>
      </c>
      <c r="DX1" s="141">
        <v>2016</v>
      </c>
      <c r="DY1" s="141">
        <v>2016</v>
      </c>
      <c r="DZ1" s="141">
        <v>2016</v>
      </c>
      <c r="EA1" s="141">
        <v>2016</v>
      </c>
      <c r="EB1" s="141">
        <v>2016</v>
      </c>
      <c r="EC1" s="141">
        <v>2016</v>
      </c>
      <c r="ED1" s="141">
        <v>2016</v>
      </c>
      <c r="EE1" s="141">
        <v>2017</v>
      </c>
      <c r="EF1" s="141">
        <v>2017</v>
      </c>
      <c r="EG1" s="141">
        <v>2017</v>
      </c>
      <c r="EH1" s="141">
        <v>2017</v>
      </c>
      <c r="EI1" s="141">
        <v>2017</v>
      </c>
      <c r="EJ1" s="141">
        <v>2017</v>
      </c>
      <c r="EK1" s="141">
        <v>2017</v>
      </c>
      <c r="EL1" s="141">
        <v>2017</v>
      </c>
      <c r="EM1" s="141">
        <v>2017</v>
      </c>
      <c r="EN1" s="141">
        <v>2017</v>
      </c>
      <c r="EO1" s="141">
        <v>2017</v>
      </c>
      <c r="EP1" s="141">
        <v>2017</v>
      </c>
      <c r="EQ1" s="141">
        <v>2017</v>
      </c>
      <c r="ER1" s="141">
        <v>2017</v>
      </c>
      <c r="ES1" s="141">
        <v>2017</v>
      </c>
      <c r="ET1" s="141">
        <v>2017</v>
      </c>
      <c r="EU1" s="141">
        <v>2017</v>
      </c>
      <c r="EV1" s="141">
        <v>2017</v>
      </c>
      <c r="EW1" s="141">
        <v>2017</v>
      </c>
      <c r="EX1" s="141">
        <v>2017</v>
      </c>
      <c r="EY1" s="141">
        <v>2017</v>
      </c>
      <c r="EZ1" s="141">
        <v>2017</v>
      </c>
      <c r="FA1" s="141">
        <v>2017</v>
      </c>
      <c r="FB1" s="141">
        <v>2017</v>
      </c>
      <c r="FC1" s="141">
        <v>2017</v>
      </c>
      <c r="FD1" s="141">
        <v>2017</v>
      </c>
      <c r="FE1" s="141">
        <v>2017</v>
      </c>
      <c r="FF1" s="141">
        <v>2017</v>
      </c>
      <c r="FG1" s="141">
        <v>2017</v>
      </c>
      <c r="FH1" s="141">
        <v>2017</v>
      </c>
      <c r="FI1" s="141">
        <v>2017</v>
      </c>
      <c r="FJ1" s="141">
        <v>2017</v>
      </c>
      <c r="FK1" s="141">
        <v>2017</v>
      </c>
      <c r="FL1" s="141">
        <v>2017</v>
      </c>
      <c r="FM1" s="141">
        <v>2017</v>
      </c>
      <c r="FN1" s="141">
        <v>2017</v>
      </c>
      <c r="FO1" s="141">
        <v>2017</v>
      </c>
      <c r="FP1" s="141">
        <v>2017</v>
      </c>
      <c r="FQ1" s="141">
        <v>2017</v>
      </c>
      <c r="FR1" s="141">
        <v>2017</v>
      </c>
      <c r="FS1" s="141">
        <v>2017</v>
      </c>
      <c r="FT1" s="141">
        <v>2017</v>
      </c>
      <c r="FU1" s="141">
        <v>2017</v>
      </c>
      <c r="FV1" s="141">
        <v>2017</v>
      </c>
      <c r="FW1" s="141">
        <v>2017</v>
      </c>
      <c r="FX1" s="141">
        <v>2017</v>
      </c>
      <c r="FY1" s="141">
        <v>2017</v>
      </c>
      <c r="FZ1" s="141">
        <v>2017</v>
      </c>
      <c r="GA1" s="141">
        <v>2017</v>
      </c>
      <c r="GB1" s="141">
        <v>2017</v>
      </c>
      <c r="GC1" s="141">
        <v>2017</v>
      </c>
      <c r="GD1" s="141">
        <v>2017</v>
      </c>
      <c r="GE1" s="141">
        <v>2017</v>
      </c>
      <c r="GF1" s="141">
        <v>2017</v>
      </c>
      <c r="GG1" s="141">
        <v>2017</v>
      </c>
      <c r="GH1" s="141">
        <v>2017</v>
      </c>
      <c r="GI1" s="141">
        <v>2017</v>
      </c>
      <c r="GJ1" s="141">
        <v>2017</v>
      </c>
      <c r="GK1" s="141">
        <v>2017</v>
      </c>
      <c r="GL1" s="141">
        <v>2017</v>
      </c>
      <c r="GM1" s="141">
        <v>2017</v>
      </c>
      <c r="GN1" s="141">
        <v>2017</v>
      </c>
      <c r="GO1" s="141">
        <v>2017</v>
      </c>
      <c r="GP1" s="141">
        <v>2017</v>
      </c>
      <c r="GQ1" s="141">
        <v>2017</v>
      </c>
    </row>
    <row r="2" spans="1:199" s="2" customFormat="1" x14ac:dyDescent="0.25">
      <c r="A2" s="2" t="s">
        <v>61</v>
      </c>
      <c r="B2" s="2" t="s">
        <v>69</v>
      </c>
      <c r="C2" s="2" t="s">
        <v>69</v>
      </c>
      <c r="D2" s="2" t="s">
        <v>69</v>
      </c>
      <c r="E2" s="2" t="s">
        <v>69</v>
      </c>
      <c r="F2" s="2" t="s">
        <v>62</v>
      </c>
      <c r="G2" s="2" t="s">
        <v>63</v>
      </c>
      <c r="H2" s="2" t="s">
        <v>34</v>
      </c>
      <c r="I2" s="2" t="s">
        <v>35</v>
      </c>
      <c r="J2" s="2" t="s">
        <v>36</v>
      </c>
      <c r="K2" s="2" t="s">
        <v>37</v>
      </c>
      <c r="L2" s="2" t="s">
        <v>64</v>
      </c>
      <c r="M2" s="2" t="s">
        <v>38</v>
      </c>
      <c r="N2" s="2" t="s">
        <v>65</v>
      </c>
      <c r="O2" s="2" t="s">
        <v>66</v>
      </c>
      <c r="P2" s="2" t="s">
        <v>67</v>
      </c>
      <c r="Q2" s="2" t="s">
        <v>68</v>
      </c>
      <c r="R2" s="2" t="s">
        <v>69</v>
      </c>
      <c r="S2" s="2" t="s">
        <v>62</v>
      </c>
      <c r="T2" s="2" t="s">
        <v>63</v>
      </c>
      <c r="U2" s="2" t="s">
        <v>34</v>
      </c>
      <c r="V2" s="2" t="s">
        <v>35</v>
      </c>
      <c r="W2" s="2" t="s">
        <v>36</v>
      </c>
      <c r="X2" s="2" t="s">
        <v>37</v>
      </c>
      <c r="Y2" s="2" t="s">
        <v>64</v>
      </c>
      <c r="Z2" s="2" t="s">
        <v>38</v>
      </c>
      <c r="AA2" s="2" t="s">
        <v>65</v>
      </c>
      <c r="AB2" s="2" t="s">
        <v>66</v>
      </c>
      <c r="AC2" s="2" t="s">
        <v>67</v>
      </c>
      <c r="AD2" s="2" t="s">
        <v>68</v>
      </c>
      <c r="AE2" s="2" t="s">
        <v>69</v>
      </c>
      <c r="AF2" s="2" t="s">
        <v>62</v>
      </c>
      <c r="AG2" s="2" t="s">
        <v>63</v>
      </c>
      <c r="AH2" s="2" t="s">
        <v>34</v>
      </c>
      <c r="AI2" s="2" t="s">
        <v>35</v>
      </c>
      <c r="AJ2" s="2" t="s">
        <v>36</v>
      </c>
      <c r="AK2" s="2" t="s">
        <v>37</v>
      </c>
      <c r="AL2" s="2" t="s">
        <v>64</v>
      </c>
      <c r="AM2" s="2" t="s">
        <v>38</v>
      </c>
      <c r="AN2" s="2" t="s">
        <v>65</v>
      </c>
      <c r="AO2" s="2" t="s">
        <v>66</v>
      </c>
      <c r="AP2" s="2" t="s">
        <v>67</v>
      </c>
      <c r="AQ2" s="2" t="s">
        <v>68</v>
      </c>
      <c r="AR2" s="2" t="s">
        <v>69</v>
      </c>
      <c r="AS2" s="2" t="s">
        <v>62</v>
      </c>
      <c r="AT2" s="2" t="s">
        <v>63</v>
      </c>
      <c r="AU2" s="2" t="s">
        <v>34</v>
      </c>
      <c r="AV2" s="2" t="s">
        <v>35</v>
      </c>
      <c r="AW2" s="2" t="s">
        <v>36</v>
      </c>
      <c r="AX2" s="2" t="s">
        <v>37</v>
      </c>
      <c r="AY2" s="2" t="s">
        <v>64</v>
      </c>
      <c r="AZ2" s="2" t="s">
        <v>38</v>
      </c>
      <c r="BA2" s="2" t="s">
        <v>65</v>
      </c>
      <c r="BB2" s="2" t="s">
        <v>66</v>
      </c>
      <c r="BC2" s="2" t="s">
        <v>67</v>
      </c>
      <c r="BD2" s="2" t="s">
        <v>68</v>
      </c>
      <c r="BE2" s="2" t="s">
        <v>69</v>
      </c>
      <c r="BF2" s="2" t="s">
        <v>62</v>
      </c>
      <c r="BG2" s="2" t="s">
        <v>63</v>
      </c>
      <c r="BH2" s="2" t="s">
        <v>34</v>
      </c>
      <c r="BI2" s="2" t="s">
        <v>35</v>
      </c>
      <c r="BJ2" s="2" t="s">
        <v>36</v>
      </c>
      <c r="BK2" s="2" t="s">
        <v>37</v>
      </c>
      <c r="BL2" s="2" t="s">
        <v>64</v>
      </c>
      <c r="BM2" s="2" t="s">
        <v>38</v>
      </c>
      <c r="BN2" s="2" t="s">
        <v>65</v>
      </c>
      <c r="BO2" s="2" t="s">
        <v>66</v>
      </c>
      <c r="BP2" s="2" t="s">
        <v>67</v>
      </c>
      <c r="BQ2" s="2" t="s">
        <v>68</v>
      </c>
      <c r="BR2" s="2" t="s">
        <v>69</v>
      </c>
      <c r="BS2" s="2" t="s">
        <v>62</v>
      </c>
      <c r="BT2" s="2" t="s">
        <v>63</v>
      </c>
      <c r="BU2" s="2" t="s">
        <v>34</v>
      </c>
      <c r="BV2" s="2" t="s">
        <v>35</v>
      </c>
      <c r="BW2" s="2" t="s">
        <v>36</v>
      </c>
      <c r="BX2" s="2" t="s">
        <v>37</v>
      </c>
      <c r="BY2" s="2" t="s">
        <v>64</v>
      </c>
      <c r="BZ2" s="2" t="s">
        <v>38</v>
      </c>
      <c r="CA2" s="2" t="s">
        <v>65</v>
      </c>
      <c r="CB2" s="2" t="s">
        <v>66</v>
      </c>
      <c r="CC2" s="2" t="s">
        <v>67</v>
      </c>
      <c r="CD2" s="2" t="s">
        <v>68</v>
      </c>
      <c r="CE2" s="2" t="s">
        <v>69</v>
      </c>
      <c r="CF2" s="2" t="s">
        <v>62</v>
      </c>
      <c r="CG2" s="2" t="s">
        <v>63</v>
      </c>
      <c r="CH2" s="2" t="s">
        <v>34</v>
      </c>
      <c r="CI2" s="2" t="s">
        <v>35</v>
      </c>
      <c r="CJ2" s="2" t="s">
        <v>36</v>
      </c>
      <c r="CK2" s="2" t="s">
        <v>37</v>
      </c>
      <c r="CL2" s="2" t="s">
        <v>64</v>
      </c>
      <c r="CM2" s="2" t="s">
        <v>38</v>
      </c>
      <c r="CN2" s="2" t="s">
        <v>65</v>
      </c>
      <c r="CO2" s="2" t="s">
        <v>66</v>
      </c>
      <c r="CP2" s="2" t="s">
        <v>67</v>
      </c>
      <c r="CQ2" s="2" t="s">
        <v>68</v>
      </c>
      <c r="CR2" s="2" t="s">
        <v>69</v>
      </c>
      <c r="CS2" s="2" t="s">
        <v>62</v>
      </c>
      <c r="CT2" s="2" t="s">
        <v>63</v>
      </c>
      <c r="CU2" s="2" t="s">
        <v>34</v>
      </c>
      <c r="CV2" s="2" t="s">
        <v>35</v>
      </c>
      <c r="CW2" s="2" t="s">
        <v>36</v>
      </c>
      <c r="CX2" s="2" t="s">
        <v>37</v>
      </c>
      <c r="CY2" s="2" t="s">
        <v>64</v>
      </c>
      <c r="CZ2" s="2" t="s">
        <v>38</v>
      </c>
      <c r="DA2" s="2" t="s">
        <v>65</v>
      </c>
      <c r="DB2" s="2" t="s">
        <v>66</v>
      </c>
      <c r="DC2" s="2" t="s">
        <v>67</v>
      </c>
      <c r="DD2" s="2" t="s">
        <v>68</v>
      </c>
      <c r="DE2" s="2" t="s">
        <v>69</v>
      </c>
      <c r="DF2" s="2" t="s">
        <v>62</v>
      </c>
      <c r="DG2" s="2" t="s">
        <v>63</v>
      </c>
      <c r="DH2" s="2" t="s">
        <v>34</v>
      </c>
      <c r="DI2" s="2" t="s">
        <v>35</v>
      </c>
      <c r="DJ2" s="2" t="s">
        <v>36</v>
      </c>
      <c r="DK2" s="2" t="s">
        <v>37</v>
      </c>
      <c r="DL2" s="2" t="s">
        <v>64</v>
      </c>
      <c r="DM2" s="2" t="s">
        <v>38</v>
      </c>
      <c r="DN2" s="2" t="s">
        <v>65</v>
      </c>
      <c r="DO2" s="2" t="s">
        <v>66</v>
      </c>
      <c r="DP2" s="2" t="s">
        <v>67</v>
      </c>
      <c r="DQ2" s="2" t="s">
        <v>68</v>
      </c>
      <c r="DR2" s="2" t="s">
        <v>69</v>
      </c>
      <c r="DS2" s="2" t="s">
        <v>62</v>
      </c>
      <c r="DT2" s="2" t="s">
        <v>63</v>
      </c>
      <c r="DU2" s="2" t="s">
        <v>34</v>
      </c>
      <c r="DV2" s="2" t="s">
        <v>35</v>
      </c>
      <c r="DW2" s="2" t="s">
        <v>36</v>
      </c>
      <c r="DX2" s="2" t="s">
        <v>37</v>
      </c>
      <c r="DY2" s="2" t="s">
        <v>64</v>
      </c>
      <c r="DZ2" s="2" t="s">
        <v>38</v>
      </c>
      <c r="EA2" s="2" t="s">
        <v>65</v>
      </c>
      <c r="EB2" s="2" t="s">
        <v>66</v>
      </c>
      <c r="EC2" s="2" t="s">
        <v>67</v>
      </c>
      <c r="ED2" s="2" t="s">
        <v>68</v>
      </c>
      <c r="EE2" s="2" t="s">
        <v>69</v>
      </c>
      <c r="EF2" s="2" t="s">
        <v>62</v>
      </c>
      <c r="EG2" s="2" t="s">
        <v>63</v>
      </c>
      <c r="EH2" s="2" t="s">
        <v>34</v>
      </c>
      <c r="EI2" s="2" t="s">
        <v>35</v>
      </c>
      <c r="EJ2" s="2" t="s">
        <v>36</v>
      </c>
      <c r="EK2" s="2" t="s">
        <v>37</v>
      </c>
      <c r="EL2" s="2" t="s">
        <v>64</v>
      </c>
      <c r="EM2" s="2" t="s">
        <v>38</v>
      </c>
      <c r="EN2" s="2" t="s">
        <v>65</v>
      </c>
      <c r="EO2" s="2" t="s">
        <v>66</v>
      </c>
      <c r="EP2" s="2" t="s">
        <v>67</v>
      </c>
      <c r="EQ2" s="2" t="s">
        <v>68</v>
      </c>
      <c r="ER2" s="2" t="s">
        <v>69</v>
      </c>
      <c r="ES2" s="2" t="s">
        <v>62</v>
      </c>
      <c r="ET2" s="2" t="s">
        <v>63</v>
      </c>
      <c r="EU2" s="2" t="s">
        <v>34</v>
      </c>
      <c r="EV2" s="2" t="s">
        <v>35</v>
      </c>
      <c r="EW2" s="2" t="s">
        <v>36</v>
      </c>
      <c r="EX2" s="2" t="s">
        <v>37</v>
      </c>
      <c r="EY2" s="2" t="s">
        <v>64</v>
      </c>
      <c r="EZ2" s="2" t="s">
        <v>38</v>
      </c>
      <c r="FA2" s="2" t="s">
        <v>65</v>
      </c>
      <c r="FB2" s="2" t="s">
        <v>66</v>
      </c>
      <c r="FC2" s="2" t="s">
        <v>67</v>
      </c>
      <c r="FD2" s="2" t="s">
        <v>68</v>
      </c>
      <c r="FE2" s="2" t="s">
        <v>69</v>
      </c>
      <c r="FF2" s="2" t="s">
        <v>62</v>
      </c>
      <c r="FG2" s="2" t="s">
        <v>63</v>
      </c>
      <c r="FH2" s="2" t="s">
        <v>34</v>
      </c>
      <c r="FI2" s="2" t="s">
        <v>35</v>
      </c>
      <c r="FJ2" s="2" t="s">
        <v>36</v>
      </c>
      <c r="FK2" s="2" t="s">
        <v>37</v>
      </c>
      <c r="FL2" s="2" t="s">
        <v>64</v>
      </c>
      <c r="FM2" s="2" t="s">
        <v>38</v>
      </c>
      <c r="FN2" s="2" t="s">
        <v>65</v>
      </c>
      <c r="FO2" s="2" t="s">
        <v>66</v>
      </c>
      <c r="FP2" s="2" t="s">
        <v>67</v>
      </c>
      <c r="FQ2" s="2" t="s">
        <v>68</v>
      </c>
      <c r="FR2" s="2" t="s">
        <v>69</v>
      </c>
      <c r="FS2" s="2" t="s">
        <v>62</v>
      </c>
      <c r="FT2" s="2" t="s">
        <v>63</v>
      </c>
      <c r="FU2" s="2" t="s">
        <v>34</v>
      </c>
      <c r="FV2" s="2" t="s">
        <v>35</v>
      </c>
      <c r="FW2" s="2" t="s">
        <v>36</v>
      </c>
      <c r="FX2" s="2" t="s">
        <v>37</v>
      </c>
      <c r="FY2" s="2" t="s">
        <v>64</v>
      </c>
      <c r="FZ2" s="2" t="s">
        <v>38</v>
      </c>
      <c r="GA2" s="2" t="s">
        <v>65</v>
      </c>
      <c r="GB2" s="2" t="s">
        <v>66</v>
      </c>
      <c r="GC2" s="2" t="s">
        <v>67</v>
      </c>
      <c r="GD2" s="2" t="s">
        <v>68</v>
      </c>
      <c r="GE2" s="2" t="s">
        <v>69</v>
      </c>
      <c r="GF2" s="2" t="s">
        <v>62</v>
      </c>
      <c r="GG2" s="2" t="s">
        <v>63</v>
      </c>
      <c r="GH2" s="2" t="s">
        <v>34</v>
      </c>
      <c r="GI2" s="2" t="s">
        <v>35</v>
      </c>
      <c r="GJ2" s="2" t="s">
        <v>36</v>
      </c>
      <c r="GK2" s="2" t="s">
        <v>37</v>
      </c>
      <c r="GL2" s="2" t="s">
        <v>64</v>
      </c>
      <c r="GM2" s="2" t="s">
        <v>38</v>
      </c>
      <c r="GN2" s="2" t="s">
        <v>65</v>
      </c>
      <c r="GO2" s="2" t="s">
        <v>66</v>
      </c>
      <c r="GP2" s="2" t="s">
        <v>67</v>
      </c>
      <c r="GQ2" s="2" t="s">
        <v>68</v>
      </c>
    </row>
    <row r="3" spans="1:199" x14ac:dyDescent="0.25">
      <c r="A3" t="s">
        <v>30</v>
      </c>
      <c r="B3" s="138">
        <v>31</v>
      </c>
      <c r="C3" s="138">
        <v>31</v>
      </c>
      <c r="D3" s="138">
        <v>31</v>
      </c>
      <c r="E3" s="357">
        <v>31</v>
      </c>
      <c r="F3" s="357"/>
      <c r="G3" s="357"/>
      <c r="H3" s="357"/>
      <c r="I3" s="357"/>
      <c r="J3" s="357"/>
      <c r="K3" s="357"/>
      <c r="L3" s="357"/>
      <c r="M3" s="357"/>
      <c r="N3" s="357"/>
      <c r="O3" s="357"/>
      <c r="P3" s="357"/>
      <c r="Q3" s="357"/>
      <c r="R3" s="357">
        <v>32</v>
      </c>
      <c r="S3" s="357"/>
      <c r="T3" s="357"/>
      <c r="U3" s="357"/>
      <c r="V3" s="357"/>
      <c r="W3" s="357"/>
      <c r="X3" s="357"/>
      <c r="Y3" s="357"/>
      <c r="Z3" s="357"/>
      <c r="AA3" s="357"/>
      <c r="AB3" s="357"/>
      <c r="AC3" s="357"/>
      <c r="AD3" s="357"/>
      <c r="AE3" s="357">
        <v>33</v>
      </c>
      <c r="AF3" s="357"/>
      <c r="AG3" s="357"/>
      <c r="AH3" s="357"/>
      <c r="AI3" s="357"/>
      <c r="AJ3" s="357"/>
      <c r="AK3" s="357"/>
      <c r="AL3" s="357"/>
      <c r="AM3" s="357"/>
      <c r="AN3" s="357"/>
      <c r="AO3" s="357"/>
      <c r="AP3" s="357"/>
      <c r="AQ3" s="357"/>
      <c r="AR3" s="357">
        <v>34</v>
      </c>
      <c r="AS3" s="357"/>
      <c r="AT3" s="357"/>
      <c r="AU3" s="357"/>
      <c r="AV3" s="357"/>
      <c r="AW3" s="357"/>
      <c r="AX3" s="357"/>
      <c r="AY3" s="357"/>
      <c r="AZ3" s="357"/>
      <c r="BA3" s="357"/>
      <c r="BB3" s="357"/>
      <c r="BC3" s="357"/>
      <c r="BD3" s="357"/>
      <c r="BE3" s="357">
        <v>38</v>
      </c>
      <c r="BF3" s="357"/>
      <c r="BG3" s="357"/>
      <c r="BH3" s="357"/>
      <c r="BI3" s="357"/>
      <c r="BJ3" s="357"/>
      <c r="BK3" s="357"/>
      <c r="BL3" s="357"/>
      <c r="BM3" s="357"/>
      <c r="BN3" s="357"/>
      <c r="BO3" s="357"/>
      <c r="BP3" s="357"/>
      <c r="BQ3" s="357"/>
      <c r="BR3" s="357">
        <v>31</v>
      </c>
      <c r="BS3" s="357"/>
      <c r="BT3" s="357"/>
      <c r="BU3" s="357"/>
      <c r="BV3" s="357"/>
      <c r="BW3" s="357"/>
      <c r="BX3" s="357"/>
      <c r="BY3" s="357"/>
      <c r="BZ3" s="357"/>
      <c r="CA3" s="357"/>
      <c r="CB3" s="357"/>
      <c r="CC3" s="357"/>
      <c r="CD3" s="357"/>
      <c r="CE3" s="357">
        <v>32</v>
      </c>
      <c r="CF3" s="357"/>
      <c r="CG3" s="357"/>
      <c r="CH3" s="357"/>
      <c r="CI3" s="357"/>
      <c r="CJ3" s="357"/>
      <c r="CK3" s="357"/>
      <c r="CL3" s="357"/>
      <c r="CM3" s="357"/>
      <c r="CN3" s="357"/>
      <c r="CO3" s="357"/>
      <c r="CP3" s="357"/>
      <c r="CQ3" s="357"/>
      <c r="CR3" s="357">
        <v>33</v>
      </c>
      <c r="CS3" s="357"/>
      <c r="CT3" s="357"/>
      <c r="CU3" s="357"/>
      <c r="CV3" s="357"/>
      <c r="CW3" s="357"/>
      <c r="CX3" s="357"/>
      <c r="CY3" s="357"/>
      <c r="CZ3" s="357"/>
      <c r="DA3" s="357"/>
      <c r="DB3" s="357"/>
      <c r="DC3" s="357"/>
      <c r="DD3" s="357"/>
      <c r="DE3" s="357">
        <v>34</v>
      </c>
      <c r="DF3" s="357"/>
      <c r="DG3" s="357"/>
      <c r="DH3" s="357"/>
      <c r="DI3" s="357"/>
      <c r="DJ3" s="357"/>
      <c r="DK3" s="357"/>
      <c r="DL3" s="357"/>
      <c r="DM3" s="357"/>
      <c r="DN3" s="357"/>
      <c r="DO3" s="357"/>
      <c r="DP3" s="357"/>
      <c r="DQ3" s="357"/>
      <c r="DR3" s="357">
        <v>38</v>
      </c>
      <c r="DS3" s="357"/>
      <c r="DT3" s="357"/>
      <c r="DU3" s="357"/>
      <c r="DV3" s="357"/>
      <c r="DW3" s="357"/>
      <c r="DX3" s="357"/>
      <c r="DY3" s="357"/>
      <c r="DZ3" s="357"/>
      <c r="EA3" s="357"/>
      <c r="EB3" s="357"/>
      <c r="EC3" s="357"/>
      <c r="ED3" s="357"/>
      <c r="EE3" s="357">
        <v>31</v>
      </c>
      <c r="EF3" s="357"/>
      <c r="EG3" s="357"/>
      <c r="EH3" s="357"/>
      <c r="EI3" s="357"/>
      <c r="EJ3" s="357"/>
      <c r="EK3" s="357"/>
      <c r="EL3" s="357"/>
      <c r="EM3" s="357"/>
      <c r="EN3" s="357"/>
      <c r="EO3" s="357"/>
      <c r="EP3" s="357"/>
      <c r="EQ3" s="357"/>
      <c r="ER3" s="357">
        <v>32</v>
      </c>
      <c r="ES3" s="357"/>
      <c r="ET3" s="357"/>
      <c r="EU3" s="357"/>
      <c r="EV3" s="357"/>
      <c r="EW3" s="357"/>
      <c r="EX3" s="357"/>
      <c r="EY3" s="357"/>
      <c r="EZ3" s="357"/>
      <c r="FA3" s="357"/>
      <c r="FB3" s="357"/>
      <c r="FC3" s="357"/>
      <c r="FD3" s="357"/>
      <c r="FE3" s="357">
        <v>33</v>
      </c>
      <c r="FF3" s="357"/>
      <c r="FG3" s="357"/>
      <c r="FH3" s="357"/>
      <c r="FI3" s="357"/>
      <c r="FJ3" s="357"/>
      <c r="FK3" s="357"/>
      <c r="FL3" s="357"/>
      <c r="FM3" s="357"/>
      <c r="FN3" s="357"/>
      <c r="FO3" s="357"/>
      <c r="FP3" s="357"/>
      <c r="FQ3" s="357"/>
      <c r="FR3" s="357">
        <v>34</v>
      </c>
      <c r="FS3" s="357"/>
      <c r="FT3" s="357"/>
      <c r="FU3" s="357"/>
      <c r="FV3" s="357"/>
      <c r="FW3" s="357"/>
      <c r="FX3" s="357"/>
      <c r="FY3" s="357"/>
      <c r="FZ3" s="357"/>
      <c r="GA3" s="357"/>
      <c r="GB3" s="357"/>
      <c r="GC3" s="357"/>
      <c r="GD3" s="357"/>
      <c r="GE3" s="357">
        <v>38</v>
      </c>
      <c r="GF3" s="357"/>
      <c r="GG3" s="357"/>
      <c r="GH3" s="357"/>
      <c r="GI3" s="357"/>
      <c r="GJ3" s="357"/>
      <c r="GK3" s="357"/>
      <c r="GL3" s="357"/>
      <c r="GM3" s="357"/>
      <c r="GN3" s="357"/>
      <c r="GO3" s="357"/>
      <c r="GP3" s="357"/>
      <c r="GQ3" s="357"/>
    </row>
    <row r="4" spans="1:199" x14ac:dyDescent="0.25">
      <c r="A4" s="1" t="s">
        <v>1</v>
      </c>
      <c r="B4" s="1" t="e">
        <f>'A REMPLIR - UTE 31'!#REF!</f>
        <v>#REF!</v>
      </c>
      <c r="C4" s="1" t="e">
        <f>'A REMPLIR - UTE 31'!#REF!</f>
        <v>#REF!</v>
      </c>
      <c r="D4" s="1" t="e">
        <f>'A REMPLIR - UTE 31'!#REF!</f>
        <v>#REF!</v>
      </c>
      <c r="E4" s="1" t="e">
        <f>'A REMPLIR - UTE 31'!#REF!</f>
        <v>#REF!</v>
      </c>
      <c r="F4" s="1">
        <f>'A REMPLIR - UTE 31'!AT4</f>
        <v>0</v>
      </c>
      <c r="G4" s="1">
        <f>'A REMPLIR - UTE 31'!AU4</f>
        <v>0</v>
      </c>
      <c r="H4" s="1">
        <f>'A REMPLIR - UTE 31'!AV4</f>
        <v>0</v>
      </c>
      <c r="I4" s="1">
        <f>'A REMPLIR - UTE 31'!AW4</f>
        <v>0</v>
      </c>
      <c r="J4" s="1">
        <f>'A REMPLIR - UTE 31'!AX4</f>
        <v>0</v>
      </c>
      <c r="K4" s="1">
        <f>'A REMPLIR - UTE 31'!AY4</f>
        <v>0</v>
      </c>
      <c r="L4" s="1">
        <f>'A REMPLIR - UTE 31'!AZ4</f>
        <v>0</v>
      </c>
      <c r="M4" s="1">
        <f>'A REMPLIR - UTE 31'!BA4</f>
        <v>0</v>
      </c>
      <c r="N4" s="1">
        <f>'A REMPLIR - UTE 31'!BB4</f>
        <v>0</v>
      </c>
      <c r="O4" s="1">
        <f>'A REMPLIR - UTE 31'!BC4</f>
        <v>0</v>
      </c>
      <c r="P4" s="1">
        <f>'A REMPLIR - UTE 31'!BD4</f>
        <v>0</v>
      </c>
      <c r="Q4" s="1">
        <f>'A REMPLIR - UTE 31'!BE4</f>
        <v>0</v>
      </c>
      <c r="R4" s="1" t="e">
        <f>'A REMPLIR - UTE 32'!#REF!</f>
        <v>#REF!</v>
      </c>
      <c r="S4" s="1">
        <f>'A REMPLIR - UTE 32'!AT4</f>
        <v>0</v>
      </c>
      <c r="T4" s="1">
        <f>'A REMPLIR - UTE 32'!AU4</f>
        <v>0</v>
      </c>
      <c r="U4" s="1">
        <f>'A REMPLIR - UTE 32'!AV4</f>
        <v>0</v>
      </c>
      <c r="V4" s="1">
        <f>'A REMPLIR - UTE 32'!AW4</f>
        <v>0</v>
      </c>
      <c r="W4" s="1">
        <f>'A REMPLIR - UTE 32'!AX4</f>
        <v>0</v>
      </c>
      <c r="X4" s="1">
        <f>'A REMPLIR - UTE 32'!AY4</f>
        <v>0</v>
      </c>
      <c r="Y4" s="1">
        <f>'A REMPLIR - UTE 32'!AZ4</f>
        <v>0</v>
      </c>
      <c r="Z4" s="1">
        <f>'A REMPLIR - UTE 32'!BA4</f>
        <v>0</v>
      </c>
      <c r="AA4" s="1">
        <f>'A REMPLIR - UTE 32'!BB4</f>
        <v>0</v>
      </c>
      <c r="AB4" s="1">
        <f>'A REMPLIR - UTE 32'!BC4</f>
        <v>0</v>
      </c>
      <c r="AC4" s="1">
        <f>'A REMPLIR - UTE 32'!BD4</f>
        <v>0</v>
      </c>
      <c r="AD4" s="1">
        <f>'A REMPLIR - UTE 32'!BE4</f>
        <v>0</v>
      </c>
      <c r="AE4" s="1" t="e">
        <f>'A REMPLIR - UTE 33'!#REF!</f>
        <v>#REF!</v>
      </c>
      <c r="AF4" s="1">
        <f>'A REMPLIR - UTE 33'!AT4</f>
        <v>0</v>
      </c>
      <c r="AG4" s="1">
        <f>'A REMPLIR - UTE 33'!AU4</f>
        <v>0</v>
      </c>
      <c r="AH4" s="1">
        <f>'A REMPLIR - UTE 33'!AV4</f>
        <v>0</v>
      </c>
      <c r="AI4" s="1">
        <f>'A REMPLIR - UTE 33'!AW4</f>
        <v>0</v>
      </c>
      <c r="AJ4" s="1">
        <f>'A REMPLIR - UTE 33'!AX4</f>
        <v>0</v>
      </c>
      <c r="AK4" s="1">
        <f>'A REMPLIR - UTE 33'!AY4</f>
        <v>0</v>
      </c>
      <c r="AL4" s="1">
        <f>'A REMPLIR - UTE 33'!AZ4</f>
        <v>0</v>
      </c>
      <c r="AM4" s="1">
        <f>'A REMPLIR - UTE 33'!BA4</f>
        <v>0</v>
      </c>
      <c r="AN4" s="1">
        <f>'A REMPLIR - UTE 33'!BB4</f>
        <v>0</v>
      </c>
      <c r="AO4" s="1">
        <f>'A REMPLIR - UTE 33'!BC4</f>
        <v>0</v>
      </c>
      <c r="AP4" s="1">
        <f>'A REMPLIR - UTE 33'!BD4</f>
        <v>0</v>
      </c>
      <c r="AQ4" s="1">
        <f>'A REMPLIR - UTE 33'!BE4</f>
        <v>0</v>
      </c>
      <c r="AR4" s="1" t="e">
        <f>'A REMPLIR - UTE 34'!#REF!</f>
        <v>#REF!</v>
      </c>
      <c r="AS4" s="1">
        <f>'A REMPLIR - UTE 34'!AT4</f>
        <v>0</v>
      </c>
      <c r="AT4" s="1">
        <f>'A REMPLIR - UTE 34'!AU4</f>
        <v>0</v>
      </c>
      <c r="AU4" s="1">
        <f>'A REMPLIR - UTE 34'!AV4</f>
        <v>0</v>
      </c>
      <c r="AV4" s="1">
        <f>'A REMPLIR - UTE 34'!AW4</f>
        <v>0</v>
      </c>
      <c r="AW4" s="1">
        <f>'A REMPLIR - UTE 34'!AX4</f>
        <v>0</v>
      </c>
      <c r="AX4" s="1">
        <f>'A REMPLIR - UTE 34'!AY4</f>
        <v>0</v>
      </c>
      <c r="AY4" s="1">
        <f>'A REMPLIR - UTE 34'!AZ4</f>
        <v>0</v>
      </c>
      <c r="AZ4" s="1">
        <f>'A REMPLIR - UTE 34'!BA4</f>
        <v>0</v>
      </c>
      <c r="BA4" s="1">
        <f>'A REMPLIR - UTE 34'!BB4</f>
        <v>0</v>
      </c>
      <c r="BB4" s="1">
        <f>'A REMPLIR - UTE 34'!BC4</f>
        <v>0</v>
      </c>
      <c r="BC4" s="1">
        <f>'A REMPLIR - UTE 34'!BD4</f>
        <v>0</v>
      </c>
      <c r="BD4" s="1">
        <f>'A REMPLIR - UTE 34'!BE4</f>
        <v>0</v>
      </c>
      <c r="BE4" s="1" t="e">
        <f>'A REMPLIR - UTE 38'!#REF!</f>
        <v>#REF!</v>
      </c>
      <c r="BF4" s="1">
        <f>'A REMPLIR - UTE 38'!AT4</f>
        <v>0</v>
      </c>
      <c r="BG4" s="1">
        <f>'A REMPLIR - UTE 38'!AU4</f>
        <v>0</v>
      </c>
      <c r="BH4" s="1">
        <f>'A REMPLIR - UTE 38'!AV4</f>
        <v>0</v>
      </c>
      <c r="BI4" s="1">
        <f>'A REMPLIR - UTE 38'!AW4</f>
        <v>0</v>
      </c>
      <c r="BJ4" s="1">
        <f>'A REMPLIR - UTE 38'!AX4</f>
        <v>0</v>
      </c>
      <c r="BK4" s="1">
        <f>'A REMPLIR - UTE 38'!AY4</f>
        <v>0</v>
      </c>
      <c r="BL4" s="1">
        <f>'A REMPLIR - UTE 38'!AZ4</f>
        <v>0</v>
      </c>
      <c r="BM4" s="1">
        <f>'A REMPLIR - UTE 38'!BA4</f>
        <v>0</v>
      </c>
      <c r="BN4" s="1">
        <f>'A REMPLIR - UTE 38'!BB4</f>
        <v>0</v>
      </c>
      <c r="BO4" s="1">
        <f>'A REMPLIR - UTE 38'!BC4</f>
        <v>0</v>
      </c>
      <c r="BP4" s="1">
        <f>'A REMPLIR - UTE 38'!BD4</f>
        <v>0</v>
      </c>
      <c r="BQ4" s="1">
        <f>'A REMPLIR - UTE 38'!BE4</f>
        <v>0</v>
      </c>
      <c r="BR4" s="1" t="e">
        <f>'A REMPLIR - UTE 31'!#REF!</f>
        <v>#REF!</v>
      </c>
      <c r="BS4" s="1">
        <f>'A REMPLIR - UTE 31'!BF4</f>
        <v>0</v>
      </c>
      <c r="BT4" s="1">
        <f>'A REMPLIR - UTE 31'!BG4</f>
        <v>0</v>
      </c>
      <c r="BU4" s="1">
        <f>'A REMPLIR - UTE 31'!BH4</f>
        <v>0</v>
      </c>
      <c r="BV4" s="1">
        <f>'A REMPLIR - UTE 31'!BI4</f>
        <v>0</v>
      </c>
      <c r="BW4" s="1">
        <f>'A REMPLIR - UTE 31'!BJ4</f>
        <v>0</v>
      </c>
      <c r="BX4" s="1">
        <f>'A REMPLIR - UTE 31'!BK4</f>
        <v>0</v>
      </c>
      <c r="BY4" s="1">
        <f>'A REMPLIR - UTE 31'!BL4</f>
        <v>0</v>
      </c>
      <c r="BZ4" s="1">
        <f>'A REMPLIR - UTE 31'!BM4</f>
        <v>0</v>
      </c>
      <c r="CA4" s="1">
        <f>'A REMPLIR - UTE 31'!BN4</f>
        <v>0</v>
      </c>
      <c r="CB4" s="1">
        <f>'A REMPLIR - UTE 31'!BO4</f>
        <v>0</v>
      </c>
      <c r="CC4" s="1">
        <f>'A REMPLIR - UTE 31'!BP4</f>
        <v>0</v>
      </c>
      <c r="CD4" s="1">
        <f>'A REMPLIR - UTE 31'!BQ4</f>
        <v>0</v>
      </c>
      <c r="CE4" s="1" t="e">
        <f>'A REMPLIR - UTE 32'!#REF!</f>
        <v>#REF!</v>
      </c>
      <c r="CF4" s="1">
        <f>'A REMPLIR - UTE 32'!BF4</f>
        <v>0</v>
      </c>
      <c r="CG4" s="1">
        <f>'A REMPLIR - UTE 32'!BG4</f>
        <v>0</v>
      </c>
      <c r="CH4" s="1">
        <f>'A REMPLIR - UTE 32'!BH4</f>
        <v>0</v>
      </c>
      <c r="CI4" s="1">
        <f>'A REMPLIR - UTE 32'!BI4</f>
        <v>0</v>
      </c>
      <c r="CJ4" s="1">
        <f>'A REMPLIR - UTE 32'!BJ4</f>
        <v>0</v>
      </c>
      <c r="CK4" s="1">
        <f>'A REMPLIR - UTE 32'!BK4</f>
        <v>0</v>
      </c>
      <c r="CL4" s="1">
        <f>'A REMPLIR - UTE 32'!BL4</f>
        <v>0</v>
      </c>
      <c r="CM4" s="1">
        <f>'A REMPLIR - UTE 32'!BM4</f>
        <v>0</v>
      </c>
      <c r="CN4" s="1">
        <f>'A REMPLIR - UTE 32'!BN4</f>
        <v>0</v>
      </c>
      <c r="CO4" s="1">
        <f>'A REMPLIR - UTE 32'!BO4</f>
        <v>0</v>
      </c>
      <c r="CP4" s="1">
        <f>'A REMPLIR - UTE 32'!BP4</f>
        <v>0</v>
      </c>
      <c r="CQ4" s="1">
        <f>'A REMPLIR - UTE 32'!BQ4</f>
        <v>0</v>
      </c>
      <c r="CR4" s="1" t="e">
        <f>'A REMPLIR - UTE 33'!#REF!</f>
        <v>#REF!</v>
      </c>
      <c r="CS4" s="1">
        <f>'A REMPLIR - UTE 33'!BF4</f>
        <v>0</v>
      </c>
      <c r="CT4" s="1">
        <f>'A REMPLIR - UTE 33'!BG4</f>
        <v>0</v>
      </c>
      <c r="CU4" s="1">
        <f>'A REMPLIR - UTE 33'!BH4</f>
        <v>0</v>
      </c>
      <c r="CV4" s="1">
        <f>'A REMPLIR - UTE 33'!BI4</f>
        <v>0</v>
      </c>
      <c r="CW4" s="1">
        <f>'A REMPLIR - UTE 33'!BJ4</f>
        <v>0</v>
      </c>
      <c r="CX4" s="1">
        <f>'A REMPLIR - UTE 33'!BK4</f>
        <v>0</v>
      </c>
      <c r="CY4" s="1">
        <f>'A REMPLIR - UTE 33'!BL4</f>
        <v>0</v>
      </c>
      <c r="CZ4" s="1">
        <f>'A REMPLIR - UTE 33'!BM4</f>
        <v>0</v>
      </c>
      <c r="DA4" s="1">
        <f>'A REMPLIR - UTE 33'!BN4</f>
        <v>0</v>
      </c>
      <c r="DB4" s="1">
        <f>'A REMPLIR - UTE 33'!BO4</f>
        <v>0</v>
      </c>
      <c r="DC4" s="1">
        <f>'A REMPLIR - UTE 33'!BP4</f>
        <v>0</v>
      </c>
      <c r="DD4" s="1">
        <f>'A REMPLIR - UTE 33'!BQ4</f>
        <v>0</v>
      </c>
      <c r="DE4" s="1" t="e">
        <f>'A REMPLIR - UTE 34'!#REF!</f>
        <v>#REF!</v>
      </c>
      <c r="DF4" s="1">
        <f>'A REMPLIR - UTE 34'!BF4</f>
        <v>0</v>
      </c>
      <c r="DG4" s="1">
        <f>'A REMPLIR - UTE 34'!BG4</f>
        <v>0</v>
      </c>
      <c r="DH4" s="1">
        <f>'A REMPLIR - UTE 34'!BH4</f>
        <v>0</v>
      </c>
      <c r="DI4" s="1">
        <f>'A REMPLIR - UTE 34'!BI4</f>
        <v>0</v>
      </c>
      <c r="DJ4" s="1">
        <f>'A REMPLIR - UTE 34'!BJ4</f>
        <v>0</v>
      </c>
      <c r="DK4" s="1">
        <f>'A REMPLIR - UTE 34'!BK4</f>
        <v>0</v>
      </c>
      <c r="DL4" s="1">
        <f>'A REMPLIR - UTE 34'!BL4</f>
        <v>0</v>
      </c>
      <c r="DM4" s="1">
        <f>'A REMPLIR - UTE 34'!BM4</f>
        <v>0</v>
      </c>
      <c r="DN4" s="1">
        <f>'A REMPLIR - UTE 34'!BN4</f>
        <v>0</v>
      </c>
      <c r="DO4" s="1">
        <f>'A REMPLIR - UTE 34'!BO4</f>
        <v>0</v>
      </c>
      <c r="DP4" s="1">
        <f>'A REMPLIR - UTE 34'!BP4</f>
        <v>0</v>
      </c>
      <c r="DQ4" s="1">
        <f>'A REMPLIR - UTE 34'!BQ4</f>
        <v>0</v>
      </c>
      <c r="DR4" s="1" t="e">
        <f>'A REMPLIR - UTE 38'!#REF!</f>
        <v>#REF!</v>
      </c>
      <c r="DS4" s="1">
        <f>'A REMPLIR - UTE 38'!BF4</f>
        <v>0</v>
      </c>
      <c r="DT4" s="1">
        <f>'A REMPLIR - UTE 38'!BG4</f>
        <v>0</v>
      </c>
      <c r="DU4" s="1">
        <f>'A REMPLIR - UTE 38'!BH4</f>
        <v>0</v>
      </c>
      <c r="DV4" s="1">
        <f>'A REMPLIR - UTE 38'!BI4</f>
        <v>0</v>
      </c>
      <c r="DW4" s="1">
        <f>'A REMPLIR - UTE 38'!BJ4</f>
        <v>0</v>
      </c>
      <c r="DX4" s="1">
        <f>'A REMPLIR - UTE 38'!BK4</f>
        <v>0</v>
      </c>
      <c r="DY4" s="1">
        <f>'A REMPLIR - UTE 38'!BL4</f>
        <v>0</v>
      </c>
      <c r="DZ4" s="1">
        <f>'A REMPLIR - UTE 38'!BM4</f>
        <v>0</v>
      </c>
      <c r="EA4" s="1">
        <f>'A REMPLIR - UTE 38'!BN4</f>
        <v>0</v>
      </c>
      <c r="EB4" s="1">
        <f>'A REMPLIR - UTE 38'!BO4</f>
        <v>0</v>
      </c>
      <c r="EC4" s="1">
        <f>'A REMPLIR - UTE 38'!BP4</f>
        <v>0</v>
      </c>
      <c r="ED4" s="1">
        <f>'A REMPLIR - UTE 38'!BQ4</f>
        <v>0</v>
      </c>
      <c r="EE4" s="1" t="e">
        <f>'A REMPLIR - UTE 31'!#REF!</f>
        <v>#REF!</v>
      </c>
      <c r="EF4" s="1">
        <f>'A REMPLIR - UTE 31'!BR4</f>
        <v>0</v>
      </c>
      <c r="EG4" s="1">
        <f>'A REMPLIR - UTE 31'!BS4</f>
        <v>0</v>
      </c>
      <c r="EH4" s="1">
        <f>'A REMPLIR - UTE 31'!BT4</f>
        <v>0</v>
      </c>
      <c r="EI4" s="1">
        <f>'A REMPLIR - UTE 31'!BU4</f>
        <v>0</v>
      </c>
      <c r="EJ4" s="1">
        <f>'A REMPLIR - UTE 31'!BV4</f>
        <v>0</v>
      </c>
      <c r="EK4" s="1">
        <f>'A REMPLIR - UTE 31'!BW4</f>
        <v>0</v>
      </c>
      <c r="EL4" s="1">
        <f>'A REMPLIR - UTE 31'!BX4</f>
        <v>0</v>
      </c>
      <c r="EM4" s="1">
        <f>'A REMPLIR - UTE 31'!BY4</f>
        <v>0</v>
      </c>
      <c r="EN4" s="1">
        <f>'A REMPLIR - UTE 31'!BZ4</f>
        <v>0</v>
      </c>
      <c r="EO4" s="1">
        <f>'A REMPLIR - UTE 31'!CA4</f>
        <v>0</v>
      </c>
      <c r="EP4" s="1">
        <f>'A REMPLIR - UTE 31'!CB4</f>
        <v>0</v>
      </c>
      <c r="EQ4" s="1">
        <f>'A REMPLIR - UTE 31'!CC4</f>
        <v>0</v>
      </c>
      <c r="ER4" s="1" t="e">
        <f>'A REMPLIR - UTE 32'!#REF!</f>
        <v>#REF!</v>
      </c>
      <c r="ES4" s="1">
        <f>'A REMPLIR - UTE 32'!BR4</f>
        <v>0</v>
      </c>
      <c r="ET4" s="1">
        <f>'A REMPLIR - UTE 32'!BS4</f>
        <v>0</v>
      </c>
      <c r="EU4" s="1">
        <f>'A REMPLIR - UTE 32'!BT4</f>
        <v>0</v>
      </c>
      <c r="EV4" s="1">
        <f>'A REMPLIR - UTE 32'!BU4</f>
        <v>0</v>
      </c>
      <c r="EW4" s="1">
        <f>'A REMPLIR - UTE 32'!BV4</f>
        <v>0</v>
      </c>
      <c r="EX4" s="1">
        <f>'A REMPLIR - UTE 32'!BW4</f>
        <v>0</v>
      </c>
      <c r="EY4" s="1">
        <f>'A REMPLIR - UTE 32'!BX4</f>
        <v>0</v>
      </c>
      <c r="EZ4" s="1">
        <f>'A REMPLIR - UTE 32'!BY4</f>
        <v>0</v>
      </c>
      <c r="FA4" s="1">
        <f>'A REMPLIR - UTE 32'!BZ4</f>
        <v>0</v>
      </c>
      <c r="FB4" s="1">
        <f>'A REMPLIR - UTE 32'!CA4</f>
        <v>0</v>
      </c>
      <c r="FC4" s="1">
        <f>'A REMPLIR - UTE 32'!CB4</f>
        <v>0</v>
      </c>
      <c r="FD4" s="1">
        <f>'A REMPLIR - UTE 32'!CC4</f>
        <v>0</v>
      </c>
      <c r="FE4" s="1" t="e">
        <f>'A REMPLIR - UTE 33'!#REF!</f>
        <v>#REF!</v>
      </c>
      <c r="FF4" s="1">
        <f>'A REMPLIR - UTE 33'!BR4</f>
        <v>0</v>
      </c>
      <c r="FG4" s="1">
        <f>'A REMPLIR - UTE 33'!BS4</f>
        <v>0</v>
      </c>
      <c r="FH4" s="1">
        <f>'A REMPLIR - UTE 33'!BT4</f>
        <v>0</v>
      </c>
      <c r="FI4" s="1">
        <f>'A REMPLIR - UTE 33'!BU4</f>
        <v>0</v>
      </c>
      <c r="FJ4" s="1">
        <f>'A REMPLIR - UTE 33'!BV4</f>
        <v>0</v>
      </c>
      <c r="FK4" s="1">
        <f>'A REMPLIR - UTE 33'!BW4</f>
        <v>0</v>
      </c>
      <c r="FL4" s="1">
        <f>'A REMPLIR - UTE 33'!BX4</f>
        <v>0</v>
      </c>
      <c r="FM4" s="1">
        <f>'A REMPLIR - UTE 33'!BY4</f>
        <v>0</v>
      </c>
      <c r="FN4" s="1">
        <f>'A REMPLIR - UTE 33'!BZ4</f>
        <v>0</v>
      </c>
      <c r="FO4" s="1">
        <f>'A REMPLIR - UTE 33'!CA4</f>
        <v>0</v>
      </c>
      <c r="FP4" s="1">
        <f>'A REMPLIR - UTE 33'!CB4</f>
        <v>0</v>
      </c>
      <c r="FQ4" s="1">
        <f>'A REMPLIR - UTE 33'!CC4</f>
        <v>0</v>
      </c>
      <c r="FR4" s="1" t="e">
        <f>'A REMPLIR - UTE 34'!#REF!</f>
        <v>#REF!</v>
      </c>
      <c r="FS4" s="1">
        <f>'A REMPLIR - UTE 34'!BR4</f>
        <v>0</v>
      </c>
      <c r="FT4" s="1">
        <f>'A REMPLIR - UTE 34'!BS4</f>
        <v>0</v>
      </c>
      <c r="FU4" s="1">
        <f>'A REMPLIR - UTE 34'!BT4</f>
        <v>0</v>
      </c>
      <c r="FV4" s="1">
        <f>'A REMPLIR - UTE 34'!BU4</f>
        <v>0</v>
      </c>
      <c r="FW4" s="1">
        <f>'A REMPLIR - UTE 34'!BV4</f>
        <v>0</v>
      </c>
      <c r="FX4" s="1">
        <f>'A REMPLIR - UTE 34'!BW4</f>
        <v>0</v>
      </c>
      <c r="FY4" s="1">
        <f>'A REMPLIR - UTE 34'!BX4</f>
        <v>0</v>
      </c>
      <c r="FZ4" s="1">
        <f>'A REMPLIR - UTE 34'!BY4</f>
        <v>0</v>
      </c>
      <c r="GA4" s="1">
        <f>'A REMPLIR - UTE 34'!BZ4</f>
        <v>0</v>
      </c>
      <c r="GB4" s="1">
        <f>'A REMPLIR - UTE 34'!CA4</f>
        <v>0</v>
      </c>
      <c r="GC4" s="1">
        <f>'A REMPLIR - UTE 34'!CB4</f>
        <v>0</v>
      </c>
      <c r="GD4" s="1">
        <f>'A REMPLIR - UTE 34'!CC4</f>
        <v>0</v>
      </c>
      <c r="GE4" s="1" t="e">
        <f>'A REMPLIR - UTE 38'!#REF!</f>
        <v>#REF!</v>
      </c>
      <c r="GF4" s="1">
        <f>'A REMPLIR - UTE 38'!BR4</f>
        <v>0</v>
      </c>
      <c r="GG4" s="1">
        <f>'A REMPLIR - UTE 38'!BS4</f>
        <v>0</v>
      </c>
      <c r="GH4" s="1">
        <f>'A REMPLIR - UTE 38'!BT4</f>
        <v>0</v>
      </c>
      <c r="GI4" s="1">
        <f>'A REMPLIR - UTE 38'!BU4</f>
        <v>0</v>
      </c>
      <c r="GJ4" s="1">
        <f>'A REMPLIR - UTE 38'!BV4</f>
        <v>0</v>
      </c>
      <c r="GK4" s="1">
        <f>'A REMPLIR - UTE 38'!BW4</f>
        <v>0</v>
      </c>
      <c r="GL4" s="1">
        <f>'A REMPLIR - UTE 38'!BX4</f>
        <v>0</v>
      </c>
      <c r="GM4" s="1">
        <f>'A REMPLIR - UTE 38'!BY4</f>
        <v>0</v>
      </c>
      <c r="GN4" s="1">
        <f>'A REMPLIR - UTE 38'!BZ4</f>
        <v>0</v>
      </c>
      <c r="GO4" s="1">
        <f>'A REMPLIR - UTE 38'!CA4</f>
        <v>0</v>
      </c>
      <c r="GP4" s="1">
        <f>'A REMPLIR - UTE 38'!CB4</f>
        <v>0</v>
      </c>
      <c r="GQ4" s="1">
        <f>'A REMPLIR - UTE 38'!CC4</f>
        <v>0</v>
      </c>
    </row>
    <row r="5" spans="1:199" x14ac:dyDescent="0.25">
      <c r="A5" s="1" t="s">
        <v>2</v>
      </c>
      <c r="B5" s="1" t="e">
        <f>'A REMPLIR - UTE 31'!#REF!</f>
        <v>#REF!</v>
      </c>
      <c r="C5" s="1" t="e">
        <f>'A REMPLIR - UTE 31'!#REF!</f>
        <v>#REF!</v>
      </c>
      <c r="D5" s="1" t="e">
        <f>'A REMPLIR - UTE 31'!#REF!</f>
        <v>#REF!</v>
      </c>
      <c r="E5" s="1" t="e">
        <f>'A REMPLIR - UTE 31'!#REF!</f>
        <v>#REF!</v>
      </c>
      <c r="F5" s="1">
        <f>'A REMPLIR - UTE 31'!AT5</f>
        <v>0</v>
      </c>
      <c r="G5" s="1">
        <f>'A REMPLIR - UTE 31'!AU5</f>
        <v>0</v>
      </c>
      <c r="H5" s="1">
        <f>'A REMPLIR - UTE 31'!AV5</f>
        <v>0</v>
      </c>
      <c r="I5" s="1">
        <f>'A REMPLIR - UTE 31'!AW5</f>
        <v>0</v>
      </c>
      <c r="J5" s="1">
        <f>'A REMPLIR - UTE 31'!AX5</f>
        <v>0</v>
      </c>
      <c r="K5" s="1">
        <f>'A REMPLIR - UTE 31'!AY5</f>
        <v>0</v>
      </c>
      <c r="L5" s="1">
        <f>'A REMPLIR - UTE 31'!AZ5</f>
        <v>0</v>
      </c>
      <c r="M5" s="1">
        <f>'A REMPLIR - UTE 31'!BA5</f>
        <v>2.57</v>
      </c>
      <c r="N5" s="1">
        <f>'A REMPLIR - UTE 31'!BB5</f>
        <v>2.33</v>
      </c>
      <c r="O5" s="1">
        <f>'A REMPLIR - UTE 31'!BC5</f>
        <v>2.1800000000000002</v>
      </c>
      <c r="P5" s="1">
        <f>'A REMPLIR - UTE 31'!BD5</f>
        <v>2.1</v>
      </c>
      <c r="Q5" s="1">
        <f>'A REMPLIR - UTE 31'!BE5</f>
        <v>2.06</v>
      </c>
      <c r="R5" s="1" t="e">
        <f>'A REMPLIR - UTE 32'!#REF!</f>
        <v>#REF!</v>
      </c>
      <c r="S5" s="1">
        <f>'A REMPLIR - UTE 32'!AT5</f>
        <v>0</v>
      </c>
      <c r="T5" s="1">
        <f>'A REMPLIR - UTE 32'!AU5</f>
        <v>0</v>
      </c>
      <c r="U5" s="1">
        <f>'A REMPLIR - UTE 32'!AV5</f>
        <v>0</v>
      </c>
      <c r="V5" s="1">
        <f>'A REMPLIR - UTE 32'!AW5</f>
        <v>0</v>
      </c>
      <c r="W5" s="1">
        <f>'A REMPLIR - UTE 32'!AX5</f>
        <v>0</v>
      </c>
      <c r="X5" s="1">
        <f>'A REMPLIR - UTE 32'!AY5</f>
        <v>0</v>
      </c>
      <c r="Y5" s="1">
        <f>'A REMPLIR - UTE 32'!AZ5</f>
        <v>0</v>
      </c>
      <c r="Z5" s="1">
        <f>'A REMPLIR - UTE 32'!BA5</f>
        <v>0</v>
      </c>
      <c r="AA5" s="1">
        <f>'A REMPLIR - UTE 32'!BB5</f>
        <v>0</v>
      </c>
      <c r="AB5" s="1">
        <f>'A REMPLIR - UTE 32'!BC5</f>
        <v>0</v>
      </c>
      <c r="AC5" s="1">
        <f>'A REMPLIR - UTE 32'!BD5</f>
        <v>0</v>
      </c>
      <c r="AD5" s="1">
        <f>'A REMPLIR - UTE 32'!BE5</f>
        <v>0</v>
      </c>
      <c r="AE5" s="1" t="e">
        <f>'A REMPLIR - UTE 33'!#REF!</f>
        <v>#REF!</v>
      </c>
      <c r="AF5" s="1">
        <f>'A REMPLIR - UTE 33'!AT5</f>
        <v>0</v>
      </c>
      <c r="AG5" s="1">
        <f>'A REMPLIR - UTE 33'!AU5</f>
        <v>0</v>
      </c>
      <c r="AH5" s="1">
        <f>'A REMPLIR - UTE 33'!AV5</f>
        <v>0</v>
      </c>
      <c r="AI5" s="1">
        <f>'A REMPLIR - UTE 33'!AW5</f>
        <v>0</v>
      </c>
      <c r="AJ5" s="1">
        <f>'A REMPLIR - UTE 33'!AX5</f>
        <v>0</v>
      </c>
      <c r="AK5" s="1">
        <f>'A REMPLIR - UTE 33'!AY5</f>
        <v>0</v>
      </c>
      <c r="AL5" s="1">
        <f>'A REMPLIR - UTE 33'!AZ5</f>
        <v>0</v>
      </c>
      <c r="AM5" s="1">
        <f>'A REMPLIR - UTE 33'!BA5</f>
        <v>0</v>
      </c>
      <c r="AN5" s="1">
        <f>'A REMPLIR - UTE 33'!BB5</f>
        <v>0</v>
      </c>
      <c r="AO5" s="1">
        <f>'A REMPLIR - UTE 33'!BC5</f>
        <v>0</v>
      </c>
      <c r="AP5" s="1">
        <f>'A REMPLIR - UTE 33'!BD5</f>
        <v>0</v>
      </c>
      <c r="AQ5" s="1">
        <f>'A REMPLIR - UTE 33'!BE5</f>
        <v>0</v>
      </c>
      <c r="AR5" s="1" t="e">
        <f>'A REMPLIR - UTE 34'!#REF!</f>
        <v>#REF!</v>
      </c>
      <c r="AS5" s="1">
        <f>'A REMPLIR - UTE 34'!AT5</f>
        <v>0</v>
      </c>
      <c r="AT5" s="1">
        <f>'A REMPLIR - UTE 34'!AU5</f>
        <v>0</v>
      </c>
      <c r="AU5" s="1">
        <f>'A REMPLIR - UTE 34'!AV5</f>
        <v>0</v>
      </c>
      <c r="AV5" s="1">
        <f>'A REMPLIR - UTE 34'!AW5</f>
        <v>0</v>
      </c>
      <c r="AW5" s="1">
        <f>'A REMPLIR - UTE 34'!AX5</f>
        <v>0</v>
      </c>
      <c r="AX5" s="1">
        <f>'A REMPLIR - UTE 34'!AY5</f>
        <v>0</v>
      </c>
      <c r="AY5" s="1">
        <f>'A REMPLIR - UTE 34'!AZ5</f>
        <v>0</v>
      </c>
      <c r="AZ5" s="1">
        <f>'A REMPLIR - UTE 34'!BA5</f>
        <v>0</v>
      </c>
      <c r="BA5" s="1">
        <f>'A REMPLIR - UTE 34'!BB5</f>
        <v>0</v>
      </c>
      <c r="BB5" s="1">
        <f>'A REMPLIR - UTE 34'!BC5</f>
        <v>0</v>
      </c>
      <c r="BC5" s="1">
        <f>'A REMPLIR - UTE 34'!BD5</f>
        <v>0</v>
      </c>
      <c r="BD5" s="1">
        <f>'A REMPLIR - UTE 34'!BE5</f>
        <v>0</v>
      </c>
      <c r="BE5" s="1" t="e">
        <f>'A REMPLIR - UTE 38'!#REF!</f>
        <v>#REF!</v>
      </c>
      <c r="BF5" s="1">
        <f>'A REMPLIR - UTE 38'!AT5</f>
        <v>7.12</v>
      </c>
      <c r="BG5" s="1">
        <f>'A REMPLIR - UTE 38'!AU5</f>
        <v>3.51</v>
      </c>
      <c r="BH5" s="1">
        <f>'A REMPLIR - UTE 38'!AV5</f>
        <v>2.16</v>
      </c>
      <c r="BI5" s="1">
        <f>'A REMPLIR - UTE 38'!AW5</f>
        <v>1.62</v>
      </c>
      <c r="BJ5" s="1">
        <f>'A REMPLIR - UTE 38'!AX5</f>
        <v>1.33</v>
      </c>
      <c r="BK5" s="1">
        <f>'A REMPLIR - UTE 38'!AY5</f>
        <v>1.05</v>
      </c>
      <c r="BL5" s="1">
        <f>'A REMPLIR - UTE 38'!AZ5</f>
        <v>0.9</v>
      </c>
      <c r="BM5" s="1">
        <f>'A REMPLIR - UTE 38'!BA5</f>
        <v>0.87</v>
      </c>
      <c r="BN5" s="1">
        <f>'A REMPLIR - UTE 38'!BB5</f>
        <v>0.75</v>
      </c>
      <c r="BO5" s="1">
        <f>'A REMPLIR - UTE 38'!BC5</f>
        <v>0.65</v>
      </c>
      <c r="BP5" s="1">
        <f>'A REMPLIR - UTE 38'!BD5</f>
        <v>0.64</v>
      </c>
      <c r="BQ5" s="1">
        <f>'A REMPLIR - UTE 38'!BE5</f>
        <v>0.59</v>
      </c>
      <c r="BR5" s="1" t="e">
        <f>'A REMPLIR - UTE 31'!#REF!</f>
        <v>#REF!</v>
      </c>
      <c r="BS5" s="1">
        <f>'A REMPLIR - UTE 31'!BF5</f>
        <v>0</v>
      </c>
      <c r="BT5" s="1">
        <f>'A REMPLIR - UTE 31'!BG5</f>
        <v>0</v>
      </c>
      <c r="BU5" s="1">
        <f>'A REMPLIR - UTE 31'!BH5</f>
        <v>0</v>
      </c>
      <c r="BV5" s="1">
        <f>'A REMPLIR - UTE 31'!BI5</f>
        <v>0</v>
      </c>
      <c r="BW5" s="1">
        <f>'A REMPLIR - UTE 31'!BJ5</f>
        <v>0</v>
      </c>
      <c r="BX5" s="1">
        <f>'A REMPLIR - UTE 31'!BK5</f>
        <v>0</v>
      </c>
      <c r="BY5" s="1">
        <f>'A REMPLIR - UTE 31'!BL5</f>
        <v>0</v>
      </c>
      <c r="BZ5" s="1">
        <f>'A REMPLIR - UTE 31'!BM5</f>
        <v>0</v>
      </c>
      <c r="CA5" s="1">
        <f>'A REMPLIR - UTE 31'!BN5</f>
        <v>0</v>
      </c>
      <c r="CB5" s="1">
        <f>'A REMPLIR - UTE 31'!BO5</f>
        <v>0</v>
      </c>
      <c r="CC5" s="1">
        <f>'A REMPLIR - UTE 31'!BP5</f>
        <v>0</v>
      </c>
      <c r="CD5" s="1">
        <f>'A REMPLIR - UTE 31'!BQ5</f>
        <v>0</v>
      </c>
      <c r="CE5" s="1" t="e">
        <f>'A REMPLIR - UTE 32'!#REF!</f>
        <v>#REF!</v>
      </c>
      <c r="CF5" s="1">
        <f>'A REMPLIR - UTE 32'!BF5</f>
        <v>0</v>
      </c>
      <c r="CG5" s="1">
        <f>'A REMPLIR - UTE 32'!BG5</f>
        <v>0</v>
      </c>
      <c r="CH5" s="1">
        <f>'A REMPLIR - UTE 32'!BH5</f>
        <v>0</v>
      </c>
      <c r="CI5" s="1">
        <f>'A REMPLIR - UTE 32'!BI5</f>
        <v>0</v>
      </c>
      <c r="CJ5" s="1">
        <f>'A REMPLIR - UTE 32'!BJ5</f>
        <v>0</v>
      </c>
      <c r="CK5" s="1">
        <f>'A REMPLIR - UTE 32'!BK5</f>
        <v>0</v>
      </c>
      <c r="CL5" s="1">
        <f>'A REMPLIR - UTE 32'!BL5</f>
        <v>0</v>
      </c>
      <c r="CM5" s="1">
        <f>'A REMPLIR - UTE 32'!BM5</f>
        <v>0</v>
      </c>
      <c r="CN5" s="1">
        <f>'A REMPLIR - UTE 32'!BN5</f>
        <v>0</v>
      </c>
      <c r="CO5" s="1">
        <f>'A REMPLIR - UTE 32'!BO5</f>
        <v>0</v>
      </c>
      <c r="CP5" s="1">
        <f>'A REMPLIR - UTE 32'!BP5</f>
        <v>0</v>
      </c>
      <c r="CQ5" s="1">
        <f>'A REMPLIR - UTE 32'!BQ5</f>
        <v>0</v>
      </c>
      <c r="CR5" s="1" t="e">
        <f>'A REMPLIR - UTE 33'!#REF!</f>
        <v>#REF!</v>
      </c>
      <c r="CS5" s="1">
        <f>'A REMPLIR - UTE 33'!BF5</f>
        <v>0</v>
      </c>
      <c r="CT5" s="1">
        <f>'A REMPLIR - UTE 33'!BG5</f>
        <v>0</v>
      </c>
      <c r="CU5" s="1">
        <f>'A REMPLIR - UTE 33'!BH5</f>
        <v>0</v>
      </c>
      <c r="CV5" s="1">
        <f>'A REMPLIR - UTE 33'!BI5</f>
        <v>0</v>
      </c>
      <c r="CW5" s="1">
        <f>'A REMPLIR - UTE 33'!BJ5</f>
        <v>1.1499999999999999</v>
      </c>
      <c r="CX5" s="1">
        <f>'A REMPLIR - UTE 33'!BK5</f>
        <v>0.93</v>
      </c>
      <c r="CY5" s="1">
        <f>'A REMPLIR - UTE 33'!BL5</f>
        <v>0</v>
      </c>
      <c r="CZ5" s="1">
        <f>'A REMPLIR - UTE 33'!BM5</f>
        <v>0</v>
      </c>
      <c r="DA5" s="1">
        <f>'A REMPLIR - UTE 33'!BN5</f>
        <v>0</v>
      </c>
      <c r="DB5" s="1">
        <f>'A REMPLIR - UTE 33'!BO5</f>
        <v>0</v>
      </c>
      <c r="DC5" s="1">
        <f>'A REMPLIR - UTE 33'!BP5</f>
        <v>0</v>
      </c>
      <c r="DD5" s="1">
        <f>'A REMPLIR - UTE 33'!BQ5</f>
        <v>0</v>
      </c>
      <c r="DE5" s="1" t="e">
        <f>'A REMPLIR - UTE 34'!#REF!</f>
        <v>#REF!</v>
      </c>
      <c r="DF5" s="1">
        <f>'A REMPLIR - UTE 34'!BF5</f>
        <v>0</v>
      </c>
      <c r="DG5" s="1">
        <f>'A REMPLIR - UTE 34'!BG5</f>
        <v>0</v>
      </c>
      <c r="DH5" s="1">
        <f>'A REMPLIR - UTE 34'!BH5</f>
        <v>0</v>
      </c>
      <c r="DI5" s="1">
        <f>'A REMPLIR - UTE 34'!BI5</f>
        <v>0</v>
      </c>
      <c r="DJ5" s="1">
        <f>'A REMPLIR - UTE 34'!BJ5</f>
        <v>0</v>
      </c>
      <c r="DK5" s="1">
        <f>'A REMPLIR - UTE 34'!BK5</f>
        <v>0</v>
      </c>
      <c r="DL5" s="1">
        <f>'A REMPLIR - UTE 34'!BL5</f>
        <v>0</v>
      </c>
      <c r="DM5" s="1">
        <f>'A REMPLIR - UTE 34'!BM5</f>
        <v>0</v>
      </c>
      <c r="DN5" s="1">
        <f>'A REMPLIR - UTE 34'!BN5</f>
        <v>0</v>
      </c>
      <c r="DO5" s="1">
        <f>'A REMPLIR - UTE 34'!BO5</f>
        <v>0</v>
      </c>
      <c r="DP5" s="1">
        <f>'A REMPLIR - UTE 34'!BP5</f>
        <v>0</v>
      </c>
      <c r="DQ5" s="1">
        <f>'A REMPLIR - UTE 34'!BQ5</f>
        <v>0</v>
      </c>
      <c r="DR5" s="1" t="e">
        <f>'A REMPLIR - UTE 38'!#REF!</f>
        <v>#REF!</v>
      </c>
      <c r="DS5" s="1">
        <f>'A REMPLIR - UTE 38'!BF5</f>
        <v>0</v>
      </c>
      <c r="DT5" s="1">
        <f>'A REMPLIR - UTE 38'!BG5</f>
        <v>0</v>
      </c>
      <c r="DU5" s="1">
        <f>'A REMPLIR - UTE 38'!BH5</f>
        <v>0</v>
      </c>
      <c r="DV5" s="1">
        <f>'A REMPLIR - UTE 38'!BI5</f>
        <v>0</v>
      </c>
      <c r="DW5" s="1">
        <f>'A REMPLIR - UTE 38'!BJ5</f>
        <v>0</v>
      </c>
      <c r="DX5" s="1">
        <f>'A REMPLIR - UTE 38'!BK5</f>
        <v>0</v>
      </c>
      <c r="DY5" s="1">
        <f>'A REMPLIR - UTE 38'!BL5</f>
        <v>0</v>
      </c>
      <c r="DZ5" s="1">
        <f>'A REMPLIR - UTE 38'!BM5</f>
        <v>0</v>
      </c>
      <c r="EA5" s="1">
        <f>'A REMPLIR - UTE 38'!BN5</f>
        <v>0</v>
      </c>
      <c r="EB5" s="1">
        <f>'A REMPLIR - UTE 38'!BO5</f>
        <v>0</v>
      </c>
      <c r="EC5" s="1">
        <f>'A REMPLIR - UTE 38'!BP5</f>
        <v>0</v>
      </c>
      <c r="ED5" s="1">
        <f>'A REMPLIR - UTE 38'!BQ5</f>
        <v>0</v>
      </c>
      <c r="EE5" s="1" t="e">
        <f>'A REMPLIR - UTE 31'!#REF!</f>
        <v>#REF!</v>
      </c>
      <c r="EF5" s="1">
        <f>'A REMPLIR - UTE 31'!BR5</f>
        <v>0</v>
      </c>
      <c r="EG5" s="1">
        <f>'A REMPLIR - UTE 31'!BS5</f>
        <v>0</v>
      </c>
      <c r="EH5" s="1">
        <f>'A REMPLIR - UTE 31'!BT5</f>
        <v>0</v>
      </c>
      <c r="EI5" s="1">
        <f>'A REMPLIR - UTE 31'!BU5</f>
        <v>0</v>
      </c>
      <c r="EJ5" s="1">
        <f>'A REMPLIR - UTE 31'!BV5</f>
        <v>0</v>
      </c>
      <c r="EK5" s="1">
        <f>'A REMPLIR - UTE 31'!BW5</f>
        <v>0</v>
      </c>
      <c r="EL5" s="1">
        <f>'A REMPLIR - UTE 31'!BX5</f>
        <v>0</v>
      </c>
      <c r="EM5" s="1">
        <f>'A REMPLIR - UTE 31'!BY5</f>
        <v>0</v>
      </c>
      <c r="EN5" s="1">
        <f>'A REMPLIR - UTE 31'!BZ5</f>
        <v>0</v>
      </c>
      <c r="EO5" s="1">
        <f>'A REMPLIR - UTE 31'!CA5</f>
        <v>0</v>
      </c>
      <c r="EP5" s="1">
        <f>'A REMPLIR - UTE 31'!CB5</f>
        <v>0</v>
      </c>
      <c r="EQ5" s="1">
        <f>'A REMPLIR - UTE 31'!CC5</f>
        <v>0</v>
      </c>
      <c r="ER5" s="1" t="e">
        <f>'A REMPLIR - UTE 32'!#REF!</f>
        <v>#REF!</v>
      </c>
      <c r="ES5" s="1">
        <f>'A REMPLIR - UTE 32'!BR5</f>
        <v>0</v>
      </c>
      <c r="ET5" s="1">
        <f>'A REMPLIR - UTE 32'!BS5</f>
        <v>0</v>
      </c>
      <c r="EU5" s="1">
        <f>'A REMPLIR - UTE 32'!BT5</f>
        <v>0</v>
      </c>
      <c r="EV5" s="1">
        <f>'A REMPLIR - UTE 32'!BU5</f>
        <v>0</v>
      </c>
      <c r="EW5" s="1">
        <f>'A REMPLIR - UTE 32'!BV5</f>
        <v>0</v>
      </c>
      <c r="EX5" s="1">
        <f>'A REMPLIR - UTE 32'!BW5</f>
        <v>0</v>
      </c>
      <c r="EY5" s="1">
        <f>'A REMPLIR - UTE 32'!BX5</f>
        <v>0</v>
      </c>
      <c r="EZ5" s="1">
        <f>'A REMPLIR - UTE 32'!BY5</f>
        <v>0</v>
      </c>
      <c r="FA5" s="1">
        <f>'A REMPLIR - UTE 32'!BZ5</f>
        <v>0</v>
      </c>
      <c r="FB5" s="1">
        <f>'A REMPLIR - UTE 32'!CA5</f>
        <v>0</v>
      </c>
      <c r="FC5" s="1">
        <f>'A REMPLIR - UTE 32'!CB5</f>
        <v>0</v>
      </c>
      <c r="FD5" s="1">
        <f>'A REMPLIR - UTE 32'!CC5</f>
        <v>0</v>
      </c>
      <c r="FE5" s="1" t="e">
        <f>'A REMPLIR - UTE 33'!#REF!</f>
        <v>#REF!</v>
      </c>
      <c r="FF5" s="1">
        <f>'A REMPLIR - UTE 33'!BR5</f>
        <v>0</v>
      </c>
      <c r="FG5" s="1">
        <f>'A REMPLIR - UTE 33'!BS5</f>
        <v>0</v>
      </c>
      <c r="FH5" s="1">
        <f>'A REMPLIR - UTE 33'!BT5</f>
        <v>0</v>
      </c>
      <c r="FI5" s="1">
        <f>'A REMPLIR - UTE 33'!BU5</f>
        <v>0</v>
      </c>
      <c r="FJ5" s="1">
        <f>'A REMPLIR - UTE 33'!BV5</f>
        <v>0</v>
      </c>
      <c r="FK5" s="1">
        <f>'A REMPLIR - UTE 33'!BW5</f>
        <v>0</v>
      </c>
      <c r="FL5" s="1">
        <f>'A REMPLIR - UTE 33'!BX5</f>
        <v>0</v>
      </c>
      <c r="FM5" s="1">
        <f>'A REMPLIR - UTE 33'!BY5</f>
        <v>0</v>
      </c>
      <c r="FN5" s="1">
        <f>'A REMPLIR - UTE 33'!BZ5</f>
        <v>0</v>
      </c>
      <c r="FO5" s="1">
        <f>'A REMPLIR - UTE 33'!CA5</f>
        <v>0</v>
      </c>
      <c r="FP5" s="1">
        <f>'A REMPLIR - UTE 33'!CB5</f>
        <v>0</v>
      </c>
      <c r="FQ5" s="1">
        <f>'A REMPLIR - UTE 33'!CC5</f>
        <v>0</v>
      </c>
      <c r="FR5" s="1" t="e">
        <f>'A REMPLIR - UTE 34'!#REF!</f>
        <v>#REF!</v>
      </c>
      <c r="FS5" s="1">
        <f>'A REMPLIR - UTE 34'!BR5</f>
        <v>0</v>
      </c>
      <c r="FT5" s="1">
        <f>'A REMPLIR - UTE 34'!BS5</f>
        <v>0</v>
      </c>
      <c r="FU5" s="1">
        <f>'A REMPLIR - UTE 34'!BT5</f>
        <v>0</v>
      </c>
      <c r="FV5" s="1">
        <f>'A REMPLIR - UTE 34'!BU5</f>
        <v>0</v>
      </c>
      <c r="FW5" s="1">
        <f>'A REMPLIR - UTE 34'!BV5</f>
        <v>0</v>
      </c>
      <c r="FX5" s="1">
        <f>'A REMPLIR - UTE 34'!BW5</f>
        <v>0</v>
      </c>
      <c r="FY5" s="1">
        <f>'A REMPLIR - UTE 34'!BX5</f>
        <v>0</v>
      </c>
      <c r="FZ5" s="1">
        <f>'A REMPLIR - UTE 34'!BY5</f>
        <v>0</v>
      </c>
      <c r="GA5" s="1">
        <f>'A REMPLIR - UTE 34'!BZ5</f>
        <v>0</v>
      </c>
      <c r="GB5" s="1">
        <f>'A REMPLIR - UTE 34'!CA5</f>
        <v>0</v>
      </c>
      <c r="GC5" s="1">
        <f>'A REMPLIR - UTE 34'!CB5</f>
        <v>0</v>
      </c>
      <c r="GD5" s="1">
        <f>'A REMPLIR - UTE 34'!CC5</f>
        <v>0</v>
      </c>
      <c r="GE5" s="1" t="e">
        <f>'A REMPLIR - UTE 38'!#REF!</f>
        <v>#REF!</v>
      </c>
      <c r="GF5" s="1">
        <f>'A REMPLIR - UTE 38'!BR5</f>
        <v>0</v>
      </c>
      <c r="GG5" s="1">
        <f>'A REMPLIR - UTE 38'!BS5</f>
        <v>0</v>
      </c>
      <c r="GH5" s="1">
        <f>'A REMPLIR - UTE 38'!BT5</f>
        <v>0</v>
      </c>
      <c r="GI5" s="1">
        <f>'A REMPLIR - UTE 38'!BU5</f>
        <v>0</v>
      </c>
      <c r="GJ5" s="1">
        <f>'A REMPLIR - UTE 38'!BV5</f>
        <v>0</v>
      </c>
      <c r="GK5" s="1">
        <f>'A REMPLIR - UTE 38'!BW5</f>
        <v>0</v>
      </c>
      <c r="GL5" s="1">
        <f>'A REMPLIR - UTE 38'!BX5</f>
        <v>0</v>
      </c>
      <c r="GM5" s="1">
        <f>'A REMPLIR - UTE 38'!BY5</f>
        <v>0</v>
      </c>
      <c r="GN5" s="1">
        <f>'A REMPLIR - UTE 38'!BZ5</f>
        <v>0</v>
      </c>
      <c r="GO5" s="1">
        <f>'A REMPLIR - UTE 38'!CA5</f>
        <v>0</v>
      </c>
      <c r="GP5" s="1">
        <f>'A REMPLIR - UTE 38'!CB5</f>
        <v>0</v>
      </c>
      <c r="GQ5" s="1">
        <f>'A REMPLIR - UTE 38'!CC5</f>
        <v>0</v>
      </c>
    </row>
    <row r="6" spans="1:199" x14ac:dyDescent="0.25">
      <c r="A6" s="1" t="s">
        <v>98</v>
      </c>
      <c r="B6" s="1">
        <v>15</v>
      </c>
      <c r="F6" s="1">
        <f>IF(SUM('A REMPLIR - UTE 31'!AO8:AT8)=0,"",(SUM('A REMPLIR - UTE 31'!AO9:AT9)/SUM('A REMPLIR - UTE 31'!AO8:AT8))*1000000)</f>
        <v>0</v>
      </c>
      <c r="G6" s="1">
        <f>IF(SUM('A REMPLIR - UTE 31'!AP8:AU8)=0,"",(SUM('A REMPLIR - UTE 31'!AP9:AU9)/SUM('A REMPLIR - UTE 31'!AP8:AU8))*1000000)</f>
        <v>0</v>
      </c>
      <c r="H6" s="1">
        <f>IF(SUM('A REMPLIR - UTE 31'!AQ8:AV8)=0,"",(SUM('A REMPLIR - UTE 31'!AQ9:AV9)/SUM('A REMPLIR - UTE 31'!AQ8:AV8))*1000000)</f>
        <v>0</v>
      </c>
      <c r="I6" s="1">
        <f>IF(SUM('A REMPLIR - UTE 31'!AR8:AW8)=0,"",(SUM('A REMPLIR - UTE 31'!AR9:AW9)/SUM('A REMPLIR - UTE 31'!AR8:AW8))*1000000)</f>
        <v>0</v>
      </c>
      <c r="J6" s="1">
        <f>IF(SUM('A REMPLIR - UTE 31'!AS8:AX8)=0,"",(SUM('A REMPLIR - UTE 31'!AS9:AX9)/SUM('A REMPLIR - UTE 31'!AS8:AX8))*1000000)</f>
        <v>0</v>
      </c>
      <c r="K6" s="1">
        <f>IF(SUM('A REMPLIR - UTE 31'!AT8:AY8)=0,"",(SUM('A REMPLIR - UTE 31'!AT9:AY9)/SUM('A REMPLIR - UTE 31'!AT8:AY8))*1000000)</f>
        <v>0</v>
      </c>
      <c r="L6" s="1">
        <f>IF(SUM('A REMPLIR - UTE 31'!AU8:AZ8)=0,"",(SUM('A REMPLIR - UTE 31'!AU9:AZ9)/SUM('A REMPLIR - UTE 31'!AU8:AZ8))*1000000)</f>
        <v>0</v>
      </c>
      <c r="M6" s="1">
        <f>IF(SUM('A REMPLIR - UTE 31'!AV8:BA8)=0,"",(SUM('A REMPLIR - UTE 31'!AV9:BA9)/SUM('A REMPLIR - UTE 31'!AV8:BA8))*1000000)</f>
        <v>0</v>
      </c>
      <c r="N6" s="1">
        <f>IF(SUM('A REMPLIR - UTE 31'!AW8:BB8)=0,"",(SUM('A REMPLIR - UTE 31'!AW9:BB9)/SUM('A REMPLIR - UTE 31'!AW8:BB8))*1000000)</f>
        <v>0</v>
      </c>
      <c r="O6" s="1">
        <f>IF(SUM('A REMPLIR - UTE 31'!AX8:BC8)=0,"",(SUM('A REMPLIR - UTE 31'!AX9:BC9)/SUM('A REMPLIR - UTE 31'!AX8:BC8))*1000000)</f>
        <v>0</v>
      </c>
      <c r="P6" s="1">
        <f>IF(SUM('A REMPLIR - UTE 31'!AY8:BD8)=0,"",(SUM('A REMPLIR - UTE 31'!AY9:BD9)/SUM('A REMPLIR - UTE 31'!AY8:BD8))*1000000)</f>
        <v>0</v>
      </c>
      <c r="Q6" s="1">
        <f>IF(SUM('A REMPLIR - UTE 31'!AZ8:BE8)=0,"",(SUM('A REMPLIR - UTE 31'!AZ9:BE9)/SUM('A REMPLIR - UTE 31'!AZ8:BE8))*1000000)</f>
        <v>0</v>
      </c>
      <c r="S6" s="1">
        <f>IF(SUM('A REMPLIR - UTE 32'!AO8:AT8)=0,"",(SUM('A REMPLIR - UTE 32'!AO9:AT9)/SUM('A REMPLIR - UTE 32'!AO8:AT8))*1000000)</f>
        <v>0</v>
      </c>
      <c r="T6" s="1">
        <f>IF(SUM('A REMPLIR - UTE 32'!AP8:AU8)=0,"",(SUM('A REMPLIR - UTE 32'!AP9:AU9)/SUM('A REMPLIR - UTE 32'!AP8:AU8))*1000000)</f>
        <v>0</v>
      </c>
      <c r="U6" s="1">
        <f>IF(SUM('A REMPLIR - UTE 32'!AQ8:AV8)=0,"",(SUM('A REMPLIR - UTE 32'!AQ9:AV9)/SUM('A REMPLIR - UTE 32'!AQ8:AV8))*1000000)</f>
        <v>0</v>
      </c>
      <c r="V6" s="1">
        <f>IF(SUM('A REMPLIR - UTE 32'!AR8:AW8)=0,"",(SUM('A REMPLIR - UTE 32'!AR9:AW9)/SUM('A REMPLIR - UTE 32'!AR8:AW8))*1000000)</f>
        <v>0</v>
      </c>
      <c r="W6" s="1">
        <f>IF(SUM('A REMPLIR - UTE 32'!AS8:AX8)=0,"",(SUM('A REMPLIR - UTE 32'!AS9:AX9)/SUM('A REMPLIR - UTE 32'!AS8:AX8))*1000000)</f>
        <v>0</v>
      </c>
      <c r="X6" s="1">
        <f>IF(SUM('A REMPLIR - UTE 32'!AT8:AY8)=0,"",(SUM('A REMPLIR - UTE 32'!AT9:AY9)/SUM('A REMPLIR - UTE 32'!AT8:AY8))*1000000)</f>
        <v>0</v>
      </c>
      <c r="Y6" s="1">
        <f>IF(SUM('A REMPLIR - UTE 32'!AU8:AZ8)=0,"",(SUM('A REMPLIR - UTE 32'!AU9:AZ9)/SUM('A REMPLIR - UTE 32'!AU8:AZ8))*1000000)</f>
        <v>0</v>
      </c>
      <c r="Z6" s="1">
        <f>IF(SUM('A REMPLIR - UTE 32'!AV8:BA8)=0,"",(SUM('A REMPLIR - UTE 32'!AV9:BA9)/SUM('A REMPLIR - UTE 32'!AV8:BA8))*1000000)</f>
        <v>0</v>
      </c>
      <c r="AA6" s="1">
        <f>IF(SUM('A REMPLIR - UTE 32'!AW8:BB8)=0,"",(SUM('A REMPLIR - UTE 32'!AW9:BB9)/SUM('A REMPLIR - UTE 32'!AW8:BB8))*1000000)</f>
        <v>0</v>
      </c>
      <c r="AB6" s="1">
        <f>IF(SUM('A REMPLIR - UTE 32'!AX8:BC8)=0,"",(SUM('A REMPLIR - UTE 32'!AX9:BC9)/SUM('A REMPLIR - UTE 32'!AX8:BC8))*1000000)</f>
        <v>0</v>
      </c>
      <c r="AC6" s="1">
        <f>IF(SUM('A REMPLIR - UTE 32'!AY8:BD8)=0,"",(SUM('A REMPLIR - UTE 32'!AY9:BD9)/SUM('A REMPLIR - UTE 32'!AY8:BD8))*1000000)</f>
        <v>0</v>
      </c>
      <c r="AD6" s="1">
        <f>IF(SUM('A REMPLIR - UTE 32'!AZ8:BE8)=0,"",(SUM('A REMPLIR - UTE 32'!AZ9:BE9)/SUM('A REMPLIR - UTE 32'!AZ8:BE8))*1000000)</f>
        <v>0</v>
      </c>
      <c r="AF6" s="1">
        <f>IF(SUM('A REMPLIR - UTE 33'!AO8:AT8)=0,"",(SUM('A REMPLIR - UTE 33'!AO9:AT9)/SUM('A REMPLIR - UTE 33'!AO8:AT8))*1000000)</f>
        <v>0</v>
      </c>
      <c r="AG6" s="1">
        <f>IF(SUM('A REMPLIR - UTE 33'!AP8:AU8)=0,"",(SUM('A REMPLIR - UTE 33'!AP9:AU9)/SUM('A REMPLIR - UTE 33'!AP8:AU8))*1000000)</f>
        <v>0</v>
      </c>
      <c r="AH6" s="1">
        <f>IF(SUM('A REMPLIR - UTE 33'!AQ8:AV8)=0,"",(SUM('A REMPLIR - UTE 33'!AQ9:AV9)/SUM('A REMPLIR - UTE 33'!AQ8:AV8))*1000000)</f>
        <v>0</v>
      </c>
      <c r="AI6" s="1">
        <f>IF(SUM('A REMPLIR - UTE 33'!AR8:AW8)=0,"",(SUM('A REMPLIR - UTE 33'!AR9:AW9)/SUM('A REMPLIR - UTE 33'!AR8:AW8))*1000000)</f>
        <v>0</v>
      </c>
      <c r="AJ6" s="1">
        <f>IF(SUM('A REMPLIR - UTE 33'!AS8:AX8)=0,"",(SUM('A REMPLIR - UTE 33'!AS9:AX9)/SUM('A REMPLIR - UTE 33'!AS8:AX8))*1000000)</f>
        <v>0</v>
      </c>
      <c r="AK6" s="1">
        <f>IF(SUM('A REMPLIR - UTE 33'!AT8:AY8)=0,"",(SUM('A REMPLIR - UTE 33'!AT9:AY9)/SUM('A REMPLIR - UTE 33'!AT8:AY8))*1000000)</f>
        <v>0</v>
      </c>
      <c r="AL6" s="1">
        <f>IF(SUM('A REMPLIR - UTE 33'!AU8:AZ8)=0,"",(SUM('A REMPLIR - UTE 33'!AU9:AZ9)/SUM('A REMPLIR - UTE 33'!AU8:AZ8))*1000000)</f>
        <v>0</v>
      </c>
      <c r="AM6" s="1">
        <f>IF(SUM('A REMPLIR - UTE 33'!AV8:BA8)=0,"",(SUM('A REMPLIR - UTE 33'!AV9:BA9)/SUM('A REMPLIR - UTE 33'!AV8:BA8))*1000000)</f>
        <v>0</v>
      </c>
      <c r="AN6" s="1">
        <f>IF(SUM('A REMPLIR - UTE 33'!AW8:BB8)=0,"",(SUM('A REMPLIR - UTE 33'!AW9:BB9)/SUM('A REMPLIR - UTE 33'!AW8:BB8))*1000000)</f>
        <v>0</v>
      </c>
      <c r="AO6" s="1">
        <f>IF(SUM('A REMPLIR - UTE 33'!AX8:BC8)=0,"",(SUM('A REMPLIR - UTE 33'!AX9:BC9)/SUM('A REMPLIR - UTE 33'!AX8:BC8))*1000000)</f>
        <v>0</v>
      </c>
      <c r="AP6" s="1">
        <f>IF(SUM('A REMPLIR - UTE 33'!AY8:BD8)=0,"",(SUM('A REMPLIR - UTE 33'!AY9:BD9)/SUM('A REMPLIR - UTE 33'!AY8:BD8))*1000000)</f>
        <v>0</v>
      </c>
      <c r="AQ6" s="1">
        <f>IF(SUM('A REMPLIR - UTE 33'!AZ8:BE8)=0,"",(SUM('A REMPLIR - UTE 33'!AZ9:BE9)/SUM('A REMPLIR - UTE 33'!AZ8:BE8))*1000000)</f>
        <v>0</v>
      </c>
      <c r="AS6" s="1">
        <f>IF(SUM('A REMPLIR - UTE 34'!AO8:AT8)=0,"",(SUM('A REMPLIR - UTE 34'!AO9:AT9)/SUM('A REMPLIR - UTE 34'!AO8:AT8))*1000000)</f>
        <v>0</v>
      </c>
      <c r="AT6" s="1">
        <f>IF(SUM('A REMPLIR - UTE 34'!AP8:AU8)=0,"",(SUM('A REMPLIR - UTE 34'!AP9:AU9)/SUM('A REMPLIR - UTE 34'!AP8:AU8))*1000000)</f>
        <v>0</v>
      </c>
      <c r="AU6" s="1">
        <f>IF(SUM('A REMPLIR - UTE 34'!AQ8:AV8)=0,"",(SUM('A REMPLIR - UTE 34'!AQ9:AV9)/SUM('A REMPLIR - UTE 34'!AQ8:AV8))*1000000)</f>
        <v>0</v>
      </c>
      <c r="AV6" s="1">
        <f>IF(SUM('A REMPLIR - UTE 34'!AR8:AW8)=0,"",(SUM('A REMPLIR - UTE 34'!AR9:AW9)/SUM('A REMPLIR - UTE 34'!AR8:AW8))*1000000)</f>
        <v>0</v>
      </c>
      <c r="AW6" s="1">
        <f>IF(SUM('A REMPLIR - UTE 34'!AS8:AX8)=0,"",(SUM('A REMPLIR - UTE 34'!AS9:AX9)/SUM('A REMPLIR - UTE 34'!AS8:AX8))*1000000)</f>
        <v>0</v>
      </c>
      <c r="AX6" s="1">
        <f>IF(SUM('A REMPLIR - UTE 34'!AT8:AY8)=0,"",(SUM('A REMPLIR - UTE 34'!AT9:AY9)/SUM('A REMPLIR - UTE 34'!AT8:AY8))*1000000)</f>
        <v>0</v>
      </c>
      <c r="AY6" s="1">
        <f>IF(SUM('A REMPLIR - UTE 34'!AU8:AZ8)=0,"",(SUM('A REMPLIR - UTE 34'!AU9:AZ9)/SUM('A REMPLIR - UTE 34'!AU8:AZ8))*1000000)</f>
        <v>0</v>
      </c>
      <c r="AZ6" s="1">
        <f>IF(SUM('A REMPLIR - UTE 34'!AV8:BA8)=0,"",(SUM('A REMPLIR - UTE 34'!AV9:BA9)/SUM('A REMPLIR - UTE 34'!AV8:BA8))*1000000)</f>
        <v>0</v>
      </c>
      <c r="BA6" s="1">
        <f>IF(SUM('A REMPLIR - UTE 34'!AW8:BB8)=0,"",(SUM('A REMPLIR - UTE 34'!AW9:BB9)/SUM('A REMPLIR - UTE 34'!AW8:BB8))*1000000)</f>
        <v>0</v>
      </c>
      <c r="BB6" s="1">
        <f>IF(SUM('A REMPLIR - UTE 34'!AX8:BC8)=0,"",(SUM('A REMPLIR - UTE 34'!AX9:BC9)/SUM('A REMPLIR - UTE 34'!AX8:BC8))*1000000)</f>
        <v>0</v>
      </c>
      <c r="BC6" s="1">
        <f>IF(SUM('A REMPLIR - UTE 34'!AY8:BD8)=0,"",(SUM('A REMPLIR - UTE 34'!AY9:BD9)/SUM('A REMPLIR - UTE 34'!AY8:BD8))*1000000)</f>
        <v>0</v>
      </c>
      <c r="BD6" s="1">
        <f>IF(SUM('A REMPLIR - UTE 34'!AZ8:BE8)=0,"",(SUM('A REMPLIR - UTE 34'!AZ9:BE9)/SUM('A REMPLIR - UTE 34'!AZ8:BE8))*1000000)</f>
        <v>0</v>
      </c>
      <c r="BF6" s="1">
        <f>IF(SUM('A REMPLIR - UTE 38'!AO8:AT8)=0,"",(SUM('A REMPLIR - UTE 38'!AO9:AT9)/SUM('A REMPLIR - UTE 38'!AO8:AT8))*1000000)</f>
        <v>0</v>
      </c>
      <c r="BG6" s="1">
        <f>IF(SUM('A REMPLIR - UTE 38'!AP8:AU8)=0,"",(SUM('A REMPLIR - UTE 38'!AP9:AU9)/SUM('A REMPLIR - UTE 38'!AP8:AU8))*1000000)</f>
        <v>0</v>
      </c>
      <c r="BH6" s="1">
        <f>IF(SUM('A REMPLIR - UTE 38'!AQ8:AV8)=0,"",(SUM('A REMPLIR - UTE 38'!AQ9:AV9)/SUM('A REMPLIR - UTE 38'!AQ8:AV8))*1000000)</f>
        <v>0</v>
      </c>
      <c r="BI6" s="1">
        <f>IF(SUM('A REMPLIR - UTE 38'!AR8:AW8)=0,"",(SUM('A REMPLIR - UTE 38'!AR9:AW9)/SUM('A REMPLIR - UTE 38'!AR8:AW8))*1000000)</f>
        <v>0</v>
      </c>
      <c r="BJ6" s="1">
        <f>IF(SUM('A REMPLIR - UTE 38'!AS8:AX8)=0,"",(SUM('A REMPLIR - UTE 38'!AS9:AX9)/SUM('A REMPLIR - UTE 38'!AS8:AX8))*1000000)</f>
        <v>0</v>
      </c>
      <c r="BK6" s="1">
        <f>IF(SUM('A REMPLIR - UTE 38'!AT8:AY8)=0,"",(SUM('A REMPLIR - UTE 38'!AT9:AY9)/SUM('A REMPLIR - UTE 38'!AT8:AY8))*1000000)</f>
        <v>0</v>
      </c>
      <c r="BL6" s="1">
        <f>IF(SUM('A REMPLIR - UTE 38'!AU8:AZ8)=0,"",(SUM('A REMPLIR - UTE 38'!AU9:AZ9)/SUM('A REMPLIR - UTE 38'!AU8:AZ8))*1000000)</f>
        <v>0</v>
      </c>
      <c r="BM6" s="1">
        <f>IF(SUM('A REMPLIR - UTE 38'!AV8:BA8)=0,"",(SUM('A REMPLIR - UTE 38'!AV9:BA9)/SUM('A REMPLIR - UTE 38'!AV8:BA8))*1000000)</f>
        <v>0</v>
      </c>
      <c r="BN6" s="1">
        <f>IF(SUM('A REMPLIR - UTE 38'!AW8:BB8)=0,"",(SUM('A REMPLIR - UTE 38'!AW9:BB9)/SUM('A REMPLIR - UTE 38'!AW8:BB8))*1000000)</f>
        <v>0</v>
      </c>
      <c r="BO6" s="1">
        <f>IF(SUM('A REMPLIR - UTE 38'!AX8:BC8)=0,"",(SUM('A REMPLIR - UTE 38'!AX9:BC9)/SUM('A REMPLIR - UTE 38'!AX8:BC8))*1000000)</f>
        <v>0</v>
      </c>
      <c r="BP6" s="1">
        <f>IF(SUM('A REMPLIR - UTE 38'!AY8:BD8)=0,"",(SUM('A REMPLIR - UTE 38'!AY9:BD9)/SUM('A REMPLIR - UTE 38'!AY8:BD8))*1000000)</f>
        <v>0</v>
      </c>
      <c r="BQ6" s="1">
        <f>IF(SUM('A REMPLIR - UTE 38'!AZ8:BE8)=0,"",(SUM('A REMPLIR - UTE 38'!AZ9:BE9)/SUM('A REMPLIR - UTE 38'!AZ8:BE8))*1000000)</f>
        <v>0</v>
      </c>
      <c r="BS6" s="1">
        <f>IF(SUM('A REMPLIR - UTE 31'!BA8:BF8)=0,"",(SUM('A REMPLIR - UTE 31'!BA9:BF9)/SUM('A REMPLIR - UTE 31'!BA8:BF8))*1000000)</f>
        <v>0</v>
      </c>
      <c r="BT6" s="1">
        <f>IF(SUM('A REMPLIR - UTE 31'!BB8:BG8)=0,"",(SUM('A REMPLIR - UTE 31'!BB9:BG9)/SUM('A REMPLIR - UTE 31'!BB8:BG8))*1000000)</f>
        <v>0</v>
      </c>
      <c r="BU6" s="1">
        <f>IF(SUM('A REMPLIR - UTE 31'!BC8:BH8)=0,"",(SUM('A REMPLIR - UTE 31'!BC9:BH9)/SUM('A REMPLIR - UTE 31'!BC8:BH8))*1000000)</f>
        <v>0</v>
      </c>
      <c r="BV6" s="1">
        <f>IF(SUM('A REMPLIR - UTE 31'!BD8:BI8)=0,"",(SUM('A REMPLIR - UTE 31'!BD9:BI9)/SUM('A REMPLIR - UTE 31'!BD8:BI8))*1000000)</f>
        <v>0</v>
      </c>
      <c r="BW6" s="1">
        <f>IF(SUM('A REMPLIR - UTE 31'!BE8:BJ8)=0,"",(SUM('A REMPLIR - UTE 31'!BE9:BJ9)/SUM('A REMPLIR - UTE 31'!BE8:BJ8))*1000000)</f>
        <v>0</v>
      </c>
      <c r="BX6" s="1">
        <f>IF(SUM('A REMPLIR - UTE 31'!BF8:BK8)=0,"",(SUM('A REMPLIR - UTE 31'!BF9:BK9)/SUM('A REMPLIR - UTE 31'!BF8:BK8))*1000000)</f>
        <v>0</v>
      </c>
      <c r="BY6" s="1">
        <f>IF(SUM('A REMPLIR - UTE 31'!BG8:BL8)=0,"",(SUM('A REMPLIR - UTE 31'!BG9:BL9)/SUM('A REMPLIR - UTE 31'!BG8:BL8))*1000000)</f>
        <v>0</v>
      </c>
      <c r="BZ6" s="1">
        <f>IF(SUM('A REMPLIR - UTE 31'!BH8:BM8)=0,"",(SUM('A REMPLIR - UTE 31'!BH9:BM9)/SUM('A REMPLIR - UTE 31'!BH8:BM8))*1000000)</f>
        <v>0</v>
      </c>
      <c r="CA6" s="1">
        <f>IF(SUM('A REMPLIR - UTE 31'!BI8:BN8)=0,"",(SUM('A REMPLIR - UTE 31'!BI9:BN9)/SUM('A REMPLIR - UTE 31'!BI8:BN8))*1000000)</f>
        <v>0</v>
      </c>
      <c r="CB6" s="1">
        <f>IF(SUM('A REMPLIR - UTE 31'!BJ8:BO8)=0,"",(SUM('A REMPLIR - UTE 31'!BJ9:BO9)/SUM('A REMPLIR - UTE 31'!BJ8:BO8))*1000000)</f>
        <v>0</v>
      </c>
      <c r="CC6" s="1">
        <f>IF(SUM('A REMPLIR - UTE 31'!BK8:BP8)=0,"",(SUM('A REMPLIR - UTE 31'!BK9:BP9)/SUM('A REMPLIR - UTE 31'!BK8:BP8))*1000000)</f>
        <v>0</v>
      </c>
      <c r="CD6" s="1" t="str">
        <f>IF(SUM('A REMPLIR - UTE 31'!BL8:BQ8)=0,"",(SUM('A REMPLIR - UTE 31'!BL9:BQ9)/SUM('A REMPLIR - UTE 31'!BL8:BQ8))*1000000)</f>
        <v/>
      </c>
      <c r="CF6" s="1">
        <f>IF(SUM('A REMPLIR - UTE 32'!BA8:BF8)=0,"",(SUM('A REMPLIR - UTE 32'!BA9:BF9)/SUM('A REMPLIR - UTE 32'!BA8:BF8))*1000000)</f>
        <v>0</v>
      </c>
      <c r="CG6" s="1">
        <f>IF(SUM('A REMPLIR - UTE 32'!BB8:BG8)=0,"",(SUM('A REMPLIR - UTE 32'!BB9:BG9)/SUM('A REMPLIR - UTE 32'!BB8:BG8))*1000000)</f>
        <v>0</v>
      </c>
      <c r="CH6" s="1">
        <f>IF(SUM('A REMPLIR - UTE 32'!BC8:BH8)=0,"",(SUM('A REMPLIR - UTE 32'!BC9:BH9)/SUM('A REMPLIR - UTE 32'!BC8:BH8))*1000000)</f>
        <v>0</v>
      </c>
      <c r="CI6" s="1">
        <f>IF(SUM('A REMPLIR - UTE 32'!BD8:BI8)=0,"",(SUM('A REMPLIR - UTE 32'!BD9:BI9)/SUM('A REMPLIR - UTE 32'!BD8:BI8))*1000000)</f>
        <v>0</v>
      </c>
      <c r="CJ6" s="1">
        <f>IF(SUM('A REMPLIR - UTE 32'!BE8:BJ8)=0,"",(SUM('A REMPLIR - UTE 32'!BE9:BJ9)/SUM('A REMPLIR - UTE 32'!BE8:BJ8))*1000000)</f>
        <v>0</v>
      </c>
      <c r="CK6" s="1">
        <f>IF(SUM('A REMPLIR - UTE 32'!BF8:BK8)=0,"",(SUM('A REMPLIR - UTE 32'!BF9:BK9)/SUM('A REMPLIR - UTE 32'!BF8:BK8))*1000000)</f>
        <v>0</v>
      </c>
      <c r="CL6" s="1">
        <f>IF(SUM('A REMPLIR - UTE 32'!BG8:BL8)=0,"",(SUM('A REMPLIR - UTE 32'!BG9:BL9)/SUM('A REMPLIR - UTE 32'!BG8:BL8))*1000000)</f>
        <v>0</v>
      </c>
      <c r="CM6" s="1">
        <f>IF(SUM('A REMPLIR - UTE 32'!BH8:BM8)=0,"",(SUM('A REMPLIR - UTE 32'!BH9:BM9)/SUM('A REMPLIR - UTE 32'!BH8:BM8))*1000000)</f>
        <v>0</v>
      </c>
      <c r="CN6" s="1">
        <f>IF(SUM('A REMPLIR - UTE 32'!BI8:BN8)=0,"",(SUM('A REMPLIR - UTE 32'!BI9:BN9)/SUM('A REMPLIR - UTE 32'!BI8:BN8))*1000000)</f>
        <v>0</v>
      </c>
      <c r="CO6" s="1">
        <f>IF(SUM('A REMPLIR - UTE 32'!BJ8:BO8)=0,"",(SUM('A REMPLIR - UTE 32'!BJ9:BO9)/SUM('A REMPLIR - UTE 32'!BJ8:BO8))*1000000)</f>
        <v>0</v>
      </c>
      <c r="CP6" s="1">
        <f>IF(SUM('A REMPLIR - UTE 32'!BK8:BP8)=0,"",(SUM('A REMPLIR - UTE 32'!BK9:BP9)/SUM('A REMPLIR - UTE 32'!BK8:BP8))*1000000)</f>
        <v>0</v>
      </c>
      <c r="CQ6" s="1" t="str">
        <f>IF(SUM('A REMPLIR - UTE 32'!BL8:BQ8)=0,"",(SUM('A REMPLIR - UTE 32'!BL9:BQ9)/SUM('A REMPLIR - UTE 32'!BL8:BQ8))*1000000)</f>
        <v/>
      </c>
      <c r="CS6" s="1">
        <f>IF(SUM('A REMPLIR - UTE 33'!BA8:BF8)=0,"",(SUM('A REMPLIR - UTE 33'!BA9:BF9)/SUM('A REMPLIR - UTE 33'!BA8:BF8))*1000000)</f>
        <v>0</v>
      </c>
      <c r="CT6" s="1">
        <f>IF(SUM('A REMPLIR - UTE 33'!BB8:BG8)=0,"",(SUM('A REMPLIR - UTE 33'!BB9:BG9)/SUM('A REMPLIR - UTE 33'!BB8:BG8))*1000000)</f>
        <v>0</v>
      </c>
      <c r="CU6" s="1">
        <f>IF(SUM('A REMPLIR - UTE 33'!BC8:BH8)=0,"",(SUM('A REMPLIR - UTE 33'!BC9:BH9)/SUM('A REMPLIR - UTE 33'!BC8:BH8))*1000000)</f>
        <v>0</v>
      </c>
      <c r="CV6" s="1">
        <f>IF(SUM('A REMPLIR - UTE 33'!BD8:BI8)=0,"",(SUM('A REMPLIR - UTE 33'!BD9:BI9)/SUM('A REMPLIR - UTE 33'!BD8:BI8))*1000000)</f>
        <v>0</v>
      </c>
      <c r="CW6" s="1">
        <f>IF(SUM('A REMPLIR - UTE 33'!BE8:BJ8)=0,"",(SUM('A REMPLIR - UTE 33'!BE9:BJ9)/SUM('A REMPLIR - UTE 33'!BE8:BJ8))*1000000)</f>
        <v>0</v>
      </c>
      <c r="CX6" s="1">
        <f>IF(SUM('A REMPLIR - UTE 33'!BF8:BK8)=0,"",(SUM('A REMPLIR - UTE 33'!BF9:BK9)/SUM('A REMPLIR - UTE 33'!BF8:BK8))*1000000)</f>
        <v>0</v>
      </c>
      <c r="CY6" s="1">
        <f>IF(SUM('A REMPLIR - UTE 33'!BG8:BL8)=0,"",(SUM('A REMPLIR - UTE 33'!BG9:BL9)/SUM('A REMPLIR - UTE 33'!BG8:BL8))*1000000)</f>
        <v>0</v>
      </c>
      <c r="CZ6" s="1">
        <f>IF(SUM('A REMPLIR - UTE 33'!BH8:BM8)=0,"",(SUM('A REMPLIR - UTE 33'!BH9:BM9)/SUM('A REMPLIR - UTE 33'!BH8:BM8))*1000000)</f>
        <v>0</v>
      </c>
      <c r="DA6" s="1">
        <f>IF(SUM('A REMPLIR - UTE 33'!BI8:BN8)=0,"",(SUM('A REMPLIR - UTE 33'!BI9:BN9)/SUM('A REMPLIR - UTE 33'!BI8:BN8))*1000000)</f>
        <v>0</v>
      </c>
      <c r="DB6" s="1">
        <f>IF(SUM('A REMPLIR - UTE 33'!BJ8:BO8)=0,"",(SUM('A REMPLIR - UTE 33'!BJ9:BO9)/SUM('A REMPLIR - UTE 33'!BJ8:BO8))*1000000)</f>
        <v>0</v>
      </c>
      <c r="DC6" s="1">
        <f>IF(SUM('A REMPLIR - UTE 33'!BK8:BP8)=0,"",(SUM('A REMPLIR - UTE 33'!BK9:BP9)/SUM('A REMPLIR - UTE 33'!BK8:BP8))*1000000)</f>
        <v>0</v>
      </c>
      <c r="DD6" s="1" t="str">
        <f>IF(SUM('A REMPLIR - UTE 33'!BL8:BQ8)=0,"",(SUM('A REMPLIR - UTE 33'!BL9:BQ9)/SUM('A REMPLIR - UTE 33'!BL8:BQ8))*1000000)</f>
        <v/>
      </c>
      <c r="DF6" s="1">
        <f>IF(SUM('A REMPLIR - UTE 34'!BA8:BF8)=0,"",(SUM('A REMPLIR - UTE 34'!BA9:BF9)/SUM('A REMPLIR - UTE 34'!BA8:BF8))*1000000)</f>
        <v>0</v>
      </c>
      <c r="DG6" s="1">
        <f>IF(SUM('A REMPLIR - UTE 34'!BB8:BG8)=0,"",(SUM('A REMPLIR - UTE 34'!BB9:BG9)/SUM('A REMPLIR - UTE 34'!BB8:BG8))*1000000)</f>
        <v>0</v>
      </c>
      <c r="DH6" s="1">
        <f>IF(SUM('A REMPLIR - UTE 34'!BC8:BH8)=0,"",(SUM('A REMPLIR - UTE 34'!BC9:BH9)/SUM('A REMPLIR - UTE 34'!BC8:BH8))*1000000)</f>
        <v>0</v>
      </c>
      <c r="DI6" s="1">
        <f>IF(SUM('A REMPLIR - UTE 34'!BD8:BI8)=0,"",(SUM('A REMPLIR - UTE 34'!BD9:BI9)/SUM('A REMPLIR - UTE 34'!BD8:BI8))*1000000)</f>
        <v>0</v>
      </c>
      <c r="DJ6" s="1">
        <f>IF(SUM('A REMPLIR - UTE 34'!BE8:BJ8)=0,"",(SUM('A REMPLIR - UTE 34'!BE9:BJ9)/SUM('A REMPLIR - UTE 34'!BE8:BJ8))*1000000)</f>
        <v>0</v>
      </c>
      <c r="DK6" s="1">
        <f>IF(SUM('A REMPLIR - UTE 34'!BF8:BK8)=0,"",(SUM('A REMPLIR - UTE 34'!BF9:BK9)/SUM('A REMPLIR - UTE 34'!BF8:BK8))*1000000)</f>
        <v>0</v>
      </c>
      <c r="DL6" s="1">
        <f>IF(SUM('A REMPLIR - UTE 34'!BG8:BL8)=0,"",(SUM('A REMPLIR - UTE 34'!BG9:BL9)/SUM('A REMPLIR - UTE 34'!BG8:BL8))*1000000)</f>
        <v>0</v>
      </c>
      <c r="DM6" s="1">
        <f>IF(SUM('A REMPLIR - UTE 34'!BH8:BM8)=0,"",(SUM('A REMPLIR - UTE 34'!BH9:BM9)/SUM('A REMPLIR - UTE 34'!BH8:BM8))*1000000)</f>
        <v>0</v>
      </c>
      <c r="DN6" s="1">
        <f>IF(SUM('A REMPLIR - UTE 34'!BI8:BN8)=0,"",(SUM('A REMPLIR - UTE 34'!BI9:BN9)/SUM('A REMPLIR - UTE 34'!BI8:BN8))*1000000)</f>
        <v>0</v>
      </c>
      <c r="DO6" s="1">
        <f>IF(SUM('A REMPLIR - UTE 34'!BJ8:BO8)=0,"",(SUM('A REMPLIR - UTE 34'!BJ9:BO9)/SUM('A REMPLIR - UTE 34'!BJ8:BO8))*1000000)</f>
        <v>0</v>
      </c>
      <c r="DP6" s="1">
        <f>IF(SUM('A REMPLIR - UTE 34'!BK8:BP8)=0,"",(SUM('A REMPLIR - UTE 34'!BK9:BP9)/SUM('A REMPLIR - UTE 34'!BK8:BP8))*1000000)</f>
        <v>0</v>
      </c>
      <c r="DQ6" s="1" t="str">
        <f>IF(SUM('A REMPLIR - UTE 34'!BL8:BQ8)=0,"",(SUM('A REMPLIR - UTE 34'!BL9:BQ9)/SUM('A REMPLIR - UTE 34'!BL8:BQ8))*1000000)</f>
        <v/>
      </c>
      <c r="DS6" s="1">
        <f>IF(SUM('A REMPLIR - UTE 38'!BA8:BF8)=0,"",(SUM('A REMPLIR - UTE 38'!BA9:BF9)/SUM('A REMPLIR - UTE 38'!BA8:BF8))*1000000)</f>
        <v>0</v>
      </c>
      <c r="DT6" s="1">
        <f>IF(SUM('A REMPLIR - UTE 38'!BB8:BG8)=0,"",(SUM('A REMPLIR - UTE 38'!BB9:BG9)/SUM('A REMPLIR - UTE 38'!BB8:BG8))*1000000)</f>
        <v>0</v>
      </c>
      <c r="DU6" s="1">
        <f>IF(SUM('A REMPLIR - UTE 38'!BC8:BH8)=0,"",(SUM('A REMPLIR - UTE 38'!BC9:BH9)/SUM('A REMPLIR - UTE 38'!BC8:BH8))*1000000)</f>
        <v>0</v>
      </c>
      <c r="DV6" s="1">
        <f>IF(SUM('A REMPLIR - UTE 38'!BD8:BI8)=0,"",(SUM('A REMPLIR - UTE 38'!BD9:BI9)/SUM('A REMPLIR - UTE 38'!BD8:BI8))*1000000)</f>
        <v>0</v>
      </c>
      <c r="DW6" s="1">
        <f>IF(SUM('A REMPLIR - UTE 38'!BE8:BJ8)=0,"",(SUM('A REMPLIR - UTE 38'!BE9:BJ9)/SUM('A REMPLIR - UTE 38'!BE8:BJ8))*1000000)</f>
        <v>0</v>
      </c>
      <c r="DX6" s="1">
        <f>IF(SUM('A REMPLIR - UTE 38'!BF8:BK8)=0,"",(SUM('A REMPLIR - UTE 38'!BF9:BK9)/SUM('A REMPLIR - UTE 38'!BF8:BK8))*1000000)</f>
        <v>0</v>
      </c>
      <c r="DY6" s="1">
        <f>IF(SUM('A REMPLIR - UTE 38'!BG8:BL8)=0,"",(SUM('A REMPLIR - UTE 38'!BG9:BL9)/SUM('A REMPLIR - UTE 38'!BG8:BL8))*1000000)</f>
        <v>0</v>
      </c>
      <c r="DZ6" s="1">
        <f>IF(SUM('A REMPLIR - UTE 38'!BH8:BM8)=0,"",(SUM('A REMPLIR - UTE 38'!BH9:BM9)/SUM('A REMPLIR - UTE 38'!BH8:BM8))*1000000)</f>
        <v>0</v>
      </c>
      <c r="EA6" s="1">
        <f>IF(SUM('A REMPLIR - UTE 38'!BI8:BN8)=0,"",(SUM('A REMPLIR - UTE 38'!BI9:BN9)/SUM('A REMPLIR - UTE 38'!BI8:BN8))*1000000)</f>
        <v>0</v>
      </c>
      <c r="EB6" s="1">
        <f>IF(SUM('A REMPLIR - UTE 38'!BJ8:BO8)=0,"",(SUM('A REMPLIR - UTE 38'!BJ9:BO9)/SUM('A REMPLIR - UTE 38'!BJ8:BO8))*1000000)</f>
        <v>0</v>
      </c>
      <c r="EC6" s="1">
        <f>IF(SUM('A REMPLIR - UTE 38'!BK8:BP8)=0,"",(SUM('A REMPLIR - UTE 38'!BK9:BP9)/SUM('A REMPLIR - UTE 38'!BK8:BP8))*1000000)</f>
        <v>0</v>
      </c>
      <c r="ED6" s="1" t="str">
        <f>IF(SUM('A REMPLIR - UTE 38'!BL8:BQ8)=0,"",(SUM('A REMPLIR - UTE 38'!BL9:BQ9)/SUM('A REMPLIR - UTE 38'!BL8:BQ8))*1000000)</f>
        <v/>
      </c>
    </row>
    <row r="7" spans="1:199" x14ac:dyDescent="0.25">
      <c r="A7" s="1" t="s">
        <v>99</v>
      </c>
      <c r="F7" s="1">
        <f>IF(SUM('A REMPLIR - UTE 31'!AO13:AT13)=0,"",(SUM('A REMPLIR - UTE 31'!AO14:AT14)/SUM('A REMPLIR - UTE 31'!AO13:AT13))*1000000)</f>
        <v>0</v>
      </c>
      <c r="G7" s="1">
        <f>IF(SUM('A REMPLIR - UTE 31'!AP13:AU13)=0,"",(SUM('A REMPLIR - UTE 31'!AP14:AU14)/SUM('A REMPLIR - UTE 31'!AP13:AU13))*1000000)</f>
        <v>0</v>
      </c>
      <c r="H7" s="1">
        <f>IF(SUM('A REMPLIR - UTE 31'!AQ13:AV13)=0,"",(SUM('A REMPLIR - UTE 31'!AQ14:AV14)/SUM('A REMPLIR - UTE 31'!AQ13:AV13))*1000000)</f>
        <v>0</v>
      </c>
      <c r="I7" s="1">
        <f>IF(SUM('A REMPLIR - UTE 31'!AR13:AW13)=0,"",(SUM('A REMPLIR - UTE 31'!AR14:AW14)/SUM('A REMPLIR - UTE 31'!AR13:AW13))*1000000)</f>
        <v>0</v>
      </c>
      <c r="J7" s="1">
        <f>IF(SUM('A REMPLIR - UTE 31'!AS13:AX13)=0,"",(SUM('A REMPLIR - UTE 31'!AS14:AX14)/SUM('A REMPLIR - UTE 31'!AS13:AX13))*1000000)</f>
        <v>0</v>
      </c>
      <c r="K7" s="1">
        <f>IF(SUM('A REMPLIR - UTE 31'!AT13:AY13)=0,"",(SUM('A REMPLIR - UTE 31'!AT14:AY14)/SUM('A REMPLIR - UTE 31'!AT13:AY13))*1000000)</f>
        <v>0</v>
      </c>
      <c r="L7" s="1">
        <f>IF(SUM('A REMPLIR - UTE 31'!AU13:AZ13)=0,"",(SUM('A REMPLIR - UTE 31'!AU14:AZ14)/SUM('A REMPLIR - UTE 31'!AU13:AZ13))*1000000)</f>
        <v>0</v>
      </c>
      <c r="M7" s="1">
        <f>IF(SUM('A REMPLIR - UTE 31'!AV13:BA13)=0,"",(SUM('A REMPLIR - UTE 31'!AV14:BA14)/SUM('A REMPLIR - UTE 31'!AV13:BA13))*1000000)</f>
        <v>0</v>
      </c>
      <c r="N7" s="1">
        <f>IF(SUM('A REMPLIR - UTE 31'!AW13:BB13)=0,"",(SUM('A REMPLIR - UTE 31'!AW14:BB14)/SUM('A REMPLIR - UTE 31'!AW13:BB13))*1000000)</f>
        <v>0</v>
      </c>
      <c r="O7" s="1">
        <f>IF(SUM('A REMPLIR - UTE 31'!AX13:BC13)=0,"",(SUM('A REMPLIR - UTE 31'!AX14:BC14)/SUM('A REMPLIR - UTE 31'!AX13:BC13))*1000000)</f>
        <v>0</v>
      </c>
      <c r="P7" s="1">
        <f>IF(SUM('A REMPLIR - UTE 31'!AY13:BD13)=0,"",(SUM('A REMPLIR - UTE 31'!AY14:BD14)/SUM('A REMPLIR - UTE 31'!AY13:BD13))*1000000)</f>
        <v>0</v>
      </c>
      <c r="Q7" s="1">
        <f>IF(SUM('A REMPLIR - UTE 31'!AZ13:BE13)=0,"",(SUM('A REMPLIR - UTE 31'!AZ14:BE14)/SUM('A REMPLIR - UTE 31'!AZ13:BE13))*1000000)</f>
        <v>0</v>
      </c>
      <c r="S7" s="1">
        <f>IF(SUM('A REMPLIR - UTE 32'!AO13:AT13)=0,"",(SUM('A REMPLIR - UTE 32'!AO14:AT14)/SUM('A REMPLIR - UTE 32'!AO13:AT13))*1000000)</f>
        <v>0</v>
      </c>
      <c r="T7" s="1">
        <f>IF(SUM('A REMPLIR - UTE 32'!AP13:AU13)=0,"",(SUM('A REMPLIR - UTE 32'!AP14:AU14)/SUM('A REMPLIR - UTE 32'!AP13:AU13))*1000000)</f>
        <v>0</v>
      </c>
      <c r="U7" s="1">
        <f>IF(SUM('A REMPLIR - UTE 32'!AQ13:AV13)=0,"",(SUM('A REMPLIR - UTE 32'!AQ14:AV14)/SUM('A REMPLIR - UTE 32'!AQ13:AV13))*1000000)</f>
        <v>0</v>
      </c>
      <c r="V7" s="1">
        <f>IF(SUM('A REMPLIR - UTE 32'!AR13:AW13)=0,"",(SUM('A REMPLIR - UTE 32'!AR14:AW14)/SUM('A REMPLIR - UTE 32'!AR13:AW13))*1000000)</f>
        <v>0</v>
      </c>
      <c r="W7" s="1">
        <f>IF(SUM('A REMPLIR - UTE 32'!AS13:AX13)=0,"",(SUM('A REMPLIR - UTE 32'!AS14:AX14)/SUM('A REMPLIR - UTE 32'!AS13:AX13))*1000000)</f>
        <v>0</v>
      </c>
      <c r="X7" s="1">
        <f>IF(SUM('A REMPLIR - UTE 32'!AT13:AY13)=0,"",(SUM('A REMPLIR - UTE 32'!AT14:AY14)/SUM('A REMPLIR - UTE 32'!AT13:AY13))*1000000)</f>
        <v>0</v>
      </c>
      <c r="Y7" s="1">
        <f>IF(SUM('A REMPLIR - UTE 32'!AU13:AZ13)=0,"",(SUM('A REMPLIR - UTE 32'!AU14:AZ14)/SUM('A REMPLIR - UTE 32'!AU13:AZ13))*1000000)</f>
        <v>0</v>
      </c>
      <c r="Z7" s="1">
        <f>IF(SUM('A REMPLIR - UTE 32'!AV13:BA13)=0,"",(SUM('A REMPLIR - UTE 32'!AV14:BA14)/SUM('A REMPLIR - UTE 32'!AV13:BA13))*1000000)</f>
        <v>0</v>
      </c>
      <c r="AA7" s="1">
        <f>IF(SUM('A REMPLIR - UTE 32'!AW13:BB13)=0,"",(SUM('A REMPLIR - UTE 32'!AW14:BB14)/SUM('A REMPLIR - UTE 32'!AW13:BB13))*1000000)</f>
        <v>0</v>
      </c>
      <c r="AB7" s="1">
        <f>IF(SUM('A REMPLIR - UTE 32'!AX13:BC13)=0,"",(SUM('A REMPLIR - UTE 32'!AX14:BC14)/SUM('A REMPLIR - UTE 32'!AX13:BC13))*1000000)</f>
        <v>0</v>
      </c>
      <c r="AC7" s="1">
        <f>IF(SUM('A REMPLIR - UTE 32'!AY13:BD13)=0,"",(SUM('A REMPLIR - UTE 32'!AY14:BD14)/SUM('A REMPLIR - UTE 32'!AY13:BD13))*1000000)</f>
        <v>0</v>
      </c>
      <c r="AD7" s="1">
        <f>IF(SUM('A REMPLIR - UTE 32'!AZ13:BE13)=0,"",(SUM('A REMPLIR - UTE 32'!AZ14:BE14)/SUM('A REMPLIR - UTE 32'!AZ13:BE13))*1000000)</f>
        <v>0</v>
      </c>
      <c r="AF7" s="1">
        <f>IF(SUM('A REMPLIR - UTE 33'!AO13:AT13)=0,"",(SUM('A REMPLIR - UTE 33'!AO14:AT14)/SUM('A REMPLIR - UTE 33'!AO13:AT13))*1000000)</f>
        <v>0</v>
      </c>
      <c r="AG7" s="1">
        <f>IF(SUM('A REMPLIR - UTE 33'!AP13:AU13)=0,"",(SUM('A REMPLIR - UTE 33'!AP14:AU14)/SUM('A REMPLIR - UTE 33'!AP13:AU13))*1000000)</f>
        <v>0</v>
      </c>
      <c r="AH7" s="1">
        <f>IF(SUM('A REMPLIR - UTE 33'!AQ13:AV13)=0,"",(SUM('A REMPLIR - UTE 33'!AQ14:AV14)/SUM('A REMPLIR - UTE 33'!AQ13:AV13))*1000000)</f>
        <v>0</v>
      </c>
      <c r="AI7" s="1">
        <f>IF(SUM('A REMPLIR - UTE 33'!AR13:AW13)=0,"",(SUM('A REMPLIR - UTE 33'!AR14:AW14)/SUM('A REMPLIR - UTE 33'!AR13:AW13))*1000000)</f>
        <v>0</v>
      </c>
      <c r="AJ7" s="1">
        <f>IF(SUM('A REMPLIR - UTE 33'!AS13:AX13)=0,"",(SUM('A REMPLIR - UTE 33'!AS14:AX14)/SUM('A REMPLIR - UTE 33'!AS13:AX13))*1000000)</f>
        <v>0</v>
      </c>
      <c r="AK7" s="1">
        <f>IF(SUM('A REMPLIR - UTE 33'!AT13:AY13)=0,"",(SUM('A REMPLIR - UTE 33'!AT14:AY14)/SUM('A REMPLIR - UTE 33'!AT13:AY13))*1000000)</f>
        <v>0</v>
      </c>
      <c r="AL7" s="1">
        <f>IF(SUM('A REMPLIR - UTE 33'!AU13:AZ13)=0,"",(SUM('A REMPLIR - UTE 33'!AU14:AZ14)/SUM('A REMPLIR - UTE 33'!AU13:AZ13))*1000000)</f>
        <v>0</v>
      </c>
      <c r="AM7" s="1">
        <f>IF(SUM('A REMPLIR - UTE 33'!AV13:BA13)=0,"",(SUM('A REMPLIR - UTE 33'!AV14:BA14)/SUM('A REMPLIR - UTE 33'!AV13:BA13))*1000000)</f>
        <v>0</v>
      </c>
      <c r="AN7" s="1">
        <f>IF(SUM('A REMPLIR - UTE 33'!AW13:BB13)=0,"",(SUM('A REMPLIR - UTE 33'!AW14:BB14)/SUM('A REMPLIR - UTE 33'!AW13:BB13))*1000000)</f>
        <v>0</v>
      </c>
      <c r="AO7" s="1">
        <f>IF(SUM('A REMPLIR - UTE 33'!AX13:BC13)=0,"",(SUM('A REMPLIR - UTE 33'!AX14:BC14)/SUM('A REMPLIR - UTE 33'!AX13:BC13))*1000000)</f>
        <v>0</v>
      </c>
      <c r="AP7" s="1">
        <f>IF(SUM('A REMPLIR - UTE 33'!AY13:BD13)=0,"",(SUM('A REMPLIR - UTE 33'!AY14:BD14)/SUM('A REMPLIR - UTE 33'!AY13:BD13))*1000000)</f>
        <v>0</v>
      </c>
      <c r="AQ7" s="1">
        <f>IF(SUM('A REMPLIR - UTE 33'!AZ13:BE13)=0,"",(SUM('A REMPLIR - UTE 33'!AZ14:BE14)/SUM('A REMPLIR - UTE 33'!AZ13:BE13))*1000000)</f>
        <v>0</v>
      </c>
      <c r="AS7" s="1">
        <f>IF(SUM('A REMPLIR - UTE 34'!AO13:AT13)=0,"",(SUM('A REMPLIR - UTE 34'!AO14:AT14)/SUM('A REMPLIR - UTE 34'!AO13:AT13))*1000000)</f>
        <v>0</v>
      </c>
      <c r="AT7" s="1">
        <f>IF(SUM('A REMPLIR - UTE 34'!AP13:AU13)=0,"",(SUM('A REMPLIR - UTE 34'!AP14:AU14)/SUM('A REMPLIR - UTE 34'!AP13:AU13))*1000000)</f>
        <v>0</v>
      </c>
      <c r="AU7" s="1">
        <f>IF(SUM('A REMPLIR - UTE 34'!AQ13:AV13)=0,"",(SUM('A REMPLIR - UTE 34'!AQ14:AV14)/SUM('A REMPLIR - UTE 34'!AQ13:AV13))*1000000)</f>
        <v>0</v>
      </c>
      <c r="AV7" s="1">
        <f>IF(SUM('A REMPLIR - UTE 34'!AR13:AW13)=0,"",(SUM('A REMPLIR - UTE 34'!AR14:AW14)/SUM('A REMPLIR - UTE 34'!AR13:AW13))*1000000)</f>
        <v>0</v>
      </c>
      <c r="AW7" s="1">
        <f>IF(SUM('A REMPLIR - UTE 34'!AS13:AX13)=0,"",(SUM('A REMPLIR - UTE 34'!AS14:AX14)/SUM('A REMPLIR - UTE 34'!AS13:AX13))*1000000)</f>
        <v>0</v>
      </c>
      <c r="AX7" s="1">
        <f>IF(SUM('A REMPLIR - UTE 34'!AT13:AY13)=0,"",(SUM('A REMPLIR - UTE 34'!AT14:AY14)/SUM('A REMPLIR - UTE 34'!AT13:AY13))*1000000)</f>
        <v>0</v>
      </c>
      <c r="AY7" s="1">
        <f>IF(SUM('A REMPLIR - UTE 34'!AU13:AZ13)=0,"",(SUM('A REMPLIR - UTE 34'!AU14:AZ14)/SUM('A REMPLIR - UTE 34'!AU13:AZ13))*1000000)</f>
        <v>0</v>
      </c>
      <c r="AZ7" s="1">
        <f>IF(SUM('A REMPLIR - UTE 34'!AV13:BA13)=0,"",(SUM('A REMPLIR - UTE 34'!AV14:BA14)/SUM('A REMPLIR - UTE 34'!AV13:BA13))*1000000)</f>
        <v>0</v>
      </c>
      <c r="BA7" s="1">
        <f>IF(SUM('A REMPLIR - UTE 34'!AW13:BB13)=0,"",(SUM('A REMPLIR - UTE 34'!AW14:BB14)/SUM('A REMPLIR - UTE 34'!AW13:BB13))*1000000)</f>
        <v>0</v>
      </c>
      <c r="BB7" s="1">
        <f>IF(SUM('A REMPLIR - UTE 34'!AX13:BC13)=0,"",(SUM('A REMPLIR - UTE 34'!AX14:BC14)/SUM('A REMPLIR - UTE 34'!AX13:BC13))*1000000)</f>
        <v>0</v>
      </c>
      <c r="BC7" s="1">
        <f>IF(SUM('A REMPLIR - UTE 34'!AY13:BD13)=0,"",(SUM('A REMPLIR - UTE 34'!AY14:BD14)/SUM('A REMPLIR - UTE 34'!AY13:BD13))*1000000)</f>
        <v>0</v>
      </c>
      <c r="BD7" s="1">
        <f>IF(SUM('A REMPLIR - UTE 34'!AZ13:BE13)=0,"",(SUM('A REMPLIR - UTE 34'!AZ14:BE14)/SUM('A REMPLIR - UTE 34'!AZ13:BE13))*1000000)</f>
        <v>0</v>
      </c>
      <c r="BF7" s="1">
        <f>IF(SUM('A REMPLIR - UTE 38'!AO13:AT13)=0,"",(SUM('A REMPLIR - UTE 38'!AO14:AT14)/SUM('A REMPLIR - UTE 38'!AO13:AT13))*1000000)</f>
        <v>0</v>
      </c>
      <c r="BG7" s="1">
        <f>IF(SUM('A REMPLIR - UTE 38'!AP13:AU13)=0,"",(SUM('A REMPLIR - UTE 38'!AP14:AU14)/SUM('A REMPLIR - UTE 38'!AP13:AU13))*1000000)</f>
        <v>0</v>
      </c>
      <c r="BH7" s="1">
        <f>IF(SUM('A REMPLIR - UTE 38'!AQ13:AV13)=0,"",(SUM('A REMPLIR - UTE 38'!AQ14:AV14)/SUM('A REMPLIR - UTE 38'!AQ13:AV13))*1000000)</f>
        <v>0</v>
      </c>
      <c r="BI7" s="1">
        <f>IF(SUM('A REMPLIR - UTE 38'!AR13:AW13)=0,"",(SUM('A REMPLIR - UTE 38'!AR14:AW14)/SUM('A REMPLIR - UTE 38'!AR13:AW13))*1000000)</f>
        <v>0</v>
      </c>
      <c r="BJ7" s="1">
        <f>IF(SUM('A REMPLIR - UTE 38'!AS13:AX13)=0,"",(SUM('A REMPLIR - UTE 38'!AS14:AX14)/SUM('A REMPLIR - UTE 38'!AS13:AX13))*1000000)</f>
        <v>0</v>
      </c>
      <c r="BK7" s="1">
        <f>IF(SUM('A REMPLIR - UTE 38'!AT13:AY13)=0,"",(SUM('A REMPLIR - UTE 38'!AT14:AY14)/SUM('A REMPLIR - UTE 38'!AT13:AY13))*1000000)</f>
        <v>0</v>
      </c>
      <c r="BL7" s="1">
        <f>IF(SUM('A REMPLIR - UTE 38'!AU13:AZ13)=0,"",(SUM('A REMPLIR - UTE 38'!AU14:AZ14)/SUM('A REMPLIR - UTE 38'!AU13:AZ13))*1000000)</f>
        <v>0</v>
      </c>
      <c r="BM7" s="1">
        <f>IF(SUM('A REMPLIR - UTE 38'!AV13:BA13)=0,"",(SUM('A REMPLIR - UTE 38'!AV14:BA14)/SUM('A REMPLIR - UTE 38'!AV13:BA13))*1000000)</f>
        <v>0</v>
      </c>
      <c r="BN7" s="1">
        <f>IF(SUM('A REMPLIR - UTE 38'!AW13:BB13)=0,"",(SUM('A REMPLIR - UTE 38'!AW14:BB14)/SUM('A REMPLIR - UTE 38'!AW13:BB13))*1000000)</f>
        <v>0</v>
      </c>
      <c r="BO7" s="1">
        <f>IF(SUM('A REMPLIR - UTE 38'!AX13:BC13)=0,"",(SUM('A REMPLIR - UTE 38'!AX14:BC14)/SUM('A REMPLIR - UTE 38'!AX13:BC13))*1000000)</f>
        <v>0</v>
      </c>
      <c r="BP7" s="1">
        <f>IF(SUM('A REMPLIR - UTE 38'!AY13:BD13)=0,"",(SUM('A REMPLIR - UTE 38'!AY14:BD14)/SUM('A REMPLIR - UTE 38'!AY13:BD13))*1000000)</f>
        <v>0</v>
      </c>
      <c r="BQ7" s="1">
        <f>IF(SUM('A REMPLIR - UTE 38'!AZ13:BE13)=0,"",(SUM('A REMPLIR - UTE 38'!AZ14:BE14)/SUM('A REMPLIR - UTE 38'!AZ13:BE13))*1000000)</f>
        <v>0</v>
      </c>
      <c r="BS7" s="1">
        <f>IF(SUM('A REMPLIR - UTE 31'!BA13:BF13)=0,"",(SUM('A REMPLIR - UTE 31'!BA14:BF14)/SUM('A REMPLIR - UTE 31'!BA13:BF13))*1000000)</f>
        <v>0</v>
      </c>
      <c r="BT7" s="1">
        <f>IF(SUM('A REMPLIR - UTE 31'!BB13:BG13)=0,"",(SUM('A REMPLIR - UTE 31'!BB14:BG14)/SUM('A REMPLIR - UTE 31'!BB13:BG13))*1000000)</f>
        <v>0</v>
      </c>
      <c r="BU7" s="1">
        <f>IF(SUM('A REMPLIR - UTE 31'!BC13:BH13)=0,"",(SUM('A REMPLIR - UTE 31'!BC14:BH14)/SUM('A REMPLIR - UTE 31'!BC13:BH13))*1000000)</f>
        <v>0</v>
      </c>
      <c r="BV7" s="1">
        <f>IF(SUM('A REMPLIR - UTE 31'!BD13:BI13)=0,"",(SUM('A REMPLIR - UTE 31'!BD14:BI14)/SUM('A REMPLIR - UTE 31'!BD13:BI13))*1000000)</f>
        <v>0</v>
      </c>
      <c r="BW7" s="1">
        <f>IF(SUM('A REMPLIR - UTE 31'!BE13:BJ13)=0,"",(SUM('A REMPLIR - UTE 31'!BE14:BJ14)/SUM('A REMPLIR - UTE 31'!BE13:BJ13))*1000000)</f>
        <v>0</v>
      </c>
      <c r="BX7" s="1">
        <f>IF(SUM('A REMPLIR - UTE 31'!BF13:BK13)=0,"",(SUM('A REMPLIR - UTE 31'!BF14:BK14)/SUM('A REMPLIR - UTE 31'!BF13:BK13))*1000000)</f>
        <v>0</v>
      </c>
      <c r="BY7" s="1">
        <f>IF(SUM('A REMPLIR - UTE 31'!BG13:BL13)=0,"",(SUM('A REMPLIR - UTE 31'!BG14:BL14)/SUM('A REMPLIR - UTE 31'!BG13:BL13))*1000000)</f>
        <v>0</v>
      </c>
      <c r="BZ7" s="1">
        <f>IF(SUM('A REMPLIR - UTE 31'!BH13:BM13)=0,"",(SUM('A REMPLIR - UTE 31'!BH14:BM14)/SUM('A REMPLIR - UTE 31'!BH13:BM13))*1000000)</f>
        <v>0</v>
      </c>
      <c r="CA7" s="1">
        <f>IF(SUM('A REMPLIR - UTE 31'!BI13:BN13)=0,"",(SUM('A REMPLIR - UTE 31'!BI14:BN14)/SUM('A REMPLIR - UTE 31'!BI13:BN13))*1000000)</f>
        <v>0</v>
      </c>
      <c r="CB7" s="1">
        <f>IF(SUM('A REMPLIR - UTE 31'!BJ13:BO13)=0,"",(SUM('A REMPLIR - UTE 31'!BJ14:BO14)/SUM('A REMPLIR - UTE 31'!BJ13:BO13))*1000000)</f>
        <v>0</v>
      </c>
      <c r="CC7" s="1">
        <f>IF(SUM('A REMPLIR - UTE 31'!BK13:BP13)=0,"",(SUM('A REMPLIR - UTE 31'!BK14:BP14)/SUM('A REMPLIR - UTE 31'!BK13:BP13))*1000000)</f>
        <v>0</v>
      </c>
      <c r="CD7" s="1" t="str">
        <f>IF(SUM('A REMPLIR - UTE 31'!BL13:BQ13)=0,"",(SUM('A REMPLIR - UTE 31'!BL14:BQ14)/SUM('A REMPLIR - UTE 31'!BL13:BQ13))*1000000)</f>
        <v/>
      </c>
      <c r="CF7" s="1">
        <f>IF(SUM('A REMPLIR - UTE 32'!BA13:BF13)=0,"",(SUM('A REMPLIR - UTE 32'!BA14:BF14)/SUM('A REMPLIR - UTE 32'!BA13:BF13))*1000000)</f>
        <v>0</v>
      </c>
      <c r="CG7" s="1">
        <f>IF(SUM('A REMPLIR - UTE 32'!BB13:BG13)=0,"",(SUM('A REMPLIR - UTE 32'!BB14:BG14)/SUM('A REMPLIR - UTE 32'!BB13:BG13))*1000000)</f>
        <v>0</v>
      </c>
      <c r="CH7" s="1">
        <f>IF(SUM('A REMPLIR - UTE 32'!BC13:BH13)=0,"",(SUM('A REMPLIR - UTE 32'!BC14:BH14)/SUM('A REMPLIR - UTE 32'!BC13:BH13))*1000000)</f>
        <v>0</v>
      </c>
      <c r="CI7" s="1">
        <f>IF(SUM('A REMPLIR - UTE 32'!BD13:BI13)=0,"",(SUM('A REMPLIR - UTE 32'!BD14:BI14)/SUM('A REMPLIR - UTE 32'!BD13:BI13))*1000000)</f>
        <v>0</v>
      </c>
      <c r="CJ7" s="1">
        <f>IF(SUM('A REMPLIR - UTE 32'!BE13:BJ13)=0,"",(SUM('A REMPLIR - UTE 32'!BE14:BJ14)/SUM('A REMPLIR - UTE 32'!BE13:BJ13))*1000000)</f>
        <v>0</v>
      </c>
      <c r="CK7" s="1">
        <f>IF(SUM('A REMPLIR - UTE 32'!BF13:BK13)=0,"",(SUM('A REMPLIR - UTE 32'!BF14:BK14)/SUM('A REMPLIR - UTE 32'!BF13:BK13))*1000000)</f>
        <v>0</v>
      </c>
      <c r="CL7" s="1">
        <f>IF(SUM('A REMPLIR - UTE 32'!BG13:BL13)=0,"",(SUM('A REMPLIR - UTE 32'!BG14:BL14)/SUM('A REMPLIR - UTE 32'!BG13:BL13))*1000000)</f>
        <v>0</v>
      </c>
      <c r="CM7" s="1">
        <f>IF(SUM('A REMPLIR - UTE 32'!BH13:BM13)=0,"",(SUM('A REMPLIR - UTE 32'!BH14:BM14)/SUM('A REMPLIR - UTE 32'!BH13:BM13))*1000000)</f>
        <v>0</v>
      </c>
      <c r="CN7" s="1">
        <f>IF(SUM('A REMPLIR - UTE 32'!BI13:BN13)=0,"",(SUM('A REMPLIR - UTE 32'!BI14:BN14)/SUM('A REMPLIR - UTE 32'!BI13:BN13))*1000000)</f>
        <v>0</v>
      </c>
      <c r="CO7" s="1">
        <f>IF(SUM('A REMPLIR - UTE 32'!BJ13:BO13)=0,"",(SUM('A REMPLIR - UTE 32'!BJ14:BO14)/SUM('A REMPLIR - UTE 32'!BJ13:BO13))*1000000)</f>
        <v>0</v>
      </c>
      <c r="CP7" s="1">
        <f>IF(SUM('A REMPLIR - UTE 32'!BK13:BP13)=0,"",(SUM('A REMPLIR - UTE 32'!BK14:BP14)/SUM('A REMPLIR - UTE 32'!BK13:BP13))*1000000)</f>
        <v>0</v>
      </c>
      <c r="CQ7" s="1" t="str">
        <f>IF(SUM('A REMPLIR - UTE 32'!BL13:BQ13)=0,"",(SUM('A REMPLIR - UTE 32'!BL14:BQ14)/SUM('A REMPLIR - UTE 32'!BL13:BQ13))*1000000)</f>
        <v/>
      </c>
      <c r="CS7" s="1">
        <f>IF(SUM('A REMPLIR - UTE 33'!BA13:BF13)=0,"",(SUM('A REMPLIR - UTE 33'!BA14:BF14)/SUM('A REMPLIR - UTE 33'!BA13:BF13))*1000000)</f>
        <v>0</v>
      </c>
      <c r="CT7" s="1">
        <f>IF(SUM('A REMPLIR - UTE 33'!BB13:BG13)=0,"",(SUM('A REMPLIR - UTE 33'!BB14:BG14)/SUM('A REMPLIR - UTE 33'!BB13:BG13))*1000000)</f>
        <v>0</v>
      </c>
      <c r="CU7" s="1">
        <f>IF(SUM('A REMPLIR - UTE 33'!BC13:BH13)=0,"",(SUM('A REMPLIR - UTE 33'!BC14:BH14)/SUM('A REMPLIR - UTE 33'!BC13:BH13))*1000000)</f>
        <v>0</v>
      </c>
      <c r="CV7" s="1">
        <f>IF(SUM('A REMPLIR - UTE 33'!BD13:BI13)=0,"",(SUM('A REMPLIR - UTE 33'!BD14:BI14)/SUM('A REMPLIR - UTE 33'!BD13:BI13))*1000000)</f>
        <v>0</v>
      </c>
      <c r="CW7" s="1">
        <f>IF(SUM('A REMPLIR - UTE 33'!BE13:BJ13)=0,"",(SUM('A REMPLIR - UTE 33'!BE14:BJ14)/SUM('A REMPLIR - UTE 33'!BE13:BJ13))*1000000)</f>
        <v>0</v>
      </c>
      <c r="CX7" s="1">
        <f>IF(SUM('A REMPLIR - UTE 33'!BF13:BK13)=0,"",(SUM('A REMPLIR - UTE 33'!BF14:BK14)/SUM('A REMPLIR - UTE 33'!BF13:BK13))*1000000)</f>
        <v>0</v>
      </c>
      <c r="CY7" s="1">
        <f>IF(SUM('A REMPLIR - UTE 33'!BG13:BL13)=0,"",(SUM('A REMPLIR - UTE 33'!BG14:BL14)/SUM('A REMPLIR - UTE 33'!BG13:BL13))*1000000)</f>
        <v>0</v>
      </c>
      <c r="CZ7" s="1">
        <f>IF(SUM('A REMPLIR - UTE 33'!BH13:BM13)=0,"",(SUM('A REMPLIR - UTE 33'!BH14:BM14)/SUM('A REMPLIR - UTE 33'!BH13:BM13))*1000000)</f>
        <v>0</v>
      </c>
      <c r="DA7" s="1">
        <f>IF(SUM('A REMPLIR - UTE 33'!BI13:BN13)=0,"",(SUM('A REMPLIR - UTE 33'!BI14:BN14)/SUM('A REMPLIR - UTE 33'!BI13:BN13))*1000000)</f>
        <v>0</v>
      </c>
      <c r="DB7" s="1">
        <f>IF(SUM('A REMPLIR - UTE 33'!BJ13:BO13)=0,"",(SUM('A REMPLIR - UTE 33'!BJ14:BO14)/SUM('A REMPLIR - UTE 33'!BJ13:BO13))*1000000)</f>
        <v>0</v>
      </c>
      <c r="DC7" s="1">
        <f>IF(SUM('A REMPLIR - UTE 33'!BK13:BP13)=0,"",(SUM('A REMPLIR - UTE 33'!BK14:BP14)/SUM('A REMPLIR - UTE 33'!BK13:BP13))*1000000)</f>
        <v>0</v>
      </c>
      <c r="DD7" s="1" t="str">
        <f>IF(SUM('A REMPLIR - UTE 33'!BL13:BQ13)=0,"",(SUM('A REMPLIR - UTE 33'!BL14:BQ14)/SUM('A REMPLIR - UTE 33'!BL13:BQ13))*1000000)</f>
        <v/>
      </c>
      <c r="DF7" s="1">
        <f>IF(SUM('A REMPLIR - UTE 34'!BA13:BF13)=0,"",(SUM('A REMPLIR - UTE 34'!BA14:BF14)/SUM('A REMPLIR - UTE 34'!BA13:BF13))*1000000)</f>
        <v>0</v>
      </c>
      <c r="DG7" s="1">
        <f>IF(SUM('A REMPLIR - UTE 34'!BB13:BG13)=0,"",(SUM('A REMPLIR - UTE 34'!BB14:BG14)/SUM('A REMPLIR - UTE 34'!BB13:BG13))*1000000)</f>
        <v>0</v>
      </c>
      <c r="DH7" s="1">
        <f>IF(SUM('A REMPLIR - UTE 34'!BC13:BH13)=0,"",(SUM('A REMPLIR - UTE 34'!BC14:BH14)/SUM('A REMPLIR - UTE 34'!BC13:BH13))*1000000)</f>
        <v>0</v>
      </c>
      <c r="DI7" s="1">
        <f>IF(SUM('A REMPLIR - UTE 34'!BD13:BI13)=0,"",(SUM('A REMPLIR - UTE 34'!BD14:BI14)/SUM('A REMPLIR - UTE 34'!BD13:BI13))*1000000)</f>
        <v>0</v>
      </c>
      <c r="DJ7" s="1">
        <f>IF(SUM('A REMPLIR - UTE 34'!BE13:BJ13)=0,"",(SUM('A REMPLIR - UTE 34'!BE14:BJ14)/SUM('A REMPLIR - UTE 34'!BE13:BJ13))*1000000)</f>
        <v>0</v>
      </c>
      <c r="DK7" s="1">
        <f>IF(SUM('A REMPLIR - UTE 34'!BF13:BK13)=0,"",(SUM('A REMPLIR - UTE 34'!BF14:BK14)/SUM('A REMPLIR - UTE 34'!BF13:BK13))*1000000)</f>
        <v>0</v>
      </c>
      <c r="DL7" s="1">
        <f>IF(SUM('A REMPLIR - UTE 34'!BG13:BL13)=0,"",(SUM('A REMPLIR - UTE 34'!BG14:BL14)/SUM('A REMPLIR - UTE 34'!BG13:BL13))*1000000)</f>
        <v>0</v>
      </c>
      <c r="DM7" s="1">
        <f>IF(SUM('A REMPLIR - UTE 34'!BH13:BM13)=0,"",(SUM('A REMPLIR - UTE 34'!BH14:BM14)/SUM('A REMPLIR - UTE 34'!BH13:BM13))*1000000)</f>
        <v>0</v>
      </c>
      <c r="DN7" s="1">
        <f>IF(SUM('A REMPLIR - UTE 34'!BI13:BN13)=0,"",(SUM('A REMPLIR - UTE 34'!BI14:BN14)/SUM('A REMPLIR - UTE 34'!BI13:BN13))*1000000)</f>
        <v>0</v>
      </c>
      <c r="DO7" s="1">
        <f>IF(SUM('A REMPLIR - UTE 34'!BJ13:BO13)=0,"",(SUM('A REMPLIR - UTE 34'!BJ14:BO14)/SUM('A REMPLIR - UTE 34'!BJ13:BO13))*1000000)</f>
        <v>0</v>
      </c>
      <c r="DP7" s="1">
        <f>IF(SUM('A REMPLIR - UTE 34'!BK13:BP13)=0,"",(SUM('A REMPLIR - UTE 34'!BK14:BP14)/SUM('A REMPLIR - UTE 34'!BK13:BP13))*1000000)</f>
        <v>0</v>
      </c>
      <c r="DQ7" s="1" t="str">
        <f>IF(SUM('A REMPLIR - UTE 34'!BL13:BQ13)=0,"",(SUM('A REMPLIR - UTE 34'!BL14:BQ14)/SUM('A REMPLIR - UTE 34'!BL13:BQ13))*1000000)</f>
        <v/>
      </c>
      <c r="DS7" s="1">
        <f>IF(SUM('A REMPLIR - UTE 38'!BA13:BF13)=0,"",(SUM('A REMPLIR - UTE 38'!BA14:BF14)/SUM('A REMPLIR - UTE 38'!BA13:BF13))*1000000)</f>
        <v>0</v>
      </c>
      <c r="DT7" s="1">
        <f>IF(SUM('A REMPLIR - UTE 38'!BB13:BG13)=0,"",(SUM('A REMPLIR - UTE 38'!BB14:BG14)/SUM('A REMPLIR - UTE 38'!BB13:BG13))*1000000)</f>
        <v>0</v>
      </c>
      <c r="DU7" s="1">
        <f>IF(SUM('A REMPLIR - UTE 38'!BC13:BH13)=0,"",(SUM('A REMPLIR - UTE 38'!BC14:BH14)/SUM('A REMPLIR - UTE 38'!BC13:BH13))*1000000)</f>
        <v>0</v>
      </c>
      <c r="DV7" s="1">
        <f>IF(SUM('A REMPLIR - UTE 38'!BD13:BI13)=0,"",(SUM('A REMPLIR - UTE 38'!BD14:BI14)/SUM('A REMPLIR - UTE 38'!BD13:BI13))*1000000)</f>
        <v>0</v>
      </c>
      <c r="DW7" s="1">
        <f>IF(SUM('A REMPLIR - UTE 38'!BE13:BJ13)=0,"",(SUM('A REMPLIR - UTE 38'!BE14:BJ14)/SUM('A REMPLIR - UTE 38'!BE13:BJ13))*1000000)</f>
        <v>0</v>
      </c>
      <c r="DX7" s="1">
        <f>IF(SUM('A REMPLIR - UTE 38'!BF13:BK13)=0,"",(SUM('A REMPLIR - UTE 38'!BF14:BK14)/SUM('A REMPLIR - UTE 38'!BF13:BK13))*1000000)</f>
        <v>0</v>
      </c>
      <c r="DY7" s="1">
        <f>IF(SUM('A REMPLIR - UTE 38'!BG13:BL13)=0,"",(SUM('A REMPLIR - UTE 38'!BG14:BL14)/SUM('A REMPLIR - UTE 38'!BG13:BL13))*1000000)</f>
        <v>0</v>
      </c>
      <c r="DZ7" s="1">
        <f>IF(SUM('A REMPLIR - UTE 38'!BH13:BM13)=0,"",(SUM('A REMPLIR - UTE 38'!BH14:BM14)/SUM('A REMPLIR - UTE 38'!BH13:BM13))*1000000)</f>
        <v>0</v>
      </c>
      <c r="EA7" s="1">
        <f>IF(SUM('A REMPLIR - UTE 38'!BI13:BN13)=0,"",(SUM('A REMPLIR - UTE 38'!BI14:BN14)/SUM('A REMPLIR - UTE 38'!BI13:BN13))*1000000)</f>
        <v>0</v>
      </c>
      <c r="EB7" s="1">
        <f>IF(SUM('A REMPLIR - UTE 38'!BJ13:BO13)=0,"",(SUM('A REMPLIR - UTE 38'!BJ14:BO14)/SUM('A REMPLIR - UTE 38'!BJ13:BO13))*1000000)</f>
        <v>0</v>
      </c>
      <c r="EC7" s="1">
        <f>IF(SUM('A REMPLIR - UTE 38'!BK13:BP13)=0,"",(SUM('A REMPLIR - UTE 38'!BK14:BP14)/SUM('A REMPLIR - UTE 38'!BK13:BP13))*1000000)</f>
        <v>0</v>
      </c>
      <c r="ED7" s="1" t="str">
        <f>IF(SUM('A REMPLIR - UTE 38'!BL13:BQ13)=0,"",(SUM('A REMPLIR - UTE 38'!BL14:BQ14)/SUM('A REMPLIR - UTE 38'!BL13:BQ13))*1000000)</f>
        <v/>
      </c>
    </row>
    <row r="8" spans="1:199" x14ac:dyDescent="0.25">
      <c r="A8" s="1" t="s">
        <v>100</v>
      </c>
      <c r="F8" s="1">
        <f>IF(SUM('A REMPLIR - UTE 31'!AO18:AT18)=0,"",(SUM('A REMPLIR - UTE 31'!AO19:AT19)/SUM('A REMPLIR - UTE 31'!AO18:AT18))*1000000)</f>
        <v>0</v>
      </c>
      <c r="G8" s="1">
        <f>IF(SUM('A REMPLIR - UTE 31'!AP18:AU18)=0,"",(SUM('A REMPLIR - UTE 31'!AP19:AU19)/SUM('A REMPLIR - UTE 31'!AP18:AU18))*1000000)</f>
        <v>0</v>
      </c>
      <c r="H8" s="1">
        <f>IF(SUM('A REMPLIR - UTE 31'!AQ18:AV18)=0,"",(SUM('A REMPLIR - UTE 31'!AQ19:AV19)/SUM('A REMPLIR - UTE 31'!AQ18:AV18))*1000000)</f>
        <v>0</v>
      </c>
      <c r="I8" s="1">
        <f>IF(SUM('A REMPLIR - UTE 31'!AR18:AW18)=0,"",(SUM('A REMPLIR - UTE 31'!AR19:AW19)/SUM('A REMPLIR - UTE 31'!AR18:AW18))*1000000)</f>
        <v>0</v>
      </c>
      <c r="J8" s="1">
        <f>IF(SUM('A REMPLIR - UTE 31'!AS18:AX18)=0,"",(SUM('A REMPLIR - UTE 31'!AS19:AX19)/SUM('A REMPLIR - UTE 31'!AS18:AX18))*1000000)</f>
        <v>0</v>
      </c>
      <c r="K8" s="1">
        <f>IF(SUM('A REMPLIR - UTE 31'!AT18:AY18)=0,"",(SUM('A REMPLIR - UTE 31'!AT19:AY19)/SUM('A REMPLIR - UTE 31'!AT18:AY18))*1000000)</f>
        <v>0</v>
      </c>
      <c r="L8" s="1">
        <f>IF(SUM('A REMPLIR - UTE 31'!AU18:AZ18)=0,"",(SUM('A REMPLIR - UTE 31'!AU19:AZ19)/SUM('A REMPLIR - UTE 31'!AU18:AZ18))*1000000)</f>
        <v>0</v>
      </c>
      <c r="M8" s="1">
        <f>IF(SUM('A REMPLIR - UTE 31'!AV18:BA18)=0,"",(SUM('A REMPLIR - UTE 31'!AV19:BA19)/SUM('A REMPLIR - UTE 31'!AV18:BA18))*1000000)</f>
        <v>0</v>
      </c>
      <c r="N8" s="1">
        <f>IF(SUM('A REMPLIR - UTE 31'!AW18:BB18)=0,"",(SUM('A REMPLIR - UTE 31'!AW19:BB19)/SUM('A REMPLIR - UTE 31'!AW18:BB18))*1000000)</f>
        <v>0</v>
      </c>
      <c r="O8" s="1">
        <f>IF(SUM('A REMPLIR - UTE 31'!AX18:BC18)=0,"",(SUM('A REMPLIR - UTE 31'!AX19:BC19)/SUM('A REMPLIR - UTE 31'!AX18:BC18))*1000000)</f>
        <v>0</v>
      </c>
      <c r="P8" s="1">
        <f>IF(SUM('A REMPLIR - UTE 31'!AY18:BD18)=0,"",(SUM('A REMPLIR - UTE 31'!AY19:BD19)/SUM('A REMPLIR - UTE 31'!AY18:BD18))*1000000)</f>
        <v>0</v>
      </c>
      <c r="Q8" s="1">
        <f>IF(SUM('A REMPLIR - UTE 31'!AZ18:BE18)=0,"",(SUM('A REMPLIR - UTE 31'!AZ19:BE19)/SUM('A REMPLIR - UTE 31'!AZ18:BE18))*1000000)</f>
        <v>0</v>
      </c>
      <c r="S8" s="1">
        <f>IF(SUM('A REMPLIR - UTE 32'!AO18:AT18)=0,"",(SUM('A REMPLIR - UTE 32'!AO19:AT19)/SUM('A REMPLIR - UTE 32'!AO18:AT18))*1000000)</f>
        <v>0</v>
      </c>
      <c r="T8" s="1">
        <f>IF(SUM('A REMPLIR - UTE 32'!AP18:AU18)=0,"",(SUM('A REMPLIR - UTE 32'!AP19:AU19)/SUM('A REMPLIR - UTE 32'!AP18:AU18))*1000000)</f>
        <v>0</v>
      </c>
      <c r="U8" s="1">
        <f>IF(SUM('A REMPLIR - UTE 32'!AQ18:AV18)=0,"",(SUM('A REMPLIR - UTE 32'!AQ19:AV19)/SUM('A REMPLIR - UTE 32'!AQ18:AV18))*1000000)</f>
        <v>0</v>
      </c>
      <c r="V8" s="1">
        <f>IF(SUM('A REMPLIR - UTE 32'!AR18:AW18)=0,"",(SUM('A REMPLIR - UTE 32'!AR19:AW19)/SUM('A REMPLIR - UTE 32'!AR18:AW18))*1000000)</f>
        <v>0</v>
      </c>
      <c r="W8" s="1">
        <f>IF(SUM('A REMPLIR - UTE 32'!AS18:AX18)=0,"",(SUM('A REMPLIR - UTE 32'!AS19:AX19)/SUM('A REMPLIR - UTE 32'!AS18:AX18))*1000000)</f>
        <v>0</v>
      </c>
      <c r="X8" s="1">
        <f>IF(SUM('A REMPLIR - UTE 32'!AT18:AY18)=0,"",(SUM('A REMPLIR - UTE 32'!AT19:AY19)/SUM('A REMPLIR - UTE 32'!AT18:AY18))*1000000)</f>
        <v>0</v>
      </c>
      <c r="Y8" s="1">
        <f>IF(SUM('A REMPLIR - UTE 32'!AU18:AZ18)=0,"",(SUM('A REMPLIR - UTE 32'!AU19:AZ19)/SUM('A REMPLIR - UTE 32'!AU18:AZ18))*1000000)</f>
        <v>0</v>
      </c>
      <c r="Z8" s="1">
        <f>IF(SUM('A REMPLIR - UTE 32'!AV18:BA18)=0,"",(SUM('A REMPLIR - UTE 32'!AV19:BA19)/SUM('A REMPLIR - UTE 32'!AV18:BA18))*1000000)</f>
        <v>0</v>
      </c>
      <c r="AA8" s="1">
        <f>IF(SUM('A REMPLIR - UTE 32'!AW18:BB18)=0,"",(SUM('A REMPLIR - UTE 32'!AW19:BB19)/SUM('A REMPLIR - UTE 32'!AW18:BB18))*1000000)</f>
        <v>0</v>
      </c>
      <c r="AB8" s="1">
        <f>IF(SUM('A REMPLIR - UTE 32'!AX18:BC18)=0,"",(SUM('A REMPLIR - UTE 32'!AX19:BC19)/SUM('A REMPLIR - UTE 32'!AX18:BC18))*1000000)</f>
        <v>0</v>
      </c>
      <c r="AC8" s="1">
        <f>IF(SUM('A REMPLIR - UTE 32'!AY18:BD18)=0,"",(SUM('A REMPLIR - UTE 32'!AY19:BD19)/SUM('A REMPLIR - UTE 32'!AY18:BD18))*1000000)</f>
        <v>0</v>
      </c>
      <c r="AD8" s="1">
        <f>IF(SUM('A REMPLIR - UTE 32'!AZ18:BE18)=0,"",(SUM('A REMPLIR - UTE 32'!AZ19:BE19)/SUM('A REMPLIR - UTE 32'!AZ18:BE18))*1000000)</f>
        <v>0</v>
      </c>
      <c r="AF8" s="1">
        <f>IF(SUM('A REMPLIR - UTE 33'!AO18:AT18)=0,"",(SUM('A REMPLIR - UTE 33'!AO19:AT19)/SUM('A REMPLIR - UTE 33'!AO18:AT18))*1000000)</f>
        <v>0</v>
      </c>
      <c r="AG8" s="1">
        <f>IF(SUM('A REMPLIR - UTE 33'!AP18:AU18)=0,"",(SUM('A REMPLIR - UTE 33'!AP19:AU19)/SUM('A REMPLIR - UTE 33'!AP18:AU18))*1000000)</f>
        <v>0</v>
      </c>
      <c r="AH8" s="1">
        <f>IF(SUM('A REMPLIR - UTE 33'!AQ18:AV18)=0,"",(SUM('A REMPLIR - UTE 33'!AQ19:AV19)/SUM('A REMPLIR - UTE 33'!AQ18:AV18))*1000000)</f>
        <v>0</v>
      </c>
      <c r="AI8" s="1">
        <f>IF(SUM('A REMPLIR - UTE 33'!AR18:AW18)=0,"",(SUM('A REMPLIR - UTE 33'!AR19:AW19)/SUM('A REMPLIR - UTE 33'!AR18:AW18))*1000000)</f>
        <v>0</v>
      </c>
      <c r="AJ8" s="1">
        <f>IF(SUM('A REMPLIR - UTE 33'!AS18:AX18)=0,"",(SUM('A REMPLIR - UTE 33'!AS19:AX19)/SUM('A REMPLIR - UTE 33'!AS18:AX18))*1000000)</f>
        <v>0</v>
      </c>
      <c r="AK8" s="1">
        <f>IF(SUM('A REMPLIR - UTE 33'!AT18:AY18)=0,"",(SUM('A REMPLIR - UTE 33'!AT19:AY19)/SUM('A REMPLIR - UTE 33'!AT18:AY18))*1000000)</f>
        <v>0</v>
      </c>
      <c r="AL8" s="1">
        <f>IF(SUM('A REMPLIR - UTE 33'!AU18:AZ18)=0,"",(SUM('A REMPLIR - UTE 33'!AU19:AZ19)/SUM('A REMPLIR - UTE 33'!AU18:AZ18))*1000000)</f>
        <v>0</v>
      </c>
      <c r="AM8" s="1">
        <f>IF(SUM('A REMPLIR - UTE 33'!AV18:BA18)=0,"",(SUM('A REMPLIR - UTE 33'!AV19:BA19)/SUM('A REMPLIR - UTE 33'!AV18:BA18))*1000000)</f>
        <v>0</v>
      </c>
      <c r="AN8" s="1">
        <f>IF(SUM('A REMPLIR - UTE 33'!AW18:BB18)=0,"",(SUM('A REMPLIR - UTE 33'!AW19:BB19)/SUM('A REMPLIR - UTE 33'!AW18:BB18))*1000000)</f>
        <v>0</v>
      </c>
      <c r="AO8" s="1">
        <f>IF(SUM('A REMPLIR - UTE 33'!AX18:BC18)=0,"",(SUM('A REMPLIR - UTE 33'!AX19:BC19)/SUM('A REMPLIR - UTE 33'!AX18:BC18))*1000000)</f>
        <v>0</v>
      </c>
      <c r="AP8" s="1">
        <f>IF(SUM('A REMPLIR - UTE 33'!AY18:BD18)=0,"",(SUM('A REMPLIR - UTE 33'!AY19:BD19)/SUM('A REMPLIR - UTE 33'!AY18:BD18))*1000000)</f>
        <v>0</v>
      </c>
      <c r="AQ8" s="1">
        <f>IF(SUM('A REMPLIR - UTE 33'!AZ18:BE18)=0,"",(SUM('A REMPLIR - UTE 33'!AZ19:BE19)/SUM('A REMPLIR - UTE 33'!AZ18:BE18))*1000000)</f>
        <v>0</v>
      </c>
      <c r="AS8" s="1">
        <f>IF(SUM('A REMPLIR - UTE 34'!AO18:AT18)=0,"",(SUM('A REMPLIR - UTE 34'!AO19:AT19)/SUM('A REMPLIR - UTE 34'!AO18:AT18))*1000000)</f>
        <v>0</v>
      </c>
      <c r="AT8" s="1">
        <f>IF(SUM('A REMPLIR - UTE 34'!AP18:AU18)=0,"",(SUM('A REMPLIR - UTE 34'!AP19:AU19)/SUM('A REMPLIR - UTE 34'!AP18:AU18))*1000000)</f>
        <v>0</v>
      </c>
      <c r="AU8" s="1">
        <f>IF(SUM('A REMPLIR - UTE 34'!AQ18:AV18)=0,"",(SUM('A REMPLIR - UTE 34'!AQ19:AV19)/SUM('A REMPLIR - UTE 34'!AQ18:AV18))*1000000)</f>
        <v>0</v>
      </c>
      <c r="AV8" s="1">
        <f>IF(SUM('A REMPLIR - UTE 34'!AR18:AW18)=0,"",(SUM('A REMPLIR - UTE 34'!AR19:AW19)/SUM('A REMPLIR - UTE 34'!AR18:AW18))*1000000)</f>
        <v>0</v>
      </c>
      <c r="AW8" s="1">
        <f>IF(SUM('A REMPLIR - UTE 34'!AS18:AX18)=0,"",(SUM('A REMPLIR - UTE 34'!AS19:AX19)/SUM('A REMPLIR - UTE 34'!AS18:AX18))*1000000)</f>
        <v>0</v>
      </c>
      <c r="AX8" s="1">
        <f>IF(SUM('A REMPLIR - UTE 34'!AT18:AY18)=0,"",(SUM('A REMPLIR - UTE 34'!AT19:AY19)/SUM('A REMPLIR - UTE 34'!AT18:AY18))*1000000)</f>
        <v>0</v>
      </c>
      <c r="AY8" s="1">
        <f>IF(SUM('A REMPLIR - UTE 34'!AU18:AZ18)=0,"",(SUM('A REMPLIR - UTE 34'!AU19:AZ19)/SUM('A REMPLIR - UTE 34'!AU18:AZ18))*1000000)</f>
        <v>0</v>
      </c>
      <c r="AZ8" s="1">
        <f>IF(SUM('A REMPLIR - UTE 34'!AV18:BA18)=0,"",(SUM('A REMPLIR - UTE 34'!AV19:BA19)/SUM('A REMPLIR - UTE 34'!AV18:BA18))*1000000)</f>
        <v>0</v>
      </c>
      <c r="BA8" s="1">
        <f>IF(SUM('A REMPLIR - UTE 34'!AW18:BB18)=0,"",(SUM('A REMPLIR - UTE 34'!AW19:BB19)/SUM('A REMPLIR - UTE 34'!AW18:BB18))*1000000)</f>
        <v>0</v>
      </c>
      <c r="BB8" s="1">
        <f>IF(SUM('A REMPLIR - UTE 34'!AX18:BC18)=0,"",(SUM('A REMPLIR - UTE 34'!AX19:BC19)/SUM('A REMPLIR - UTE 34'!AX18:BC18))*1000000)</f>
        <v>0</v>
      </c>
      <c r="BC8" s="1">
        <f>IF(SUM('A REMPLIR - UTE 34'!AY18:BD18)=0,"",(SUM('A REMPLIR - UTE 34'!AY19:BD19)/SUM('A REMPLIR - UTE 34'!AY18:BD18))*1000000)</f>
        <v>0</v>
      </c>
      <c r="BD8" s="1">
        <f>IF(SUM('A REMPLIR - UTE 34'!AZ18:BE18)=0,"",(SUM('A REMPLIR - UTE 34'!AZ19:BE19)/SUM('A REMPLIR - UTE 34'!AZ18:BE18))*1000000)</f>
        <v>0</v>
      </c>
      <c r="BF8" s="1">
        <f>IF(SUM('A REMPLIR - UTE 38'!AO18:AT18)=0,"",(SUM('A REMPLIR - UTE 38'!AO19:AT19)/SUM('A REMPLIR - UTE 38'!AO18:AT18))*1000000)</f>
        <v>0</v>
      </c>
      <c r="BG8" s="1">
        <f>IF(SUM('A REMPLIR - UTE 38'!AP18:AU18)=0,"",(SUM('A REMPLIR - UTE 38'!AP19:AU19)/SUM('A REMPLIR - UTE 38'!AP18:AU18))*1000000)</f>
        <v>0</v>
      </c>
      <c r="BH8" s="1">
        <f>IF(SUM('A REMPLIR - UTE 38'!AQ18:AV18)=0,"",(SUM('A REMPLIR - UTE 38'!AQ19:AV19)/SUM('A REMPLIR - UTE 38'!AQ18:AV18))*1000000)</f>
        <v>0</v>
      </c>
      <c r="BI8" s="1">
        <f>IF(SUM('A REMPLIR - UTE 38'!AR18:AW18)=0,"",(SUM('A REMPLIR - UTE 38'!AR19:AW19)/SUM('A REMPLIR - UTE 38'!AR18:AW18))*1000000)</f>
        <v>0</v>
      </c>
      <c r="BJ8" s="1">
        <f>IF(SUM('A REMPLIR - UTE 38'!AS18:AX18)=0,"",(SUM('A REMPLIR - UTE 38'!AS19:AX19)/SUM('A REMPLIR - UTE 38'!AS18:AX18))*1000000)</f>
        <v>0</v>
      </c>
      <c r="BK8" s="1">
        <f>IF(SUM('A REMPLIR - UTE 38'!AT18:AY18)=0,"",(SUM('A REMPLIR - UTE 38'!AT19:AY19)/SUM('A REMPLIR - UTE 38'!AT18:AY18))*1000000)</f>
        <v>0</v>
      </c>
      <c r="BL8" s="1">
        <f>IF(SUM('A REMPLIR - UTE 38'!AU18:AZ18)=0,"",(SUM('A REMPLIR - UTE 38'!AU19:AZ19)/SUM('A REMPLIR - UTE 38'!AU18:AZ18))*1000000)</f>
        <v>0</v>
      </c>
      <c r="BM8" s="1">
        <f>IF(SUM('A REMPLIR - UTE 38'!AV18:BA18)=0,"",(SUM('A REMPLIR - UTE 38'!AV19:BA19)/SUM('A REMPLIR - UTE 38'!AV18:BA18))*1000000)</f>
        <v>0</v>
      </c>
      <c r="BN8" s="1">
        <f>IF(SUM('A REMPLIR - UTE 38'!AW18:BB18)=0,"",(SUM('A REMPLIR - UTE 38'!AW19:BB19)/SUM('A REMPLIR - UTE 38'!AW18:BB18))*1000000)</f>
        <v>0</v>
      </c>
      <c r="BO8" s="1">
        <f>IF(SUM('A REMPLIR - UTE 38'!AX18:BC18)=0,"",(SUM('A REMPLIR - UTE 38'!AX19:BC19)/SUM('A REMPLIR - UTE 38'!AX18:BC18))*1000000)</f>
        <v>0</v>
      </c>
      <c r="BP8" s="1">
        <f>IF(SUM('A REMPLIR - UTE 38'!AY18:BD18)=0,"",(SUM('A REMPLIR - UTE 38'!AY19:BD19)/SUM('A REMPLIR - UTE 38'!AY18:BD18))*1000000)</f>
        <v>0</v>
      </c>
      <c r="BQ8" s="1">
        <f>IF(SUM('A REMPLIR - UTE 38'!AZ18:BE18)=0,"",(SUM('A REMPLIR - UTE 38'!AZ19:BE19)/SUM('A REMPLIR - UTE 38'!AZ18:BE18))*1000000)</f>
        <v>0</v>
      </c>
      <c r="BS8" s="1">
        <f>IF(SUM('A REMPLIR - UTE 31'!BA18:BF18)=0,"",(SUM('A REMPLIR - UTE 31'!BA19:BF19)/SUM('A REMPLIR - UTE 31'!BA18:BF18))*1000000)</f>
        <v>0</v>
      </c>
      <c r="BT8" s="1">
        <f>IF(SUM('A REMPLIR - UTE 31'!BB18:BG18)=0,"",(SUM('A REMPLIR - UTE 31'!BB19:BG19)/SUM('A REMPLIR - UTE 31'!BB18:BG18))*1000000)</f>
        <v>0</v>
      </c>
      <c r="BU8" s="1">
        <f>IF(SUM('A REMPLIR - UTE 31'!BC18:BH18)=0,"",(SUM('A REMPLIR - UTE 31'!BC19:BH19)/SUM('A REMPLIR - UTE 31'!BC18:BH18))*1000000)</f>
        <v>0</v>
      </c>
      <c r="BV8" s="1">
        <f>IF(SUM('A REMPLIR - UTE 31'!BD18:BI18)=0,"",(SUM('A REMPLIR - UTE 31'!BD19:BI19)/SUM('A REMPLIR - UTE 31'!BD18:BI18))*1000000)</f>
        <v>0</v>
      </c>
      <c r="BW8" s="1">
        <f>IF(SUM('A REMPLIR - UTE 31'!BE18:BJ18)=0,"",(SUM('A REMPLIR - UTE 31'!BE19:BJ19)/SUM('A REMPLIR - UTE 31'!BE18:BJ18))*1000000)</f>
        <v>0</v>
      </c>
      <c r="BX8" s="1">
        <f>IF(SUM('A REMPLIR - UTE 31'!BF18:BK18)=0,"",(SUM('A REMPLIR - UTE 31'!BF19:BK19)/SUM('A REMPLIR - UTE 31'!BF18:BK18))*1000000)</f>
        <v>0</v>
      </c>
      <c r="BY8" s="1">
        <f>IF(SUM('A REMPLIR - UTE 31'!BG18:BL18)=0,"",(SUM('A REMPLIR - UTE 31'!BG19:BL19)/SUM('A REMPLIR - UTE 31'!BG18:BL18))*1000000)</f>
        <v>0</v>
      </c>
      <c r="BZ8" s="1">
        <f>IF(SUM('A REMPLIR - UTE 31'!BH18:BM18)=0,"",(SUM('A REMPLIR - UTE 31'!BH19:BM19)/SUM('A REMPLIR - UTE 31'!BH18:BM18))*1000000)</f>
        <v>0</v>
      </c>
      <c r="CA8" s="1">
        <f>IF(SUM('A REMPLIR - UTE 31'!BI18:BN18)=0,"",(SUM('A REMPLIR - UTE 31'!BI19:BN19)/SUM('A REMPLIR - UTE 31'!BI18:BN18))*1000000)</f>
        <v>0</v>
      </c>
      <c r="CB8" s="1">
        <f>IF(SUM('A REMPLIR - UTE 31'!BJ18:BO18)=0,"",(SUM('A REMPLIR - UTE 31'!BJ19:BO19)/SUM('A REMPLIR - UTE 31'!BJ18:BO18))*1000000)</f>
        <v>0</v>
      </c>
      <c r="CC8" s="1">
        <f>IF(SUM('A REMPLIR - UTE 31'!BK18:BP18)=0,"",(SUM('A REMPLIR - UTE 31'!BK19:BP19)/SUM('A REMPLIR - UTE 31'!BK18:BP18))*1000000)</f>
        <v>0</v>
      </c>
      <c r="CD8" s="1" t="str">
        <f>IF(SUM('A REMPLIR - UTE 31'!BL18:BQ18)=0,"",(SUM('A REMPLIR - UTE 31'!BL19:BQ19)/SUM('A REMPLIR - UTE 31'!BL18:BQ18))*1000000)</f>
        <v/>
      </c>
      <c r="CF8" s="1">
        <f>IF(SUM('A REMPLIR - UTE 32'!BA18:BF18)=0,"",(SUM('A REMPLIR - UTE 32'!BA19:BF19)/SUM('A REMPLIR - UTE 32'!BA18:BF18))*1000000)</f>
        <v>0</v>
      </c>
      <c r="CG8" s="1">
        <f>IF(SUM('A REMPLIR - UTE 32'!BB18:BG18)=0,"",(SUM('A REMPLIR - UTE 32'!BB19:BG19)/SUM('A REMPLIR - UTE 32'!BB18:BG18))*1000000)</f>
        <v>0</v>
      </c>
      <c r="CH8" s="1">
        <f>IF(SUM('A REMPLIR - UTE 32'!BC18:BH18)=0,"",(SUM('A REMPLIR - UTE 32'!BC19:BH19)/SUM('A REMPLIR - UTE 32'!BC18:BH18))*1000000)</f>
        <v>0</v>
      </c>
      <c r="CI8" s="1">
        <f>IF(SUM('A REMPLIR - UTE 32'!BD18:BI18)=0,"",(SUM('A REMPLIR - UTE 32'!BD19:BI19)/SUM('A REMPLIR - UTE 32'!BD18:BI18))*1000000)</f>
        <v>0</v>
      </c>
      <c r="CJ8" s="1">
        <f>IF(SUM('A REMPLIR - UTE 32'!BE18:BJ18)=0,"",(SUM('A REMPLIR - UTE 32'!BE19:BJ19)/SUM('A REMPLIR - UTE 32'!BE18:BJ18))*1000000)</f>
        <v>0</v>
      </c>
      <c r="CK8" s="1">
        <f>IF(SUM('A REMPLIR - UTE 32'!BF18:BK18)=0,"",(SUM('A REMPLIR - UTE 32'!BF19:BK19)/SUM('A REMPLIR - UTE 32'!BF18:BK18))*1000000)</f>
        <v>0</v>
      </c>
      <c r="CL8" s="1">
        <f>IF(SUM('A REMPLIR - UTE 32'!BG18:BL18)=0,"",(SUM('A REMPLIR - UTE 32'!BG19:BL19)/SUM('A REMPLIR - UTE 32'!BG18:BL18))*1000000)</f>
        <v>0</v>
      </c>
      <c r="CM8" s="1">
        <f>IF(SUM('A REMPLIR - UTE 32'!BH18:BM18)=0,"",(SUM('A REMPLIR - UTE 32'!BH19:BM19)/SUM('A REMPLIR - UTE 32'!BH18:BM18))*1000000)</f>
        <v>0</v>
      </c>
      <c r="CN8" s="1">
        <f>IF(SUM('A REMPLIR - UTE 32'!BI18:BN18)=0,"",(SUM('A REMPLIR - UTE 32'!BI19:BN19)/SUM('A REMPLIR - UTE 32'!BI18:BN18))*1000000)</f>
        <v>0</v>
      </c>
      <c r="CO8" s="1">
        <f>IF(SUM('A REMPLIR - UTE 32'!BJ18:BO18)=0,"",(SUM('A REMPLIR - UTE 32'!BJ19:BO19)/SUM('A REMPLIR - UTE 32'!BJ18:BO18))*1000000)</f>
        <v>0</v>
      </c>
      <c r="CP8" s="1">
        <f>IF(SUM('A REMPLIR - UTE 32'!BK18:BP18)=0,"",(SUM('A REMPLIR - UTE 32'!BK19:BP19)/SUM('A REMPLIR - UTE 32'!BK18:BP18))*1000000)</f>
        <v>0</v>
      </c>
      <c r="CQ8" s="1" t="str">
        <f>IF(SUM('A REMPLIR - UTE 32'!BL18:BQ18)=0,"",(SUM('A REMPLIR - UTE 32'!BL19:BQ19)/SUM('A REMPLIR - UTE 32'!BL18:BQ18))*1000000)</f>
        <v/>
      </c>
      <c r="CS8" s="1">
        <f>IF(SUM('A REMPLIR - UTE 33'!BA18:BF18)=0,"",(SUM('A REMPLIR - UTE 33'!BA19:BF19)/SUM('A REMPLIR - UTE 33'!BA18:BF18))*1000000)</f>
        <v>0</v>
      </c>
      <c r="CT8" s="1">
        <f>IF(SUM('A REMPLIR - UTE 33'!BB18:BG18)=0,"",(SUM('A REMPLIR - UTE 33'!BB19:BG19)/SUM('A REMPLIR - UTE 33'!BB18:BG18))*1000000)</f>
        <v>0</v>
      </c>
      <c r="CU8" s="1">
        <f>IF(SUM('A REMPLIR - UTE 33'!BC18:BH18)=0,"",(SUM('A REMPLIR - UTE 33'!BC19:BH19)/SUM('A REMPLIR - UTE 33'!BC18:BH18))*1000000)</f>
        <v>0</v>
      </c>
      <c r="CV8" s="1">
        <f>IF(SUM('A REMPLIR - UTE 33'!BD18:BI18)=0,"",(SUM('A REMPLIR - UTE 33'!BD19:BI19)/SUM('A REMPLIR - UTE 33'!BD18:BI18))*1000000)</f>
        <v>0</v>
      </c>
      <c r="CW8" s="1">
        <f>IF(SUM('A REMPLIR - UTE 33'!BE18:BJ18)=0,"",(SUM('A REMPLIR - UTE 33'!BE19:BJ19)/SUM('A REMPLIR - UTE 33'!BE18:BJ18))*1000000)</f>
        <v>0</v>
      </c>
      <c r="CX8" s="1">
        <f>IF(SUM('A REMPLIR - UTE 33'!BF18:BK18)=0,"",(SUM('A REMPLIR - UTE 33'!BF19:BK19)/SUM('A REMPLIR - UTE 33'!BF18:BK18))*1000000)</f>
        <v>0</v>
      </c>
      <c r="CY8" s="1">
        <f>IF(SUM('A REMPLIR - UTE 33'!BG18:BL18)=0,"",(SUM('A REMPLIR - UTE 33'!BG19:BL19)/SUM('A REMPLIR - UTE 33'!BG18:BL18))*1000000)</f>
        <v>0</v>
      </c>
      <c r="CZ8" s="1">
        <f>IF(SUM('A REMPLIR - UTE 33'!BH18:BM18)=0,"",(SUM('A REMPLIR - UTE 33'!BH19:BM19)/SUM('A REMPLIR - UTE 33'!BH18:BM18))*1000000)</f>
        <v>0</v>
      </c>
      <c r="DA8" s="1">
        <f>IF(SUM('A REMPLIR - UTE 33'!BI18:BN18)=0,"",(SUM('A REMPLIR - UTE 33'!BI19:BN19)/SUM('A REMPLIR - UTE 33'!BI18:BN18))*1000000)</f>
        <v>0</v>
      </c>
      <c r="DB8" s="1">
        <f>IF(SUM('A REMPLIR - UTE 33'!BJ18:BO18)=0,"",(SUM('A REMPLIR - UTE 33'!BJ19:BO19)/SUM('A REMPLIR - UTE 33'!BJ18:BO18))*1000000)</f>
        <v>0</v>
      </c>
      <c r="DC8" s="1">
        <f>IF(SUM('A REMPLIR - UTE 33'!BK18:BP18)=0,"",(SUM('A REMPLIR - UTE 33'!BK19:BP19)/SUM('A REMPLIR - UTE 33'!BK18:BP18))*1000000)</f>
        <v>0</v>
      </c>
      <c r="DD8" s="1" t="str">
        <f>IF(SUM('A REMPLIR - UTE 33'!BL18:BQ18)=0,"",(SUM('A REMPLIR - UTE 33'!BL19:BQ19)/SUM('A REMPLIR - UTE 33'!BL18:BQ18))*1000000)</f>
        <v/>
      </c>
      <c r="DF8" s="1">
        <f>IF(SUM('A REMPLIR - UTE 34'!BA18:BF18)=0,"",(SUM('A REMPLIR - UTE 34'!BA19:BF19)/SUM('A REMPLIR - UTE 34'!BA18:BF18))*1000000)</f>
        <v>0</v>
      </c>
      <c r="DG8" s="1">
        <f>IF(SUM('A REMPLIR - UTE 34'!BB18:BG18)=0,"",(SUM('A REMPLIR - UTE 34'!BB19:BG19)/SUM('A REMPLIR - UTE 34'!BB18:BG18))*1000000)</f>
        <v>0</v>
      </c>
      <c r="DH8" s="1">
        <f>IF(SUM('A REMPLIR - UTE 34'!BC18:BH18)=0,"",(SUM('A REMPLIR - UTE 34'!BC19:BH19)/SUM('A REMPLIR - UTE 34'!BC18:BH18))*1000000)</f>
        <v>0</v>
      </c>
      <c r="DI8" s="1">
        <f>IF(SUM('A REMPLIR - UTE 34'!BD18:BI18)=0,"",(SUM('A REMPLIR - UTE 34'!BD19:BI19)/SUM('A REMPLIR - UTE 34'!BD18:BI18))*1000000)</f>
        <v>0</v>
      </c>
      <c r="DJ8" s="1">
        <f>IF(SUM('A REMPLIR - UTE 34'!BE18:BJ18)=0,"",(SUM('A REMPLIR - UTE 34'!BE19:BJ19)/SUM('A REMPLIR - UTE 34'!BE18:BJ18))*1000000)</f>
        <v>0</v>
      </c>
      <c r="DK8" s="1">
        <f>IF(SUM('A REMPLIR - UTE 34'!BF18:BK18)=0,"",(SUM('A REMPLIR - UTE 34'!BF19:BK19)/SUM('A REMPLIR - UTE 34'!BF18:BK18))*1000000)</f>
        <v>0</v>
      </c>
      <c r="DL8" s="1">
        <f>IF(SUM('A REMPLIR - UTE 34'!BG18:BL18)=0,"",(SUM('A REMPLIR - UTE 34'!BG19:BL19)/SUM('A REMPLIR - UTE 34'!BG18:BL18))*1000000)</f>
        <v>0</v>
      </c>
      <c r="DM8" s="1">
        <f>IF(SUM('A REMPLIR - UTE 34'!BH18:BM18)=0,"",(SUM('A REMPLIR - UTE 34'!BH19:BM19)/SUM('A REMPLIR - UTE 34'!BH18:BM18))*1000000)</f>
        <v>0</v>
      </c>
      <c r="DN8" s="1">
        <f>IF(SUM('A REMPLIR - UTE 34'!BI18:BN18)=0,"",(SUM('A REMPLIR - UTE 34'!BI19:BN19)/SUM('A REMPLIR - UTE 34'!BI18:BN18))*1000000)</f>
        <v>0</v>
      </c>
      <c r="DO8" s="1">
        <f>IF(SUM('A REMPLIR - UTE 34'!BJ18:BO18)=0,"",(SUM('A REMPLIR - UTE 34'!BJ19:BO19)/SUM('A REMPLIR - UTE 34'!BJ18:BO18))*1000000)</f>
        <v>0</v>
      </c>
      <c r="DP8" s="1">
        <f>IF(SUM('A REMPLIR - UTE 34'!BK18:BP18)=0,"",(SUM('A REMPLIR - UTE 34'!BK19:BP19)/SUM('A REMPLIR - UTE 34'!BK18:BP18))*1000000)</f>
        <v>0</v>
      </c>
      <c r="DQ8" s="1" t="str">
        <f>IF(SUM('A REMPLIR - UTE 34'!BL18:BQ18)=0,"",(SUM('A REMPLIR - UTE 34'!BL19:BQ19)/SUM('A REMPLIR - UTE 34'!BL18:BQ18))*1000000)</f>
        <v/>
      </c>
      <c r="DS8" s="1">
        <f>IF(SUM('A REMPLIR - UTE 38'!BA18:BF18)=0,"",(SUM('A REMPLIR - UTE 38'!BA19:BF19)/SUM('A REMPLIR - UTE 38'!BA18:BF18))*1000000)</f>
        <v>0</v>
      </c>
      <c r="DT8" s="1">
        <f>IF(SUM('A REMPLIR - UTE 38'!BB18:BG18)=0,"",(SUM('A REMPLIR - UTE 38'!BB19:BG19)/SUM('A REMPLIR - UTE 38'!BB18:BG18))*1000000)</f>
        <v>0</v>
      </c>
      <c r="DU8" s="1">
        <f>IF(SUM('A REMPLIR - UTE 38'!BC18:BH18)=0,"",(SUM('A REMPLIR - UTE 38'!BC19:BH19)/SUM('A REMPLIR - UTE 38'!BC18:BH18))*1000000)</f>
        <v>0</v>
      </c>
      <c r="DV8" s="1">
        <f>IF(SUM('A REMPLIR - UTE 38'!BD18:BI18)=0,"",(SUM('A REMPLIR - UTE 38'!BD19:BI19)/SUM('A REMPLIR - UTE 38'!BD18:BI18))*1000000)</f>
        <v>0</v>
      </c>
      <c r="DW8" s="1">
        <f>IF(SUM('A REMPLIR - UTE 38'!BE18:BJ18)=0,"",(SUM('A REMPLIR - UTE 38'!BE19:BJ19)/SUM('A REMPLIR - UTE 38'!BE18:BJ18))*1000000)</f>
        <v>0</v>
      </c>
      <c r="DX8" s="1">
        <f>IF(SUM('A REMPLIR - UTE 38'!BF18:BK18)=0,"",(SUM('A REMPLIR - UTE 38'!BF19:BK19)/SUM('A REMPLIR - UTE 38'!BF18:BK18))*1000000)</f>
        <v>0</v>
      </c>
      <c r="DY8" s="1">
        <f>IF(SUM('A REMPLIR - UTE 38'!BG18:BL18)=0,"",(SUM('A REMPLIR - UTE 38'!BG19:BL19)/SUM('A REMPLIR - UTE 38'!BG18:BL18))*1000000)</f>
        <v>0</v>
      </c>
      <c r="DZ8" s="1">
        <f>IF(SUM('A REMPLIR - UTE 38'!BH18:BM18)=0,"",(SUM('A REMPLIR - UTE 38'!BH19:BM19)/SUM('A REMPLIR - UTE 38'!BH18:BM18))*1000000)</f>
        <v>0</v>
      </c>
      <c r="EA8" s="1">
        <f>IF(SUM('A REMPLIR - UTE 38'!BI18:BN18)=0,"",(SUM('A REMPLIR - UTE 38'!BI19:BN19)/SUM('A REMPLIR - UTE 38'!BI18:BN18))*1000000)</f>
        <v>0</v>
      </c>
      <c r="EB8" s="1">
        <f>IF(SUM('A REMPLIR - UTE 38'!BJ18:BO18)=0,"",(SUM('A REMPLIR - UTE 38'!BJ19:BO19)/SUM('A REMPLIR - UTE 38'!BJ18:BO18))*1000000)</f>
        <v>0</v>
      </c>
      <c r="EC8" s="1">
        <f>IF(SUM('A REMPLIR - UTE 38'!BK18:BP18)=0,"",(SUM('A REMPLIR - UTE 38'!BK19:BP19)/SUM('A REMPLIR - UTE 38'!BK18:BP18))*1000000)</f>
        <v>0</v>
      </c>
      <c r="ED8" s="1" t="str">
        <f>IF(SUM('A REMPLIR - UTE 38'!BL18:BQ18)=0,"",(SUM('A REMPLIR - UTE 38'!BL19:BQ19)/SUM('A REMPLIR - UTE 38'!BL18:BQ18))*1000000)</f>
        <v/>
      </c>
    </row>
    <row r="9" spans="1:199" x14ac:dyDescent="0.25">
      <c r="A9" s="1" t="s">
        <v>101</v>
      </c>
      <c r="F9" s="1">
        <f>IF(SUM('A REMPLIR - UTE 31'!AO8:AT8)=0,"",(SUM('A REMPLIR - UTE 31'!AO10:AT10)/SUM('A REMPLIR - UTE 31'!AO8:AT8))*1000000)</f>
        <v>0</v>
      </c>
      <c r="G9" s="1">
        <f>IF(SUM('A REMPLIR - UTE 31'!AP8:AU8)=0,"",(SUM('A REMPLIR - UTE 31'!AP10:AU10)/SUM('A REMPLIR - UTE 31'!AP8:AU8))*1000000)</f>
        <v>0</v>
      </c>
      <c r="H9" s="1">
        <f>IF(SUM('A REMPLIR - UTE 31'!AQ8:AV8)=0,"",(SUM('A REMPLIR - UTE 31'!AQ10:AV10)/SUM('A REMPLIR - UTE 31'!AQ8:AV8))*1000000)</f>
        <v>0</v>
      </c>
      <c r="I9" s="1">
        <f>IF(SUM('A REMPLIR - UTE 31'!AR8:AW8)=0,"",(SUM('A REMPLIR - UTE 31'!AR10:AW10)/SUM('A REMPLIR - UTE 31'!AR8:AW8))*1000000)</f>
        <v>0</v>
      </c>
      <c r="J9" s="1">
        <f>IF(SUM('A REMPLIR - UTE 31'!AS8:AX8)=0,"",(SUM('A REMPLIR - UTE 31'!AS10:AX10)/SUM('A REMPLIR - UTE 31'!AS8:AX8))*1000000)</f>
        <v>0</v>
      </c>
      <c r="K9" s="1">
        <f>IF(SUM('A REMPLIR - UTE 31'!AT8:AY8)=0,"",(SUM('A REMPLIR - UTE 31'!AT10:AY10)/SUM('A REMPLIR - UTE 31'!AT8:AY8))*1000000)</f>
        <v>0</v>
      </c>
      <c r="L9" s="1">
        <f>IF(SUM('A REMPLIR - UTE 31'!AU8:AZ8)=0,"",(SUM('A REMPLIR - UTE 31'!AU10:AZ10)/SUM('A REMPLIR - UTE 31'!AU8:AZ8))*1000000)</f>
        <v>0</v>
      </c>
      <c r="M9" s="1">
        <f>IF(SUM('A REMPLIR - UTE 31'!AV8:BA8)=0,"",(SUM('A REMPLIR - UTE 31'!AV10:BA10)/SUM('A REMPLIR - UTE 31'!AV8:BA8))*1000000)</f>
        <v>0</v>
      </c>
      <c r="N9" s="1">
        <f>IF(SUM('A REMPLIR - UTE 31'!AW8:BB8)=0,"",(SUM('A REMPLIR - UTE 31'!AW10:BB10)/SUM('A REMPLIR - UTE 31'!AW8:BB8))*1000000)</f>
        <v>0</v>
      </c>
      <c r="O9" s="1">
        <f>IF(SUM('A REMPLIR - UTE 31'!AX8:BC8)=0,"",(SUM('A REMPLIR - UTE 31'!AX10:BC10)/SUM('A REMPLIR - UTE 31'!AX8:BC8))*1000000)</f>
        <v>0</v>
      </c>
      <c r="P9" s="1">
        <f>IF(SUM('A REMPLIR - UTE 31'!AY8:BD8)=0,"",(SUM('A REMPLIR - UTE 31'!AY10:BD10)/SUM('A REMPLIR - UTE 31'!AY8:BD8))*1000000)</f>
        <v>0</v>
      </c>
      <c r="Q9" s="1">
        <f>IF(SUM('A REMPLIR - UTE 31'!AZ8:BE8)=0,"",(SUM('A REMPLIR - UTE 31'!AZ10:BE10)/SUM('A REMPLIR - UTE 31'!AZ8:BE8))*1000000)</f>
        <v>0</v>
      </c>
      <c r="S9" s="1">
        <f>IF(SUM('A REMPLIR - UTE 32'!AO8:AT8)=0,"",(SUM('A REMPLIR - UTE 32'!AO10:AT10)/SUM('A REMPLIR - UTE 32'!AO8:AT8))*1000000)</f>
        <v>0</v>
      </c>
      <c r="T9" s="1">
        <f>IF(SUM('A REMPLIR - UTE 32'!AP8:AU8)=0,"",(SUM('A REMPLIR - UTE 32'!AP10:AU10)/SUM('A REMPLIR - UTE 32'!AP8:AU8))*1000000)</f>
        <v>0</v>
      </c>
      <c r="U9" s="1">
        <f>IF(SUM('A REMPLIR - UTE 32'!AQ8:AV8)=0,"",(SUM('A REMPLIR - UTE 32'!AQ10:AV10)/SUM('A REMPLIR - UTE 32'!AQ8:AV8))*1000000)</f>
        <v>0</v>
      </c>
      <c r="V9" s="1">
        <f>IF(SUM('A REMPLIR - UTE 32'!AR8:AW8)=0,"",(SUM('A REMPLIR - UTE 32'!AR10:AW10)/SUM('A REMPLIR - UTE 32'!AR8:AW8))*1000000)</f>
        <v>0</v>
      </c>
      <c r="W9" s="1">
        <f>IF(SUM('A REMPLIR - UTE 32'!AS8:AX8)=0,"",(SUM('A REMPLIR - UTE 32'!AS10:AX10)/SUM('A REMPLIR - UTE 32'!AS8:AX8))*1000000)</f>
        <v>0</v>
      </c>
      <c r="X9" s="1">
        <f>IF(SUM('A REMPLIR - UTE 32'!AT8:AY8)=0,"",(SUM('A REMPLIR - UTE 32'!AT10:AY10)/SUM('A REMPLIR - UTE 32'!AT8:AY8))*1000000)</f>
        <v>0</v>
      </c>
      <c r="Y9" s="1">
        <f>IF(SUM('A REMPLIR - UTE 32'!AU8:AZ8)=0,"",(SUM('A REMPLIR - UTE 32'!AU10:AZ10)/SUM('A REMPLIR - UTE 32'!AU8:AZ8))*1000000)</f>
        <v>0</v>
      </c>
      <c r="Z9" s="1">
        <f>IF(SUM('A REMPLIR - UTE 32'!AV8:BA8)=0,"",(SUM('A REMPLIR - UTE 32'!AV10:BA10)/SUM('A REMPLIR - UTE 32'!AV8:BA8))*1000000)</f>
        <v>0</v>
      </c>
      <c r="AA9" s="1">
        <f>IF(SUM('A REMPLIR - UTE 32'!AW8:BB8)=0,"",(SUM('A REMPLIR - UTE 32'!AW10:BB10)/SUM('A REMPLIR - UTE 32'!AW8:BB8))*1000000)</f>
        <v>0</v>
      </c>
      <c r="AB9" s="1">
        <f>IF(SUM('A REMPLIR - UTE 32'!AX8:BC8)=0,"",(SUM('A REMPLIR - UTE 32'!AX10:BC10)/SUM('A REMPLIR - UTE 32'!AX8:BC8))*1000000)</f>
        <v>0</v>
      </c>
      <c r="AC9" s="1">
        <f>IF(SUM('A REMPLIR - UTE 32'!AY8:BD8)=0,"",(SUM('A REMPLIR - UTE 32'!AY10:BD10)/SUM('A REMPLIR - UTE 32'!AY8:BD8))*1000000)</f>
        <v>0</v>
      </c>
      <c r="AD9" s="1">
        <f>IF(SUM('A REMPLIR - UTE 32'!AZ8:BE8)=0,"",(SUM('A REMPLIR - UTE 32'!AZ10:BE10)/SUM('A REMPLIR - UTE 32'!AZ8:BE8))*1000000)</f>
        <v>0</v>
      </c>
      <c r="AF9" s="1">
        <f>IF(SUM('A REMPLIR - UTE 33'!AO8:AT8)=0,"",(SUM('A REMPLIR - UTE 33'!AO10:AT10)/SUM('A REMPLIR - UTE 33'!AO8:AT8))*1000000)</f>
        <v>985.22167487684726</v>
      </c>
      <c r="AG9" s="1">
        <f>IF(SUM('A REMPLIR - UTE 33'!AP8:AU8)=0,"",(SUM('A REMPLIR - UTE 33'!AP10:AU10)/SUM('A REMPLIR - UTE 33'!AP8:AU8))*1000000)</f>
        <v>876.42418930762494</v>
      </c>
      <c r="AH9" s="1">
        <f>IF(SUM('A REMPLIR - UTE 33'!AQ8:AV8)=0,"",(SUM('A REMPLIR - UTE 33'!AQ10:AV10)/SUM('A REMPLIR - UTE 33'!AQ8:AV8))*1000000)</f>
        <v>794.91255961844206</v>
      </c>
      <c r="AI9" s="1">
        <f>IF(SUM('A REMPLIR - UTE 33'!AR8:AW8)=0,"",(SUM('A REMPLIR - UTE 33'!AR10:AW10)/SUM('A REMPLIR - UTE 33'!AR8:AW8))*1000000)</f>
        <v>1344.0860215053765</v>
      </c>
      <c r="AJ9" s="1">
        <f>IF(SUM('A REMPLIR - UTE 33'!AS8:AX8)=0,"",(SUM('A REMPLIR - UTE 33'!AS10:AX10)/SUM('A REMPLIR - UTE 33'!AS8:AX8))*1000000)</f>
        <v>1212.121212121212</v>
      </c>
      <c r="AK9" s="1">
        <f>IF(SUM('A REMPLIR - UTE 33'!AT8:AY8)=0,"",(SUM('A REMPLIR - UTE 33'!AT10:AY10)/SUM('A REMPLIR - UTE 33'!AT8:AY8))*1000000)</f>
        <v>671.59167226326394</v>
      </c>
      <c r="AL9" s="1">
        <f>IF(SUM('A REMPLIR - UTE 33'!AU8:AZ8)=0,"",(SUM('A REMPLIR - UTE 33'!AU10:AZ10)/SUM('A REMPLIR - UTE 33'!AU8:AZ8))*1000000)</f>
        <v>628.93081761006283</v>
      </c>
      <c r="AM9" s="1">
        <f>IF(SUM('A REMPLIR - UTE 33'!AV8:BA8)=0,"",(SUM('A REMPLIR - UTE 33'!AV10:BA10)/SUM('A REMPLIR - UTE 33'!AV8:BA8))*1000000)</f>
        <v>714.28571428571433</v>
      </c>
      <c r="AN9" s="1">
        <f>IF(SUM('A REMPLIR - UTE 33'!AW8:BB8)=0,"",(SUM('A REMPLIR - UTE 33'!AW10:BB10)/SUM('A REMPLIR - UTE 33'!AW8:BB8))*1000000)</f>
        <v>869.56521739130437</v>
      </c>
      <c r="AO9" s="1">
        <f>IF(SUM('A REMPLIR - UTE 33'!AX8:BC8)=0,"",(SUM('A REMPLIR - UTE 33'!AX10:BC10)/SUM('A REMPLIR - UTE 33'!AX8:BC8))*1000000)</f>
        <v>0</v>
      </c>
      <c r="AP9" s="1">
        <f>IF(SUM('A REMPLIR - UTE 33'!AY8:BD8)=0,"",(SUM('A REMPLIR - UTE 33'!AY10:BD10)/SUM('A REMPLIR - UTE 33'!AY8:BD8))*1000000)</f>
        <v>0</v>
      </c>
      <c r="AQ9" s="1">
        <f>IF(SUM('A REMPLIR - UTE 33'!AZ8:BE8)=0,"",(SUM('A REMPLIR - UTE 33'!AZ10:BE10)/SUM('A REMPLIR - UTE 33'!AZ8:BE8))*1000000)</f>
        <v>0</v>
      </c>
      <c r="AS9" s="1">
        <f>IF(SUM('A REMPLIR - UTE 34'!AO8:AT8)=0,"",(SUM('A REMPLIR - UTE 34'!AO10:AT10)/SUM('A REMPLIR - UTE 34'!AO8:AT8))*1000000)</f>
        <v>1164.1443538998835</v>
      </c>
      <c r="AT9" s="1">
        <f>IF(SUM('A REMPLIR - UTE 34'!AP8:AU8)=0,"",(SUM('A REMPLIR - UTE 34'!AP10:AU10)/SUM('A REMPLIR - UTE 34'!AP8:AU8))*1000000)</f>
        <v>1017.8117048346056</v>
      </c>
      <c r="AU9" s="1">
        <f>IF(SUM('A REMPLIR - UTE 34'!AQ8:AV8)=0,"",(SUM('A REMPLIR - UTE 34'!AQ10:AV10)/SUM('A REMPLIR - UTE 34'!AQ8:AV8))*1000000)</f>
        <v>1426.5335235378031</v>
      </c>
      <c r="AV9" s="1">
        <f>IF(SUM('A REMPLIR - UTE 34'!AR8:AW8)=0,"",(SUM('A REMPLIR - UTE 34'!AR10:AW10)/SUM('A REMPLIR - UTE 34'!AR8:AW8))*1000000)</f>
        <v>1225.4901960784314</v>
      </c>
      <c r="AW9" s="1">
        <f>IF(SUM('A REMPLIR - UTE 34'!AS8:AX8)=0,"",(SUM('A REMPLIR - UTE 34'!AS10:AX10)/SUM('A REMPLIR - UTE 34'!AS8:AX8))*1000000)</f>
        <v>1100.5135730007337</v>
      </c>
      <c r="AX9" s="1">
        <f>IF(SUM('A REMPLIR - UTE 34'!AT8:AY8)=0,"",(SUM('A REMPLIR - UTE 34'!AT10:AY10)/SUM('A REMPLIR - UTE 34'!AT8:AY8))*1000000)</f>
        <v>828.50041425020709</v>
      </c>
      <c r="AY9" s="1">
        <f>IF(SUM('A REMPLIR - UTE 34'!AU8:AZ8)=0,"",(SUM('A REMPLIR - UTE 34'!AU10:AZ10)/SUM('A REMPLIR - UTE 34'!AU8:AZ8))*1000000)</f>
        <v>410.6776180698152</v>
      </c>
      <c r="AZ9" s="1">
        <f>IF(SUM('A REMPLIR - UTE 34'!AV8:BA8)=0,"",(SUM('A REMPLIR - UTE 34'!AV10:BA10)/SUM('A REMPLIR - UTE 34'!AV8:BA8))*1000000)</f>
        <v>476.64442326024783</v>
      </c>
      <c r="BA9" s="1">
        <f>IF(SUM('A REMPLIR - UTE 34'!AW8:BB8)=0,"",(SUM('A REMPLIR - UTE 34'!AW10:BB10)/SUM('A REMPLIR - UTE 34'!AW8:BB8))*1000000)</f>
        <v>0</v>
      </c>
      <c r="BB9" s="1">
        <f>IF(SUM('A REMPLIR - UTE 34'!AX8:BC8)=0,"",(SUM('A REMPLIR - UTE 34'!AX10:BC10)/SUM('A REMPLIR - UTE 34'!AX8:BC8))*1000000)</f>
        <v>0</v>
      </c>
      <c r="BC9" s="1">
        <f>IF(SUM('A REMPLIR - UTE 34'!AY8:BD8)=0,"",(SUM('A REMPLIR - UTE 34'!AY10:BD10)/SUM('A REMPLIR - UTE 34'!AY8:BD8))*1000000)</f>
        <v>0</v>
      </c>
      <c r="BD9" s="1">
        <f>IF(SUM('A REMPLIR - UTE 34'!AZ8:BE8)=0,"",(SUM('A REMPLIR - UTE 34'!AZ10:BE10)/SUM('A REMPLIR - UTE 34'!AZ8:BE8))*1000000)</f>
        <v>0</v>
      </c>
      <c r="BF9" s="1">
        <f>IF(SUM('A REMPLIR - UTE 38'!AO8:AT8)=0,"",(SUM('A REMPLIR - UTE 38'!AO10:AT10)/SUM('A REMPLIR - UTE 38'!AO8:AT8))*1000000)</f>
        <v>0</v>
      </c>
      <c r="BG9" s="1">
        <f>IF(SUM('A REMPLIR - UTE 38'!AP8:AU8)=0,"",(SUM('A REMPLIR - UTE 38'!AP10:AU10)/SUM('A REMPLIR - UTE 38'!AP8:AU8))*1000000)</f>
        <v>0</v>
      </c>
      <c r="BH9" s="1">
        <f>IF(SUM('A REMPLIR - UTE 38'!AQ8:AV8)=0,"",(SUM('A REMPLIR - UTE 38'!AQ10:AV10)/SUM('A REMPLIR - UTE 38'!AQ8:AV8))*1000000)</f>
        <v>0</v>
      </c>
      <c r="BI9" s="1">
        <f>IF(SUM('A REMPLIR - UTE 38'!AR8:AW8)=0,"",(SUM('A REMPLIR - UTE 38'!AR10:AW10)/SUM('A REMPLIR - UTE 38'!AR8:AW8))*1000000)</f>
        <v>0</v>
      </c>
      <c r="BJ9" s="1">
        <f>IF(SUM('A REMPLIR - UTE 38'!AS8:AX8)=0,"",(SUM('A REMPLIR - UTE 38'!AS10:AX10)/SUM('A REMPLIR - UTE 38'!AS8:AX8))*1000000)</f>
        <v>0</v>
      </c>
      <c r="BK9" s="1">
        <f>IF(SUM('A REMPLIR - UTE 38'!AT8:AY8)=0,"",(SUM('A REMPLIR - UTE 38'!AT10:AY10)/SUM('A REMPLIR - UTE 38'!AT8:AY8))*1000000)</f>
        <v>0</v>
      </c>
      <c r="BL9" s="1">
        <f>IF(SUM('A REMPLIR - UTE 38'!AU8:AZ8)=0,"",(SUM('A REMPLIR - UTE 38'!AU10:AZ10)/SUM('A REMPLIR - UTE 38'!AU8:AZ8))*1000000)</f>
        <v>0</v>
      </c>
      <c r="BM9" s="1">
        <f>IF(SUM('A REMPLIR - UTE 38'!AV8:BA8)=0,"",(SUM('A REMPLIR - UTE 38'!AV10:BA10)/SUM('A REMPLIR - UTE 38'!AV8:BA8))*1000000)</f>
        <v>0</v>
      </c>
      <c r="BN9" s="1">
        <f>IF(SUM('A REMPLIR - UTE 38'!AW8:BB8)=0,"",(SUM('A REMPLIR - UTE 38'!AW10:BB10)/SUM('A REMPLIR - UTE 38'!AW8:BB8))*1000000)</f>
        <v>593.47181008902078</v>
      </c>
      <c r="BO9" s="1">
        <f>IF(SUM('A REMPLIR - UTE 38'!AX8:BC8)=0,"",(SUM('A REMPLIR - UTE 38'!AX10:BC10)/SUM('A REMPLIR - UTE 38'!AX8:BC8))*1000000)</f>
        <v>1303.7809647979138</v>
      </c>
      <c r="BP9" s="1">
        <f>IF(SUM('A REMPLIR - UTE 38'!AY8:BD8)=0,"",(SUM('A REMPLIR - UTE 38'!AY10:BD10)/SUM('A REMPLIR - UTE 38'!AY8:BD8))*1000000)</f>
        <v>1498.1273408239701</v>
      </c>
      <c r="BQ9" s="1">
        <f>IF(SUM('A REMPLIR - UTE 38'!AZ8:BE8)=0,"",(SUM('A REMPLIR - UTE 38'!AZ10:BE10)/SUM('A REMPLIR - UTE 38'!AZ8:BE8))*1000000)</f>
        <v>1529.051987767584</v>
      </c>
      <c r="BS9" s="1">
        <f>IF(SUM('A REMPLIR - UTE 31'!BA8:BF8)=0,"",(SUM('A REMPLIR - UTE 31'!BA10:BF10)/SUM('A REMPLIR - UTE 31'!BA8:BF8))*1000000)</f>
        <v>0</v>
      </c>
      <c r="BT9" s="1">
        <f>IF(SUM('A REMPLIR - UTE 31'!BB8:BG8)=0,"",(SUM('A REMPLIR - UTE 31'!BB10:BG10)/SUM('A REMPLIR - UTE 31'!BB8:BG8))*1000000)</f>
        <v>0</v>
      </c>
      <c r="BU9" s="1">
        <f>IF(SUM('A REMPLIR - UTE 31'!BC8:BH8)=0,"",(SUM('A REMPLIR - UTE 31'!BC10:BH10)/SUM('A REMPLIR - UTE 31'!BC8:BH8))*1000000)</f>
        <v>0</v>
      </c>
      <c r="BV9" s="1">
        <f>IF(SUM('A REMPLIR - UTE 31'!BD8:BI8)=0,"",(SUM('A REMPLIR - UTE 31'!BD10:BI10)/SUM('A REMPLIR - UTE 31'!BD8:BI8))*1000000)</f>
        <v>0</v>
      </c>
      <c r="BW9" s="1">
        <f>IF(SUM('A REMPLIR - UTE 31'!BE8:BJ8)=0,"",(SUM('A REMPLIR - UTE 31'!BE10:BJ10)/SUM('A REMPLIR - UTE 31'!BE8:BJ8))*1000000)</f>
        <v>0</v>
      </c>
      <c r="BX9" s="1">
        <f>IF(SUM('A REMPLIR - UTE 31'!BF8:BK8)=0,"",(SUM('A REMPLIR - UTE 31'!BF10:BK10)/SUM('A REMPLIR - UTE 31'!BF8:BK8))*1000000)</f>
        <v>0</v>
      </c>
      <c r="BY9" s="1">
        <f>IF(SUM('A REMPLIR - UTE 31'!BG8:BL8)=0,"",(SUM('A REMPLIR - UTE 31'!BG10:BL10)/SUM('A REMPLIR - UTE 31'!BG8:BL8))*1000000)</f>
        <v>0</v>
      </c>
      <c r="BZ9" s="1">
        <f>IF(SUM('A REMPLIR - UTE 31'!BH8:BM8)=0,"",(SUM('A REMPLIR - UTE 31'!BH10:BM10)/SUM('A REMPLIR - UTE 31'!BH8:BM8))*1000000)</f>
        <v>0</v>
      </c>
      <c r="CA9" s="1">
        <f>IF(SUM('A REMPLIR - UTE 31'!BI8:BN8)=0,"",(SUM('A REMPLIR - UTE 31'!BI10:BN10)/SUM('A REMPLIR - UTE 31'!BI8:BN8))*1000000)</f>
        <v>0</v>
      </c>
      <c r="CB9" s="1">
        <f>IF(SUM('A REMPLIR - UTE 31'!BJ8:BO8)=0,"",(SUM('A REMPLIR - UTE 31'!BJ10:BO10)/SUM('A REMPLIR - UTE 31'!BJ8:BO8))*1000000)</f>
        <v>0</v>
      </c>
      <c r="CC9" s="1">
        <f>IF(SUM('A REMPLIR - UTE 31'!BK8:BP8)=0,"",(SUM('A REMPLIR - UTE 31'!BK10:BP10)/SUM('A REMPLIR - UTE 31'!BK8:BP8))*1000000)</f>
        <v>0</v>
      </c>
      <c r="CD9" s="1" t="str">
        <f>IF(SUM('A REMPLIR - UTE 31'!BL8:BQ8)=0,"",(SUM('A REMPLIR - UTE 31'!BL10:BQ10)/SUM('A REMPLIR - UTE 31'!BL8:BQ8))*1000000)</f>
        <v/>
      </c>
      <c r="CF9" s="1">
        <f>IF(SUM('A REMPLIR - UTE 32'!BA8:BF8)=0,"",(SUM('A REMPLIR - UTE 32'!BA10:BF10)/SUM('A REMPLIR - UTE 32'!BA8:BF8))*1000000)</f>
        <v>0</v>
      </c>
      <c r="CG9" s="1">
        <f>IF(SUM('A REMPLIR - UTE 32'!BB8:BG8)=0,"",(SUM('A REMPLIR - UTE 32'!BB10:BG10)/SUM('A REMPLIR - UTE 32'!BB8:BG8))*1000000)</f>
        <v>0</v>
      </c>
      <c r="CH9" s="1">
        <f>IF(SUM('A REMPLIR - UTE 32'!BC8:BH8)=0,"",(SUM('A REMPLIR - UTE 32'!BC10:BH10)/SUM('A REMPLIR - UTE 32'!BC8:BH8))*1000000)</f>
        <v>0</v>
      </c>
      <c r="CI9" s="1">
        <f>IF(SUM('A REMPLIR - UTE 32'!BD8:BI8)=0,"",(SUM('A REMPLIR - UTE 32'!BD10:BI10)/SUM('A REMPLIR - UTE 32'!BD8:BI8))*1000000)</f>
        <v>0</v>
      </c>
      <c r="CJ9" s="1">
        <f>IF(SUM('A REMPLIR - UTE 32'!BE8:BJ8)=0,"",(SUM('A REMPLIR - UTE 32'!BE10:BJ10)/SUM('A REMPLIR - UTE 32'!BE8:BJ8))*1000000)</f>
        <v>0</v>
      </c>
      <c r="CK9" s="1">
        <f>IF(SUM('A REMPLIR - UTE 32'!BF8:BK8)=0,"",(SUM('A REMPLIR - UTE 32'!BF10:BK10)/SUM('A REMPLIR - UTE 32'!BF8:BK8))*1000000)</f>
        <v>0</v>
      </c>
      <c r="CL9" s="1">
        <f>IF(SUM('A REMPLIR - UTE 32'!BG8:BL8)=0,"",(SUM('A REMPLIR - UTE 32'!BG10:BL10)/SUM('A REMPLIR - UTE 32'!BG8:BL8))*1000000)</f>
        <v>0</v>
      </c>
      <c r="CM9" s="1">
        <f>IF(SUM('A REMPLIR - UTE 32'!BH8:BM8)=0,"",(SUM('A REMPLIR - UTE 32'!BH10:BM10)/SUM('A REMPLIR - UTE 32'!BH8:BM8))*1000000)</f>
        <v>0</v>
      </c>
      <c r="CN9" s="1">
        <f>IF(SUM('A REMPLIR - UTE 32'!BI8:BN8)=0,"",(SUM('A REMPLIR - UTE 32'!BI10:BN10)/SUM('A REMPLIR - UTE 32'!BI8:BN8))*1000000)</f>
        <v>0</v>
      </c>
      <c r="CO9" s="1">
        <f>IF(SUM('A REMPLIR - UTE 32'!BJ8:BO8)=0,"",(SUM('A REMPLIR - UTE 32'!BJ10:BO10)/SUM('A REMPLIR - UTE 32'!BJ8:BO8))*1000000)</f>
        <v>0</v>
      </c>
      <c r="CP9" s="1">
        <f>IF(SUM('A REMPLIR - UTE 32'!BK8:BP8)=0,"",(SUM('A REMPLIR - UTE 32'!BK10:BP10)/SUM('A REMPLIR - UTE 32'!BK8:BP8))*1000000)</f>
        <v>0</v>
      </c>
      <c r="CQ9" s="1" t="str">
        <f>IF(SUM('A REMPLIR - UTE 32'!BL8:BQ8)=0,"",(SUM('A REMPLIR - UTE 32'!BL10:BQ10)/SUM('A REMPLIR - UTE 32'!BL8:BQ8))*1000000)</f>
        <v/>
      </c>
      <c r="CS9" s="1">
        <f>IF(SUM('A REMPLIR - UTE 33'!BA8:BF8)=0,"",(SUM('A REMPLIR - UTE 33'!BA10:BF10)/SUM('A REMPLIR - UTE 33'!BA8:BF8))*1000000)</f>
        <v>0</v>
      </c>
      <c r="CT9" s="1">
        <f>IF(SUM('A REMPLIR - UTE 33'!BB8:BG8)=0,"",(SUM('A REMPLIR - UTE 33'!BB10:BG10)/SUM('A REMPLIR - UTE 33'!BB8:BG8))*1000000)</f>
        <v>0</v>
      </c>
      <c r="CU9" s="1">
        <f>IF(SUM('A REMPLIR - UTE 33'!BC8:BH8)=0,"",(SUM('A REMPLIR - UTE 33'!BC10:BH10)/SUM('A REMPLIR - UTE 33'!BC8:BH8))*1000000)</f>
        <v>0</v>
      </c>
      <c r="CV9" s="1">
        <f>IF(SUM('A REMPLIR - UTE 33'!BD8:BI8)=0,"",(SUM('A REMPLIR - UTE 33'!BD10:BI10)/SUM('A REMPLIR - UTE 33'!BD8:BI8))*1000000)</f>
        <v>0</v>
      </c>
      <c r="CW9" s="1">
        <f>IF(SUM('A REMPLIR - UTE 33'!BE8:BJ8)=0,"",(SUM('A REMPLIR - UTE 33'!BE10:BJ10)/SUM('A REMPLIR - UTE 33'!BE8:BJ8))*1000000)</f>
        <v>0</v>
      </c>
      <c r="CX9" s="1">
        <f>IF(SUM('A REMPLIR - UTE 33'!BF8:BK8)=0,"",(SUM('A REMPLIR - UTE 33'!BF10:BK10)/SUM('A REMPLIR - UTE 33'!BF8:BK8))*1000000)</f>
        <v>0</v>
      </c>
      <c r="CY9" s="1">
        <f>IF(SUM('A REMPLIR - UTE 33'!BG8:BL8)=0,"",(SUM('A REMPLIR - UTE 33'!BG10:BL10)/SUM('A REMPLIR - UTE 33'!BG8:BL8))*1000000)</f>
        <v>0</v>
      </c>
      <c r="CZ9" s="1">
        <f>IF(SUM('A REMPLIR - UTE 33'!BH8:BM8)=0,"",(SUM('A REMPLIR - UTE 33'!BH10:BM10)/SUM('A REMPLIR - UTE 33'!BH8:BM8))*1000000)</f>
        <v>0</v>
      </c>
      <c r="DA9" s="1">
        <f>IF(SUM('A REMPLIR - UTE 33'!BI8:BN8)=0,"",(SUM('A REMPLIR - UTE 33'!BI10:BN10)/SUM('A REMPLIR - UTE 33'!BI8:BN8))*1000000)</f>
        <v>0</v>
      </c>
      <c r="DB9" s="1">
        <f>IF(SUM('A REMPLIR - UTE 33'!BJ8:BO8)=0,"",(SUM('A REMPLIR - UTE 33'!BJ10:BO10)/SUM('A REMPLIR - UTE 33'!BJ8:BO8))*1000000)</f>
        <v>0</v>
      </c>
      <c r="DC9" s="1">
        <f>IF(SUM('A REMPLIR - UTE 33'!BK8:BP8)=0,"",(SUM('A REMPLIR - UTE 33'!BK10:BP10)/SUM('A REMPLIR - UTE 33'!BK8:BP8))*1000000)</f>
        <v>0</v>
      </c>
      <c r="DD9" s="1" t="str">
        <f>IF(SUM('A REMPLIR - UTE 33'!BL8:BQ8)=0,"",(SUM('A REMPLIR - UTE 33'!BL10:BQ10)/SUM('A REMPLIR - UTE 33'!BL8:BQ8))*1000000)</f>
        <v/>
      </c>
      <c r="DF9" s="1">
        <f>IF(SUM('A REMPLIR - UTE 34'!BA8:BF8)=0,"",(SUM('A REMPLIR - UTE 34'!BA10:BF10)/SUM('A REMPLIR - UTE 34'!BA8:BF8))*1000000)</f>
        <v>958.77277085330775</v>
      </c>
      <c r="DG9" s="1">
        <f>IF(SUM('A REMPLIR - UTE 34'!BB8:BG8)=0,"",(SUM('A REMPLIR - UTE 34'!BB10:BG10)/SUM('A REMPLIR - UTE 34'!BB8:BG8))*1000000)</f>
        <v>771.60493827160485</v>
      </c>
      <c r="DH9" s="1">
        <f>IF(SUM('A REMPLIR - UTE 34'!BC8:BH8)=0,"",(SUM('A REMPLIR - UTE 34'!BC10:BH10)/SUM('A REMPLIR - UTE 34'!BC8:BH8))*1000000)</f>
        <v>615.00615006150065</v>
      </c>
      <c r="DI9" s="1">
        <f>IF(SUM('A REMPLIR - UTE 34'!BD8:BI8)=0,"",(SUM('A REMPLIR - UTE 34'!BD10:BI10)/SUM('A REMPLIR - UTE 34'!BD8:BI8))*1000000)</f>
        <v>552.4861878453039</v>
      </c>
      <c r="DJ9" s="1">
        <f>IF(SUM('A REMPLIR - UTE 34'!BE8:BJ8)=0,"",(SUM('A REMPLIR - UTE 34'!BE10:BJ10)/SUM('A REMPLIR - UTE 34'!BE8:BJ8))*1000000)</f>
        <v>458.50527281063734</v>
      </c>
      <c r="DK9" s="1">
        <f>IF(SUM('A REMPLIR - UTE 34'!BF8:BK8)=0,"",(SUM('A REMPLIR - UTE 34'!BF10:BK10)/SUM('A REMPLIR - UTE 34'!BF8:BK8))*1000000)</f>
        <v>406.66937779585197</v>
      </c>
      <c r="DL9" s="1">
        <f>IF(SUM('A REMPLIR - UTE 34'!BG8:BL8)=0,"",(SUM('A REMPLIR - UTE 34'!BG10:BL10)/SUM('A REMPLIR - UTE 34'!BG8:BL8))*1000000)</f>
        <v>0</v>
      </c>
      <c r="DM9" s="1">
        <f>IF(SUM('A REMPLIR - UTE 34'!BH8:BM8)=0,"",(SUM('A REMPLIR - UTE 34'!BH10:BM10)/SUM('A REMPLIR - UTE 34'!BH8:BM8))*1000000)</f>
        <v>0</v>
      </c>
      <c r="DN9" s="1">
        <f>IF(SUM('A REMPLIR - UTE 34'!BI8:BN8)=0,"",(SUM('A REMPLIR - UTE 34'!BI10:BN10)/SUM('A REMPLIR - UTE 34'!BI8:BN8))*1000000)</f>
        <v>0</v>
      </c>
      <c r="DO9" s="1">
        <f>IF(SUM('A REMPLIR - UTE 34'!BJ8:BO8)=0,"",(SUM('A REMPLIR - UTE 34'!BJ10:BO10)/SUM('A REMPLIR - UTE 34'!BJ8:BO8))*1000000)</f>
        <v>0</v>
      </c>
      <c r="DP9" s="1">
        <f>IF(SUM('A REMPLIR - UTE 34'!BK8:BP8)=0,"",(SUM('A REMPLIR - UTE 34'!BK10:BP10)/SUM('A REMPLIR - UTE 34'!BK8:BP8))*1000000)</f>
        <v>0</v>
      </c>
      <c r="DQ9" s="1" t="str">
        <f>IF(SUM('A REMPLIR - UTE 34'!BL8:BQ8)=0,"",(SUM('A REMPLIR - UTE 34'!BL10:BQ10)/SUM('A REMPLIR - UTE 34'!BL8:BQ8))*1000000)</f>
        <v/>
      </c>
      <c r="DS9" s="1">
        <f>IF(SUM('A REMPLIR - UTE 38'!BA8:BF8)=0,"",(SUM('A REMPLIR - UTE 38'!BA10:BF10)/SUM('A REMPLIR - UTE 38'!BA8:BF8))*1000000)</f>
        <v>1917.5455417066155</v>
      </c>
      <c r="DT9" s="1">
        <f>IF(SUM('A REMPLIR - UTE 38'!BB8:BG8)=0,"",(SUM('A REMPLIR - UTE 38'!BB10:BG10)/SUM('A REMPLIR - UTE 38'!BB8:BG8))*1000000)</f>
        <v>2314.8148148148148</v>
      </c>
      <c r="DU9" s="1">
        <f>IF(SUM('A REMPLIR - UTE 38'!BC8:BH8)=0,"",(SUM('A REMPLIR - UTE 38'!BC10:BH10)/SUM('A REMPLIR - UTE 38'!BC8:BH8))*1000000)</f>
        <v>1845.0184501845017</v>
      </c>
      <c r="DV9" s="1">
        <f>IF(SUM('A REMPLIR - UTE 38'!BD8:BI8)=0,"",(SUM('A REMPLIR - UTE 38'!BD10:BI10)/SUM('A REMPLIR - UTE 38'!BD8:BI8))*1000000)</f>
        <v>1104.9723756906078</v>
      </c>
      <c r="DW9" s="1">
        <f>IF(SUM('A REMPLIR - UTE 38'!BE8:BJ8)=0,"",(SUM('A REMPLIR - UTE 38'!BE10:BJ10)/SUM('A REMPLIR - UTE 38'!BE8:BJ8))*1000000)</f>
        <v>917.01054562127467</v>
      </c>
      <c r="DX9" s="1">
        <f>IF(SUM('A REMPLIR - UTE 38'!BF8:BK8)=0,"",(SUM('A REMPLIR - UTE 38'!BF10:BK10)/SUM('A REMPLIR - UTE 38'!BF8:BK8))*1000000)</f>
        <v>813.33875559170394</v>
      </c>
      <c r="DY9" s="1">
        <f>IF(SUM('A REMPLIR - UTE 38'!BG8:BL8)=0,"",(SUM('A REMPLIR - UTE 38'!BG10:BL10)/SUM('A REMPLIR - UTE 38'!BG8:BL8))*1000000)</f>
        <v>880.66930867459268</v>
      </c>
      <c r="DZ9" s="1">
        <f>IF(SUM('A REMPLIR - UTE 38'!BH8:BM8)=0,"",(SUM('A REMPLIR - UTE 38'!BH10:BM10)/SUM('A REMPLIR - UTE 38'!BH8:BM8))*1000000)</f>
        <v>509.42435048395311</v>
      </c>
      <c r="EA9" s="1">
        <f>IF(SUM('A REMPLIR - UTE 38'!BI8:BN8)=0,"",(SUM('A REMPLIR - UTE 38'!BI10:BN10)/SUM('A REMPLIR - UTE 38'!BI8:BN8))*1000000)</f>
        <v>0</v>
      </c>
      <c r="EB9" s="1">
        <f>IF(SUM('A REMPLIR - UTE 38'!BJ8:BO8)=0,"",(SUM('A REMPLIR - UTE 38'!BJ10:BO10)/SUM('A REMPLIR - UTE 38'!BJ8:BO8))*1000000)</f>
        <v>0</v>
      </c>
      <c r="EC9" s="1">
        <f>IF(SUM('A REMPLIR - UTE 38'!BK8:BP8)=0,"",(SUM('A REMPLIR - UTE 38'!BK10:BP10)/SUM('A REMPLIR - UTE 38'!BK8:BP8))*1000000)</f>
        <v>0</v>
      </c>
      <c r="ED9" s="1" t="str">
        <f>IF(SUM('A REMPLIR - UTE 38'!BL8:BQ8)=0,"",(SUM('A REMPLIR - UTE 38'!BL10:BQ10)/SUM('A REMPLIR - UTE 38'!BL8:BQ8))*1000000)</f>
        <v/>
      </c>
    </row>
    <row r="10" spans="1:199" x14ac:dyDescent="0.25">
      <c r="A10" s="1" t="s">
        <v>102</v>
      </c>
      <c r="F10" s="1">
        <f>IF(SUM('A REMPLIR - UTE 31'!AO13:AT13)=0,"",(SUM('A REMPLIR - UTE 31'!AO15:AT15)/SUM('A REMPLIR - UTE 31'!AO13:AT13))*1000000)</f>
        <v>0</v>
      </c>
      <c r="G10" s="1">
        <f>IF(SUM('A REMPLIR - UTE 31'!AP13:AU13)=0,"",(SUM('A REMPLIR - UTE 31'!AP15:AU15)/SUM('A REMPLIR - UTE 31'!AP13:AU13))*1000000)</f>
        <v>0</v>
      </c>
      <c r="H10" s="1">
        <f>IF(SUM('A REMPLIR - UTE 31'!AQ13:AV13)=0,"",(SUM('A REMPLIR - UTE 31'!AQ15:AV15)/SUM('A REMPLIR - UTE 31'!AQ13:AV13))*1000000)</f>
        <v>0</v>
      </c>
      <c r="I10" s="1">
        <f>IF(SUM('A REMPLIR - UTE 31'!AR13:AW13)=0,"",(SUM('A REMPLIR - UTE 31'!AR15:AW15)/SUM('A REMPLIR - UTE 31'!AR13:AW13))*1000000)</f>
        <v>0</v>
      </c>
      <c r="J10" s="1">
        <f>IF(SUM('A REMPLIR - UTE 31'!AS13:AX13)=0,"",(SUM('A REMPLIR - UTE 31'!AS15:AX15)/SUM('A REMPLIR - UTE 31'!AS13:AX13))*1000000)</f>
        <v>0</v>
      </c>
      <c r="K10" s="1">
        <f>IF(SUM('A REMPLIR - UTE 31'!AT13:AY13)=0,"",(SUM('A REMPLIR - UTE 31'!AT15:AY15)/SUM('A REMPLIR - UTE 31'!AT13:AY13))*1000000)</f>
        <v>0</v>
      </c>
      <c r="L10" s="1">
        <f>IF(SUM('A REMPLIR - UTE 31'!AU13:AZ13)=0,"",(SUM('A REMPLIR - UTE 31'!AU15:AZ15)/SUM('A REMPLIR - UTE 31'!AU13:AZ13))*1000000)</f>
        <v>0</v>
      </c>
      <c r="M10" s="1">
        <f>IF(SUM('A REMPLIR - UTE 31'!AV13:BA13)=0,"",(SUM('A REMPLIR - UTE 31'!AV15:BA15)/SUM('A REMPLIR - UTE 31'!AV13:BA13))*1000000)</f>
        <v>0</v>
      </c>
      <c r="N10" s="1">
        <f>IF(SUM('A REMPLIR - UTE 31'!AW13:BB13)=0,"",(SUM('A REMPLIR - UTE 31'!AW15:BB15)/SUM('A REMPLIR - UTE 31'!AW13:BB13))*1000000)</f>
        <v>0</v>
      </c>
      <c r="O10" s="1">
        <f>IF(SUM('A REMPLIR - UTE 31'!AX13:BC13)=0,"",(SUM('A REMPLIR - UTE 31'!AX15:BC15)/SUM('A REMPLIR - UTE 31'!AX13:BC13))*1000000)</f>
        <v>0</v>
      </c>
      <c r="P10" s="1">
        <f>IF(SUM('A REMPLIR - UTE 31'!AY13:BD13)=0,"",(SUM('A REMPLIR - UTE 31'!AY15:BD15)/SUM('A REMPLIR - UTE 31'!AY13:BD13))*1000000)</f>
        <v>0</v>
      </c>
      <c r="Q10" s="1">
        <f>IF(SUM('A REMPLIR - UTE 31'!AZ13:BE13)=0,"",(SUM('A REMPLIR - UTE 31'!AZ15:BE15)/SUM('A REMPLIR - UTE 31'!AZ13:BE13))*1000000)</f>
        <v>0</v>
      </c>
      <c r="S10" s="1">
        <f>IF(SUM('A REMPLIR - UTE 32'!AO13:AT13)=0,"",(SUM('A REMPLIR - UTE 32'!AO15:AT15)/SUM('A REMPLIR - UTE 32'!AO13:AT13))*1000000)</f>
        <v>0</v>
      </c>
      <c r="T10" s="1">
        <f>IF(SUM('A REMPLIR - UTE 32'!AP13:AU13)=0,"",(SUM('A REMPLIR - UTE 32'!AP15:AU15)/SUM('A REMPLIR - UTE 32'!AP13:AU13))*1000000)</f>
        <v>0</v>
      </c>
      <c r="U10" s="1">
        <f>IF(SUM('A REMPLIR - UTE 32'!AQ13:AV13)=0,"",(SUM('A REMPLIR - UTE 32'!AQ15:AV15)/SUM('A REMPLIR - UTE 32'!AQ13:AV13))*1000000)</f>
        <v>0</v>
      </c>
      <c r="V10" s="1">
        <f>IF(SUM('A REMPLIR - UTE 32'!AR13:AW13)=0,"",(SUM('A REMPLIR - UTE 32'!AR15:AW15)/SUM('A REMPLIR - UTE 32'!AR13:AW13))*1000000)</f>
        <v>0</v>
      </c>
      <c r="W10" s="1">
        <f>IF(SUM('A REMPLIR - UTE 32'!AS13:AX13)=0,"",(SUM('A REMPLIR - UTE 32'!AS15:AX15)/SUM('A REMPLIR - UTE 32'!AS13:AX13))*1000000)</f>
        <v>0</v>
      </c>
      <c r="X10" s="1">
        <f>IF(SUM('A REMPLIR - UTE 32'!AT13:AY13)=0,"",(SUM('A REMPLIR - UTE 32'!AT15:AY15)/SUM('A REMPLIR - UTE 32'!AT13:AY13))*1000000)</f>
        <v>0</v>
      </c>
      <c r="Y10" s="1">
        <f>IF(SUM('A REMPLIR - UTE 32'!AU13:AZ13)=0,"",(SUM('A REMPLIR - UTE 32'!AU15:AZ15)/SUM('A REMPLIR - UTE 32'!AU13:AZ13))*1000000)</f>
        <v>0</v>
      </c>
      <c r="Z10" s="1">
        <f>IF(SUM('A REMPLIR - UTE 32'!AV13:BA13)=0,"",(SUM('A REMPLIR - UTE 32'!AV15:BA15)/SUM('A REMPLIR - UTE 32'!AV13:BA13))*1000000)</f>
        <v>0</v>
      </c>
      <c r="AA10" s="1">
        <f>IF(SUM('A REMPLIR - UTE 32'!AW13:BB13)=0,"",(SUM('A REMPLIR - UTE 32'!AW15:BB15)/SUM('A REMPLIR - UTE 32'!AW13:BB13))*1000000)</f>
        <v>0</v>
      </c>
      <c r="AB10" s="1">
        <f>IF(SUM('A REMPLIR - UTE 32'!AX13:BC13)=0,"",(SUM('A REMPLIR - UTE 32'!AX15:BC15)/SUM('A REMPLIR - UTE 32'!AX13:BC13))*1000000)</f>
        <v>0</v>
      </c>
      <c r="AC10" s="1">
        <f>IF(SUM('A REMPLIR - UTE 32'!AY13:BD13)=0,"",(SUM('A REMPLIR - UTE 32'!AY15:BD15)/SUM('A REMPLIR - UTE 32'!AY13:BD13))*1000000)</f>
        <v>0</v>
      </c>
      <c r="AD10" s="1">
        <f>IF(SUM('A REMPLIR - UTE 32'!AZ13:BE13)=0,"",(SUM('A REMPLIR - UTE 32'!AZ15:BE15)/SUM('A REMPLIR - UTE 32'!AZ13:BE13))*1000000)</f>
        <v>0</v>
      </c>
      <c r="AF10" s="1">
        <f>IF(SUM('A REMPLIR - UTE 33'!AO13:AT13)=0,"",(SUM('A REMPLIR - UTE 33'!AO15:AT15)/SUM('A REMPLIR - UTE 33'!AO13:AT13))*1000000)</f>
        <v>0</v>
      </c>
      <c r="AG10" s="1">
        <f>IF(SUM('A REMPLIR - UTE 33'!AP13:AU13)=0,"",(SUM('A REMPLIR - UTE 33'!AP15:AU15)/SUM('A REMPLIR - UTE 33'!AP13:AU13))*1000000)</f>
        <v>0</v>
      </c>
      <c r="AH10" s="1">
        <f>IF(SUM('A REMPLIR - UTE 33'!AQ13:AV13)=0,"",(SUM('A REMPLIR - UTE 33'!AQ15:AV15)/SUM('A REMPLIR - UTE 33'!AQ13:AV13))*1000000)</f>
        <v>0</v>
      </c>
      <c r="AI10" s="1">
        <f>IF(SUM('A REMPLIR - UTE 33'!AR13:AW13)=0,"",(SUM('A REMPLIR - UTE 33'!AR15:AW15)/SUM('A REMPLIR - UTE 33'!AR13:AW13))*1000000)</f>
        <v>0</v>
      </c>
      <c r="AJ10" s="1">
        <f>IF(SUM('A REMPLIR - UTE 33'!AS13:AX13)=0,"",(SUM('A REMPLIR - UTE 33'!AS15:AX15)/SUM('A REMPLIR - UTE 33'!AS13:AX13))*1000000)</f>
        <v>0</v>
      </c>
      <c r="AK10" s="1">
        <f>IF(SUM('A REMPLIR - UTE 33'!AT13:AY13)=0,"",(SUM('A REMPLIR - UTE 33'!AT15:AY15)/SUM('A REMPLIR - UTE 33'!AT13:AY13))*1000000)</f>
        <v>0</v>
      </c>
      <c r="AL10" s="1">
        <f>IF(SUM('A REMPLIR - UTE 33'!AU13:AZ13)=0,"",(SUM('A REMPLIR - UTE 33'!AU15:AZ15)/SUM('A REMPLIR - UTE 33'!AU13:AZ13))*1000000)</f>
        <v>0</v>
      </c>
      <c r="AM10" s="1">
        <f>IF(SUM('A REMPLIR - UTE 33'!AV13:BA13)=0,"",(SUM('A REMPLIR - UTE 33'!AV15:BA15)/SUM('A REMPLIR - UTE 33'!AV13:BA13))*1000000)</f>
        <v>0</v>
      </c>
      <c r="AN10" s="1">
        <f>IF(SUM('A REMPLIR - UTE 33'!AW13:BB13)=0,"",(SUM('A REMPLIR - UTE 33'!AW15:BB15)/SUM('A REMPLIR - UTE 33'!AW13:BB13))*1000000)</f>
        <v>0</v>
      </c>
      <c r="AO10" s="1">
        <f>IF(SUM('A REMPLIR - UTE 33'!AX13:BC13)=0,"",(SUM('A REMPLIR - UTE 33'!AX15:BC15)/SUM('A REMPLIR - UTE 33'!AX13:BC13))*1000000)</f>
        <v>0</v>
      </c>
      <c r="AP10" s="1">
        <f>IF(SUM('A REMPLIR - UTE 33'!AY13:BD13)=0,"",(SUM('A REMPLIR - UTE 33'!AY15:BD15)/SUM('A REMPLIR - UTE 33'!AY13:BD13))*1000000)</f>
        <v>0</v>
      </c>
      <c r="AQ10" s="1">
        <f>IF(SUM('A REMPLIR - UTE 33'!AZ13:BE13)=0,"",(SUM('A REMPLIR - UTE 33'!AZ15:BE15)/SUM('A REMPLIR - UTE 33'!AZ13:BE13))*1000000)</f>
        <v>0</v>
      </c>
      <c r="AS10" s="1">
        <f>IF(SUM('A REMPLIR - UTE 34'!AO13:AT13)=0,"",(SUM('A REMPLIR - UTE 34'!AO15:AT15)/SUM('A REMPLIR - UTE 34'!AO13:AT13))*1000000)</f>
        <v>0</v>
      </c>
      <c r="AT10" s="1">
        <f>IF(SUM('A REMPLIR - UTE 34'!AP13:AU13)=0,"",(SUM('A REMPLIR - UTE 34'!AP15:AU15)/SUM('A REMPLIR - UTE 34'!AP13:AU13))*1000000)</f>
        <v>0</v>
      </c>
      <c r="AU10" s="1">
        <f>IF(SUM('A REMPLIR - UTE 34'!AQ13:AV13)=0,"",(SUM('A REMPLIR - UTE 34'!AQ15:AV15)/SUM('A REMPLIR - UTE 34'!AQ13:AV13))*1000000)</f>
        <v>0</v>
      </c>
      <c r="AV10" s="1">
        <f>IF(SUM('A REMPLIR - UTE 34'!AR13:AW13)=0,"",(SUM('A REMPLIR - UTE 34'!AR15:AW15)/SUM('A REMPLIR - UTE 34'!AR13:AW13))*1000000)</f>
        <v>0</v>
      </c>
      <c r="AW10" s="1">
        <f>IF(SUM('A REMPLIR - UTE 34'!AS13:AX13)=0,"",(SUM('A REMPLIR - UTE 34'!AS15:AX15)/SUM('A REMPLIR - UTE 34'!AS13:AX13))*1000000)</f>
        <v>0</v>
      </c>
      <c r="AX10" s="1">
        <f>IF(SUM('A REMPLIR - UTE 34'!AT13:AY13)=0,"",(SUM('A REMPLIR - UTE 34'!AT15:AY15)/SUM('A REMPLIR - UTE 34'!AT13:AY13))*1000000)</f>
        <v>0</v>
      </c>
      <c r="AY10" s="1">
        <f>IF(SUM('A REMPLIR - UTE 34'!AU13:AZ13)=0,"",(SUM('A REMPLIR - UTE 34'!AU15:AZ15)/SUM('A REMPLIR - UTE 34'!AU13:AZ13))*1000000)</f>
        <v>0</v>
      </c>
      <c r="AZ10" s="1">
        <f>IF(SUM('A REMPLIR - UTE 34'!AV13:BA13)=0,"",(SUM('A REMPLIR - UTE 34'!AV15:BA15)/SUM('A REMPLIR - UTE 34'!AV13:BA13))*1000000)</f>
        <v>0</v>
      </c>
      <c r="BA10" s="1">
        <f>IF(SUM('A REMPLIR - UTE 34'!AW13:BB13)=0,"",(SUM('A REMPLIR - UTE 34'!AW15:BB15)/SUM('A REMPLIR - UTE 34'!AW13:BB13))*1000000)</f>
        <v>0</v>
      </c>
      <c r="BB10" s="1">
        <f>IF(SUM('A REMPLIR - UTE 34'!AX13:BC13)=0,"",(SUM('A REMPLIR - UTE 34'!AX15:BC15)/SUM('A REMPLIR - UTE 34'!AX13:BC13))*1000000)</f>
        <v>0</v>
      </c>
      <c r="BC10" s="1">
        <f>IF(SUM('A REMPLIR - UTE 34'!AY13:BD13)=0,"",(SUM('A REMPLIR - UTE 34'!AY15:BD15)/SUM('A REMPLIR - UTE 34'!AY13:BD13))*1000000)</f>
        <v>0</v>
      </c>
      <c r="BD10" s="1">
        <f>IF(SUM('A REMPLIR - UTE 34'!AZ13:BE13)=0,"",(SUM('A REMPLIR - UTE 34'!AZ15:BE15)/SUM('A REMPLIR - UTE 34'!AZ13:BE13))*1000000)</f>
        <v>0</v>
      </c>
      <c r="BF10" s="1">
        <f>IF(SUM('A REMPLIR - UTE 38'!AO13:AT13)=0,"",(SUM('A REMPLIR - UTE 38'!AO15:AT15)/SUM('A REMPLIR - UTE 38'!AO13:AT13))*1000000)</f>
        <v>0</v>
      </c>
      <c r="BG10" s="1">
        <f>IF(SUM('A REMPLIR - UTE 38'!AP13:AU13)=0,"",(SUM('A REMPLIR - UTE 38'!AP15:AU15)/SUM('A REMPLIR - UTE 38'!AP13:AU13))*1000000)</f>
        <v>0</v>
      </c>
      <c r="BH10" s="1">
        <f>IF(SUM('A REMPLIR - UTE 38'!AQ13:AV13)=0,"",(SUM('A REMPLIR - UTE 38'!AQ15:AV15)/SUM('A REMPLIR - UTE 38'!AQ13:AV13))*1000000)</f>
        <v>0</v>
      </c>
      <c r="BI10" s="1">
        <f>IF(SUM('A REMPLIR - UTE 38'!AR13:AW13)=0,"",(SUM('A REMPLIR - UTE 38'!AR15:AW15)/SUM('A REMPLIR - UTE 38'!AR13:AW13))*1000000)</f>
        <v>0</v>
      </c>
      <c r="BJ10" s="1">
        <f>IF(SUM('A REMPLIR - UTE 38'!AS13:AX13)=0,"",(SUM('A REMPLIR - UTE 38'!AS15:AX15)/SUM('A REMPLIR - UTE 38'!AS13:AX13))*1000000)</f>
        <v>0</v>
      </c>
      <c r="BK10" s="1">
        <f>IF(SUM('A REMPLIR - UTE 38'!AT13:AY13)=0,"",(SUM('A REMPLIR - UTE 38'!AT15:AY15)/SUM('A REMPLIR - UTE 38'!AT13:AY13))*1000000)</f>
        <v>0</v>
      </c>
      <c r="BL10" s="1">
        <f>IF(SUM('A REMPLIR - UTE 38'!AU13:AZ13)=0,"",(SUM('A REMPLIR - UTE 38'!AU15:AZ15)/SUM('A REMPLIR - UTE 38'!AU13:AZ13))*1000000)</f>
        <v>0</v>
      </c>
      <c r="BM10" s="1">
        <f>IF(SUM('A REMPLIR - UTE 38'!AV13:BA13)=0,"",(SUM('A REMPLIR - UTE 38'!AV15:BA15)/SUM('A REMPLIR - UTE 38'!AV13:BA13))*1000000)</f>
        <v>0</v>
      </c>
      <c r="BN10" s="1">
        <f>IF(SUM('A REMPLIR - UTE 38'!AW13:BB13)=0,"",(SUM('A REMPLIR - UTE 38'!AW15:BB15)/SUM('A REMPLIR - UTE 38'!AW13:BB13))*1000000)</f>
        <v>0</v>
      </c>
      <c r="BO10" s="1">
        <f>IF(SUM('A REMPLIR - UTE 38'!AX13:BC13)=0,"",(SUM('A REMPLIR - UTE 38'!AX15:BC15)/SUM('A REMPLIR - UTE 38'!AX13:BC13))*1000000)</f>
        <v>0</v>
      </c>
      <c r="BP10" s="1">
        <f>IF(SUM('A REMPLIR - UTE 38'!AY13:BD13)=0,"",(SUM('A REMPLIR - UTE 38'!AY15:BD15)/SUM('A REMPLIR - UTE 38'!AY13:BD13))*1000000)</f>
        <v>0</v>
      </c>
      <c r="BQ10" s="1">
        <f>IF(SUM('A REMPLIR - UTE 38'!AZ13:BE13)=0,"",(SUM('A REMPLIR - UTE 38'!AZ15:BE15)/SUM('A REMPLIR - UTE 38'!AZ13:BE13))*1000000)</f>
        <v>0</v>
      </c>
      <c r="BS10" s="1">
        <f>IF(SUM('A REMPLIR - UTE 31'!BA13:BF13)=0,"",(SUM('A REMPLIR - UTE 31'!BA15:BF15)/SUM('A REMPLIR - UTE 31'!BA13:BF13))*1000000)</f>
        <v>0</v>
      </c>
      <c r="BT10" s="1">
        <f>IF(SUM('A REMPLIR - UTE 31'!BB13:BG13)=0,"",(SUM('A REMPLIR - UTE 31'!BB15:BG15)/SUM('A REMPLIR - UTE 31'!BB13:BG13))*1000000)</f>
        <v>0</v>
      </c>
      <c r="BU10" s="1">
        <f>IF(SUM('A REMPLIR - UTE 31'!BC13:BH13)=0,"",(SUM('A REMPLIR - UTE 31'!BC15:BH15)/SUM('A REMPLIR - UTE 31'!BC13:BH13))*1000000)</f>
        <v>0</v>
      </c>
      <c r="BV10" s="1">
        <f>IF(SUM('A REMPLIR - UTE 31'!BD13:BI13)=0,"",(SUM('A REMPLIR - UTE 31'!BD15:BI15)/SUM('A REMPLIR - UTE 31'!BD13:BI13))*1000000)</f>
        <v>0</v>
      </c>
      <c r="BW10" s="1">
        <f>IF(SUM('A REMPLIR - UTE 31'!BE13:BJ13)=0,"",(SUM('A REMPLIR - UTE 31'!BE15:BJ15)/SUM('A REMPLIR - UTE 31'!BE13:BJ13))*1000000)</f>
        <v>0</v>
      </c>
      <c r="BX10" s="1">
        <f>IF(SUM('A REMPLIR - UTE 31'!BF13:BK13)=0,"",(SUM('A REMPLIR - UTE 31'!BF15:BK15)/SUM('A REMPLIR - UTE 31'!BF13:BK13))*1000000)</f>
        <v>0</v>
      </c>
      <c r="BY10" s="1">
        <f>IF(SUM('A REMPLIR - UTE 31'!BG13:BL13)=0,"",(SUM('A REMPLIR - UTE 31'!BG15:BL15)/SUM('A REMPLIR - UTE 31'!BG13:BL13))*1000000)</f>
        <v>0</v>
      </c>
      <c r="BZ10" s="1">
        <f>IF(SUM('A REMPLIR - UTE 31'!BH13:BM13)=0,"",(SUM('A REMPLIR - UTE 31'!BH15:BM15)/SUM('A REMPLIR - UTE 31'!BH13:BM13))*1000000)</f>
        <v>0</v>
      </c>
      <c r="CA10" s="1">
        <f>IF(SUM('A REMPLIR - UTE 31'!BI13:BN13)=0,"",(SUM('A REMPLIR - UTE 31'!BI15:BN15)/SUM('A REMPLIR - UTE 31'!BI13:BN13))*1000000)</f>
        <v>0</v>
      </c>
      <c r="CB10" s="1">
        <f>IF(SUM('A REMPLIR - UTE 31'!BJ13:BO13)=0,"",(SUM('A REMPLIR - UTE 31'!BJ15:BO15)/SUM('A REMPLIR - UTE 31'!BJ13:BO13))*1000000)</f>
        <v>0</v>
      </c>
      <c r="CC10" s="1">
        <f>IF(SUM('A REMPLIR - UTE 31'!BK13:BP13)=0,"",(SUM('A REMPLIR - UTE 31'!BK15:BP15)/SUM('A REMPLIR - UTE 31'!BK13:BP13))*1000000)</f>
        <v>0</v>
      </c>
      <c r="CD10" s="1" t="str">
        <f>IF(SUM('A REMPLIR - UTE 31'!BL13:BQ13)=0,"",(SUM('A REMPLIR - UTE 31'!BL15:BQ15)/SUM('A REMPLIR - UTE 31'!BL13:BQ13))*1000000)</f>
        <v/>
      </c>
      <c r="CF10" s="1">
        <f>IF(SUM('A REMPLIR - UTE 32'!BA13:BF13)=0,"",(SUM('A REMPLIR - UTE 32'!BA15:BF15)/SUM('A REMPLIR - UTE 32'!BA13:BF13))*1000000)</f>
        <v>0</v>
      </c>
      <c r="CG10" s="1">
        <f>IF(SUM('A REMPLIR - UTE 32'!BB13:BG13)=0,"",(SUM('A REMPLIR - UTE 32'!BB15:BG15)/SUM('A REMPLIR - UTE 32'!BB13:BG13))*1000000)</f>
        <v>0</v>
      </c>
      <c r="CH10" s="1">
        <f>IF(SUM('A REMPLIR - UTE 32'!BC13:BH13)=0,"",(SUM('A REMPLIR - UTE 32'!BC15:BH15)/SUM('A REMPLIR - UTE 32'!BC13:BH13))*1000000)</f>
        <v>0</v>
      </c>
      <c r="CI10" s="1">
        <f>IF(SUM('A REMPLIR - UTE 32'!BD13:BI13)=0,"",(SUM('A REMPLIR - UTE 32'!BD15:BI15)/SUM('A REMPLIR - UTE 32'!BD13:BI13))*1000000)</f>
        <v>0</v>
      </c>
      <c r="CJ10" s="1">
        <f>IF(SUM('A REMPLIR - UTE 32'!BE13:BJ13)=0,"",(SUM('A REMPLIR - UTE 32'!BE15:BJ15)/SUM('A REMPLIR - UTE 32'!BE13:BJ13))*1000000)</f>
        <v>0</v>
      </c>
      <c r="CK10" s="1">
        <f>IF(SUM('A REMPLIR - UTE 32'!BF13:BK13)=0,"",(SUM('A REMPLIR - UTE 32'!BF15:BK15)/SUM('A REMPLIR - UTE 32'!BF13:BK13))*1000000)</f>
        <v>0</v>
      </c>
      <c r="CL10" s="1">
        <f>IF(SUM('A REMPLIR - UTE 32'!BG13:BL13)=0,"",(SUM('A REMPLIR - UTE 32'!BG15:BL15)/SUM('A REMPLIR - UTE 32'!BG13:BL13))*1000000)</f>
        <v>0</v>
      </c>
      <c r="CM10" s="1">
        <f>IF(SUM('A REMPLIR - UTE 32'!BH13:BM13)=0,"",(SUM('A REMPLIR - UTE 32'!BH15:BM15)/SUM('A REMPLIR - UTE 32'!BH13:BM13))*1000000)</f>
        <v>0</v>
      </c>
      <c r="CN10" s="1">
        <f>IF(SUM('A REMPLIR - UTE 32'!BI13:BN13)=0,"",(SUM('A REMPLIR - UTE 32'!BI15:BN15)/SUM('A REMPLIR - UTE 32'!BI13:BN13))*1000000)</f>
        <v>0</v>
      </c>
      <c r="CO10" s="1">
        <f>IF(SUM('A REMPLIR - UTE 32'!BJ13:BO13)=0,"",(SUM('A REMPLIR - UTE 32'!BJ15:BO15)/SUM('A REMPLIR - UTE 32'!BJ13:BO13))*1000000)</f>
        <v>0</v>
      </c>
      <c r="CP10" s="1">
        <f>IF(SUM('A REMPLIR - UTE 32'!BK13:BP13)=0,"",(SUM('A REMPLIR - UTE 32'!BK15:BP15)/SUM('A REMPLIR - UTE 32'!BK13:BP13))*1000000)</f>
        <v>0</v>
      </c>
      <c r="CQ10" s="1" t="str">
        <f>IF(SUM('A REMPLIR - UTE 32'!BL13:BQ13)=0,"",(SUM('A REMPLIR - UTE 32'!BL15:BQ15)/SUM('A REMPLIR - UTE 32'!BL13:BQ13))*1000000)</f>
        <v/>
      </c>
      <c r="CS10" s="1">
        <f>IF(SUM('A REMPLIR - UTE 33'!BA13:BF13)=0,"",(SUM('A REMPLIR - UTE 33'!BA15:BF15)/SUM('A REMPLIR - UTE 33'!BA13:BF13))*1000000)</f>
        <v>0</v>
      </c>
      <c r="CT10" s="1">
        <f>IF(SUM('A REMPLIR - UTE 33'!BB13:BG13)=0,"",(SUM('A REMPLIR - UTE 33'!BB15:BG15)/SUM('A REMPLIR - UTE 33'!BB13:BG13))*1000000)</f>
        <v>0</v>
      </c>
      <c r="CU10" s="1">
        <f>IF(SUM('A REMPLIR - UTE 33'!BC13:BH13)=0,"",(SUM('A REMPLIR - UTE 33'!BC15:BH15)/SUM('A REMPLIR - UTE 33'!BC13:BH13))*1000000)</f>
        <v>0</v>
      </c>
      <c r="CV10" s="1">
        <f>IF(SUM('A REMPLIR - UTE 33'!BD13:BI13)=0,"",(SUM('A REMPLIR - UTE 33'!BD15:BI15)/SUM('A REMPLIR - UTE 33'!BD13:BI13))*1000000)</f>
        <v>0</v>
      </c>
      <c r="CW10" s="1">
        <f>IF(SUM('A REMPLIR - UTE 33'!BE13:BJ13)=0,"",(SUM('A REMPLIR - UTE 33'!BE15:BJ15)/SUM('A REMPLIR - UTE 33'!BE13:BJ13))*1000000)</f>
        <v>0</v>
      </c>
      <c r="CX10" s="1">
        <f>IF(SUM('A REMPLIR - UTE 33'!BF13:BK13)=0,"",(SUM('A REMPLIR - UTE 33'!BF15:BK15)/SUM('A REMPLIR - UTE 33'!BF13:BK13))*1000000)</f>
        <v>0</v>
      </c>
      <c r="CY10" s="1">
        <f>IF(SUM('A REMPLIR - UTE 33'!BG13:BL13)=0,"",(SUM('A REMPLIR - UTE 33'!BG15:BL15)/SUM('A REMPLIR - UTE 33'!BG13:BL13))*1000000)</f>
        <v>0</v>
      </c>
      <c r="CZ10" s="1">
        <f>IF(SUM('A REMPLIR - UTE 33'!BH13:BM13)=0,"",(SUM('A REMPLIR - UTE 33'!BH15:BM15)/SUM('A REMPLIR - UTE 33'!BH13:BM13))*1000000)</f>
        <v>0</v>
      </c>
      <c r="DA10" s="1">
        <f>IF(SUM('A REMPLIR - UTE 33'!BI13:BN13)=0,"",(SUM('A REMPLIR - UTE 33'!BI15:BN15)/SUM('A REMPLIR - UTE 33'!BI13:BN13))*1000000)</f>
        <v>0</v>
      </c>
      <c r="DB10" s="1">
        <f>IF(SUM('A REMPLIR - UTE 33'!BJ13:BO13)=0,"",(SUM('A REMPLIR - UTE 33'!BJ15:BO15)/SUM('A REMPLIR - UTE 33'!BJ13:BO13))*1000000)</f>
        <v>0</v>
      </c>
      <c r="DC10" s="1">
        <f>IF(SUM('A REMPLIR - UTE 33'!BK13:BP13)=0,"",(SUM('A REMPLIR - UTE 33'!BK15:BP15)/SUM('A REMPLIR - UTE 33'!BK13:BP13))*1000000)</f>
        <v>0</v>
      </c>
      <c r="DD10" s="1" t="str">
        <f>IF(SUM('A REMPLIR - UTE 33'!BL13:BQ13)=0,"",(SUM('A REMPLIR - UTE 33'!BL15:BQ15)/SUM('A REMPLIR - UTE 33'!BL13:BQ13))*1000000)</f>
        <v/>
      </c>
      <c r="DF10" s="1">
        <f>IF(SUM('A REMPLIR - UTE 34'!BA13:BF13)=0,"",(SUM('A REMPLIR - UTE 34'!BA15:BF15)/SUM('A REMPLIR - UTE 34'!BA13:BF13))*1000000)</f>
        <v>0</v>
      </c>
      <c r="DG10" s="1">
        <f>IF(SUM('A REMPLIR - UTE 34'!BB13:BG13)=0,"",(SUM('A REMPLIR - UTE 34'!BB15:BG15)/SUM('A REMPLIR - UTE 34'!BB13:BG13))*1000000)</f>
        <v>0</v>
      </c>
      <c r="DH10" s="1">
        <f>IF(SUM('A REMPLIR - UTE 34'!BC13:BH13)=0,"",(SUM('A REMPLIR - UTE 34'!BC15:BH15)/SUM('A REMPLIR - UTE 34'!BC13:BH13))*1000000)</f>
        <v>0</v>
      </c>
      <c r="DI10" s="1">
        <f>IF(SUM('A REMPLIR - UTE 34'!BD13:BI13)=0,"",(SUM('A REMPLIR - UTE 34'!BD15:BI15)/SUM('A REMPLIR - UTE 34'!BD13:BI13))*1000000)</f>
        <v>0</v>
      </c>
      <c r="DJ10" s="1">
        <f>IF(SUM('A REMPLIR - UTE 34'!BE13:BJ13)=0,"",(SUM('A REMPLIR - UTE 34'!BE15:BJ15)/SUM('A REMPLIR - UTE 34'!BE13:BJ13))*1000000)</f>
        <v>0</v>
      </c>
      <c r="DK10" s="1">
        <f>IF(SUM('A REMPLIR - UTE 34'!BF13:BK13)=0,"",(SUM('A REMPLIR - UTE 34'!BF15:BK15)/SUM('A REMPLIR - UTE 34'!BF13:BK13))*1000000)</f>
        <v>0</v>
      </c>
      <c r="DL10" s="1">
        <f>IF(SUM('A REMPLIR - UTE 34'!BG13:BL13)=0,"",(SUM('A REMPLIR - UTE 34'!BG15:BL15)/SUM('A REMPLIR - UTE 34'!BG13:BL13))*1000000)</f>
        <v>0</v>
      </c>
      <c r="DM10" s="1">
        <f>IF(SUM('A REMPLIR - UTE 34'!BH13:BM13)=0,"",(SUM('A REMPLIR - UTE 34'!BH15:BM15)/SUM('A REMPLIR - UTE 34'!BH13:BM13))*1000000)</f>
        <v>0</v>
      </c>
      <c r="DN10" s="1">
        <f>IF(SUM('A REMPLIR - UTE 34'!BI13:BN13)=0,"",(SUM('A REMPLIR - UTE 34'!BI15:BN15)/SUM('A REMPLIR - UTE 34'!BI13:BN13))*1000000)</f>
        <v>0</v>
      </c>
      <c r="DO10" s="1">
        <f>IF(SUM('A REMPLIR - UTE 34'!BJ13:BO13)=0,"",(SUM('A REMPLIR - UTE 34'!BJ15:BO15)/SUM('A REMPLIR - UTE 34'!BJ13:BO13))*1000000)</f>
        <v>0</v>
      </c>
      <c r="DP10" s="1">
        <f>IF(SUM('A REMPLIR - UTE 34'!BK13:BP13)=0,"",(SUM('A REMPLIR - UTE 34'!BK15:BP15)/SUM('A REMPLIR - UTE 34'!BK13:BP13))*1000000)</f>
        <v>0</v>
      </c>
      <c r="DQ10" s="1" t="str">
        <f>IF(SUM('A REMPLIR - UTE 34'!BL13:BQ13)=0,"",(SUM('A REMPLIR - UTE 34'!BL15:BQ15)/SUM('A REMPLIR - UTE 34'!BL13:BQ13))*1000000)</f>
        <v/>
      </c>
      <c r="DS10" s="1">
        <f>IF(SUM('A REMPLIR - UTE 38'!BA13:BF13)=0,"",(SUM('A REMPLIR - UTE 38'!BA15:BF15)/SUM('A REMPLIR - UTE 38'!BA13:BF13))*1000000)</f>
        <v>0</v>
      </c>
      <c r="DT10" s="1">
        <f>IF(SUM('A REMPLIR - UTE 38'!BB13:BG13)=0,"",(SUM('A REMPLIR - UTE 38'!BB15:BG15)/SUM('A REMPLIR - UTE 38'!BB13:BG13))*1000000)</f>
        <v>0</v>
      </c>
      <c r="DU10" s="1">
        <f>IF(SUM('A REMPLIR - UTE 38'!BC13:BH13)=0,"",(SUM('A REMPLIR - UTE 38'!BC15:BH15)/SUM('A REMPLIR - UTE 38'!BC13:BH13))*1000000)</f>
        <v>0</v>
      </c>
      <c r="DV10" s="1">
        <f>IF(SUM('A REMPLIR - UTE 38'!BD13:BI13)=0,"",(SUM('A REMPLIR - UTE 38'!BD15:BI15)/SUM('A REMPLIR - UTE 38'!BD13:BI13))*1000000)</f>
        <v>0</v>
      </c>
      <c r="DW10" s="1">
        <f>IF(SUM('A REMPLIR - UTE 38'!BE13:BJ13)=0,"",(SUM('A REMPLIR - UTE 38'!BE15:BJ15)/SUM('A REMPLIR - UTE 38'!BE13:BJ13))*1000000)</f>
        <v>0</v>
      </c>
      <c r="DX10" s="1">
        <f>IF(SUM('A REMPLIR - UTE 38'!BF13:BK13)=0,"",(SUM('A REMPLIR - UTE 38'!BF15:BK15)/SUM('A REMPLIR - UTE 38'!BF13:BK13))*1000000)</f>
        <v>0</v>
      </c>
      <c r="DY10" s="1">
        <f>IF(SUM('A REMPLIR - UTE 38'!BG13:BL13)=0,"",(SUM('A REMPLIR - UTE 38'!BG15:BL15)/SUM('A REMPLIR - UTE 38'!BG13:BL13))*1000000)</f>
        <v>0</v>
      </c>
      <c r="DZ10" s="1">
        <f>IF(SUM('A REMPLIR - UTE 38'!BH13:BM13)=0,"",(SUM('A REMPLIR - UTE 38'!BH15:BM15)/SUM('A REMPLIR - UTE 38'!BH13:BM13))*1000000)</f>
        <v>0</v>
      </c>
      <c r="EA10" s="1">
        <f>IF(SUM('A REMPLIR - UTE 38'!BI13:BN13)=0,"",(SUM('A REMPLIR - UTE 38'!BI15:BN15)/SUM('A REMPLIR - UTE 38'!BI13:BN13))*1000000)</f>
        <v>0</v>
      </c>
      <c r="EB10" s="1">
        <f>IF(SUM('A REMPLIR - UTE 38'!BJ13:BO13)=0,"",(SUM('A REMPLIR - UTE 38'!BJ15:BO15)/SUM('A REMPLIR - UTE 38'!BJ13:BO13))*1000000)</f>
        <v>0</v>
      </c>
      <c r="EC10" s="1">
        <f>IF(SUM('A REMPLIR - UTE 38'!BK13:BP13)=0,"",(SUM('A REMPLIR - UTE 38'!BK15:BP15)/SUM('A REMPLIR - UTE 38'!BK13:BP13))*1000000)</f>
        <v>0</v>
      </c>
      <c r="ED10" s="1" t="str">
        <f>IF(SUM('A REMPLIR - UTE 38'!BL13:BQ13)=0,"",(SUM('A REMPLIR - UTE 38'!BL15:BQ15)/SUM('A REMPLIR - UTE 38'!BL13:BQ13))*1000000)</f>
        <v/>
      </c>
    </row>
    <row r="11" spans="1:199" x14ac:dyDescent="0.25">
      <c r="A11" s="1" t="s">
        <v>103</v>
      </c>
      <c r="F11" s="1">
        <f>IF(SUM('A REMPLIR - UTE 31'!AO18:AT18)=0,"",(SUM('A REMPLIR - UTE 31'!AO20:AT20)/SUM('A REMPLIR - UTE 31'!AO18:AT18))*1000000)</f>
        <v>4975.1243781094527</v>
      </c>
      <c r="G11" s="1">
        <f>IF(SUM('A REMPLIR - UTE 31'!AP18:AU18)=0,"",(SUM('A REMPLIR - UTE 31'!AP20:AU20)/SUM('A REMPLIR - UTE 31'!AP18:AU18))*1000000)</f>
        <v>3717.4721189591078</v>
      </c>
      <c r="H11" s="1">
        <f>IF(SUM('A REMPLIR - UTE 31'!AQ18:AV18)=0,"",(SUM('A REMPLIR - UTE 31'!AQ20:AV20)/SUM('A REMPLIR - UTE 31'!AQ18:AV18))*1000000)</f>
        <v>4016.064257028112</v>
      </c>
      <c r="I11" s="1">
        <f>IF(SUM('A REMPLIR - UTE 31'!AR18:AW18)=0,"",(SUM('A REMPLIR - UTE 31'!AR20:AW20)/SUM('A REMPLIR - UTE 31'!AR18:AW18))*1000000)</f>
        <v>3861.0038610038609</v>
      </c>
      <c r="J11" s="1">
        <f>IF(SUM('A REMPLIR - UTE 31'!AS18:AX18)=0,"",(SUM('A REMPLIR - UTE 31'!AS20:AX20)/SUM('A REMPLIR - UTE 31'!AS18:AX18))*1000000)</f>
        <v>0</v>
      </c>
      <c r="K11" s="1">
        <f>IF(SUM('A REMPLIR - UTE 31'!AT18:AY18)=0,"",(SUM('A REMPLIR - UTE 31'!AT20:AY20)/SUM('A REMPLIR - UTE 31'!AT18:AY18))*1000000)</f>
        <v>0</v>
      </c>
      <c r="L11" s="1">
        <f>IF(SUM('A REMPLIR - UTE 31'!AU18:AZ18)=0,"",(SUM('A REMPLIR - UTE 31'!AU20:AZ20)/SUM('A REMPLIR - UTE 31'!AU18:AZ18))*1000000)</f>
        <v>0</v>
      </c>
      <c r="M11" s="1">
        <f>IF(SUM('A REMPLIR - UTE 31'!AV18:BA18)=0,"",(SUM('A REMPLIR - UTE 31'!AV20:BA20)/SUM('A REMPLIR - UTE 31'!AV18:BA18))*1000000)</f>
        <v>0</v>
      </c>
      <c r="N11" s="1">
        <f>IF(SUM('A REMPLIR - UTE 31'!AW18:BB18)=0,"",(SUM('A REMPLIR - UTE 31'!AW20:BB20)/SUM('A REMPLIR - UTE 31'!AW18:BB18))*1000000)</f>
        <v>0</v>
      </c>
      <c r="O11" s="1">
        <f>IF(SUM('A REMPLIR - UTE 31'!AX18:BC18)=0,"",(SUM('A REMPLIR - UTE 31'!AX20:BC20)/SUM('A REMPLIR - UTE 31'!AX18:BC18))*1000000)</f>
        <v>0</v>
      </c>
      <c r="P11" s="1">
        <f>IF(SUM('A REMPLIR - UTE 31'!AY18:BD18)=0,"",(SUM('A REMPLIR - UTE 31'!AY20:BD20)/SUM('A REMPLIR - UTE 31'!AY18:BD18))*1000000)</f>
        <v>0</v>
      </c>
      <c r="Q11" s="1">
        <f>IF(SUM('A REMPLIR - UTE 31'!AZ18:BE18)=0,"",(SUM('A REMPLIR - UTE 31'!AZ20:BE20)/SUM('A REMPLIR - UTE 31'!AZ18:BE18))*1000000)</f>
        <v>0</v>
      </c>
      <c r="S11" s="1">
        <f>IF(SUM('A REMPLIR - UTE 32'!AO18:AT18)=0,"",(SUM('A REMPLIR - UTE 32'!AO20:AT20)/SUM('A REMPLIR - UTE 32'!AO18:AT18))*1000000)</f>
        <v>0</v>
      </c>
      <c r="T11" s="1">
        <f>IF(SUM('A REMPLIR - UTE 32'!AP18:AU18)=0,"",(SUM('A REMPLIR - UTE 32'!AP20:AU20)/SUM('A REMPLIR - UTE 32'!AP18:AU18))*1000000)</f>
        <v>0</v>
      </c>
      <c r="U11" s="1">
        <f>IF(SUM('A REMPLIR - UTE 32'!AQ18:AV18)=0,"",(SUM('A REMPLIR - UTE 32'!AQ20:AV20)/SUM('A REMPLIR - UTE 32'!AQ18:AV18))*1000000)</f>
        <v>0</v>
      </c>
      <c r="V11" s="1">
        <f>IF(SUM('A REMPLIR - UTE 32'!AR18:AW18)=0,"",(SUM('A REMPLIR - UTE 32'!AR20:AW20)/SUM('A REMPLIR - UTE 32'!AR18:AW18))*1000000)</f>
        <v>0</v>
      </c>
      <c r="W11" s="1">
        <f>IF(SUM('A REMPLIR - UTE 32'!AS18:AX18)=0,"",(SUM('A REMPLIR - UTE 32'!AS20:AX20)/SUM('A REMPLIR - UTE 32'!AS18:AX18))*1000000)</f>
        <v>97.560975609756099</v>
      </c>
      <c r="X11" s="1">
        <f>IF(SUM('A REMPLIR - UTE 32'!AT18:AY18)=0,"",(SUM('A REMPLIR - UTE 32'!AT20:AY20)/SUM('A REMPLIR - UTE 32'!AT18:AY18))*1000000)</f>
        <v>84.788875699508225</v>
      </c>
      <c r="Y11" s="1">
        <f>IF(SUM('A REMPLIR - UTE 32'!AU18:AZ18)=0,"",(SUM('A REMPLIR - UTE 32'!AU20:AZ20)/SUM('A REMPLIR - UTE 32'!AU18:AZ18))*1000000)</f>
        <v>75.912852045851366</v>
      </c>
      <c r="Z11" s="1">
        <f>IF(SUM('A REMPLIR - UTE 32'!AV18:BA18)=0,"",(SUM('A REMPLIR - UTE 32'!AV20:BA20)/SUM('A REMPLIR - UTE 32'!AV18:BA18))*1000000)</f>
        <v>84.516565246788375</v>
      </c>
      <c r="AA11" s="1">
        <f>IF(SUM('A REMPLIR - UTE 32'!AW18:BB18)=0,"",(SUM('A REMPLIR - UTE 32'!AW20:BB20)/SUM('A REMPLIR - UTE 32'!AW18:BB18))*1000000)</f>
        <v>75.769055917563264</v>
      </c>
      <c r="AB11" s="1">
        <f>IF(SUM('A REMPLIR - UTE 32'!AX18:BC18)=0,"",(SUM('A REMPLIR - UTE 32'!AX20:BC20)/SUM('A REMPLIR - UTE 32'!AX18:BC18))*1000000)</f>
        <v>71.942446043165461</v>
      </c>
      <c r="AC11" s="1">
        <f>IF(SUM('A REMPLIR - UTE 32'!AY18:BD18)=0,"",(SUM('A REMPLIR - UTE 32'!AY20:BD20)/SUM('A REMPLIR - UTE 32'!AY18:BD18))*1000000)</f>
        <v>0</v>
      </c>
      <c r="AD11" s="1">
        <f>IF(SUM('A REMPLIR - UTE 32'!AZ18:BE18)=0,"",(SUM('A REMPLIR - UTE 32'!AZ20:BE20)/SUM('A REMPLIR - UTE 32'!AZ18:BE18))*1000000)</f>
        <v>0</v>
      </c>
      <c r="AF11" s="1">
        <f>IF(SUM('A REMPLIR - UTE 33'!AO18:AT18)=0,"",(SUM('A REMPLIR - UTE 33'!AO20:AT20)/SUM('A REMPLIR - UTE 33'!AO18:AT18))*1000000)</f>
        <v>0</v>
      </c>
      <c r="AG11" s="1">
        <f>IF(SUM('A REMPLIR - UTE 33'!AP18:AU18)=0,"",(SUM('A REMPLIR - UTE 33'!AP20:AU20)/SUM('A REMPLIR - UTE 33'!AP18:AU18))*1000000)</f>
        <v>0</v>
      </c>
      <c r="AH11" s="1">
        <f>IF(SUM('A REMPLIR - UTE 33'!AQ18:AV18)=0,"",(SUM('A REMPLIR - UTE 33'!AQ20:AV20)/SUM('A REMPLIR - UTE 33'!AQ18:AV18))*1000000)</f>
        <v>110.33873993158998</v>
      </c>
      <c r="AI11" s="1">
        <f>IF(SUM('A REMPLIR - UTE 33'!AR18:AW18)=0,"",(SUM('A REMPLIR - UTE 33'!AR20:AW20)/SUM('A REMPLIR - UTE 33'!AR18:AW18))*1000000)</f>
        <v>105.77533319229956</v>
      </c>
      <c r="AJ11" s="1">
        <f>IF(SUM('A REMPLIR - UTE 33'!AS18:AX18)=0,"",(SUM('A REMPLIR - UTE 33'!AS20:AX20)/SUM('A REMPLIR - UTE 33'!AS18:AX18))*1000000)</f>
        <v>97.560975609756099</v>
      </c>
      <c r="AK11" s="1">
        <f>IF(SUM('A REMPLIR - UTE 33'!AT18:AY18)=0,"",(SUM('A REMPLIR - UTE 33'!AT20:AY20)/SUM('A REMPLIR - UTE 33'!AT18:AY18))*1000000)</f>
        <v>84.788875699508225</v>
      </c>
      <c r="AL11" s="1">
        <f>IF(SUM('A REMPLIR - UTE 33'!AU18:AZ18)=0,"",(SUM('A REMPLIR - UTE 33'!AU20:AZ20)/SUM('A REMPLIR - UTE 33'!AU18:AZ18))*1000000)</f>
        <v>151.82570409170273</v>
      </c>
      <c r="AM11" s="1">
        <f>IF(SUM('A REMPLIR - UTE 33'!AV18:BA18)=0,"",(SUM('A REMPLIR - UTE 33'!AV20:BA20)/SUM('A REMPLIR - UTE 33'!AV18:BA18))*1000000)</f>
        <v>169.03313049357675</v>
      </c>
      <c r="AN11" s="1">
        <f>IF(SUM('A REMPLIR - UTE 33'!AW18:BB18)=0,"",(SUM('A REMPLIR - UTE 33'!AW20:BB20)/SUM('A REMPLIR - UTE 33'!AW18:BB18))*1000000)</f>
        <v>75.769055917563264</v>
      </c>
      <c r="AO11" s="1">
        <f>IF(SUM('A REMPLIR - UTE 33'!AX18:BC18)=0,"",(SUM('A REMPLIR - UTE 33'!AX20:BC20)/SUM('A REMPLIR - UTE 33'!AX18:BC18))*1000000)</f>
        <v>143.88489208633092</v>
      </c>
      <c r="AP11" s="1">
        <f>IF(SUM('A REMPLIR - UTE 33'!AY18:BD18)=0,"",(SUM('A REMPLIR - UTE 33'!AY20:BD20)/SUM('A REMPLIR - UTE 33'!AY18:BD18))*1000000)</f>
        <v>140.67665470915102</v>
      </c>
      <c r="AQ11" s="1">
        <f>IF(SUM('A REMPLIR - UTE 33'!AZ18:BE18)=0,"",(SUM('A REMPLIR - UTE 33'!AZ20:BE20)/SUM('A REMPLIR - UTE 33'!AZ18:BE18))*1000000)</f>
        <v>149.93627708224005</v>
      </c>
      <c r="AS11" s="1">
        <f>IF(SUM('A REMPLIR - UTE 34'!AO18:AT18)=0,"",(SUM('A REMPLIR - UTE 34'!AO20:AT20)/SUM('A REMPLIR - UTE 34'!AO18:AT18))*1000000)</f>
        <v>0</v>
      </c>
      <c r="AT11" s="1">
        <f>IF(SUM('A REMPLIR - UTE 34'!AP18:AU18)=0,"",(SUM('A REMPLIR - UTE 34'!AP20:AU20)/SUM('A REMPLIR - UTE 34'!AP18:AU18))*1000000)</f>
        <v>0</v>
      </c>
      <c r="AU11" s="1">
        <f>IF(SUM('A REMPLIR - UTE 34'!AQ18:AV18)=0,"",(SUM('A REMPLIR - UTE 34'!AQ20:AV20)/SUM('A REMPLIR - UTE 34'!AQ18:AV18))*1000000)</f>
        <v>0</v>
      </c>
      <c r="AV11" s="1">
        <f>IF(SUM('A REMPLIR - UTE 34'!AR18:AW18)=0,"",(SUM('A REMPLIR - UTE 34'!AR20:AW20)/SUM('A REMPLIR - UTE 34'!AR18:AW18))*1000000)</f>
        <v>0</v>
      </c>
      <c r="AW11" s="1">
        <f>IF(SUM('A REMPLIR - UTE 34'!AS18:AX18)=0,"",(SUM('A REMPLIR - UTE 34'!AS20:AX20)/SUM('A REMPLIR - UTE 34'!AS18:AX18))*1000000)</f>
        <v>0</v>
      </c>
      <c r="AX11" s="1">
        <f>IF(SUM('A REMPLIR - UTE 34'!AT18:AY18)=0,"",(SUM('A REMPLIR - UTE 34'!AT20:AY20)/SUM('A REMPLIR - UTE 34'!AT18:AY18))*1000000)</f>
        <v>0</v>
      </c>
      <c r="AY11" s="1">
        <f>IF(SUM('A REMPLIR - UTE 34'!AU18:AZ18)=0,"",(SUM('A REMPLIR - UTE 34'!AU20:AZ20)/SUM('A REMPLIR - UTE 34'!AU18:AZ18))*1000000)</f>
        <v>0</v>
      </c>
      <c r="AZ11" s="1">
        <f>IF(SUM('A REMPLIR - UTE 34'!AV18:BA18)=0,"",(SUM('A REMPLIR - UTE 34'!AV20:BA20)/SUM('A REMPLIR - UTE 34'!AV18:BA18))*1000000)</f>
        <v>0</v>
      </c>
      <c r="BA11" s="1">
        <f>IF(SUM('A REMPLIR - UTE 34'!AW18:BB18)=0,"",(SUM('A REMPLIR - UTE 34'!AW20:BB20)/SUM('A REMPLIR - UTE 34'!AW18:BB18))*1000000)</f>
        <v>0</v>
      </c>
      <c r="BB11" s="1">
        <f>IF(SUM('A REMPLIR - UTE 34'!AX18:BC18)=0,"",(SUM('A REMPLIR - UTE 34'!AX20:BC20)/SUM('A REMPLIR - UTE 34'!AX18:BC18))*1000000)</f>
        <v>0</v>
      </c>
      <c r="BC11" s="1">
        <f>IF(SUM('A REMPLIR - UTE 34'!AY18:BD18)=0,"",(SUM('A REMPLIR - UTE 34'!AY20:BD20)/SUM('A REMPLIR - UTE 34'!AY18:BD18))*1000000)</f>
        <v>0</v>
      </c>
      <c r="BD11" s="1">
        <f>IF(SUM('A REMPLIR - UTE 34'!AZ18:BE18)=0,"",(SUM('A REMPLIR - UTE 34'!AZ20:BE20)/SUM('A REMPLIR - UTE 34'!AZ18:BE18))*1000000)</f>
        <v>0</v>
      </c>
      <c r="BF11" s="1">
        <f>IF(SUM('A REMPLIR - UTE 38'!AO18:AT18)=0,"",(SUM('A REMPLIR - UTE 38'!AO20:AT20)/SUM('A REMPLIR - UTE 38'!AO18:AT18))*1000000)</f>
        <v>0</v>
      </c>
      <c r="BG11" s="1">
        <f>IF(SUM('A REMPLIR - UTE 38'!AP18:AU18)=0,"",(SUM('A REMPLIR - UTE 38'!AP20:AU20)/SUM('A REMPLIR - UTE 38'!AP18:AU18))*1000000)</f>
        <v>0</v>
      </c>
      <c r="BH11" s="1">
        <f>IF(SUM('A REMPLIR - UTE 38'!AQ18:AV18)=0,"",(SUM('A REMPLIR - UTE 38'!AQ20:AV20)/SUM('A REMPLIR - UTE 38'!AQ18:AV18))*1000000)</f>
        <v>0</v>
      </c>
      <c r="BI11" s="1">
        <f>IF(SUM('A REMPLIR - UTE 38'!AR18:AW18)=0,"",(SUM('A REMPLIR - UTE 38'!AR20:AW20)/SUM('A REMPLIR - UTE 38'!AR18:AW18))*1000000)</f>
        <v>0</v>
      </c>
      <c r="BJ11" s="1">
        <f>IF(SUM('A REMPLIR - UTE 38'!AS18:AX18)=0,"",(SUM('A REMPLIR - UTE 38'!AS20:AX20)/SUM('A REMPLIR - UTE 38'!AS18:AX18))*1000000)</f>
        <v>0</v>
      </c>
      <c r="BK11" s="1">
        <f>IF(SUM('A REMPLIR - UTE 38'!AT18:AY18)=0,"",(SUM('A REMPLIR - UTE 38'!AT20:AY20)/SUM('A REMPLIR - UTE 38'!AT18:AY18))*1000000)</f>
        <v>0</v>
      </c>
      <c r="BL11" s="1">
        <f>IF(SUM('A REMPLIR - UTE 38'!AU18:AZ18)=0,"",(SUM('A REMPLIR - UTE 38'!AU20:AZ20)/SUM('A REMPLIR - UTE 38'!AU18:AZ18))*1000000)</f>
        <v>0</v>
      </c>
      <c r="BM11" s="1">
        <f>IF(SUM('A REMPLIR - UTE 38'!AV18:BA18)=0,"",(SUM('A REMPLIR - UTE 38'!AV20:BA20)/SUM('A REMPLIR - UTE 38'!AV18:BA18))*1000000)</f>
        <v>0</v>
      </c>
      <c r="BN11" s="1">
        <f>IF(SUM('A REMPLIR - UTE 38'!AW18:BB18)=0,"",(SUM('A REMPLIR - UTE 38'!AW20:BB20)/SUM('A REMPLIR - UTE 38'!AW18:BB18))*1000000)</f>
        <v>0</v>
      </c>
      <c r="BO11" s="1">
        <f>IF(SUM('A REMPLIR - UTE 38'!AX18:BC18)=0,"",(SUM('A REMPLIR - UTE 38'!AX20:BC20)/SUM('A REMPLIR - UTE 38'!AX18:BC18))*1000000)</f>
        <v>0</v>
      </c>
      <c r="BP11" s="1">
        <f>IF(SUM('A REMPLIR - UTE 38'!AY18:BD18)=0,"",(SUM('A REMPLIR - UTE 38'!AY20:BD20)/SUM('A REMPLIR - UTE 38'!AY18:BD18))*1000000)</f>
        <v>0</v>
      </c>
      <c r="BQ11" s="1">
        <f>IF(SUM('A REMPLIR - UTE 38'!AZ18:BE18)=0,"",(SUM('A REMPLIR - UTE 38'!AZ20:BE20)/SUM('A REMPLIR - UTE 38'!AZ18:BE18))*1000000)</f>
        <v>0</v>
      </c>
      <c r="BS11" s="1">
        <f>IF(SUM('A REMPLIR - UTE 31'!BA18:BF18)=0,"",(SUM('A REMPLIR - UTE 31'!BA20:BF20)/SUM('A REMPLIR - UTE 31'!BA18:BF18))*1000000)</f>
        <v>0</v>
      </c>
      <c r="BT11" s="1">
        <f>IF(SUM('A REMPLIR - UTE 31'!BB18:BG18)=0,"",(SUM('A REMPLIR - UTE 31'!BB20:BG20)/SUM('A REMPLIR - UTE 31'!BB18:BG18))*1000000)</f>
        <v>3558.7188612099644</v>
      </c>
      <c r="BU11" s="1">
        <f>IF(SUM('A REMPLIR - UTE 31'!BC18:BH18)=0,"",(SUM('A REMPLIR - UTE 31'!BC20:BH20)/SUM('A REMPLIR - UTE 31'!BC18:BH18))*1000000)</f>
        <v>3690.0369003690034</v>
      </c>
      <c r="BV11" s="1">
        <f>IF(SUM('A REMPLIR - UTE 31'!BD18:BI18)=0,"",(SUM('A REMPLIR - UTE 31'!BD20:BI20)/SUM('A REMPLIR - UTE 31'!BD18:BI18))*1000000)</f>
        <v>3508.7719298245615</v>
      </c>
      <c r="BW11" s="1">
        <f>IF(SUM('A REMPLIR - UTE 31'!BE18:BJ18)=0,"",(SUM('A REMPLIR - UTE 31'!BE20:BJ20)/SUM('A REMPLIR - UTE 31'!BE18:BJ18))*1000000)</f>
        <v>2994.0119760479042</v>
      </c>
      <c r="BX11" s="1">
        <f>IF(SUM('A REMPLIR - UTE 31'!BF18:BK18)=0,"",(SUM('A REMPLIR - UTE 31'!BF20:BK20)/SUM('A REMPLIR - UTE 31'!BF18:BK18))*1000000)</f>
        <v>2475.2475247524753</v>
      </c>
      <c r="BY11" s="1">
        <f>IF(SUM('A REMPLIR - UTE 31'!BG18:BL18)=0,"",(SUM('A REMPLIR - UTE 31'!BG20:BL20)/SUM('A REMPLIR - UTE 31'!BG18:BL18))*1000000)</f>
        <v>3030.3030303030305</v>
      </c>
      <c r="BZ11" s="1">
        <f>IF(SUM('A REMPLIR - UTE 31'!BH18:BM18)=0,"",(SUM('A REMPLIR - UTE 31'!BH20:BM20)/SUM('A REMPLIR - UTE 31'!BH18:BM18))*1000000)</f>
        <v>0</v>
      </c>
      <c r="CA11" s="1">
        <f>IF(SUM('A REMPLIR - UTE 31'!BI18:BN18)=0,"",(SUM('A REMPLIR - UTE 31'!BI20:BN20)/SUM('A REMPLIR - UTE 31'!BI18:BN18))*1000000)</f>
        <v>0</v>
      </c>
      <c r="CB11" s="1">
        <f>IF(SUM('A REMPLIR - UTE 31'!BJ18:BO18)=0,"",(SUM('A REMPLIR - UTE 31'!BJ20:BO20)/SUM('A REMPLIR - UTE 31'!BJ18:BO18))*1000000)</f>
        <v>0</v>
      </c>
      <c r="CC11" s="1">
        <f>IF(SUM('A REMPLIR - UTE 31'!BK18:BP18)=0,"",(SUM('A REMPLIR - UTE 31'!BK20:BP20)/SUM('A REMPLIR - UTE 31'!BK18:BP18))*1000000)</f>
        <v>0</v>
      </c>
      <c r="CD11" s="1" t="str">
        <f>IF(SUM('A REMPLIR - UTE 31'!BL18:BQ18)=0,"",(SUM('A REMPLIR - UTE 31'!BL20:BQ20)/SUM('A REMPLIR - UTE 31'!BL18:BQ18))*1000000)</f>
        <v/>
      </c>
      <c r="CF11" s="1">
        <f>IF(SUM('A REMPLIR - UTE 32'!BA18:BF18)=0,"",(SUM('A REMPLIR - UTE 32'!BA20:BF20)/SUM('A REMPLIR - UTE 32'!BA18:BF18))*1000000)</f>
        <v>0</v>
      </c>
      <c r="CG11" s="1">
        <f>IF(SUM('A REMPLIR - UTE 32'!BB18:BG18)=0,"",(SUM('A REMPLIR - UTE 32'!BB20:BG20)/SUM('A REMPLIR - UTE 32'!BB18:BG18))*1000000)</f>
        <v>0</v>
      </c>
      <c r="CH11" s="1">
        <f>IF(SUM('A REMPLIR - UTE 32'!BC18:BH18)=0,"",(SUM('A REMPLIR - UTE 32'!BC20:BH20)/SUM('A REMPLIR - UTE 32'!BC18:BH18))*1000000)</f>
        <v>0</v>
      </c>
      <c r="CI11" s="1">
        <f>IF(SUM('A REMPLIR - UTE 32'!BD18:BI18)=0,"",(SUM('A REMPLIR - UTE 32'!BD20:BI20)/SUM('A REMPLIR - UTE 32'!BD18:BI18))*1000000)</f>
        <v>0</v>
      </c>
      <c r="CJ11" s="1">
        <f>IF(SUM('A REMPLIR - UTE 32'!BE18:BJ18)=0,"",(SUM('A REMPLIR - UTE 32'!BE20:BJ20)/SUM('A REMPLIR - UTE 32'!BE18:BJ18))*1000000)</f>
        <v>0</v>
      </c>
      <c r="CK11" s="1">
        <f>IF(SUM('A REMPLIR - UTE 32'!BF18:BK18)=0,"",(SUM('A REMPLIR - UTE 32'!BF20:BK20)/SUM('A REMPLIR - UTE 32'!BF18:BK18))*1000000)</f>
        <v>0</v>
      </c>
      <c r="CL11" s="1">
        <f>IF(SUM('A REMPLIR - UTE 32'!BG18:BL18)=0,"",(SUM('A REMPLIR - UTE 32'!BG20:BL20)/SUM('A REMPLIR - UTE 32'!BG18:BL18))*1000000)</f>
        <v>0</v>
      </c>
      <c r="CM11" s="1">
        <f>IF(SUM('A REMPLIR - UTE 32'!BH18:BM18)=0,"",(SUM('A REMPLIR - UTE 32'!BH20:BM20)/SUM('A REMPLIR - UTE 32'!BH18:BM18))*1000000)</f>
        <v>0</v>
      </c>
      <c r="CN11" s="1">
        <f>IF(SUM('A REMPLIR - UTE 32'!BI18:BN18)=0,"",(SUM('A REMPLIR - UTE 32'!BI20:BN20)/SUM('A REMPLIR - UTE 32'!BI18:BN18))*1000000)</f>
        <v>0</v>
      </c>
      <c r="CO11" s="1">
        <f>IF(SUM('A REMPLIR - UTE 32'!BJ18:BO18)=0,"",(SUM('A REMPLIR - UTE 32'!BJ20:BO20)/SUM('A REMPLIR - UTE 32'!BJ18:BO18))*1000000)</f>
        <v>0</v>
      </c>
      <c r="CP11" s="1">
        <f>IF(SUM('A REMPLIR - UTE 32'!BK18:BP18)=0,"",(SUM('A REMPLIR - UTE 32'!BK20:BP20)/SUM('A REMPLIR - UTE 32'!BK18:BP18))*1000000)</f>
        <v>0</v>
      </c>
      <c r="CQ11" s="1" t="str">
        <f>IF(SUM('A REMPLIR - UTE 32'!BL18:BQ18)=0,"",(SUM('A REMPLIR - UTE 32'!BL20:BQ20)/SUM('A REMPLIR - UTE 32'!BL18:BQ18))*1000000)</f>
        <v/>
      </c>
      <c r="CS11" s="1">
        <f>IF(SUM('A REMPLIR - UTE 33'!BA18:BF18)=0,"",(SUM('A REMPLIR - UTE 33'!BA20:BF20)/SUM('A REMPLIR - UTE 33'!BA18:BF18))*1000000)</f>
        <v>81.24136810463888</v>
      </c>
      <c r="CT11" s="1">
        <f>IF(SUM('A REMPLIR - UTE 33'!BB18:BG18)=0,"",(SUM('A REMPLIR - UTE 33'!BB20:BG20)/SUM('A REMPLIR - UTE 33'!BB18:BG18))*1000000)</f>
        <v>71.154119823537783</v>
      </c>
      <c r="CU11" s="1">
        <f>IF(SUM('A REMPLIR - UTE 33'!BC18:BH18)=0,"",(SUM('A REMPLIR - UTE 33'!BC20:BH20)/SUM('A REMPLIR - UTE 33'!BC18:BH18))*1000000)</f>
        <v>76.516948504093648</v>
      </c>
      <c r="CV11" s="1">
        <f>IF(SUM('A REMPLIR - UTE 33'!BD18:BI18)=0,"",(SUM('A REMPLIR - UTE 33'!BD20:BI20)/SUM('A REMPLIR - UTE 33'!BD18:BI18))*1000000)</f>
        <v>0</v>
      </c>
      <c r="CW11" s="1">
        <f>IF(SUM('A REMPLIR - UTE 33'!BE18:BJ18)=0,"",(SUM('A REMPLIR - UTE 33'!BE20:BJ20)/SUM('A REMPLIR - UTE 33'!BE18:BJ18))*1000000)</f>
        <v>0</v>
      </c>
      <c r="CX11" s="1">
        <f>IF(SUM('A REMPLIR - UTE 33'!BF18:BK18)=0,"",(SUM('A REMPLIR - UTE 33'!BF20:BK20)/SUM('A REMPLIR - UTE 33'!BF18:BK18))*1000000)</f>
        <v>0</v>
      </c>
      <c r="CY11" s="1">
        <f>IF(SUM('A REMPLIR - UTE 33'!BG18:BL18)=0,"",(SUM('A REMPLIR - UTE 33'!BG20:BL20)/SUM('A REMPLIR - UTE 33'!BG18:BL18))*1000000)</f>
        <v>0</v>
      </c>
      <c r="CZ11" s="1">
        <f>IF(SUM('A REMPLIR - UTE 33'!BH18:BM18)=0,"",(SUM('A REMPLIR - UTE 33'!BH20:BM20)/SUM('A REMPLIR - UTE 33'!BH18:BM18))*1000000)</f>
        <v>0</v>
      </c>
      <c r="DA11" s="1">
        <f>IF(SUM('A REMPLIR - UTE 33'!BI18:BN18)=0,"",(SUM('A REMPLIR - UTE 33'!BI20:BN20)/SUM('A REMPLIR - UTE 33'!BI18:BN18))*1000000)</f>
        <v>0</v>
      </c>
      <c r="DB11" s="1">
        <f>IF(SUM('A REMPLIR - UTE 33'!BJ18:BO18)=0,"",(SUM('A REMPLIR - UTE 33'!BJ20:BO20)/SUM('A REMPLIR - UTE 33'!BJ18:BO18))*1000000)</f>
        <v>0</v>
      </c>
      <c r="DC11" s="1">
        <f>IF(SUM('A REMPLIR - UTE 33'!BK18:BP18)=0,"",(SUM('A REMPLIR - UTE 33'!BK20:BP20)/SUM('A REMPLIR - UTE 33'!BK18:BP18))*1000000)</f>
        <v>0</v>
      </c>
      <c r="DD11" s="1" t="str">
        <f>IF(SUM('A REMPLIR - UTE 33'!BL18:BQ18)=0,"",(SUM('A REMPLIR - UTE 33'!BL20:BQ20)/SUM('A REMPLIR - UTE 33'!BL18:BQ18))*1000000)</f>
        <v/>
      </c>
      <c r="DF11" s="1">
        <f>IF(SUM('A REMPLIR - UTE 34'!BA18:BF18)=0,"",(SUM('A REMPLIR - UTE 34'!BA20:BF20)/SUM('A REMPLIR - UTE 34'!BA18:BF18))*1000000)</f>
        <v>0</v>
      </c>
      <c r="DG11" s="1">
        <f>IF(SUM('A REMPLIR - UTE 34'!BB18:BG18)=0,"",(SUM('A REMPLIR - UTE 34'!BB20:BG20)/SUM('A REMPLIR - UTE 34'!BB18:BG18))*1000000)</f>
        <v>0</v>
      </c>
      <c r="DH11" s="1">
        <f>IF(SUM('A REMPLIR - UTE 34'!BC18:BH18)=0,"",(SUM('A REMPLIR - UTE 34'!BC20:BH20)/SUM('A REMPLIR - UTE 34'!BC18:BH18))*1000000)</f>
        <v>0</v>
      </c>
      <c r="DI11" s="1">
        <f>IF(SUM('A REMPLIR - UTE 34'!BD18:BI18)=0,"",(SUM('A REMPLIR - UTE 34'!BD20:BI20)/SUM('A REMPLIR - UTE 34'!BD18:BI18))*1000000)</f>
        <v>0</v>
      </c>
      <c r="DJ11" s="1">
        <f>IF(SUM('A REMPLIR - UTE 34'!BE18:BJ18)=0,"",(SUM('A REMPLIR - UTE 34'!BE20:BJ20)/SUM('A REMPLIR - UTE 34'!BE18:BJ18))*1000000)</f>
        <v>0</v>
      </c>
      <c r="DK11" s="1">
        <f>IF(SUM('A REMPLIR - UTE 34'!BF18:BK18)=0,"",(SUM('A REMPLIR - UTE 34'!BF20:BK20)/SUM('A REMPLIR - UTE 34'!BF18:BK18))*1000000)</f>
        <v>0</v>
      </c>
      <c r="DL11" s="1">
        <f>IF(SUM('A REMPLIR - UTE 34'!BG18:BL18)=0,"",(SUM('A REMPLIR - UTE 34'!BG20:BL20)/SUM('A REMPLIR - UTE 34'!BG18:BL18))*1000000)</f>
        <v>0</v>
      </c>
      <c r="DM11" s="1">
        <f>IF(SUM('A REMPLIR - UTE 34'!BH18:BM18)=0,"",(SUM('A REMPLIR - UTE 34'!BH20:BM20)/SUM('A REMPLIR - UTE 34'!BH18:BM18))*1000000)</f>
        <v>0</v>
      </c>
      <c r="DN11" s="1">
        <f>IF(SUM('A REMPLIR - UTE 34'!BI18:BN18)=0,"",(SUM('A REMPLIR - UTE 34'!BI20:BN20)/SUM('A REMPLIR - UTE 34'!BI18:BN18))*1000000)</f>
        <v>0</v>
      </c>
      <c r="DO11" s="1">
        <f>IF(SUM('A REMPLIR - UTE 34'!BJ18:BO18)=0,"",(SUM('A REMPLIR - UTE 34'!BJ20:BO20)/SUM('A REMPLIR - UTE 34'!BJ18:BO18))*1000000)</f>
        <v>0</v>
      </c>
      <c r="DP11" s="1">
        <f>IF(SUM('A REMPLIR - UTE 34'!BK18:BP18)=0,"",(SUM('A REMPLIR - UTE 34'!BK20:BP20)/SUM('A REMPLIR - UTE 34'!BK18:BP18))*1000000)</f>
        <v>0</v>
      </c>
      <c r="DQ11" s="1" t="str">
        <f>IF(SUM('A REMPLIR - UTE 34'!BL18:BQ18)=0,"",(SUM('A REMPLIR - UTE 34'!BL20:BQ20)/SUM('A REMPLIR - UTE 34'!BL18:BQ18))*1000000)</f>
        <v/>
      </c>
      <c r="DS11" s="1">
        <f>IF(SUM('A REMPLIR - UTE 38'!BA18:BF18)=0,"",(SUM('A REMPLIR - UTE 38'!BA20:BF20)/SUM('A REMPLIR - UTE 38'!BA18:BF18))*1000000)</f>
        <v>0</v>
      </c>
      <c r="DT11" s="1">
        <f>IF(SUM('A REMPLIR - UTE 38'!BB18:BG18)=0,"",(SUM('A REMPLIR - UTE 38'!BB20:BG20)/SUM('A REMPLIR - UTE 38'!BB18:BG18))*1000000)</f>
        <v>0</v>
      </c>
      <c r="DU11" s="1">
        <f>IF(SUM('A REMPLIR - UTE 38'!BC18:BH18)=0,"",(SUM('A REMPLIR - UTE 38'!BC20:BH20)/SUM('A REMPLIR - UTE 38'!BC18:BH18))*1000000)</f>
        <v>0</v>
      </c>
      <c r="DV11" s="1">
        <f>IF(SUM('A REMPLIR - UTE 38'!BD18:BI18)=0,"",(SUM('A REMPLIR - UTE 38'!BD20:BI20)/SUM('A REMPLIR - UTE 38'!BD18:BI18))*1000000)</f>
        <v>78.03964413922273</v>
      </c>
      <c r="DW11" s="1">
        <f>IF(SUM('A REMPLIR - UTE 38'!BE18:BJ18)=0,"",(SUM('A REMPLIR - UTE 38'!BE20:BJ20)/SUM('A REMPLIR - UTE 38'!BE18:BJ18))*1000000)</f>
        <v>79.321012136114859</v>
      </c>
      <c r="DX11" s="1">
        <f>IF(SUM('A REMPLIR - UTE 38'!BF18:BK18)=0,"",(SUM('A REMPLIR - UTE 38'!BF20:BK20)/SUM('A REMPLIR - UTE 38'!BF18:BK18))*1000000)</f>
        <v>75.38067239559777</v>
      </c>
      <c r="DY11" s="1">
        <f>IF(SUM('A REMPLIR - UTE 38'!BG18:BL18)=0,"",(SUM('A REMPLIR - UTE 38'!BG20:BL20)/SUM('A REMPLIR - UTE 38'!BG18:BL18))*1000000)</f>
        <v>87.305744718002444</v>
      </c>
      <c r="DZ11" s="1">
        <f>IF(SUM('A REMPLIR - UTE 38'!BH18:BM18)=0,"",(SUM('A REMPLIR - UTE 38'!BH20:BM20)/SUM('A REMPLIR - UTE 38'!BH18:BM18))*1000000)</f>
        <v>110.65619121389841</v>
      </c>
      <c r="EA11" s="1">
        <f>IF(SUM('A REMPLIR - UTE 38'!BI18:BN18)=0,"",(SUM('A REMPLIR - UTE 38'!BI20:BN20)/SUM('A REMPLIR - UTE 38'!BI18:BN18))*1000000)</f>
        <v>142.57199885942401</v>
      </c>
      <c r="EB11" s="1">
        <f>IF(SUM('A REMPLIR - UTE 38'!BJ18:BO18)=0,"",(SUM('A REMPLIR - UTE 38'!BJ20:BO20)/SUM('A REMPLIR - UTE 38'!BJ18:BO18))*1000000)</f>
        <v>0</v>
      </c>
      <c r="EC11" s="1">
        <f>IF(SUM('A REMPLIR - UTE 38'!BK18:BP18)=0,"",(SUM('A REMPLIR - UTE 38'!BK20:BP20)/SUM('A REMPLIR - UTE 38'!BK18:BP18))*1000000)</f>
        <v>0</v>
      </c>
      <c r="ED11" s="1" t="str">
        <f>IF(SUM('A REMPLIR - UTE 38'!BL18:BQ18)=0,"",(SUM('A REMPLIR - UTE 38'!BL20:BQ20)/SUM('A REMPLIR - UTE 38'!BL18:BQ18))*1000000)</f>
        <v/>
      </c>
    </row>
    <row r="12" spans="1:199" s="110" customFormat="1" x14ac:dyDescent="0.25">
      <c r="A12" s="110" t="s">
        <v>10</v>
      </c>
      <c r="F12" s="110">
        <f>IF(SUM('A REMPLIR - UTE 31'!AR23:AT23)=0,"",1-(SUM('A REMPLIR - UTE 31'!AR24:AT24)/SUM('A REMPLIR - UTE 31'!AR23:AT23)))</f>
        <v>0.9963503649635036</v>
      </c>
      <c r="G12" s="110">
        <f>IF(SUM('A REMPLIR - UTE 31'!AS23:AU23)=0,"",1-(SUM('A REMPLIR - UTE 31'!AS24:AU24)/SUM('A REMPLIR - UTE 31'!AS23:AU23)))</f>
        <v>0.99727767695099823</v>
      </c>
      <c r="H12" s="110">
        <f>IF(SUM('A REMPLIR - UTE 31'!AT23:AV23)=0,"",1-(SUM('A REMPLIR - UTE 31'!AT24:AV24)/SUM('A REMPLIR - UTE 31'!AT23:AV23)))</f>
        <v>0.99786324786324787</v>
      </c>
      <c r="I12" s="110">
        <f>IF(SUM('A REMPLIR - UTE 31'!AU23:AW23)=0,"",1-(SUM('A REMPLIR - UTE 31'!AU24:AW24)/SUM('A REMPLIR - UTE 31'!AU23:AW23)))</f>
        <v>0.99869281045751634</v>
      </c>
      <c r="J12" s="110">
        <f>IF(SUM('A REMPLIR - UTE 31'!AV23:AX23)=0,"",1-(SUM('A REMPLIR - UTE 31'!AV24:AX24)/SUM('A REMPLIR - UTE 31'!AV23:AX23)))</f>
        <v>0.99785100286532946</v>
      </c>
      <c r="K12" s="110">
        <f>IF(SUM('A REMPLIR - UTE 31'!AW23:AY23)=0,"",1-(SUM('A REMPLIR - UTE 31'!AW24:AY24)/SUM('A REMPLIR - UTE 31'!AW23:AY23)))</f>
        <v>0.9976865240023135</v>
      </c>
      <c r="L12" s="110">
        <f>IF(SUM('A REMPLIR - UTE 31'!AX23:AZ23)=0,"",1-(SUM('A REMPLIR - UTE 31'!AX24:AZ24)/SUM('A REMPLIR - UTE 31'!AX23:AZ23)))</f>
        <v>0.99671052631578949</v>
      </c>
      <c r="M12" s="110">
        <f>IF(SUM('A REMPLIR - UTE 31'!AY23:BA23)=0,"",1-(SUM('A REMPLIR - UTE 31'!AY24:BA24)/SUM('A REMPLIR - UTE 31'!AY23:BA23)))</f>
        <v>0.99762093576526567</v>
      </c>
      <c r="N12" s="110">
        <f>IF(SUM('A REMPLIR - UTE 31'!AZ23:BB23)=0,"",1-(SUM('A REMPLIR - UTE 31'!AZ24:BB24)/SUM('A REMPLIR - UTE 31'!AZ23:BB23)))</f>
        <v>0.99879663056558365</v>
      </c>
      <c r="O12" s="110">
        <f>IF(SUM('A REMPLIR - UTE 31'!BA23:BC23)=0,"",1-(SUM('A REMPLIR - UTE 31'!BA24:BC24)/SUM('A REMPLIR - UTE 31'!BA23:BC23)))</f>
        <v>0.99866488651535379</v>
      </c>
      <c r="P12" s="110">
        <f>IF(SUM('A REMPLIR - UTE 31'!BB23:BD23)=0,"",1-(SUM('A REMPLIR - UTE 31'!BB24:BD24)/SUM('A REMPLIR - UTE 31'!BB23:BD23)))</f>
        <v>0.99783080260303691</v>
      </c>
      <c r="Q12" s="110">
        <f>IF(SUM('A REMPLIR - UTE 31'!BC23:BE23)=0,"",1-(SUM('A REMPLIR - UTE 31'!BC24:BE24)/SUM('A REMPLIR - UTE 31'!BC23:BE23)))</f>
        <v>0.99677419354838714</v>
      </c>
      <c r="S12" s="110">
        <f>IF(SUM('A REMPLIR - UTE 32'!AR23:AT23)=0,"",1-(SUM('A REMPLIR - UTE 32'!AR24:AT24)/SUM('A REMPLIR - UTE 32'!AR23:AT23)))</f>
        <v>0.99828972122455961</v>
      </c>
      <c r="T12" s="110">
        <f>IF(SUM('A REMPLIR - UTE 32'!AS23:AU23)=0,"",1-(SUM('A REMPLIR - UTE 32'!AS24:AU24)/SUM('A REMPLIR - UTE 32'!AS23:AU23)))</f>
        <v>0.99832818930041156</v>
      </c>
      <c r="U12" s="110">
        <f>IF(SUM('A REMPLIR - UTE 32'!AT23:AV23)=0,"",1-(SUM('A REMPLIR - UTE 32'!AT24:AV24)/SUM('A REMPLIR - UTE 32'!AT23:AV23)))</f>
        <v>0.99834385674360837</v>
      </c>
      <c r="V12" s="110">
        <f>IF(SUM('A REMPLIR - UTE 32'!AU23:AW23)=0,"",1-(SUM('A REMPLIR - UTE 32'!AU24:AW24)/SUM('A REMPLIR - UTE 32'!AU23:AW23)))</f>
        <v>0.99833935723356448</v>
      </c>
      <c r="W12" s="110">
        <f>IF(SUM('A REMPLIR - UTE 32'!AV23:AX23)=0,"",1-(SUM('A REMPLIR - UTE 32'!AV24:AX24)/SUM('A REMPLIR - UTE 32'!AV23:AX23)))</f>
        <v>0.99840605698346285</v>
      </c>
      <c r="X12" s="110">
        <f>IF(SUM('A REMPLIR - UTE 32'!AW23:AY23)=0,"",1-(SUM('A REMPLIR - UTE 32'!AW24:AY24)/SUM('A REMPLIR - UTE 32'!AW23:AY23)))</f>
        <v>0.99875776397515525</v>
      </c>
      <c r="Y12" s="110">
        <f>IF(SUM('A REMPLIR - UTE 32'!AX23:AZ23)=0,"",1-(SUM('A REMPLIR - UTE 32'!AX24:AZ24)/SUM('A REMPLIR - UTE 32'!AX23:AZ23)))</f>
        <v>0.99904834411876664</v>
      </c>
      <c r="Z12" s="110">
        <f>IF(SUM('A REMPLIR - UTE 32'!AY23:BA23)=0,"",1-(SUM('A REMPLIR - UTE 32'!AY24:BA24)/SUM('A REMPLIR - UTE 32'!AY23:BA23)))</f>
        <v>0.9991513094083414</v>
      </c>
      <c r="AA12" s="110">
        <f>IF(SUM('A REMPLIR - UTE 32'!AZ23:BB23)=0,"",1-(SUM('A REMPLIR - UTE 32'!AZ24:BB24)/SUM('A REMPLIR - UTE 32'!AZ23:BB23)))</f>
        <v>0.99900904248730338</v>
      </c>
      <c r="AB12" s="110">
        <f>IF(SUM('A REMPLIR - UTE 32'!BA23:BC23)=0,"",1-(SUM('A REMPLIR - UTE 32'!BA24:BC24)/SUM('A REMPLIR - UTE 32'!BA23:BC23)))</f>
        <v>0.99875531583860599</v>
      </c>
      <c r="AC12" s="110">
        <f>IF(SUM('A REMPLIR - UTE 32'!BB23:BD23)=0,"",1-(SUM('A REMPLIR - UTE 32'!BB24:BD24)/SUM('A REMPLIR - UTE 32'!BB23:BD23)))</f>
        <v>0.99878157745106</v>
      </c>
      <c r="AD12" s="110">
        <f>IF(SUM('A REMPLIR - UTE 32'!BC23:BE23)=0,"",1-(SUM('A REMPLIR - UTE 32'!BC24:BE24)/SUM('A REMPLIR - UTE 32'!BC23:BE23)))</f>
        <v>0.9987541158672244</v>
      </c>
      <c r="AF12" s="110">
        <f>IF(SUM('A REMPLIR - UTE 33'!AR23:AT23)=0,"",1-(SUM('A REMPLIR - UTE 33'!AR24:AT24)/SUM('A REMPLIR - UTE 33'!AR23:AT23)))</f>
        <v>0.99555327518385495</v>
      </c>
      <c r="AG12" s="110">
        <f>IF(SUM('A REMPLIR - UTE 33'!AS23:AU23)=0,"",1-(SUM('A REMPLIR - UTE 33'!AS24:AU24)/SUM('A REMPLIR - UTE 33'!AS23:AU23)))</f>
        <v>0.99614197530864201</v>
      </c>
      <c r="AH12" s="110">
        <f>IF(SUM('A REMPLIR - UTE 33'!AT23:AV23)=0,"",1-(SUM('A REMPLIR - UTE 33'!AT24:AV24)/SUM('A REMPLIR - UTE 33'!AT23:AV23)))</f>
        <v>0.99637718662664321</v>
      </c>
      <c r="AI12" s="110">
        <f>IF(SUM('A REMPLIR - UTE 33'!AU23:AW23)=0,"",1-(SUM('A REMPLIR - UTE 33'!AU24:AW24)/SUM('A REMPLIR - UTE 33'!AU23:AW23)))</f>
        <v>0.9964833447299013</v>
      </c>
      <c r="AJ12" s="110">
        <f>IF(SUM('A REMPLIR - UTE 33'!AV23:AX23)=0,"",1-(SUM('A REMPLIR - UTE 33'!AV24:AX24)/SUM('A REMPLIR - UTE 33'!AV23:AX23)))</f>
        <v>0.99641362821279145</v>
      </c>
      <c r="AK12" s="110">
        <f>IF(SUM('A REMPLIR - UTE 33'!AW23:AY23)=0,"",1-(SUM('A REMPLIR - UTE 33'!AW24:AY24)/SUM('A REMPLIR - UTE 33'!AW23:AY23)))</f>
        <v>0.99627329192546588</v>
      </c>
      <c r="AL12" s="110">
        <f>IF(SUM('A REMPLIR - UTE 33'!AX23:AZ23)=0,"",1-(SUM('A REMPLIR - UTE 33'!AX24:AZ24)/SUM('A REMPLIR - UTE 33'!AX23:AZ23)))</f>
        <v>0.99628854206318995</v>
      </c>
      <c r="AM12" s="110">
        <f>IF(SUM('A REMPLIR - UTE 33'!AY23:BA23)=0,"",1-(SUM('A REMPLIR - UTE 33'!AY24:BA24)/SUM('A REMPLIR - UTE 33'!AY23:BA23)))</f>
        <v>0.99624151309408338</v>
      </c>
      <c r="AN12" s="110">
        <f>IF(SUM('A REMPLIR - UTE 33'!AZ23:BB23)=0,"",1-(SUM('A REMPLIR - UTE 33'!AZ24:BB24)/SUM('A REMPLIR - UTE 33'!AZ23:BB23)))</f>
        <v>0.99628390932738764</v>
      </c>
      <c r="AO12" s="110">
        <f>IF(SUM('A REMPLIR - UTE 33'!BA23:BC23)=0,"",1-(SUM('A REMPLIR - UTE 33'!BA24:BC24)/SUM('A REMPLIR - UTE 33'!BA23:BC23)))</f>
        <v>0.99619275535733709</v>
      </c>
      <c r="AP12" s="110">
        <f>IF(SUM('A REMPLIR - UTE 33'!BB23:BD23)=0,"",1-(SUM('A REMPLIR - UTE 33'!BB24:BD24)/SUM('A REMPLIR - UTE 33'!BB23:BD23)))</f>
        <v>0.99626509163554244</v>
      </c>
      <c r="AQ12" s="110">
        <f>IF(SUM('A REMPLIR - UTE 33'!BC23:BE23)=0,"",1-(SUM('A REMPLIR - UTE 33'!BC24:BE24)/SUM('A REMPLIR - UTE 33'!BC23:BE23)))</f>
        <v>0.99644725155432745</v>
      </c>
      <c r="AS12" s="110">
        <f>IF(SUM('A REMPLIR - UTE 34'!AR23:AT23)=0,"",1-(SUM('A REMPLIR - UTE 34'!AR24:AT24)/SUM('A REMPLIR - UTE 34'!AR23:AT23)))</f>
        <v>0.99969815876848778</v>
      </c>
      <c r="AT12" s="110">
        <f>IF(SUM('A REMPLIR - UTE 34'!AS23:AU23)=0,"",1-(SUM('A REMPLIR - UTE 34'!AS24:AU24)/SUM('A REMPLIR - UTE 34'!AS23:AU23)))</f>
        <v>0.99967223861029175</v>
      </c>
      <c r="AU12" s="110">
        <f>IF(SUM('A REMPLIR - UTE 34'!AT23:AV23)=0,"",1-(SUM('A REMPLIR - UTE 34'!AT24:AV24)/SUM('A REMPLIR - UTE 34'!AT23:AV23)))</f>
        <v>0.99973949287947206</v>
      </c>
      <c r="AV12" s="110">
        <f>IF(SUM('A REMPLIR - UTE 34'!AU23:AW23)=0,"",1-(SUM('A REMPLIR - UTE 34'!AU24:AW24)/SUM('A REMPLIR - UTE 34'!AU23:AW23)))</f>
        <v>0.99967402819656104</v>
      </c>
      <c r="AW12" s="110">
        <f>IF(SUM('A REMPLIR - UTE 34'!AV23:AX23)=0,"",1-(SUM('A REMPLIR - UTE 34'!AV24:AX24)/SUM('A REMPLIR - UTE 34'!AV23:AX23)))</f>
        <v>0.99966270343199259</v>
      </c>
      <c r="AX12" s="110">
        <f>IF(SUM('A REMPLIR - UTE 34'!AW23:AY23)=0,"",1-(SUM('A REMPLIR - UTE 34'!AW24:AY24)/SUM('A REMPLIR - UTE 34'!AW23:AY23)))</f>
        <v>0.99960295402207577</v>
      </c>
      <c r="AY12" s="110">
        <f>IF(SUM('A REMPLIR - UTE 34'!AX23:AZ23)=0,"",1-(SUM('A REMPLIR - UTE 34'!AX24:AZ24)/SUM('A REMPLIR - UTE 34'!AX23:AZ23)))</f>
        <v>0.99967571949736522</v>
      </c>
      <c r="AZ12" s="110">
        <f>IF(SUM('A REMPLIR - UTE 34'!AY23:BA23)=0,"",1-(SUM('A REMPLIR - UTE 34'!AY24:BA24)/SUM('A REMPLIR - UTE 34'!AY23:BA23)))</f>
        <v>0.99969189688815852</v>
      </c>
      <c r="BA12" s="110">
        <f>IF(SUM('A REMPLIR - UTE 34'!AZ23:BB23)=0,"",1-(SUM('A REMPLIR - UTE 34'!AZ24:BB24)/SUM('A REMPLIR - UTE 34'!AZ23:BB23)))</f>
        <v>0.99978161170561253</v>
      </c>
      <c r="BB12" s="110">
        <f>IF(SUM('A REMPLIR - UTE 34'!BA23:BC23)=0,"",1-(SUM('A REMPLIR - UTE 34'!BA24:BC24)/SUM('A REMPLIR - UTE 34'!BA23:BC23)))</f>
        <v>0.99980518215468539</v>
      </c>
      <c r="BC12" s="110">
        <f>IF(SUM('A REMPLIR - UTE 34'!BB23:BD23)=0,"",1-(SUM('A REMPLIR - UTE 34'!BB24:BD24)/SUM('A REMPLIR - UTE 34'!BB23:BD23)))</f>
        <v>0.99976644608797194</v>
      </c>
      <c r="BD12" s="110">
        <f>IF(SUM('A REMPLIR - UTE 34'!BC23:BE23)=0,"",1-(SUM('A REMPLIR - UTE 34'!BC24:BE24)/SUM('A REMPLIR - UTE 34'!BC23:BE23)))</f>
        <v>0.99973302482869097</v>
      </c>
      <c r="BF12" s="110">
        <f>IF(SUM('A REMPLIR - UTE 38'!AR23:AT23)=0,"",1-(SUM('A REMPLIR - UTE 38'!AR24:AT24)/SUM('A REMPLIR - UTE 38'!AR23:AT23)))</f>
        <v>0.99971727452643488</v>
      </c>
      <c r="BG12" s="110">
        <f>IF(SUM('A REMPLIR - UTE 38'!AS23:AU23)=0,"",1-(SUM('A REMPLIR - UTE 38'!AS24:AU24)/SUM('A REMPLIR - UTE 38'!AS23:AU23)))</f>
        <v>0.99978777589134127</v>
      </c>
      <c r="BH12" s="110">
        <f>IF(SUM('A REMPLIR - UTE 38'!AT23:AV23)=0,"",1-(SUM('A REMPLIR - UTE 38'!AT24:AV24)/SUM('A REMPLIR - UTE 38'!AT23:AV23)))</f>
        <v>0.99974133471288151</v>
      </c>
      <c r="BI12" s="110">
        <f>IF(SUM('A REMPLIR - UTE 38'!AU23:AW23)=0,"",1-(SUM('A REMPLIR - UTE 38'!AU24:AW24)/SUM('A REMPLIR - UTE 38'!AU23:AW23)))</f>
        <v>0.99983701409828052</v>
      </c>
      <c r="BJ12" s="110">
        <f>IF(SUM('A REMPLIR - UTE 38'!AV23:AX23)=0,"",1-(SUM('A REMPLIR - UTE 38'!AV24:AX24)/SUM('A REMPLIR - UTE 38'!AV23:AX23)))</f>
        <v>0.9998324256388772</v>
      </c>
      <c r="BK12" s="110">
        <f>IF(SUM('A REMPLIR - UTE 38'!AW23:AY23)=0,"",1-(SUM('A REMPLIR - UTE 38'!AW24:AY24)/SUM('A REMPLIR - UTE 38'!AW23:AY23)))</f>
        <v>0.99984213434367353</v>
      </c>
      <c r="BL12" s="110">
        <f>IF(SUM('A REMPLIR - UTE 38'!AX23:AZ23)=0,"",1-(SUM('A REMPLIR - UTE 38'!AX24:AZ24)/SUM('A REMPLIR - UTE 38'!AX23:AZ23)))</f>
        <v>0.99975976937860345</v>
      </c>
      <c r="BM12" s="110">
        <f>IF(SUM('A REMPLIR - UTE 38'!AY23:BA23)=0,"",1-(SUM('A REMPLIR - UTE 38'!AY24:BA24)/SUM('A REMPLIR - UTE 38'!AY23:BA23)))</f>
        <v>0.9997962094966375</v>
      </c>
      <c r="BN12" s="110">
        <f>IF(SUM('A REMPLIR - UTE 38'!AZ23:BB23)=0,"",1-(SUM('A REMPLIR - UTE 38'!AZ24:BB24)/SUM('A REMPLIR - UTE 38'!AZ23:BB23)))</f>
        <v>0.99967514889009201</v>
      </c>
      <c r="BO12" s="110">
        <f>IF(SUM('A REMPLIR - UTE 38'!BA23:BC23)=0,"",1-(SUM('A REMPLIR - UTE 38'!BA24:BC24)/SUM('A REMPLIR - UTE 38'!BA23:BC23)))</f>
        <v>0.99970777323202809</v>
      </c>
      <c r="BP12" s="110">
        <f>IF(SUM('A REMPLIR - UTE 38'!BB23:BD23)=0,"",1-(SUM('A REMPLIR - UTE 38'!BB24:BD24)/SUM('A REMPLIR - UTE 38'!BB23:BD23)))</f>
        <v>0.99968859478396266</v>
      </c>
      <c r="BQ12" s="110">
        <f>IF(SUM('A REMPLIR - UTE 38'!BC23:BE23)=0,"",1-(SUM('A REMPLIR - UTE 38'!BC24:BE24)/SUM('A REMPLIR - UTE 38'!BC23:BE23)))</f>
        <v>0.99973302482869097</v>
      </c>
      <c r="BS12" s="110">
        <f>IF(SUM('A REMPLIR - UTE 31'!BD23:BF23)=0,"",1-(SUM('A REMPLIR - UTE 31'!BD24:BF24)/SUM('A REMPLIR - UTE 31'!BD23:BF23)))</f>
        <v>0.99808061420345484</v>
      </c>
      <c r="BT12" s="110">
        <f>IF(SUM('A REMPLIR - UTE 31'!BE23:BG23)=0,"",1-(SUM('A REMPLIR - UTE 31'!BE24:BG24)/SUM('A REMPLIR - UTE 31'!BE23:BG23)))</f>
        <v>0.99864864864864866</v>
      </c>
      <c r="BU12" s="110">
        <f>IF(SUM('A REMPLIR - UTE 31'!BF23:BH23)=0,"",1-(SUM('A REMPLIR - UTE 31'!BF24:BH24)/SUM('A REMPLIR - UTE 31'!BF23:BH23)))</f>
        <v>0.99800199800199796</v>
      </c>
      <c r="BV12" s="110">
        <f>IF(SUM('A REMPLIR - UTE 31'!BG23:BI23)=0,"",1-(SUM('A REMPLIR - UTE 31'!BG24:BI24)/SUM('A REMPLIR - UTE 31'!BG23:BI23)))</f>
        <v>0.99834162520729686</v>
      </c>
      <c r="BW12" s="110">
        <f>IF(SUM('A REMPLIR - UTE 31'!BH23:BJ23)=0,"",1-(SUM('A REMPLIR - UTE 31'!BH24:BJ24)/SUM('A REMPLIR - UTE 31'!BH23:BJ23)))</f>
        <v>0.99909502262443439</v>
      </c>
      <c r="BX12" s="110">
        <f>IF(SUM('A REMPLIR - UTE 31'!BI23:BK23)=0,"",1-(SUM('A REMPLIR - UTE 31'!BI24:BK24)/SUM('A REMPLIR - UTE 31'!BI23:BK23)))</f>
        <v>0.99839871897518018</v>
      </c>
      <c r="BY12" s="110">
        <f>IF(SUM('A REMPLIR - UTE 31'!BJ23:BL23)=0,"",1-(SUM('A REMPLIR - UTE 31'!BJ24:BL24)/SUM('A REMPLIR - UTE 31'!BJ23:BL23)))</f>
        <v>0.99765258215962438</v>
      </c>
      <c r="BZ12" s="110">
        <f>IF(SUM('A REMPLIR - UTE 31'!BK23:BM23)=0,"",1-(SUM('A REMPLIR - UTE 31'!BK24:BM24)/SUM('A REMPLIR - UTE 31'!BK23:BM23)))</f>
        <v>0.99597585513078468</v>
      </c>
      <c r="CA12" s="110" t="str">
        <f>IF(SUM('A REMPLIR - UTE 31'!BL23:BN23)=0,"",1-(SUM('A REMPLIR - UTE 31'!BL24:BN24)/SUM('A REMPLIR - UTE 31'!BL23:BN23)))</f>
        <v/>
      </c>
      <c r="CB12" s="110" t="str">
        <f>IF(SUM('A REMPLIR - UTE 31'!BM23:BO23)=0,"",1-(SUM('A REMPLIR - UTE 31'!BM24:BO24)/SUM('A REMPLIR - UTE 31'!BM23:BO23)))</f>
        <v/>
      </c>
      <c r="CC12" s="110" t="str">
        <f>IF(SUM('A REMPLIR - UTE 31'!BN23:BP23)=0,"",1-(SUM('A REMPLIR - UTE 31'!BN24:BP24)/SUM('A REMPLIR - UTE 31'!BN23:BP23)))</f>
        <v/>
      </c>
      <c r="CD12" s="110" t="str">
        <f>IF(SUM('A REMPLIR - UTE 31'!BO23:BQ23)=0,"",1-(SUM('A REMPLIR - UTE 31'!BO24:BQ24)/SUM('A REMPLIR - UTE 31'!BO23:BQ23)))</f>
        <v/>
      </c>
      <c r="CF12" s="110">
        <f>IF(SUM('A REMPLIR - UTE 32'!BD23:BF23)=0,"",1-(SUM('A REMPLIR - UTE 32'!BD24:BF24)/SUM('A REMPLIR - UTE 32'!BD23:BF23)))</f>
        <v>0.99864422099197836</v>
      </c>
      <c r="CG12" s="110">
        <f>IF(SUM('A REMPLIR - UTE 32'!BE23:BG23)=0,"",1-(SUM('A REMPLIR - UTE 32'!BE24:BG24)/SUM('A REMPLIR - UTE 32'!BE23:BG23)))</f>
        <v>0.99856369461937911</v>
      </c>
      <c r="CH12" s="110">
        <f>IF(SUM('A REMPLIR - UTE 32'!BF23:BH23)=0,"",1-(SUM('A REMPLIR - UTE 32'!BF24:BH24)/SUM('A REMPLIR - UTE 32'!BF23:BH23)))</f>
        <v>0.99839555032623806</v>
      </c>
      <c r="CI12" s="110">
        <f>IF(SUM('A REMPLIR - UTE 32'!BG23:BI23)=0,"",1-(SUM('A REMPLIR - UTE 32'!BG24:BI24)/SUM('A REMPLIR - UTE 32'!BG23:BI23)))</f>
        <v>0.99846596356663475</v>
      </c>
      <c r="CJ12" s="110">
        <f>IF(SUM('A REMPLIR - UTE 32'!BH23:BJ23)=0,"",1-(SUM('A REMPLIR - UTE 32'!BH24:BJ24)/SUM('A REMPLIR - UTE 32'!BH23:BJ23)))</f>
        <v>0.9983742947308023</v>
      </c>
      <c r="CK12" s="110">
        <f>IF(SUM('A REMPLIR - UTE 32'!BI23:BK23)=0,"",1-(SUM('A REMPLIR - UTE 32'!BI24:BK24)/SUM('A REMPLIR - UTE 32'!BI23:BK23)))</f>
        <v>0.99837735508879477</v>
      </c>
      <c r="CL12" s="110">
        <f>IF(SUM('A REMPLIR - UTE 32'!BJ23:BL23)=0,"",1-(SUM('A REMPLIR - UTE 32'!BJ24:BL24)/SUM('A REMPLIR - UTE 32'!BJ23:BL23)))</f>
        <v>0.99839206753316356</v>
      </c>
      <c r="CM12" s="110">
        <f>IF(SUM('A REMPLIR - UTE 32'!BK23:BM23)=0,"",1-(SUM('A REMPLIR - UTE 32'!BK24:BM24)/SUM('A REMPLIR - UTE 32'!BK23:BM23)))</f>
        <v>0.99842146803472775</v>
      </c>
      <c r="CN12" s="110" t="str">
        <f>IF(SUM('A REMPLIR - UTE 32'!BL23:BN23)=0,"",1-(SUM('A REMPLIR - UTE 32'!BL24:BN24)/SUM('A REMPLIR - UTE 32'!BL23:BN23)))</f>
        <v/>
      </c>
      <c r="CO12" s="110" t="str">
        <f>IF(SUM('A REMPLIR - UTE 32'!BM23:BO23)=0,"",1-(SUM('A REMPLIR - UTE 32'!BM24:BO24)/SUM('A REMPLIR - UTE 32'!BM23:BO23)))</f>
        <v/>
      </c>
      <c r="CP12" s="110" t="str">
        <f>IF(SUM('A REMPLIR - UTE 32'!BN23:BP23)=0,"",1-(SUM('A REMPLIR - UTE 32'!BN24:BP24)/SUM('A REMPLIR - UTE 32'!BN23:BP23)))</f>
        <v/>
      </c>
      <c r="CQ12" s="110" t="str">
        <f>IF(SUM('A REMPLIR - UTE 32'!BO23:BQ23)=0,"",1-(SUM('A REMPLIR - UTE 32'!BO24:BQ24)/SUM('A REMPLIR - UTE 32'!BO23:BQ23)))</f>
        <v/>
      </c>
      <c r="CS12" s="110">
        <f>IF(SUM('A REMPLIR - UTE 33'!BD23:BF23)=0,"",1-(SUM('A REMPLIR - UTE 33'!BD24:BF24)/SUM('A REMPLIR - UTE 33'!BD23:BF23)))</f>
        <v>0.99646125686394138</v>
      </c>
      <c r="CT12" s="110">
        <f>IF(SUM('A REMPLIR - UTE 33'!BE23:BG23)=0,"",1-(SUM('A REMPLIR - UTE 33'!BE24:BG24)/SUM('A REMPLIR - UTE 33'!BE23:BG23)))</f>
        <v>0.99645511720983415</v>
      </c>
      <c r="CU12" s="110">
        <f>IF(SUM('A REMPLIR - UTE 33'!BF23:BH23)=0,"",1-(SUM('A REMPLIR - UTE 33'!BF24:BH24)/SUM('A REMPLIR - UTE 33'!BF23:BH23)))</f>
        <v>0.99625628409455558</v>
      </c>
      <c r="CV12" s="110">
        <f>IF(SUM('A REMPLIR - UTE 33'!BG23:BI23)=0,"",1-(SUM('A REMPLIR - UTE 33'!BG24:BI24)/SUM('A REMPLIR - UTE 33'!BG23:BI23)))</f>
        <v>0.99626078619367209</v>
      </c>
      <c r="CW12" s="110">
        <f>IF(SUM('A REMPLIR - UTE 33'!BH23:BJ23)=0,"",1-(SUM('A REMPLIR - UTE 33'!BH24:BJ24)/SUM('A REMPLIR - UTE 33'!BH23:BJ23)))</f>
        <v>0.99617481113129958</v>
      </c>
      <c r="CX12" s="110">
        <f>IF(SUM('A REMPLIR - UTE 33'!BI23:BK23)=0,"",1-(SUM('A REMPLIR - UTE 33'!BI24:BK24)/SUM('A REMPLIR - UTE 33'!BI23:BK23)))</f>
        <v>0.99630397548003247</v>
      </c>
      <c r="CY12" s="110">
        <f>IF(SUM('A REMPLIR - UTE 33'!BJ23:BL23)=0,"",1-(SUM('A REMPLIR - UTE 33'!BJ24:BL24)/SUM('A REMPLIR - UTE 33'!BJ23:BL23)))</f>
        <v>0.99624815757738172</v>
      </c>
      <c r="CZ12" s="110">
        <f>IF(SUM('A REMPLIR - UTE 33'!BK23:BM23)=0,"",1-(SUM('A REMPLIR - UTE 33'!BK24:BM24)/SUM('A REMPLIR - UTE 33'!BK23:BM23)))</f>
        <v>0.99631675874769798</v>
      </c>
      <c r="DA12" s="110" t="str">
        <f>IF(SUM('A REMPLIR - UTE 33'!BL23:BN23)=0,"",1-(SUM('A REMPLIR - UTE 33'!BL24:BN24)/SUM('A REMPLIR - UTE 33'!BL23:BN23)))</f>
        <v/>
      </c>
      <c r="DB12" s="110" t="str">
        <f>IF(SUM('A REMPLIR - UTE 33'!BM23:BO23)=0,"",1-(SUM('A REMPLIR - UTE 33'!BM24:BO24)/SUM('A REMPLIR - UTE 33'!BM23:BO23)))</f>
        <v/>
      </c>
      <c r="DC12" s="110" t="str">
        <f>IF(SUM('A REMPLIR - UTE 33'!BN23:BP23)=0,"",1-(SUM('A REMPLIR - UTE 33'!BN24:BP24)/SUM('A REMPLIR - UTE 33'!BN23:BP23)))</f>
        <v/>
      </c>
      <c r="DD12" s="110" t="str">
        <f>IF(SUM('A REMPLIR - UTE 33'!BO23:BQ23)=0,"",1-(SUM('A REMPLIR - UTE 33'!BO24:BQ24)/SUM('A REMPLIR - UTE 33'!BO23:BQ23)))</f>
        <v/>
      </c>
      <c r="DF12" s="110">
        <f>IF(SUM('A REMPLIR - UTE 34'!BD23:BF23)=0,"",1-(SUM('A REMPLIR - UTE 34'!BD24:BF24)/SUM('A REMPLIR - UTE 34'!BD23:BF23)))</f>
        <v>0.99967320261437909</v>
      </c>
      <c r="DG12" s="110">
        <f>IF(SUM('A REMPLIR - UTE 34'!BE23:BG23)=0,"",1-(SUM('A REMPLIR - UTE 34'!BE24:BG24)/SUM('A REMPLIR - UTE 34'!BE23:BG23)))</f>
        <v>0.99969462540716614</v>
      </c>
      <c r="DH12" s="110">
        <f>IF(SUM('A REMPLIR - UTE 34'!BF23:BH23)=0,"",1-(SUM('A REMPLIR - UTE 34'!BF24:BH24)/SUM('A REMPLIR - UTE 34'!BF23:BH23)))</f>
        <v>0.99971011691950917</v>
      </c>
      <c r="DI12" s="110">
        <f>IF(SUM('A REMPLIR - UTE 34'!BG23:BI23)=0,"",1-(SUM('A REMPLIR - UTE 34'!BG24:BI24)/SUM('A REMPLIR - UTE 34'!BG23:BI23)))</f>
        <v>0.99974299665895661</v>
      </c>
      <c r="DJ12" s="110">
        <f>IF(SUM('A REMPLIR - UTE 34'!BH23:BJ23)=0,"",1-(SUM('A REMPLIR - UTE 34'!BH24:BJ24)/SUM('A REMPLIR - UTE 34'!BH23:BJ23)))</f>
        <v>0.9998296567583681</v>
      </c>
      <c r="DK12" s="110">
        <f>IF(SUM('A REMPLIR - UTE 34'!BI23:BK23)=0,"",1-(SUM('A REMPLIR - UTE 34'!BI24:BK24)/SUM('A REMPLIR - UTE 34'!BI23:BK23)))</f>
        <v>0.99984407889607863</v>
      </c>
      <c r="DL12" s="110">
        <f>IF(SUM('A REMPLIR - UTE 34'!BJ23:BL23)=0,"",1-(SUM('A REMPLIR - UTE 34'!BJ24:BL24)/SUM('A REMPLIR - UTE 34'!BJ23:BL23)))</f>
        <v>0.99988405797101454</v>
      </c>
      <c r="DM12" s="110">
        <f>IF(SUM('A REMPLIR - UTE 34'!BK23:BM23)=0,"",1-(SUM('A REMPLIR - UTE 34'!BK24:BM24)/SUM('A REMPLIR - UTE 34'!BK23:BM23)))</f>
        <v>0.99977668602054492</v>
      </c>
      <c r="DN12" s="110" t="str">
        <f>IF(SUM('A REMPLIR - UTE 34'!BL23:BN23)=0,"",1-(SUM('A REMPLIR - UTE 34'!BL24:BN24)/SUM('A REMPLIR - UTE 34'!BL23:BN23)))</f>
        <v/>
      </c>
      <c r="DO12" s="110" t="str">
        <f>IF(SUM('A REMPLIR - UTE 34'!BM23:BO23)=0,"",1-(SUM('A REMPLIR - UTE 34'!BM24:BO24)/SUM('A REMPLIR - UTE 34'!BM23:BO23)))</f>
        <v/>
      </c>
      <c r="DP12" s="110" t="str">
        <f>IF(SUM('A REMPLIR - UTE 34'!BN23:BP23)=0,"",1-(SUM('A REMPLIR - UTE 34'!BN24:BP24)/SUM('A REMPLIR - UTE 34'!BN23:BP23)))</f>
        <v/>
      </c>
      <c r="DQ12" s="110" t="str">
        <f>IF(SUM('A REMPLIR - UTE 34'!BO23:BQ23)=0,"",1-(SUM('A REMPLIR - UTE 34'!BO24:BQ24)/SUM('A REMPLIR - UTE 34'!BO23:BQ23)))</f>
        <v/>
      </c>
      <c r="DS12" s="110">
        <f>IF(SUM('A REMPLIR - UTE 38'!BD23:BF23)=0,"",1-(SUM('A REMPLIR - UTE 38'!BD24:BF24)/SUM('A REMPLIR - UTE 38'!BD23:BF23)))</f>
        <v>0.99956427015250549</v>
      </c>
      <c r="DT12" s="110">
        <f>IF(SUM('A REMPLIR - UTE 38'!BE23:BG23)=0,"",1-(SUM('A REMPLIR - UTE 38'!BE24:BG24)/SUM('A REMPLIR - UTE 38'!BE23:BG23)))</f>
        <v>0.99959283387622155</v>
      </c>
      <c r="DU12" s="110">
        <f>IF(SUM('A REMPLIR - UTE 38'!BF23:BH23)=0,"",1-(SUM('A REMPLIR - UTE 38'!BF24:BH24)/SUM('A REMPLIR - UTE 38'!BF23:BH23)))</f>
        <v>0.99961348922601212</v>
      </c>
      <c r="DV12" s="110">
        <f>IF(SUM('A REMPLIR - UTE 38'!BG23:BI23)=0,"",1-(SUM('A REMPLIR - UTE 38'!BG24:BI24)/SUM('A REMPLIR - UTE 38'!BG23:BI23)))</f>
        <v>0.99974299665895661</v>
      </c>
      <c r="DW12" s="110">
        <f>IF(SUM('A REMPLIR - UTE 38'!BH23:BJ23)=0,"",1-(SUM('A REMPLIR - UTE 38'!BH24:BJ24)/SUM('A REMPLIR - UTE 38'!BH23:BJ23)))</f>
        <v>0.99974448513755221</v>
      </c>
      <c r="DX12" s="110">
        <f>IF(SUM('A REMPLIR - UTE 38'!BI23:BK23)=0,"",1-(SUM('A REMPLIR - UTE 38'!BI24:BK24)/SUM('A REMPLIR - UTE 38'!BI23:BK23)))</f>
        <v>0.99976611834411788</v>
      </c>
      <c r="DY12" s="110">
        <f>IF(SUM('A REMPLIR - UTE 38'!BJ23:BL23)=0,"",1-(SUM('A REMPLIR - UTE 38'!BJ24:BL24)/SUM('A REMPLIR - UTE 38'!BJ23:BL23)))</f>
        <v>0.99976811594202897</v>
      </c>
      <c r="DZ12" s="110">
        <f>IF(SUM('A REMPLIR - UTE 38'!BK23:BM23)=0,"",1-(SUM('A REMPLIR - UTE 38'!BK24:BM24)/SUM('A REMPLIR - UTE 38'!BK23:BM23)))</f>
        <v>0.99977668602054492</v>
      </c>
      <c r="EA12" s="110" t="str">
        <f>IF(SUM('A REMPLIR - UTE 38'!BL23:BN23)=0,"",1-(SUM('A REMPLIR - UTE 38'!BL24:BN24)/SUM('A REMPLIR - UTE 38'!BL23:BN23)))</f>
        <v/>
      </c>
      <c r="EB12" s="110" t="str">
        <f>IF(SUM('A REMPLIR - UTE 38'!BM23:BO23)=0,"",1-(SUM('A REMPLIR - UTE 38'!BM24:BO24)/SUM('A REMPLIR - UTE 38'!BM23:BO23)))</f>
        <v/>
      </c>
      <c r="EC12" s="110" t="str">
        <f>IF(SUM('A REMPLIR - UTE 38'!BN23:BP23)=0,"",1-(SUM('A REMPLIR - UTE 38'!BN24:BP24)/SUM('A REMPLIR - UTE 38'!BN23:BP23)))</f>
        <v/>
      </c>
      <c r="ED12" s="110" t="str">
        <f>IF(SUM('A REMPLIR - UTE 38'!BO23:BQ23)=0,"",1-(SUM('A REMPLIR - UTE 38'!BO24:BQ24)/SUM('A REMPLIR - UTE 38'!BO23:BQ23)))</f>
        <v/>
      </c>
    </row>
    <row r="13" spans="1:199" x14ac:dyDescent="0.25">
      <c r="A13" s="1" t="s">
        <v>58</v>
      </c>
      <c r="B13" s="1" t="e">
        <f>'A REMPLIR - UTE 31'!#REF!</f>
        <v>#REF!</v>
      </c>
      <c r="C13" s="1" t="e">
        <f>'A REMPLIR - UTE 31'!#REF!</f>
        <v>#REF!</v>
      </c>
      <c r="D13" s="1" t="e">
        <f>'A REMPLIR - UTE 31'!#REF!</f>
        <v>#REF!</v>
      </c>
      <c r="E13" s="1" t="e">
        <f>'A REMPLIR - UTE 31'!#REF!</f>
        <v>#REF!</v>
      </c>
      <c r="F13" s="1">
        <f>'A REMPLIR - UTE 31'!AT26</f>
        <v>8</v>
      </c>
      <c r="G13" s="1">
        <f>'A REMPLIR - UTE 31'!AU26</f>
        <v>0</v>
      </c>
      <c r="H13" s="1">
        <f>'A REMPLIR - UTE 31'!AV26</f>
        <v>0</v>
      </c>
      <c r="I13" s="1">
        <f>'A REMPLIR - UTE 31'!AW26</f>
        <v>0</v>
      </c>
      <c r="J13" s="1">
        <f>'A REMPLIR - UTE 31'!AX26</f>
        <v>2</v>
      </c>
      <c r="K13" s="1">
        <f>'A REMPLIR - UTE 31'!AY26</f>
        <v>0</v>
      </c>
      <c r="L13" s="1">
        <f>'A REMPLIR - UTE 31'!AZ26</f>
        <v>0</v>
      </c>
      <c r="M13" s="1">
        <f>'A REMPLIR - UTE 31'!BA26</f>
        <v>3</v>
      </c>
      <c r="N13" s="1">
        <f>'A REMPLIR - UTE 31'!BB26</f>
        <v>0</v>
      </c>
      <c r="O13" s="1">
        <f>'A REMPLIR - UTE 31'!BC26</f>
        <v>0</v>
      </c>
      <c r="P13" s="1">
        <f>'A REMPLIR - UTE 31'!BD26</f>
        <v>0</v>
      </c>
      <c r="Q13" s="1">
        <f>'A REMPLIR - UTE 31'!BE26</f>
        <v>0</v>
      </c>
      <c r="R13" s="1" t="e">
        <f>'A REMPLIR - UTE 32'!#REF!</f>
        <v>#REF!</v>
      </c>
      <c r="S13" s="1">
        <f>'A REMPLIR - UTE 32'!AT26</f>
        <v>131.68</v>
      </c>
      <c r="T13" s="1">
        <f>'A REMPLIR - UTE 32'!AU26</f>
        <v>133.16</v>
      </c>
      <c r="U13" s="1">
        <f>'A REMPLIR - UTE 32'!AV26</f>
        <v>227.95</v>
      </c>
      <c r="V13" s="1">
        <f>'A REMPLIR - UTE 32'!AW26</f>
        <v>127.5</v>
      </c>
      <c r="W13" s="1">
        <f>'A REMPLIR - UTE 32'!AX26</f>
        <v>107.64</v>
      </c>
      <c r="X13" s="1">
        <f>'A REMPLIR - UTE 32'!AY26</f>
        <v>108.97</v>
      </c>
      <c r="Y13" s="1">
        <f>'A REMPLIR - UTE 32'!AZ26</f>
        <v>134.31</v>
      </c>
      <c r="Z13" s="1">
        <f>'A REMPLIR - UTE 32'!BA26</f>
        <v>2.38</v>
      </c>
      <c r="AA13" s="1">
        <f>'A REMPLIR - UTE 32'!BB26</f>
        <v>109.62</v>
      </c>
      <c r="AB13" s="1">
        <f>'A REMPLIR - UTE 32'!BC26</f>
        <v>135.21</v>
      </c>
      <c r="AC13" s="1">
        <f>'A REMPLIR - UTE 32'!BD26</f>
        <v>169.62</v>
      </c>
      <c r="AD13" s="1">
        <f>'A REMPLIR - UTE 32'!BE26</f>
        <v>108.97</v>
      </c>
      <c r="AE13" s="1" t="e">
        <f>'A REMPLIR - UTE 33'!#REF!</f>
        <v>#REF!</v>
      </c>
      <c r="AF13" s="1">
        <f>'A REMPLIR - UTE 33'!AT26</f>
        <v>79.819999999999993</v>
      </c>
      <c r="AG13" s="1">
        <f>'A REMPLIR - UTE 33'!AU26</f>
        <v>103</v>
      </c>
      <c r="AH13" s="1">
        <f>'A REMPLIR - UTE 33'!AV26</f>
        <v>256</v>
      </c>
      <c r="AI13" s="1">
        <f>'A REMPLIR - UTE 33'!AW26</f>
        <v>140.26</v>
      </c>
      <c r="AJ13" s="1">
        <f>'A REMPLIR - UTE 33'!AX26</f>
        <v>170.11</v>
      </c>
      <c r="AK13" s="1">
        <f>'A REMPLIR - UTE 33'!AY26</f>
        <v>562.85</v>
      </c>
      <c r="AL13" s="1">
        <f>'A REMPLIR - UTE 33'!AZ26</f>
        <v>116.95</v>
      </c>
      <c r="AM13" s="1">
        <f>'A REMPLIR - UTE 33'!BA26</f>
        <v>36.08</v>
      </c>
      <c r="AN13" s="1">
        <f>'A REMPLIR - UTE 33'!BB26</f>
        <v>144</v>
      </c>
      <c r="AO13" s="1">
        <f>'A REMPLIR - UTE 33'!BC26</f>
        <v>351.42</v>
      </c>
      <c r="AP13" s="1">
        <f>'A REMPLIR - UTE 33'!BD26</f>
        <v>66.319999999999993</v>
      </c>
      <c r="AQ13" s="1">
        <f>'A REMPLIR - UTE 33'!BE26</f>
        <v>98.97</v>
      </c>
      <c r="AR13" s="1" t="e">
        <f>'A REMPLIR - UTE 34'!#REF!</f>
        <v>#REF!</v>
      </c>
      <c r="AS13" s="1">
        <f>'A REMPLIR - UTE 34'!AT26</f>
        <v>25.22</v>
      </c>
      <c r="AT13" s="1">
        <f>'A REMPLIR - UTE 34'!AU26</f>
        <v>3</v>
      </c>
      <c r="AU13" s="1">
        <f>'A REMPLIR - UTE 34'!AV26</f>
        <v>26.55</v>
      </c>
      <c r="AV13" s="1">
        <f>'A REMPLIR - UTE 34'!AW26</f>
        <v>10.49</v>
      </c>
      <c r="AW13" s="1">
        <f>'A REMPLIR - UTE 34'!AX26</f>
        <v>21.28</v>
      </c>
      <c r="AX13" s="1">
        <f>'A REMPLIR - UTE 34'!AY26</f>
        <v>3.98</v>
      </c>
      <c r="AY13" s="1">
        <f>'A REMPLIR - UTE 34'!AZ26</f>
        <v>13.13</v>
      </c>
      <c r="AZ13" s="1">
        <f>'A REMPLIR - UTE 34'!BA26</f>
        <v>4</v>
      </c>
      <c r="BA13" s="1">
        <f>'A REMPLIR - UTE 34'!BB26</f>
        <v>30.58</v>
      </c>
      <c r="BB13" s="1">
        <f>'A REMPLIR - UTE 34'!BC26</f>
        <v>8.01</v>
      </c>
      <c r="BC13" s="1">
        <f>'A REMPLIR - UTE 34'!BD26</f>
        <v>13</v>
      </c>
      <c r="BD13" s="1">
        <f>'A REMPLIR - UTE 34'!BE26</f>
        <v>30.06</v>
      </c>
      <c r="BE13" s="1" t="e">
        <f>'A REMPLIR - UTE 38'!#REF!</f>
        <v>#REF!</v>
      </c>
      <c r="BF13" s="1">
        <f>'A REMPLIR - UTE 38'!AT26</f>
        <v>106.66</v>
      </c>
      <c r="BG13" s="1">
        <f>'A REMPLIR - UTE 38'!AU26</f>
        <v>27.5</v>
      </c>
      <c r="BH13" s="1">
        <f>'A REMPLIR - UTE 38'!AV26</f>
        <v>128.57</v>
      </c>
      <c r="BI13" s="1">
        <f>'A REMPLIR - UTE 38'!AW26</f>
        <v>100.41</v>
      </c>
      <c r="BJ13" s="1">
        <f>'A REMPLIR - UTE 38'!AX26</f>
        <v>98.54</v>
      </c>
      <c r="BK13" s="1">
        <f>'A REMPLIR - UTE 38'!AY26</f>
        <v>168.33</v>
      </c>
      <c r="BL13" s="1">
        <f>'A REMPLIR - UTE 38'!AZ26</f>
        <v>141.41</v>
      </c>
      <c r="BM13" s="1">
        <f>'A REMPLIR - UTE 38'!BA26</f>
        <v>35.83</v>
      </c>
      <c r="BN13" s="1">
        <f>'A REMPLIR - UTE 38'!BB26</f>
        <v>124.3</v>
      </c>
      <c r="BO13" s="1">
        <f>'A REMPLIR - UTE 38'!BC26</f>
        <v>51</v>
      </c>
      <c r="BP13" s="1">
        <f>'A REMPLIR - UTE 38'!BD26</f>
        <v>91.37</v>
      </c>
      <c r="BQ13" s="1">
        <f>'A REMPLIR - UTE 38'!BE26</f>
        <v>105.47</v>
      </c>
      <c r="BR13" s="1" t="e">
        <f>'A REMPLIR - UTE 31'!#REF!</f>
        <v>#REF!</v>
      </c>
      <c r="BS13" s="1">
        <f>'A REMPLIR - UTE 31'!BF26</f>
        <v>0</v>
      </c>
      <c r="BT13" s="1">
        <f>'A REMPLIR - UTE 31'!BG26</f>
        <v>0</v>
      </c>
      <c r="BU13" s="1">
        <f>'A REMPLIR - UTE 31'!BH26</f>
        <v>1</v>
      </c>
      <c r="BV13" s="1">
        <f>'A REMPLIR - UTE 31'!BI26</f>
        <v>40</v>
      </c>
      <c r="BW13" s="1">
        <f>'A REMPLIR - UTE 31'!BJ26</f>
        <v>11</v>
      </c>
      <c r="BX13" s="1">
        <f>'A REMPLIR - UTE 31'!BK26</f>
        <v>0</v>
      </c>
      <c r="BY13" s="1">
        <f>'A REMPLIR - UTE 31'!BL26</f>
        <v>0</v>
      </c>
      <c r="BZ13" s="1">
        <f>'A REMPLIR - UTE 31'!BM26</f>
        <v>0</v>
      </c>
      <c r="CA13" s="1">
        <f>'A REMPLIR - UTE 31'!BN26</f>
        <v>0</v>
      </c>
      <c r="CB13" s="1">
        <f>'A REMPLIR - UTE 31'!BO26</f>
        <v>0</v>
      </c>
      <c r="CC13" s="1">
        <f>'A REMPLIR - UTE 31'!BP26</f>
        <v>0</v>
      </c>
      <c r="CD13" s="1">
        <f>'A REMPLIR - UTE 31'!BQ26</f>
        <v>0</v>
      </c>
      <c r="CE13" s="1" t="e">
        <f>'A REMPLIR - UTE 32'!#REF!</f>
        <v>#REF!</v>
      </c>
      <c r="CF13" s="1">
        <f>'A REMPLIR - UTE 32'!BF26</f>
        <v>103.55</v>
      </c>
      <c r="CG13" s="1">
        <f>'A REMPLIR - UTE 32'!BG26</f>
        <v>347.74</v>
      </c>
      <c r="CH13" s="1">
        <f>'A REMPLIR - UTE 32'!BH26</f>
        <v>101.5</v>
      </c>
      <c r="CI13" s="1">
        <f>'A REMPLIR - UTE 32'!BI26</f>
        <v>638.45000000000005</v>
      </c>
      <c r="CJ13" s="1">
        <f>'A REMPLIR - UTE 32'!BJ26</f>
        <v>398.48</v>
      </c>
      <c r="CK13" s="1">
        <f>'A REMPLIR - UTE 32'!BK26</f>
        <v>444.52</v>
      </c>
      <c r="CL13" s="1">
        <f>'A REMPLIR - UTE 32'!BL26</f>
        <v>0</v>
      </c>
      <c r="CM13" s="1">
        <f>'A REMPLIR - UTE 32'!BM26</f>
        <v>0</v>
      </c>
      <c r="CN13" s="1">
        <f>'A REMPLIR - UTE 32'!BN26</f>
        <v>0</v>
      </c>
      <c r="CO13" s="1">
        <f>'A REMPLIR - UTE 32'!BO26</f>
        <v>0</v>
      </c>
      <c r="CP13" s="1">
        <f>'A REMPLIR - UTE 32'!BP26</f>
        <v>0</v>
      </c>
      <c r="CQ13" s="1">
        <f>'A REMPLIR - UTE 32'!BQ26</f>
        <v>0</v>
      </c>
      <c r="CR13" s="1" t="e">
        <f>'A REMPLIR - UTE 33'!#REF!</f>
        <v>#REF!</v>
      </c>
      <c r="CS13" s="1">
        <f>'A REMPLIR - UTE 33'!BF26</f>
        <v>103.55</v>
      </c>
      <c r="CT13" s="1">
        <f>'A REMPLIR - UTE 33'!BG26</f>
        <v>348.5</v>
      </c>
      <c r="CU13" s="1">
        <f>'A REMPLIR - UTE 33'!BH26</f>
        <v>462.4</v>
      </c>
      <c r="CV13" s="1">
        <f>'A REMPLIR - UTE 33'!BI26</f>
        <v>511.64</v>
      </c>
      <c r="CW13" s="1">
        <f>'A REMPLIR - UTE 33'!BJ26</f>
        <v>391.76</v>
      </c>
      <c r="CX13" s="1">
        <f>'A REMPLIR - UTE 33'!BK26</f>
        <v>325.12</v>
      </c>
      <c r="CY13" s="1">
        <f>'A REMPLIR - UTE 33'!BL26</f>
        <v>0</v>
      </c>
      <c r="CZ13" s="1">
        <f>'A REMPLIR - UTE 33'!BM26</f>
        <v>0</v>
      </c>
      <c r="DA13" s="1">
        <f>'A REMPLIR - UTE 33'!BN26</f>
        <v>0</v>
      </c>
      <c r="DB13" s="1">
        <f>'A REMPLIR - UTE 33'!BO26</f>
        <v>0</v>
      </c>
      <c r="DC13" s="1">
        <f>'A REMPLIR - UTE 33'!BP26</f>
        <v>0</v>
      </c>
      <c r="DD13" s="1">
        <f>'A REMPLIR - UTE 33'!BQ26</f>
        <v>0</v>
      </c>
      <c r="DE13" s="1" t="e">
        <f>'A REMPLIR - UTE 34'!#REF!</f>
        <v>#REF!</v>
      </c>
      <c r="DF13" s="1">
        <f>'A REMPLIR - UTE 34'!BF26</f>
        <v>2</v>
      </c>
      <c r="DG13" s="1">
        <f>'A REMPLIR - UTE 34'!BG26</f>
        <v>0</v>
      </c>
      <c r="DH13" s="1">
        <f>'A REMPLIR - UTE 34'!BH26</f>
        <v>0</v>
      </c>
      <c r="DI13" s="1">
        <f>'A REMPLIR - UTE 34'!BI26</f>
        <v>13.47</v>
      </c>
      <c r="DJ13" s="1">
        <f>'A REMPLIR - UTE 34'!BJ26</f>
        <v>8.86</v>
      </c>
      <c r="DK13" s="1">
        <f>'A REMPLIR - UTE 34'!BK26</f>
        <v>0.75</v>
      </c>
      <c r="DL13" s="1">
        <f>'A REMPLIR - UTE 34'!BL26</f>
        <v>0</v>
      </c>
      <c r="DM13" s="1">
        <f>'A REMPLIR - UTE 34'!BM26</f>
        <v>0</v>
      </c>
      <c r="DN13" s="1">
        <f>'A REMPLIR - UTE 34'!BN26</f>
        <v>0</v>
      </c>
      <c r="DO13" s="1">
        <f>'A REMPLIR - UTE 34'!BO26</f>
        <v>0</v>
      </c>
      <c r="DP13" s="1">
        <f>'A REMPLIR - UTE 34'!BP26</f>
        <v>0</v>
      </c>
      <c r="DQ13" s="1">
        <f>'A REMPLIR - UTE 34'!BQ26</f>
        <v>0</v>
      </c>
      <c r="DR13" s="1" t="e">
        <f>'A REMPLIR - UTE 38'!#REF!</f>
        <v>#REF!</v>
      </c>
      <c r="DS13" s="1">
        <f>'A REMPLIR - UTE 38'!BF26</f>
        <v>22.5</v>
      </c>
      <c r="DT13" s="1">
        <f>'A REMPLIR - UTE 38'!BG26</f>
        <v>518.39</v>
      </c>
      <c r="DU13" s="1">
        <f>'A REMPLIR - UTE 38'!BH26</f>
        <v>128.57</v>
      </c>
      <c r="DV13" s="1">
        <f>'A REMPLIR - UTE 38'!BI26</f>
        <v>85.83</v>
      </c>
      <c r="DW13" s="1">
        <f>'A REMPLIR - UTE 38'!BJ26</f>
        <v>65.75</v>
      </c>
      <c r="DX13" s="1">
        <f>'A REMPLIR - UTE 38'!BK26</f>
        <v>65.75</v>
      </c>
      <c r="DY13" s="1">
        <f>'A REMPLIR - UTE 38'!BL26</f>
        <v>0</v>
      </c>
      <c r="DZ13" s="1">
        <f>'A REMPLIR - UTE 38'!BM26</f>
        <v>0</v>
      </c>
      <c r="EA13" s="1">
        <f>'A REMPLIR - UTE 38'!BN26</f>
        <v>0</v>
      </c>
      <c r="EB13" s="1">
        <f>'A REMPLIR - UTE 38'!BO26</f>
        <v>0</v>
      </c>
      <c r="EC13" s="1">
        <f>'A REMPLIR - UTE 38'!BP26</f>
        <v>0</v>
      </c>
      <c r="ED13" s="1">
        <f>'A REMPLIR - UTE 38'!BQ26</f>
        <v>0</v>
      </c>
      <c r="EE13" s="1" t="e">
        <f>'A REMPLIR - UTE 31'!#REF!</f>
        <v>#REF!</v>
      </c>
      <c r="EF13" s="1">
        <f>'A REMPLIR - UTE 31'!BR26</f>
        <v>0</v>
      </c>
      <c r="EG13" s="1">
        <f>'A REMPLIR - UTE 31'!BS26</f>
        <v>0</v>
      </c>
      <c r="EH13" s="1">
        <f>'A REMPLIR - UTE 31'!BT26</f>
        <v>0</v>
      </c>
      <c r="EI13" s="1">
        <f>'A REMPLIR - UTE 31'!BU26</f>
        <v>0</v>
      </c>
      <c r="EJ13" s="1">
        <f>'A REMPLIR - UTE 31'!BV26</f>
        <v>0</v>
      </c>
      <c r="EK13" s="1">
        <f>'A REMPLIR - UTE 31'!BW26</f>
        <v>0</v>
      </c>
      <c r="EL13" s="1">
        <f>'A REMPLIR - UTE 31'!BX26</f>
        <v>0</v>
      </c>
      <c r="EM13" s="1">
        <f>'A REMPLIR - UTE 31'!BY26</f>
        <v>0</v>
      </c>
      <c r="EN13" s="1">
        <f>'A REMPLIR - UTE 31'!BZ26</f>
        <v>0</v>
      </c>
      <c r="EO13" s="1">
        <f>'A REMPLIR - UTE 31'!CA26</f>
        <v>0</v>
      </c>
      <c r="EP13" s="1">
        <f>'A REMPLIR - UTE 31'!CB26</f>
        <v>0</v>
      </c>
      <c r="EQ13" s="1">
        <f>'A REMPLIR - UTE 31'!CC26</f>
        <v>0</v>
      </c>
      <c r="ER13" s="1" t="e">
        <f>'A REMPLIR - UTE 32'!#REF!</f>
        <v>#REF!</v>
      </c>
      <c r="ES13" s="1">
        <f>'A REMPLIR - UTE 32'!BR26</f>
        <v>0</v>
      </c>
      <c r="ET13" s="1">
        <f>'A REMPLIR - UTE 32'!BS26</f>
        <v>0</v>
      </c>
      <c r="EU13" s="1">
        <f>'A REMPLIR - UTE 32'!BT26</f>
        <v>0</v>
      </c>
      <c r="EV13" s="1">
        <f>'A REMPLIR - UTE 32'!BU26</f>
        <v>0</v>
      </c>
      <c r="EW13" s="1">
        <f>'A REMPLIR - UTE 32'!BV26</f>
        <v>0</v>
      </c>
      <c r="EX13" s="1">
        <f>'A REMPLIR - UTE 32'!BW26</f>
        <v>0</v>
      </c>
      <c r="EY13" s="1">
        <f>'A REMPLIR - UTE 32'!BX26</f>
        <v>0</v>
      </c>
      <c r="EZ13" s="1">
        <f>'A REMPLIR - UTE 32'!BY26</f>
        <v>0</v>
      </c>
      <c r="FA13" s="1">
        <f>'A REMPLIR - UTE 32'!BZ26</f>
        <v>0</v>
      </c>
      <c r="FB13" s="1">
        <f>'A REMPLIR - UTE 32'!CA26</f>
        <v>0</v>
      </c>
      <c r="FC13" s="1">
        <f>'A REMPLIR - UTE 32'!CB26</f>
        <v>0</v>
      </c>
      <c r="FD13" s="1">
        <f>'A REMPLIR - UTE 32'!CC26</f>
        <v>0</v>
      </c>
      <c r="FE13" s="1" t="e">
        <f>'A REMPLIR - UTE 33'!#REF!</f>
        <v>#REF!</v>
      </c>
      <c r="FF13" s="1">
        <f>'A REMPLIR - UTE 33'!BR26</f>
        <v>0</v>
      </c>
      <c r="FG13" s="1">
        <f>'A REMPLIR - UTE 33'!BS26</f>
        <v>0</v>
      </c>
      <c r="FH13" s="1">
        <f>'A REMPLIR - UTE 33'!BT26</f>
        <v>0</v>
      </c>
      <c r="FI13" s="1">
        <f>'A REMPLIR - UTE 33'!BU26</f>
        <v>0</v>
      </c>
      <c r="FJ13" s="1">
        <f>'A REMPLIR - UTE 33'!BV26</f>
        <v>0</v>
      </c>
      <c r="FK13" s="1">
        <f>'A REMPLIR - UTE 33'!BW26</f>
        <v>0</v>
      </c>
      <c r="FL13" s="1">
        <f>'A REMPLIR - UTE 33'!BX26</f>
        <v>0</v>
      </c>
      <c r="FM13" s="1">
        <f>'A REMPLIR - UTE 33'!BY26</f>
        <v>0</v>
      </c>
      <c r="FN13" s="1">
        <f>'A REMPLIR - UTE 33'!BZ26</f>
        <v>0</v>
      </c>
      <c r="FO13" s="1">
        <f>'A REMPLIR - UTE 33'!CA26</f>
        <v>0</v>
      </c>
      <c r="FP13" s="1">
        <f>'A REMPLIR - UTE 33'!CB26</f>
        <v>0</v>
      </c>
      <c r="FQ13" s="1">
        <f>'A REMPLIR - UTE 33'!CC26</f>
        <v>0</v>
      </c>
      <c r="FR13" s="1" t="e">
        <f>'A REMPLIR - UTE 34'!#REF!</f>
        <v>#REF!</v>
      </c>
      <c r="FS13" s="1">
        <f>'A REMPLIR - UTE 34'!BR26</f>
        <v>0</v>
      </c>
      <c r="FT13" s="1">
        <f>'A REMPLIR - UTE 34'!BS26</f>
        <v>0</v>
      </c>
      <c r="FU13" s="1">
        <f>'A REMPLIR - UTE 34'!BT26</f>
        <v>0</v>
      </c>
      <c r="FV13" s="1">
        <f>'A REMPLIR - UTE 34'!BU26</f>
        <v>0</v>
      </c>
      <c r="FW13" s="1">
        <f>'A REMPLIR - UTE 34'!BV26</f>
        <v>0</v>
      </c>
      <c r="FX13" s="1">
        <f>'A REMPLIR - UTE 34'!BW26</f>
        <v>0</v>
      </c>
      <c r="FY13" s="1">
        <f>'A REMPLIR - UTE 34'!BX26</f>
        <v>0</v>
      </c>
      <c r="FZ13" s="1">
        <f>'A REMPLIR - UTE 34'!BY26</f>
        <v>0</v>
      </c>
      <c r="GA13" s="1">
        <f>'A REMPLIR - UTE 34'!BZ26</f>
        <v>0</v>
      </c>
      <c r="GB13" s="1">
        <f>'A REMPLIR - UTE 34'!CA26</f>
        <v>0</v>
      </c>
      <c r="GC13" s="1">
        <f>'A REMPLIR - UTE 34'!CB26</f>
        <v>0</v>
      </c>
      <c r="GD13" s="1">
        <f>'A REMPLIR - UTE 34'!CC26</f>
        <v>0</v>
      </c>
      <c r="GE13" s="1" t="e">
        <f>'A REMPLIR - UTE 38'!#REF!</f>
        <v>#REF!</v>
      </c>
      <c r="GF13" s="1">
        <f>'A REMPLIR - UTE 38'!BR26</f>
        <v>0</v>
      </c>
      <c r="GG13" s="1">
        <f>'A REMPLIR - UTE 38'!BS26</f>
        <v>0</v>
      </c>
      <c r="GH13" s="1">
        <f>'A REMPLIR - UTE 38'!BT26</f>
        <v>0</v>
      </c>
      <c r="GI13" s="1">
        <f>'A REMPLIR - UTE 38'!BU26</f>
        <v>0</v>
      </c>
      <c r="GJ13" s="1">
        <f>'A REMPLIR - UTE 38'!BV26</f>
        <v>0</v>
      </c>
      <c r="GK13" s="1">
        <f>'A REMPLIR - UTE 38'!BW26</f>
        <v>0</v>
      </c>
      <c r="GL13" s="1">
        <f>'A REMPLIR - UTE 38'!BX26</f>
        <v>0</v>
      </c>
      <c r="GM13" s="1">
        <f>'A REMPLIR - UTE 38'!BY26</f>
        <v>0</v>
      </c>
      <c r="GN13" s="1">
        <f>'A REMPLIR - UTE 38'!BZ26</f>
        <v>0</v>
      </c>
      <c r="GO13" s="1">
        <f>'A REMPLIR - UTE 38'!CA26</f>
        <v>0</v>
      </c>
      <c r="GP13" s="1">
        <f>'A REMPLIR - UTE 38'!CB26</f>
        <v>0</v>
      </c>
      <c r="GQ13" s="1">
        <f>'A REMPLIR - UTE 38'!CC26</f>
        <v>0</v>
      </c>
    </row>
    <row r="14" spans="1:199" x14ac:dyDescent="0.25">
      <c r="A14" s="1" t="s">
        <v>59</v>
      </c>
    </row>
    <row r="15" spans="1:199" x14ac:dyDescent="0.25">
      <c r="A15" t="s">
        <v>28</v>
      </c>
    </row>
    <row r="16" spans="1:199" x14ac:dyDescent="0.25">
      <c r="A16" s="1" t="s">
        <v>29</v>
      </c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</sheetData>
  <mergeCells count="15">
    <mergeCell ref="DR3:ED3"/>
    <mergeCell ref="E3:Q3"/>
    <mergeCell ref="R3:AD3"/>
    <mergeCell ref="AE3:AQ3"/>
    <mergeCell ref="AR3:BD3"/>
    <mergeCell ref="BE3:BQ3"/>
    <mergeCell ref="BR3:CD3"/>
    <mergeCell ref="CE3:CQ3"/>
    <mergeCell ref="CR3:DD3"/>
    <mergeCell ref="DE3:DQ3"/>
    <mergeCell ref="FR3:GD3"/>
    <mergeCell ref="GE3:GQ3"/>
    <mergeCell ref="FE3:FQ3"/>
    <mergeCell ref="EE3:EQ3"/>
    <mergeCell ref="ER3:FD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showGridLines="0" workbookViewId="0">
      <selection activeCell="A11" sqref="A1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A REMPLIR</vt:lpstr>
      <vt:lpstr>A REMPLIR - UTE 31</vt:lpstr>
      <vt:lpstr>A REMPLIR - UTE 32</vt:lpstr>
      <vt:lpstr>A REMPLIR - UTE 33</vt:lpstr>
      <vt:lpstr>A REMPLIR - UTE 34</vt:lpstr>
      <vt:lpstr>A REMPLIR - UTE 38</vt:lpstr>
      <vt:lpstr>SCORECARD</vt:lpstr>
      <vt:lpstr>GRAPH</vt:lpstr>
      <vt:lpstr>PLAN D'ACTION</vt:lpstr>
      <vt:lpstr>BDD</vt:lpstr>
      <vt:lpstr>BDDPA</vt:lpstr>
      <vt:lpstr>BASE DE DONNEES</vt:lpstr>
      <vt:lpstr>Informations documents</vt:lpstr>
      <vt:lpstr>GRAPH!Impression_des_titres</vt:lpstr>
      <vt:lpstr>SCORECARD!Impression_des_titres</vt:lpstr>
    </vt:vector>
  </TitlesOfParts>
  <Company>FIATGROUP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cp:lastPrinted>2016-08-02T06:36:48Z</cp:lastPrinted>
  <dcterms:created xsi:type="dcterms:W3CDTF">2016-07-25T05:54:54Z</dcterms:created>
  <dcterms:modified xsi:type="dcterms:W3CDTF">2016-08-02T09:54:02Z</dcterms:modified>
</cp:coreProperties>
</file>