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dumon\Desktop\Arret MS19\"/>
    </mc:Choice>
  </mc:AlternateContent>
  <bookViews>
    <workbookView xWindow="0" yWindow="0" windowWidth="20490" windowHeight="7005"/>
  </bookViews>
  <sheets>
    <sheet name="Tableau" sheetId="7" r:id="rId1"/>
    <sheet name="Données brutes" sheetId="14" r:id="rId2"/>
    <sheet name="Rebuts" sheetId="16" r:id="rId3"/>
    <sheet name="Temps d'arret" sheetId="19" r:id="rId4"/>
    <sheet name="Nombre d'arrets" sheetId="18" r:id="rId5"/>
  </sheets>
  <definedNames>
    <definedName name="_xlnm._FilterDatabase" localSheetId="3" hidden="1">'Temps d''arret'!$A$4:$B$26</definedName>
    <definedName name="_xlnm.Print_Titles" localSheetId="0">Tableau!$A:$J,Tableau!$1:$5</definedName>
    <definedName name="_xlnm.Print_Area" localSheetId="0">Tableau!$A$1:$W$5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4" l="1"/>
  <c r="BY2" i="14"/>
  <c r="C26" i="19" s="1"/>
  <c r="BX2" i="14"/>
  <c r="BW2" i="14"/>
  <c r="C25" i="16" s="1"/>
  <c r="BV2" i="14"/>
  <c r="C8" i="19" s="1"/>
  <c r="BU2" i="14"/>
  <c r="BT2" i="14"/>
  <c r="C11" i="16" s="1"/>
  <c r="BS2" i="14"/>
  <c r="C14" i="19" s="1"/>
  <c r="BR2" i="14"/>
  <c r="BQ2" i="14"/>
  <c r="C15" i="16" s="1"/>
  <c r="BP2" i="14"/>
  <c r="C25" i="19" s="1"/>
  <c r="BO2" i="14"/>
  <c r="BN2" i="14"/>
  <c r="C24" i="16" s="1"/>
  <c r="BM2" i="14"/>
  <c r="C13" i="19" s="1"/>
  <c r="BL2" i="14"/>
  <c r="BK2" i="14"/>
  <c r="C5" i="16" s="1"/>
  <c r="BJ2" i="14"/>
  <c r="C11" i="19" s="1"/>
  <c r="BI2" i="14"/>
  <c r="BH2" i="14"/>
  <c r="C4" i="16" s="1"/>
  <c r="BG2" i="14"/>
  <c r="C6" i="19" s="1"/>
  <c r="BF2" i="14"/>
  <c r="BE2" i="14"/>
  <c r="C8" i="16" s="1"/>
  <c r="BD2" i="14"/>
  <c r="C24" i="19" s="1"/>
  <c r="BC2" i="14"/>
  <c r="BB2" i="14"/>
  <c r="C23" i="16" s="1"/>
  <c r="BA2" i="14"/>
  <c r="C23" i="19" s="1"/>
  <c r="AZ2" i="14"/>
  <c r="AY2" i="14"/>
  <c r="C22" i="16" s="1"/>
  <c r="AX2" i="14"/>
  <c r="C15" i="19" s="1"/>
  <c r="AW2" i="14"/>
  <c r="AV2" i="14"/>
  <c r="C21" i="16" s="1"/>
  <c r="AU2" i="14"/>
  <c r="C12" i="19" s="1"/>
  <c r="AT2" i="14"/>
  <c r="AS2" i="14"/>
  <c r="C12" i="16" s="1"/>
  <c r="B12" i="16" s="1"/>
  <c r="AR2" i="14"/>
  <c r="C7" i="19" s="1"/>
  <c r="AQ2" i="14"/>
  <c r="AP2" i="14"/>
  <c r="C9" i="16" s="1"/>
  <c r="AO2" i="14"/>
  <c r="C22" i="19" s="1"/>
  <c r="AN2" i="14"/>
  <c r="AM2" i="14"/>
  <c r="C20" i="16" s="1"/>
  <c r="AL2" i="14"/>
  <c r="C21" i="19" s="1"/>
  <c r="AK2" i="14"/>
  <c r="AJ2" i="14"/>
  <c r="C19" i="16" s="1"/>
  <c r="AI2" i="14"/>
  <c r="C20" i="19" s="1"/>
  <c r="AH2" i="14"/>
  <c r="AG2" i="14"/>
  <c r="C14" i="16" s="1"/>
  <c r="AF2" i="14"/>
  <c r="C9" i="19" s="1"/>
  <c r="AE2" i="14"/>
  <c r="AD2" i="14"/>
  <c r="C7" i="16" s="1"/>
  <c r="AC2" i="14"/>
  <c r="C19" i="19" s="1"/>
  <c r="AB2" i="14"/>
  <c r="AA2" i="14"/>
  <c r="C18" i="16" s="1"/>
  <c r="Z2" i="14"/>
  <c r="C16" i="19" s="1"/>
  <c r="Y2" i="14"/>
  <c r="X2" i="14"/>
  <c r="C16" i="16" s="1"/>
  <c r="W2" i="14"/>
  <c r="C18" i="19" s="1"/>
  <c r="V2" i="14"/>
  <c r="U2" i="14"/>
  <c r="C13" i="16" s="1"/>
  <c r="T2" i="14"/>
  <c r="C5" i="19" s="1"/>
  <c r="S2" i="14"/>
  <c r="R2" i="14"/>
  <c r="C3" i="16" s="1"/>
  <c r="Q2" i="14"/>
  <c r="C17" i="19" s="1"/>
  <c r="P2" i="14"/>
  <c r="O2" i="14"/>
  <c r="C17" i="16" s="1"/>
  <c r="N2" i="14"/>
  <c r="C10" i="19" s="1"/>
  <c r="M2" i="14"/>
  <c r="L2" i="14"/>
  <c r="C6" i="16" s="1"/>
  <c r="K2" i="14"/>
  <c r="C4" i="19" s="1"/>
  <c r="J2" i="14"/>
  <c r="I2" i="14"/>
  <c r="C10" i="16" s="1"/>
  <c r="H2" i="14"/>
  <c r="G2" i="14"/>
  <c r="F2" i="14"/>
  <c r="E2" i="14"/>
  <c r="D2" i="14"/>
  <c r="C28" i="19" l="1"/>
  <c r="B14" i="16"/>
  <c r="B13" i="16"/>
  <c r="B8" i="16"/>
  <c r="B15" i="16"/>
  <c r="E7" i="7"/>
  <c r="B5" i="19"/>
  <c r="D5" i="19"/>
  <c r="B9" i="19"/>
  <c r="D9" i="19"/>
  <c r="D7" i="19"/>
  <c r="B7" i="19"/>
  <c r="B24" i="19"/>
  <c r="D24" i="19"/>
  <c r="D25" i="19"/>
  <c r="B25" i="19"/>
  <c r="D17" i="19"/>
  <c r="B17" i="19"/>
  <c r="D19" i="19"/>
  <c r="B19" i="19"/>
  <c r="B22" i="19"/>
  <c r="D22" i="19"/>
  <c r="D23" i="19"/>
  <c r="B23" i="19"/>
  <c r="B13" i="19"/>
  <c r="D13" i="19"/>
  <c r="D26" i="19"/>
  <c r="B26" i="19"/>
  <c r="D10" i="19"/>
  <c r="B10" i="19"/>
  <c r="B16" i="19"/>
  <c r="D16" i="19"/>
  <c r="B21" i="19"/>
  <c r="D21" i="19"/>
  <c r="D15" i="19"/>
  <c r="B15" i="19"/>
  <c r="D11" i="19"/>
  <c r="B11" i="19"/>
  <c r="B8" i="19"/>
  <c r="D8" i="19"/>
  <c r="B4" i="19"/>
  <c r="D4" i="19"/>
  <c r="B18" i="19"/>
  <c r="D18" i="19"/>
  <c r="B20" i="19"/>
  <c r="D20" i="19"/>
  <c r="B12" i="19"/>
  <c r="D12" i="19"/>
  <c r="B6" i="19"/>
  <c r="D6" i="19"/>
  <c r="D14" i="19"/>
  <c r="B14" i="19"/>
  <c r="B6" i="16"/>
  <c r="B16" i="16"/>
  <c r="B19" i="16"/>
  <c r="B21" i="16"/>
  <c r="B4" i="16"/>
  <c r="B11" i="16"/>
  <c r="B17" i="16"/>
  <c r="B20" i="16"/>
  <c r="B5" i="16"/>
  <c r="B10" i="16"/>
  <c r="B3" i="16"/>
  <c r="B7" i="16"/>
  <c r="B9" i="16"/>
  <c r="B23" i="16"/>
  <c r="B24" i="16"/>
  <c r="B18" i="16"/>
  <c r="B22" i="16"/>
  <c r="B25" i="16"/>
  <c r="E9" i="7"/>
  <c r="D30" i="19" l="1"/>
</calcChain>
</file>

<file path=xl/sharedStrings.xml><?xml version="1.0" encoding="utf-8"?>
<sst xmlns="http://schemas.openxmlformats.org/spreadsheetml/2006/main" count="152" uniqueCount="110">
  <si>
    <t>CADENCE
THEORIQUE</t>
  </si>
  <si>
    <t>CADENCE
REELLE</t>
  </si>
  <si>
    <t>PIECES 
BONNES</t>
  </si>
  <si>
    <t>PIECES
MAUVAISES</t>
  </si>
  <si>
    <t>TEMPS
OUVERTURE</t>
  </si>
  <si>
    <t>TEMPS 
FCT</t>
  </si>
  <si>
    <t>REBUTS
 Poste 0</t>
  </si>
  <si>
    <t>NBRE ARRETS 
Poste 0</t>
  </si>
  <si>
    <t>TEMPS ARRET
 Poste 0</t>
  </si>
  <si>
    <t>REBUTS
 Poste 1</t>
  </si>
  <si>
    <t>NBRE ARRETS 
Poste 1</t>
  </si>
  <si>
    <t>TEMPS ARRET
 Poste 1</t>
  </si>
  <si>
    <t>REBUTS
 Poste 2</t>
  </si>
  <si>
    <t>NBRE ARRETS 
Poste 2</t>
  </si>
  <si>
    <t>TEMPS ARRET
 Poste 2</t>
  </si>
  <si>
    <t>REBUTS
 Poste 3</t>
  </si>
  <si>
    <t>NBRE ARRETS 
Poste 3</t>
  </si>
  <si>
    <t>TEMPS ARRET
 Poste 3</t>
  </si>
  <si>
    <t>REBUTS
 Poste 4</t>
  </si>
  <si>
    <t>NBRE ARRETS 
Poste 4</t>
  </si>
  <si>
    <t>TEMPS ARRET
 Poste 4</t>
  </si>
  <si>
    <t>REBUTS
 Poste 5</t>
  </si>
  <si>
    <t>NBRE ARRETS 
Poste 5</t>
  </si>
  <si>
    <t>TEMPS ARRET
 Poste 5</t>
  </si>
  <si>
    <t>REBUTS
 Poste 6</t>
  </si>
  <si>
    <t>NBRE ARRETS 
Poste 6</t>
  </si>
  <si>
    <t>TEMPS ARRET
 Poste 6</t>
  </si>
  <si>
    <t>REBUTS
 Poste 7</t>
  </si>
  <si>
    <t>NBRE ARRETS 
Poste 7</t>
  </si>
  <si>
    <t>TEMPS ARRET
 Poste 7</t>
  </si>
  <si>
    <t>REBUTS
 Poste 8</t>
  </si>
  <si>
    <t>NBRE ARRETS 
Poste 8</t>
  </si>
  <si>
    <t>TEMPS ARRET
 Poste 8</t>
  </si>
  <si>
    <t>REBUTS
 Poste 9</t>
  </si>
  <si>
    <t>NBRE ARRETS 
Poste 9</t>
  </si>
  <si>
    <t>TEMPS ARRET
 Poste 9</t>
  </si>
  <si>
    <t>REBUTS
 Poste 10</t>
  </si>
  <si>
    <t>NBRE ARRETS 
Poste 10</t>
  </si>
  <si>
    <t>TEMPS ARRET
 Poste 10</t>
  </si>
  <si>
    <t>REBUTS
 Poste 11</t>
  </si>
  <si>
    <t>NBRE ARRETS 
Poste 11</t>
  </si>
  <si>
    <t>TEMPS ARRET
 Poste 11</t>
  </si>
  <si>
    <t>REBUTS
 Poste 12</t>
  </si>
  <si>
    <t>NBRE ARRETS 
Poste 12</t>
  </si>
  <si>
    <t>TEMPS ARRET
 Poste 12</t>
  </si>
  <si>
    <t>REBUTS
 Poste 13</t>
  </si>
  <si>
    <t>NBRE ARRETS 
Poste 13</t>
  </si>
  <si>
    <t>TEMPS ARRET
 Poste 13</t>
  </si>
  <si>
    <t>REBUTS
 Poste 14</t>
  </si>
  <si>
    <t>NBRE ARRETS 
Poste 14</t>
  </si>
  <si>
    <t>TEMPS ARRET
 Poste 14</t>
  </si>
  <si>
    <t>REBUTS
 Poste 15</t>
  </si>
  <si>
    <t>NBRE ARRETS 
Poste 15</t>
  </si>
  <si>
    <t>TEMPS ARRET
 Poste 15</t>
  </si>
  <si>
    <t>REBUTS
 Poste 16</t>
  </si>
  <si>
    <t>NBRE ARRETS 
Poste 16</t>
  </si>
  <si>
    <t>TEMPS ARRET
 Poste 16</t>
  </si>
  <si>
    <t>REBUTS
 Poste 17</t>
  </si>
  <si>
    <t>NBRE ARRETS 
Poste 17</t>
  </si>
  <si>
    <t>TEMPS ARRET
 Poste 17</t>
  </si>
  <si>
    <t>REBUTS
 Poste 18</t>
  </si>
  <si>
    <t>NBRE ARRETS 
Poste 18</t>
  </si>
  <si>
    <t>TEMPS ARRET
 Poste 18</t>
  </si>
  <si>
    <t>REBUTS
 Poste 19</t>
  </si>
  <si>
    <t>NBRE ARRETS 
Poste 19</t>
  </si>
  <si>
    <t>TEMPS ARRET
 Poste 19</t>
  </si>
  <si>
    <t>REBUTS
 Poste 20</t>
  </si>
  <si>
    <t>NBRE ARRETS 
Poste 20</t>
  </si>
  <si>
    <t>TEMPS ARRET
 Poste 20</t>
  </si>
  <si>
    <t>REBUTS
 Poste 21</t>
  </si>
  <si>
    <t>NBRE ARRETS 
Poste 21</t>
  </si>
  <si>
    <t>TEMPS ARRET
 Poste 21</t>
  </si>
  <si>
    <t>REBUTS
 Poste 22</t>
  </si>
  <si>
    <t>NBRE ARRETS 
Poste 22</t>
  </si>
  <si>
    <t>TEMPS ARRET
 Poste 22</t>
  </si>
  <si>
    <t>TOTAL</t>
  </si>
  <si>
    <t>M</t>
  </si>
  <si>
    <t>AM</t>
  </si>
  <si>
    <t>N</t>
  </si>
  <si>
    <t>TRS Semaine</t>
  </si>
  <si>
    <t>Taux de rebut global</t>
  </si>
  <si>
    <t>Poste 00: Général machine</t>
  </si>
  <si>
    <t>Poste 01 : Aiguilles</t>
  </si>
  <si>
    <t>Poste 02 : NA</t>
  </si>
  <si>
    <t>Poste 03 : Clés</t>
  </si>
  <si>
    <t>Poste 04 : Detection clé</t>
  </si>
  <si>
    <t>Poste 05 : Manchons</t>
  </si>
  <si>
    <t>Poste 06 : NA</t>
  </si>
  <si>
    <t>Poste 07 : capots</t>
  </si>
  <si>
    <t>Poste 08 : détection capot</t>
  </si>
  <si>
    <t>Poste 09 : Detection capot</t>
  </si>
  <si>
    <t>Poste 10 : Transfert</t>
  </si>
  <si>
    <t>Poste 11 : transfert</t>
  </si>
  <si>
    <t>Poste 12 : Insolation</t>
  </si>
  <si>
    <t>Poste 13 : Insolation</t>
  </si>
  <si>
    <t>Poste 14 : NA</t>
  </si>
  <si>
    <t>Poste 15 : NA</t>
  </si>
  <si>
    <t>Poste 16 : Rodage</t>
  </si>
  <si>
    <t>Poste 17 : Débit</t>
  </si>
  <si>
    <t>Poste 18 : Etancheité</t>
  </si>
  <si>
    <t>Poste 19 : NA</t>
  </si>
  <si>
    <t>Poste 20 : Evac pièces bonnes</t>
  </si>
  <si>
    <t>Poste 21 : évacuation NCF</t>
  </si>
  <si>
    <t>Poste 22 : NA</t>
  </si>
  <si>
    <t>% par type de défaut</t>
  </si>
  <si>
    <t>%</t>
  </si>
  <si>
    <t>Semaine XX</t>
  </si>
  <si>
    <t>Temps SEC</t>
  </si>
  <si>
    <t>Temps en MIN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</si>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</sst>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i/>
      <sz val="16"/>
      <name val="Georgia"/>
      <family val="1"/>
    </font>
    <font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12" fillId="0" borderId="0" applyFont="0" applyFill="0" applyBorder="0" applyAlignment="0" applyProtection="0"/>
  </cellStyleXfs>
  <cellXfs count="47">
    <xf numFmtId="0" fontId="0" fillId="0" borderId="0" xfId="0"/>
    <xf numFmtId="0" fontId="5" fillId="4" borderId="0" xfId="1" applyFont="1" applyFill="1" applyAlignment="1" applyProtection="1">
      <alignment vertical="center"/>
      <protection locked="0"/>
    </xf>
    <xf numFmtId="0" fontId="6" fillId="4" borderId="0" xfId="1" applyFont="1" applyFill="1" applyProtection="1">
      <protection locked="0"/>
    </xf>
    <xf numFmtId="0" fontId="7" fillId="4" borderId="0" xfId="1" applyFont="1" applyFill="1" applyProtection="1">
      <protection locked="0"/>
    </xf>
    <xf numFmtId="0" fontId="8" fillId="4" borderId="0" xfId="1" applyFont="1" applyFill="1" applyBorder="1" applyAlignment="1" applyProtection="1">
      <alignment vertical="center"/>
      <protection locked="0"/>
    </xf>
    <xf numFmtId="14" fontId="2" fillId="2" borderId="0" xfId="1" applyNumberFormat="1" applyFont="1" applyFill="1" applyBorder="1" applyAlignment="1" applyProtection="1">
      <alignment horizontal="left" vertical="center"/>
      <protection locked="0"/>
    </xf>
    <xf numFmtId="14" fontId="9" fillId="4" borderId="0" xfId="1" applyNumberFormat="1" applyFont="1" applyFill="1" applyBorder="1" applyAlignment="1" applyProtection="1">
      <alignment vertical="center"/>
      <protection locked="0"/>
    </xf>
    <xf numFmtId="0" fontId="10" fillId="4" borderId="0" xfId="1" applyFont="1" applyFill="1" applyProtection="1">
      <protection locked="0"/>
    </xf>
    <xf numFmtId="49" fontId="2" fillId="2" borderId="0" xfId="1" applyNumberFormat="1" applyFont="1" applyFill="1" applyBorder="1" applyAlignment="1" applyProtection="1">
      <alignment horizontal="left" vertical="center"/>
      <protection locked="0"/>
    </xf>
    <xf numFmtId="0" fontId="9" fillId="4" borderId="0" xfId="1" applyFont="1" applyFill="1" applyProtection="1">
      <protection locked="0"/>
    </xf>
    <xf numFmtId="0" fontId="4" fillId="4" borderId="0" xfId="1" applyFill="1" applyProtection="1">
      <protection locked="0"/>
    </xf>
    <xf numFmtId="0" fontId="4" fillId="4" borderId="0" xfId="1" applyFill="1" applyAlignment="1" applyProtection="1">
      <alignment horizontal="center"/>
      <protection locked="0"/>
    </xf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4" fillId="3" borderId="1" xfId="0" applyFont="1" applyFill="1" applyBorder="1"/>
    <xf numFmtId="1" fontId="14" fillId="3" borderId="1" xfId="0" applyNumberFormat="1" applyFont="1" applyFill="1" applyBorder="1"/>
    <xf numFmtId="0" fontId="14" fillId="0" borderId="0" xfId="0" applyFont="1"/>
    <xf numFmtId="164" fontId="0" fillId="3" borderId="1" xfId="0" applyNumberFormat="1" applyFill="1" applyBorder="1"/>
    <xf numFmtId="14" fontId="0" fillId="3" borderId="1" xfId="0" applyNumberFormat="1" applyFill="1" applyBorder="1"/>
    <xf numFmtId="9" fontId="0" fillId="0" borderId="0" xfId="2" applyFont="1"/>
    <xf numFmtId="0" fontId="1" fillId="0" borderId="0" xfId="0" applyFont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0" xfId="2" applyNumberFormat="1" applyFont="1"/>
    <xf numFmtId="0" fontId="16" fillId="3" borderId="1" xfId="0" applyFont="1" applyFill="1" applyBorder="1" applyAlignment="1">
      <alignment horizontal="center" vertical="center"/>
    </xf>
    <xf numFmtId="0" fontId="15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10" fontId="3" fillId="0" borderId="0" xfId="2" applyNumberFormat="1" applyFont="1"/>
    <xf numFmtId="1" fontId="0" fillId="0" borderId="0" xfId="0" applyNumberFormat="1" applyAlignment="1">
      <alignment horizontal="center" vertical="center"/>
    </xf>
    <xf numFmtId="2" fontId="0" fillId="0" borderId="0" xfId="0" applyNumberFormat="1"/>
    <xf numFmtId="0" fontId="11" fillId="5" borderId="3" xfId="1" applyFont="1" applyFill="1" applyBorder="1" applyAlignment="1" applyProtection="1">
      <alignment vertical="center"/>
      <protection locked="0"/>
    </xf>
    <xf numFmtId="0" fontId="11" fillId="5" borderId="0" xfId="1" applyFont="1" applyFill="1" applyBorder="1" applyAlignment="1" applyProtection="1">
      <alignment vertical="center"/>
      <protection locked="0"/>
    </xf>
    <xf numFmtId="0" fontId="11" fillId="5" borderId="5" xfId="1" applyFont="1" applyFill="1" applyBorder="1" applyAlignment="1" applyProtection="1">
      <alignment vertical="center"/>
      <protection locked="0"/>
    </xf>
    <xf numFmtId="10" fontId="13" fillId="4" borderId="6" xfId="1" applyNumberFormat="1" applyFont="1" applyFill="1" applyBorder="1" applyAlignment="1" applyProtection="1">
      <alignment horizontal="center" vertical="center"/>
      <protection locked="0"/>
    </xf>
    <xf numFmtId="10" fontId="13" fillId="4" borderId="7" xfId="1" applyNumberFormat="1" applyFont="1" applyFill="1" applyBorder="1" applyAlignment="1" applyProtection="1">
      <alignment horizontal="center" vertical="center"/>
      <protection locked="0"/>
    </xf>
    <xf numFmtId="10" fontId="13" fillId="4" borderId="5" xfId="1" applyNumberFormat="1" applyFont="1" applyFill="1" applyBorder="1" applyAlignment="1" applyProtection="1">
      <alignment horizontal="center" vertical="center"/>
      <protection locked="0"/>
    </xf>
    <xf numFmtId="10" fontId="13" fillId="4" borderId="4" xfId="1" applyNumberFormat="1" applyFont="1" applyFill="1" applyBorder="1" applyAlignment="1" applyProtection="1">
      <alignment horizontal="center" vertical="center"/>
      <protection locked="0"/>
    </xf>
    <xf numFmtId="0" fontId="11" fillId="5" borderId="3" xfId="1" applyFont="1" applyFill="1" applyBorder="1" applyAlignment="1" applyProtection="1">
      <alignment horizontal="center" vertical="center"/>
      <protection locked="0"/>
    </xf>
    <xf numFmtId="0" fontId="11" fillId="5" borderId="0" xfId="1" applyFont="1" applyFill="1" applyBorder="1" applyAlignment="1" applyProtection="1">
      <alignment horizontal="center" vertical="center"/>
      <protection locked="0"/>
    </xf>
    <xf numFmtId="0" fontId="11" fillId="5" borderId="5" xfId="1" applyFont="1" applyFill="1" applyBorder="1" applyAlignment="1" applyProtection="1">
      <alignment horizontal="center" vertical="center"/>
      <protection locked="0"/>
    </xf>
    <xf numFmtId="0" fontId="17" fillId="4" borderId="2" xfId="1" applyFont="1" applyFill="1" applyBorder="1" applyAlignment="1" applyProtection="1">
      <alignment horizontal="right" vertical="center"/>
      <protection locked="0"/>
    </xf>
    <xf numFmtId="0" fontId="17" fillId="4" borderId="6" xfId="1" applyFont="1" applyFill="1" applyBorder="1" applyAlignment="1" applyProtection="1">
      <alignment horizontal="right" vertical="center"/>
      <protection locked="0"/>
    </xf>
    <xf numFmtId="0" fontId="17" fillId="4" borderId="8" xfId="1" applyFont="1" applyFill="1" applyBorder="1" applyAlignment="1" applyProtection="1">
      <alignment horizontal="right" vertical="center"/>
      <protection locked="0"/>
    </xf>
    <xf numFmtId="0" fontId="17" fillId="4" borderId="5" xfId="1" applyFont="1" applyFill="1" applyBorder="1" applyAlignment="1" applyProtection="1">
      <alignment horizontal="right" vertical="center"/>
      <protection locked="0"/>
    </xf>
  </cellXfs>
  <cellStyles count="3">
    <cellStyle name="Normal" xfId="0" builtinId="0"/>
    <cellStyle name="Normal 2" xfId="1"/>
    <cellStyle name="Pourcentage" xfId="2" builtinId="5"/>
  </cellStyles>
  <dxfs count="0"/>
  <tableStyles count="0" defaultTableStyle="TableStyleMedium2" defaultPivotStyle="PivotStyleLight16"/>
  <colors>
    <mruColors>
      <color rgb="FFFF860D"/>
      <color rgb="FF68F01C"/>
      <color rgb="FFDDDDDD"/>
      <color rgb="FFE85538"/>
      <color rgb="FFF2F2F2"/>
      <color rgb="FFEAEAEA"/>
      <color rgb="FFF0F0F0"/>
      <color rgb="FFFF0000"/>
      <color rgb="FFFF6161"/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Décomposition du rebut semaine en fonction des postes</a:t>
            </a:r>
            <a:endParaRPr lang="fr-FR" sz="12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Rebuts!$A$3:$A$7</c:f>
              <c:strCache>
                <c:ptCount val="5"/>
                <c:pt idx="0">
                  <c:v>Poste 03 : Clés</c:v>
                </c:pt>
                <c:pt idx="1">
                  <c:v>Poste 17 : Débit</c:v>
                </c:pt>
                <c:pt idx="2">
                  <c:v>Poste 18 : Etancheité</c:v>
                </c:pt>
                <c:pt idx="3">
                  <c:v>Poste 01 : Aiguilles</c:v>
                </c:pt>
                <c:pt idx="4">
                  <c:v>Poste 07 : capots</c:v>
                </c:pt>
              </c:strCache>
            </c:strRef>
          </c:cat>
          <c:val>
            <c:numRef>
              <c:f>Rebuts!$B$3:$B$7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9042104"/>
        <c:axId val="209048632"/>
      </c:barChart>
      <c:catAx>
        <c:axId val="209042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048632"/>
        <c:crosses val="autoZero"/>
        <c:auto val="1"/>
        <c:lblAlgn val="ctr"/>
        <c:lblOffset val="100"/>
        <c:noMultiLvlLbl val="0"/>
      </c:catAx>
      <c:valAx>
        <c:axId val="209048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042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</a:t>
            </a:r>
            <a:r>
              <a:rPr lang="fr-FR" baseline="0"/>
              <a:t> d'arret en fonction des postes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'Temps d''arret'!$A$4:$A$8</c:f>
              <c:strCache>
                <c:ptCount val="5"/>
                <c:pt idx="0">
                  <c:v>Poste 00: Général machine</c:v>
                </c:pt>
                <c:pt idx="1">
                  <c:v>Poste 03 : Clés</c:v>
                </c:pt>
                <c:pt idx="2">
                  <c:v>Poste 16 : Rodage</c:v>
                </c:pt>
                <c:pt idx="3">
                  <c:v>Poste 11 : transfert</c:v>
                </c:pt>
                <c:pt idx="4">
                  <c:v>Poste 21 : évacuation NCF</c:v>
                </c:pt>
              </c:strCache>
            </c:strRef>
          </c:cat>
          <c:val>
            <c:numRef>
              <c:f>'Temps d''arret'!$D$4:$D$8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881640"/>
        <c:axId val="208922496"/>
      </c:barChart>
      <c:catAx>
        <c:axId val="208881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922496"/>
        <c:crosses val="autoZero"/>
        <c:auto val="1"/>
        <c:lblAlgn val="ctr"/>
        <c:lblOffset val="100"/>
        <c:noMultiLvlLbl val="0"/>
      </c:catAx>
      <c:valAx>
        <c:axId val="20892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</a:t>
                </a:r>
                <a:r>
                  <a:rPr lang="fr-FR" baseline="0"/>
                  <a:t> d'arret en minute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881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85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Rebut semaine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Rebuts!$A$3:$A$25</c:f>
              <c:strCache>
                <c:ptCount val="23"/>
                <c:pt idx="0">
                  <c:v>Poste 03 : Clés</c:v>
                </c:pt>
                <c:pt idx="1">
                  <c:v>Poste 17 : Débit</c:v>
                </c:pt>
                <c:pt idx="2">
                  <c:v>Poste 18 : Etancheité</c:v>
                </c:pt>
                <c:pt idx="3">
                  <c:v>Poste 01 : Aiguilles</c:v>
                </c:pt>
                <c:pt idx="4">
                  <c:v>Poste 07 : capots</c:v>
                </c:pt>
                <c:pt idx="5">
                  <c:v>Poste 16 : Rodage</c:v>
                </c:pt>
                <c:pt idx="6">
                  <c:v>Poste 11 : transfert</c:v>
                </c:pt>
                <c:pt idx="7">
                  <c:v>Poste 00: Général machine</c:v>
                </c:pt>
                <c:pt idx="8">
                  <c:v>Poste 21 : évacuation NCF</c:v>
                </c:pt>
                <c:pt idx="9">
                  <c:v>Poste 12 : Insolation</c:v>
                </c:pt>
                <c:pt idx="10">
                  <c:v>Poste 04 : Detection clé</c:v>
                </c:pt>
                <c:pt idx="11">
                  <c:v>Poste 08 : détection capot</c:v>
                </c:pt>
                <c:pt idx="12">
                  <c:v>Poste 20 : Evac pièces bonnes</c:v>
                </c:pt>
                <c:pt idx="13">
                  <c:v>Poste 05 : Manchons</c:v>
                </c:pt>
                <c:pt idx="14">
                  <c:v>Poste 02 : NA</c:v>
                </c:pt>
                <c:pt idx="15">
                  <c:v>Poste 06 : NA</c:v>
                </c:pt>
                <c:pt idx="16">
                  <c:v>Poste 09 : Detection capot</c:v>
                </c:pt>
                <c:pt idx="17">
                  <c:v>Poste 10 : Transfert</c:v>
                </c:pt>
                <c:pt idx="18">
                  <c:v>Poste 13 : Insolation</c:v>
                </c:pt>
                <c:pt idx="19">
                  <c:v>Poste 14 : NA</c:v>
                </c:pt>
                <c:pt idx="20">
                  <c:v>Poste 15 : NA</c:v>
                </c:pt>
                <c:pt idx="21">
                  <c:v>Poste 19 : NA</c:v>
                </c:pt>
                <c:pt idx="22">
                  <c:v>Poste 22 : NA</c:v>
                </c:pt>
              </c:strCache>
            </c:strRef>
          </c:cat>
          <c:val>
            <c:numRef>
              <c:f>Rebuts!$B$3:$B$25</c:f>
              <c:numCache>
                <c:formatCode>0.00%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652112"/>
        <c:axId val="208061864"/>
      </c:barChart>
      <c:catAx>
        <c:axId val="20865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61864"/>
        <c:crosses val="autoZero"/>
        <c:auto val="1"/>
        <c:lblAlgn val="ctr"/>
        <c:lblOffset val="100"/>
        <c:noMultiLvlLbl val="0"/>
      </c:catAx>
      <c:valAx>
        <c:axId val="208061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652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Temps d'arret MS19: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'Temps d''arret'!$A$4:$A$15</c:f>
              <c:strCache>
                <c:ptCount val="12"/>
                <c:pt idx="0">
                  <c:v>Poste 00: Général machine</c:v>
                </c:pt>
                <c:pt idx="1">
                  <c:v>Poste 03 : Clés</c:v>
                </c:pt>
                <c:pt idx="2">
                  <c:v>Poste 16 : Rodage</c:v>
                </c:pt>
                <c:pt idx="3">
                  <c:v>Poste 11 : transfert</c:v>
                </c:pt>
                <c:pt idx="4">
                  <c:v>Poste 21 : évacuation NCF</c:v>
                </c:pt>
                <c:pt idx="5">
                  <c:v>Poste 07 : capots</c:v>
                </c:pt>
                <c:pt idx="6">
                  <c:v>Poste 01 : Aiguilles</c:v>
                </c:pt>
                <c:pt idx="7">
                  <c:v>Poste 17 : Débit</c:v>
                </c:pt>
                <c:pt idx="8">
                  <c:v>Poste 12 : Insolation</c:v>
                </c:pt>
                <c:pt idx="9">
                  <c:v>Poste 18 : Etancheité</c:v>
                </c:pt>
                <c:pt idx="10">
                  <c:v>Poste 20 : Evac pièces bonnes</c:v>
                </c:pt>
                <c:pt idx="11">
                  <c:v>Poste 13 : Insolation</c:v>
                </c:pt>
              </c:strCache>
            </c:strRef>
          </c:cat>
          <c:val>
            <c:numRef>
              <c:f>'Temps d''arret'!$B$4:$B$15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008624"/>
        <c:axId val="209237848"/>
      </c:barChart>
      <c:catAx>
        <c:axId val="20800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237848"/>
        <c:crosses val="autoZero"/>
        <c:auto val="1"/>
        <c:lblAlgn val="ctr"/>
        <c:lblOffset val="100"/>
        <c:noMultiLvlLbl val="0"/>
      </c:catAx>
      <c:valAx>
        <c:axId val="209237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08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73477</xdr:colOff>
      <xdr:row>1</xdr:row>
      <xdr:rowOff>11722</xdr:rowOff>
    </xdr:from>
    <xdr:to>
      <xdr:col>16</xdr:col>
      <xdr:colOff>38100</xdr:colOff>
      <xdr:row>5</xdr:row>
      <xdr:rowOff>16852</xdr:rowOff>
    </xdr:to>
    <xdr:sp macro="" textlink="">
      <xdr:nvSpPr>
        <xdr:cNvPr id="12" name="ZoneTexte 11"/>
        <xdr:cNvSpPr txBox="1"/>
      </xdr:nvSpPr>
      <xdr:spPr>
        <a:xfrm rot="10800000" flipV="1">
          <a:off x="2026102" y="383197"/>
          <a:ext cx="5689148" cy="75760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000">
                <a:srgbClr val="68F01C"/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Tableau</a:t>
          </a:r>
          <a:r>
            <a:rPr lang="fr-FR" sz="28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de bord MS19</a:t>
          </a:r>
          <a:endParaRPr lang="fr-FR" sz="28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89807</xdr:colOff>
      <xdr:row>10</xdr:row>
      <xdr:rowOff>43542</xdr:rowOff>
    </xdr:from>
    <xdr:to>
      <xdr:col>10</xdr:col>
      <xdr:colOff>466725</xdr:colOff>
      <xdr:row>24</xdr:row>
      <xdr:rowOff>119742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75973</xdr:colOff>
      <xdr:row>10</xdr:row>
      <xdr:rowOff>43769</xdr:rowOff>
    </xdr:from>
    <xdr:to>
      <xdr:col>19</xdr:col>
      <xdr:colOff>15875</xdr:colOff>
      <xdr:row>24</xdr:row>
      <xdr:rowOff>119969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325438</xdr:colOff>
      <xdr:row>0</xdr:row>
      <xdr:rowOff>365125</xdr:rowOff>
    </xdr:from>
    <xdr:to>
      <xdr:col>22</xdr:col>
      <xdr:colOff>254000</xdr:colOff>
      <xdr:row>4</xdr:row>
      <xdr:rowOff>134938</xdr:rowOff>
    </xdr:to>
    <xdr:sp macro="[0]!Pareto" textlink="">
      <xdr:nvSpPr>
        <xdr:cNvPr id="4" name="Ellipse 3"/>
        <xdr:cNvSpPr/>
      </xdr:nvSpPr>
      <xdr:spPr>
        <a:xfrm>
          <a:off x="9739313" y="365125"/>
          <a:ext cx="1666875" cy="706438"/>
        </a:xfrm>
        <a:prstGeom prst="ellipse">
          <a:avLst/>
        </a:prstGeom>
        <a:solidFill>
          <a:srgbClr val="FF860D"/>
        </a:solidFill>
        <a:ln>
          <a:solidFill>
            <a:srgbClr val="FF860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Actualiser</a:t>
          </a:r>
        </a:p>
      </xdr:txBody>
    </xdr:sp>
    <xdr:clientData/>
  </xdr:twoCellAnchor>
  <xdr:twoCellAnchor>
    <xdr:from>
      <xdr:col>19</xdr:col>
      <xdr:colOff>323850</xdr:colOff>
      <xdr:row>5</xdr:row>
      <xdr:rowOff>152400</xdr:rowOff>
    </xdr:from>
    <xdr:to>
      <xdr:col>22</xdr:col>
      <xdr:colOff>295275</xdr:colOff>
      <xdr:row>8</xdr:row>
      <xdr:rowOff>133350</xdr:rowOff>
    </xdr:to>
    <xdr:sp macro="[0]!Copier" textlink="">
      <xdr:nvSpPr>
        <xdr:cNvPr id="5" name="Ellipse 4"/>
        <xdr:cNvSpPr/>
      </xdr:nvSpPr>
      <xdr:spPr>
        <a:xfrm>
          <a:off x="9744075" y="1276350"/>
          <a:ext cx="1714500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Copie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1</xdr:row>
      <xdr:rowOff>136070</xdr:rowOff>
    </xdr:from>
    <xdr:to>
      <xdr:col>20</xdr:col>
      <xdr:colOff>5159</xdr:colOff>
      <xdr:row>32</xdr:row>
      <xdr:rowOff>27213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103909</xdr:colOff>
      <xdr:row>1</xdr:row>
      <xdr:rowOff>17318</xdr:rowOff>
    </xdr:from>
    <xdr:to>
      <xdr:col>23</xdr:col>
      <xdr:colOff>44039</xdr:colOff>
      <xdr:row>45</xdr:row>
      <xdr:rowOff>30924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51"/>
  </sheetPr>
  <dimension ref="A1:AKC10"/>
  <sheetViews>
    <sheetView tabSelected="1" zoomScaleNormal="100" zoomScaleSheetLayoutView="100" workbookViewId="0">
      <selection activeCell="R5" sqref="R5"/>
    </sheetView>
  </sheetViews>
  <sheetFormatPr baseColWidth="10" defaultColWidth="9.140625" defaultRowHeight="15" x14ac:dyDescent="0.25"/>
  <cols>
    <col min="1" max="1" width="4.7109375" style="11" customWidth="1"/>
    <col min="2" max="2" width="4.7109375" style="10" customWidth="1"/>
    <col min="3" max="3" width="8.140625" style="10" customWidth="1"/>
    <col min="4" max="4" width="7" style="10" customWidth="1"/>
    <col min="5" max="6" width="4.7109375" style="10" customWidth="1"/>
    <col min="7" max="7" width="2.7109375" style="10" customWidth="1"/>
    <col min="8" max="23" width="8.7109375" style="10" customWidth="1"/>
    <col min="24" max="212" width="8.7109375" style="12" customWidth="1"/>
    <col min="213" max="965" width="9.140625" style="12"/>
    <col min="966" max="16384" width="9.140625" style="10"/>
  </cols>
  <sheetData>
    <row r="1" spans="1:965" s="3" customFormat="1" ht="29.25" customHeight="1" x14ac:dyDescent="0.3">
      <c r="A1" s="1"/>
      <c r="B1" s="2"/>
      <c r="C1" s="2"/>
      <c r="D1" s="2"/>
      <c r="E1" s="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</row>
    <row r="2" spans="1:965" s="3" customFormat="1" ht="14.25" customHeight="1" x14ac:dyDescent="0.25">
      <c r="A2" s="40" t="s">
        <v>106</v>
      </c>
      <c r="B2" s="40"/>
      <c r="C2" s="40"/>
      <c r="D2" s="40"/>
      <c r="E2" s="33"/>
      <c r="F2" s="33"/>
      <c r="G2" s="33"/>
      <c r="I2" s="4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</row>
    <row r="3" spans="1:965" s="7" customFormat="1" ht="15" customHeight="1" x14ac:dyDescent="0.25">
      <c r="A3" s="41"/>
      <c r="B3" s="41"/>
      <c r="C3" s="41"/>
      <c r="D3" s="41"/>
      <c r="E3" s="34"/>
      <c r="F3" s="34"/>
      <c r="G3" s="34"/>
      <c r="H3" s="5"/>
      <c r="I3" s="6"/>
      <c r="J3" s="3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</row>
    <row r="4" spans="1:965" s="7" customFormat="1" ht="15" customHeight="1" x14ac:dyDescent="0.25">
      <c r="A4" s="41"/>
      <c r="B4" s="41"/>
      <c r="C4" s="41"/>
      <c r="D4" s="41"/>
      <c r="E4" s="34"/>
      <c r="F4" s="34"/>
      <c r="G4" s="34"/>
      <c r="H4" s="5"/>
      <c r="I4" s="6"/>
      <c r="J4" s="3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</row>
    <row r="5" spans="1:965" s="9" customFormat="1" ht="15" customHeight="1" x14ac:dyDescent="0.25">
      <c r="A5" s="42"/>
      <c r="B5" s="42"/>
      <c r="C5" s="42"/>
      <c r="D5" s="42"/>
      <c r="E5" s="35"/>
      <c r="F5" s="35"/>
      <c r="G5" s="35"/>
      <c r="H5" s="8"/>
      <c r="I5" s="6"/>
      <c r="J5" s="3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</row>
    <row r="7" spans="1:965" ht="15" customHeight="1" x14ac:dyDescent="0.25">
      <c r="A7" s="43" t="s">
        <v>79</v>
      </c>
      <c r="B7" s="44"/>
      <c r="C7" s="44"/>
      <c r="D7" s="44"/>
      <c r="E7" s="36" t="e">
        <f>'Données brutes'!E2/'Données brutes'!G2</f>
        <v>#DIV/0!</v>
      </c>
      <c r="F7" s="36"/>
      <c r="G7" s="37"/>
    </row>
    <row r="8" spans="1:965" ht="15.75" customHeight="1" x14ac:dyDescent="0.25">
      <c r="A8" s="45"/>
      <c r="B8" s="46"/>
      <c r="C8" s="46"/>
      <c r="D8" s="46"/>
      <c r="E8" s="38"/>
      <c r="F8" s="38"/>
      <c r="G8" s="39"/>
    </row>
    <row r="9" spans="1:965" ht="15" customHeight="1" x14ac:dyDescent="0.25">
      <c r="A9" s="43" t="s">
        <v>80</v>
      </c>
      <c r="B9" s="44"/>
      <c r="C9" s="44"/>
      <c r="D9" s="44"/>
      <c r="E9" s="36" t="e">
        <f>'Données brutes'!F2/('Données brutes'!F2+'Données brutes'!E2)</f>
        <v>#DIV/0!</v>
      </c>
      <c r="F9" s="36"/>
      <c r="G9" s="37"/>
    </row>
    <row r="10" spans="1:965" ht="15" customHeight="1" x14ac:dyDescent="0.25">
      <c r="A10" s="45"/>
      <c r="B10" s="46"/>
      <c r="C10" s="46"/>
      <c r="D10" s="46"/>
      <c r="E10" s="38"/>
      <c r="F10" s="38"/>
      <c r="G10" s="39"/>
    </row>
  </sheetData>
  <sheetProtection formatCells="0" formatColumns="0" formatRows="0" insertColumns="0" insertRows="0" insertHyperlinks="0" deleteColumns="0" deleteRows="0" sort="0" autoFilter="0"/>
  <mergeCells count="5">
    <mergeCell ref="E7:G8"/>
    <mergeCell ref="E9:G10"/>
    <mergeCell ref="A2:D5"/>
    <mergeCell ref="A7:D8"/>
    <mergeCell ref="A9:D10"/>
  </mergeCells>
  <pageMargins left="7.874015748031496E-2" right="7.874015748031496E-2" top="7.874015748031496E-2" bottom="7.874015748031496E-2" header="0.19685039370078741" footer="0.19685039370078741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Z32"/>
  <sheetViews>
    <sheetView zoomScale="85" zoomScaleNormal="85" workbookViewId="0">
      <selection activeCell="D16" sqref="D16"/>
    </sheetView>
  </sheetViews>
  <sheetFormatPr baseColWidth="10" defaultRowHeight="15" x14ac:dyDescent="0.25"/>
  <cols>
    <col min="1" max="1" width="16" bestFit="1" customWidth="1"/>
    <col min="2" max="2" width="16" customWidth="1"/>
    <col min="4" max="4" width="13.7109375" bestFit="1" customWidth="1"/>
  </cols>
  <sheetData>
    <row r="1" spans="1:78" s="16" customFormat="1" ht="45" x14ac:dyDescent="0.25">
      <c r="A1" s="26" t="str">
        <f>Tableau!A2</f>
        <v>Semaine XX</v>
      </c>
      <c r="B1" s="13"/>
      <c r="C1" s="15" t="s">
        <v>0</v>
      </c>
      <c r="D1" s="15" t="s">
        <v>1</v>
      </c>
      <c r="E1" s="15" t="s">
        <v>2</v>
      </c>
      <c r="F1" s="15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5" t="s">
        <v>9</v>
      </c>
      <c r="M1" s="15" t="s">
        <v>10</v>
      </c>
      <c r="N1" s="15" t="s">
        <v>11</v>
      </c>
      <c r="O1" s="15" t="s">
        <v>12</v>
      </c>
      <c r="P1" s="15" t="s">
        <v>13</v>
      </c>
      <c r="Q1" s="15" t="s">
        <v>14</v>
      </c>
      <c r="R1" s="15" t="s">
        <v>15</v>
      </c>
      <c r="S1" s="15" t="s">
        <v>16</v>
      </c>
      <c r="T1" s="15" t="s">
        <v>17</v>
      </c>
      <c r="U1" s="15" t="s">
        <v>18</v>
      </c>
      <c r="V1" s="15" t="s">
        <v>19</v>
      </c>
      <c r="W1" s="15" t="s">
        <v>20</v>
      </c>
      <c r="X1" s="15" t="s">
        <v>21</v>
      </c>
      <c r="Y1" s="15" t="s">
        <v>22</v>
      </c>
      <c r="Z1" s="15" t="s">
        <v>23</v>
      </c>
      <c r="AA1" s="15" t="s">
        <v>24</v>
      </c>
      <c r="AB1" s="15" t="s">
        <v>25</v>
      </c>
      <c r="AC1" s="15" t="s">
        <v>26</v>
      </c>
      <c r="AD1" s="15" t="s">
        <v>27</v>
      </c>
      <c r="AE1" s="15" t="s">
        <v>28</v>
      </c>
      <c r="AF1" s="15" t="s">
        <v>29</v>
      </c>
      <c r="AG1" s="15" t="s">
        <v>30</v>
      </c>
      <c r="AH1" s="15" t="s">
        <v>31</v>
      </c>
      <c r="AI1" s="15" t="s">
        <v>32</v>
      </c>
      <c r="AJ1" s="15" t="s">
        <v>33</v>
      </c>
      <c r="AK1" s="15" t="s">
        <v>34</v>
      </c>
      <c r="AL1" s="15" t="s">
        <v>35</v>
      </c>
      <c r="AM1" s="15" t="s">
        <v>36</v>
      </c>
      <c r="AN1" s="15" t="s">
        <v>37</v>
      </c>
      <c r="AO1" s="15" t="s">
        <v>38</v>
      </c>
      <c r="AP1" s="15" t="s">
        <v>39</v>
      </c>
      <c r="AQ1" s="15" t="s">
        <v>40</v>
      </c>
      <c r="AR1" s="15" t="s">
        <v>41</v>
      </c>
      <c r="AS1" s="15" t="s">
        <v>42</v>
      </c>
      <c r="AT1" s="15" t="s">
        <v>43</v>
      </c>
      <c r="AU1" s="15" t="s">
        <v>44</v>
      </c>
      <c r="AV1" s="15" t="s">
        <v>45</v>
      </c>
      <c r="AW1" s="15" t="s">
        <v>46</v>
      </c>
      <c r="AX1" s="15" t="s">
        <v>47</v>
      </c>
      <c r="AY1" s="15" t="s">
        <v>48</v>
      </c>
      <c r="AZ1" s="15" t="s">
        <v>49</v>
      </c>
      <c r="BA1" s="15" t="s">
        <v>50</v>
      </c>
      <c r="BB1" s="15" t="s">
        <v>51</v>
      </c>
      <c r="BC1" s="15" t="s">
        <v>52</v>
      </c>
      <c r="BD1" s="15" t="s">
        <v>53</v>
      </c>
      <c r="BE1" s="15" t="s">
        <v>54</v>
      </c>
      <c r="BF1" s="15" t="s">
        <v>55</v>
      </c>
      <c r="BG1" s="15" t="s">
        <v>56</v>
      </c>
      <c r="BH1" s="15" t="s">
        <v>57</v>
      </c>
      <c r="BI1" s="15" t="s">
        <v>58</v>
      </c>
      <c r="BJ1" s="15" t="s">
        <v>59</v>
      </c>
      <c r="BK1" s="15" t="s">
        <v>60</v>
      </c>
      <c r="BL1" s="15" t="s">
        <v>61</v>
      </c>
      <c r="BM1" s="15" t="s">
        <v>62</v>
      </c>
      <c r="BN1" s="15" t="s">
        <v>63</v>
      </c>
      <c r="BO1" s="15" t="s">
        <v>64</v>
      </c>
      <c r="BP1" s="15" t="s">
        <v>65</v>
      </c>
      <c r="BQ1" s="15" t="s">
        <v>66</v>
      </c>
      <c r="BR1" s="15" t="s">
        <v>67</v>
      </c>
      <c r="BS1" s="15" t="s">
        <v>68</v>
      </c>
      <c r="BT1" s="15" t="s">
        <v>69</v>
      </c>
      <c r="BU1" s="15" t="s">
        <v>70</v>
      </c>
      <c r="BV1" s="15" t="s">
        <v>71</v>
      </c>
      <c r="BW1" s="15" t="s">
        <v>72</v>
      </c>
      <c r="BX1" s="15" t="s">
        <v>73</v>
      </c>
      <c r="BY1" s="15" t="s">
        <v>74</v>
      </c>
    </row>
    <row r="2" spans="1:78" x14ac:dyDescent="0.25">
      <c r="A2" s="17" t="s">
        <v>75</v>
      </c>
      <c r="B2" s="17"/>
      <c r="C2" s="17">
        <v>3600</v>
      </c>
      <c r="D2" s="18" t="e">
        <f>AVERAGE(D3:D23)</f>
        <v>#DIV/0!</v>
      </c>
      <c r="E2" s="17">
        <f>SUM(E3:E23)</f>
        <v>0</v>
      </c>
      <c r="F2" s="17">
        <f>SUM(F3:F23)</f>
        <v>0</v>
      </c>
      <c r="G2" s="17">
        <f>SUM(G3:G23)</f>
        <v>0</v>
      </c>
      <c r="H2" s="17">
        <f>SUM(H3:H23)</f>
        <v>0</v>
      </c>
      <c r="I2" s="17">
        <f>SUM(I3:I23)</f>
        <v>0</v>
      </c>
      <c r="J2" s="17">
        <f t="shared" ref="J2:BU2" si="0">SUM(J3:J23)</f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17">
        <f t="shared" si="0"/>
        <v>0</v>
      </c>
      <c r="R2" s="17">
        <f t="shared" si="0"/>
        <v>0</v>
      </c>
      <c r="S2" s="17">
        <f t="shared" si="0"/>
        <v>0</v>
      </c>
      <c r="T2" s="17">
        <f t="shared" si="0"/>
        <v>0</v>
      </c>
      <c r="U2" s="17">
        <f t="shared" si="0"/>
        <v>0</v>
      </c>
      <c r="V2" s="17">
        <f t="shared" si="0"/>
        <v>0</v>
      </c>
      <c r="W2" s="17">
        <f t="shared" si="0"/>
        <v>0</v>
      </c>
      <c r="X2" s="17">
        <f t="shared" si="0"/>
        <v>0</v>
      </c>
      <c r="Y2" s="17">
        <f t="shared" si="0"/>
        <v>0</v>
      </c>
      <c r="Z2" s="17">
        <f t="shared" si="0"/>
        <v>0</v>
      </c>
      <c r="AA2" s="17">
        <f t="shared" si="0"/>
        <v>0</v>
      </c>
      <c r="AB2" s="17">
        <f t="shared" si="0"/>
        <v>0</v>
      </c>
      <c r="AC2" s="17">
        <f t="shared" si="0"/>
        <v>0</v>
      </c>
      <c r="AD2" s="17">
        <f t="shared" si="0"/>
        <v>0</v>
      </c>
      <c r="AE2" s="17">
        <f t="shared" si="0"/>
        <v>0</v>
      </c>
      <c r="AF2" s="17">
        <f t="shared" si="0"/>
        <v>0</v>
      </c>
      <c r="AG2" s="17">
        <f t="shared" si="0"/>
        <v>0</v>
      </c>
      <c r="AH2" s="17">
        <f t="shared" si="0"/>
        <v>0</v>
      </c>
      <c r="AI2" s="17">
        <f t="shared" si="0"/>
        <v>0</v>
      </c>
      <c r="AJ2" s="17">
        <f t="shared" si="0"/>
        <v>0</v>
      </c>
      <c r="AK2" s="17">
        <f t="shared" si="0"/>
        <v>0</v>
      </c>
      <c r="AL2" s="17">
        <f t="shared" si="0"/>
        <v>0</v>
      </c>
      <c r="AM2" s="17">
        <f t="shared" si="0"/>
        <v>0</v>
      </c>
      <c r="AN2" s="17">
        <f t="shared" si="0"/>
        <v>0</v>
      </c>
      <c r="AO2" s="17">
        <f t="shared" si="0"/>
        <v>0</v>
      </c>
      <c r="AP2" s="17">
        <f t="shared" si="0"/>
        <v>0</v>
      </c>
      <c r="AQ2" s="17">
        <f t="shared" si="0"/>
        <v>0</v>
      </c>
      <c r="AR2" s="17">
        <f t="shared" si="0"/>
        <v>0</v>
      </c>
      <c r="AS2" s="17">
        <f t="shared" si="0"/>
        <v>0</v>
      </c>
      <c r="AT2" s="17">
        <f t="shared" si="0"/>
        <v>0</v>
      </c>
      <c r="AU2" s="17">
        <f t="shared" si="0"/>
        <v>0</v>
      </c>
      <c r="AV2" s="17">
        <f t="shared" si="0"/>
        <v>0</v>
      </c>
      <c r="AW2" s="17">
        <f t="shared" si="0"/>
        <v>0</v>
      </c>
      <c r="AX2" s="17">
        <f t="shared" si="0"/>
        <v>0</v>
      </c>
      <c r="AY2" s="17">
        <f t="shared" si="0"/>
        <v>0</v>
      </c>
      <c r="AZ2" s="17">
        <f t="shared" si="0"/>
        <v>0</v>
      </c>
      <c r="BA2" s="17">
        <f t="shared" si="0"/>
        <v>0</v>
      </c>
      <c r="BB2" s="17">
        <f t="shared" si="0"/>
        <v>0</v>
      </c>
      <c r="BC2" s="17">
        <f t="shared" si="0"/>
        <v>0</v>
      </c>
      <c r="BD2" s="17">
        <f t="shared" si="0"/>
        <v>0</v>
      </c>
      <c r="BE2" s="17">
        <f t="shared" si="0"/>
        <v>0</v>
      </c>
      <c r="BF2" s="17">
        <f t="shared" si="0"/>
        <v>0</v>
      </c>
      <c r="BG2" s="17">
        <f t="shared" si="0"/>
        <v>0</v>
      </c>
      <c r="BH2" s="17">
        <f t="shared" si="0"/>
        <v>0</v>
      </c>
      <c r="BI2" s="17">
        <f t="shared" si="0"/>
        <v>0</v>
      </c>
      <c r="BJ2" s="17">
        <f t="shared" si="0"/>
        <v>0</v>
      </c>
      <c r="BK2" s="17">
        <f t="shared" si="0"/>
        <v>0</v>
      </c>
      <c r="BL2" s="17">
        <f t="shared" si="0"/>
        <v>0</v>
      </c>
      <c r="BM2" s="17">
        <f t="shared" si="0"/>
        <v>0</v>
      </c>
      <c r="BN2" s="17">
        <f t="shared" si="0"/>
        <v>0</v>
      </c>
      <c r="BO2" s="17">
        <f t="shared" si="0"/>
        <v>0</v>
      </c>
      <c r="BP2" s="17">
        <f t="shared" si="0"/>
        <v>0</v>
      </c>
      <c r="BQ2" s="17">
        <f t="shared" si="0"/>
        <v>0</v>
      </c>
      <c r="BR2" s="17">
        <f t="shared" si="0"/>
        <v>0</v>
      </c>
      <c r="BS2" s="17">
        <f t="shared" si="0"/>
        <v>0</v>
      </c>
      <c r="BT2" s="17">
        <f t="shared" si="0"/>
        <v>0</v>
      </c>
      <c r="BU2" s="17">
        <f t="shared" si="0"/>
        <v>0</v>
      </c>
      <c r="BV2" s="17">
        <f t="shared" ref="BV2:BY2" si="1">SUM(BV3:BV23)</f>
        <v>0</v>
      </c>
      <c r="BW2" s="17">
        <f t="shared" si="1"/>
        <v>0</v>
      </c>
      <c r="BX2" s="17">
        <f t="shared" si="1"/>
        <v>0</v>
      </c>
      <c r="BY2" s="17">
        <f t="shared" si="1"/>
        <v>0</v>
      </c>
      <c r="BZ2" s="19"/>
    </row>
    <row r="3" spans="1:78" x14ac:dyDescent="0.25">
      <c r="A3" s="20">
        <v>42660</v>
      </c>
      <c r="B3" s="21" t="s">
        <v>76</v>
      </c>
    </row>
    <row r="4" spans="1:78" x14ac:dyDescent="0.25">
      <c r="A4" s="20"/>
      <c r="B4" s="21" t="s">
        <v>77</v>
      </c>
    </row>
    <row r="5" spans="1:78" x14ac:dyDescent="0.25">
      <c r="A5" s="20"/>
      <c r="B5" s="21" t="s">
        <v>78</v>
      </c>
    </row>
    <row r="6" spans="1:78" x14ac:dyDescent="0.25">
      <c r="A6" s="20">
        <v>42661</v>
      </c>
      <c r="B6" s="21" t="s">
        <v>76</v>
      </c>
    </row>
    <row r="7" spans="1:78" x14ac:dyDescent="0.25">
      <c r="A7" s="20"/>
      <c r="B7" s="21" t="s">
        <v>77</v>
      </c>
    </row>
    <row r="8" spans="1:78" x14ac:dyDescent="0.25">
      <c r="A8" s="20"/>
      <c r="B8" s="21" t="s">
        <v>78</v>
      </c>
    </row>
    <row r="9" spans="1:78" x14ac:dyDescent="0.25">
      <c r="A9" s="20">
        <v>42662</v>
      </c>
      <c r="B9" s="21" t="s">
        <v>76</v>
      </c>
    </row>
    <row r="10" spans="1:78" x14ac:dyDescent="0.25">
      <c r="A10" s="20"/>
      <c r="B10" s="21" t="s">
        <v>77</v>
      </c>
    </row>
    <row r="11" spans="1:78" x14ac:dyDescent="0.25">
      <c r="A11" s="20"/>
      <c r="B11" s="21" t="s">
        <v>78</v>
      </c>
    </row>
    <row r="12" spans="1:78" x14ac:dyDescent="0.25">
      <c r="A12" s="20">
        <v>42663</v>
      </c>
      <c r="B12" s="21" t="s">
        <v>76</v>
      </c>
    </row>
    <row r="13" spans="1:78" x14ac:dyDescent="0.25">
      <c r="A13" s="20"/>
      <c r="B13" s="21" t="s">
        <v>77</v>
      </c>
    </row>
    <row r="14" spans="1:78" s="19" customFormat="1" x14ac:dyDescent="0.25">
      <c r="A14" s="20"/>
      <c r="B14" s="21" t="s">
        <v>78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 x14ac:dyDescent="0.25">
      <c r="A15" s="20">
        <v>42664</v>
      </c>
      <c r="B15" s="21" t="s">
        <v>76</v>
      </c>
    </row>
    <row r="16" spans="1:78" x14ac:dyDescent="0.25">
      <c r="A16" s="20"/>
      <c r="B16" s="21" t="s">
        <v>77</v>
      </c>
    </row>
    <row r="17" spans="1:5" x14ac:dyDescent="0.25">
      <c r="A17" s="20"/>
      <c r="B17" s="21" t="s">
        <v>78</v>
      </c>
    </row>
    <row r="18" spans="1:5" x14ac:dyDescent="0.25">
      <c r="A18" s="20">
        <v>42665</v>
      </c>
      <c r="B18" s="21" t="s">
        <v>76</v>
      </c>
    </row>
    <row r="19" spans="1:5" x14ac:dyDescent="0.25">
      <c r="A19" s="20"/>
      <c r="B19" s="21" t="s">
        <v>77</v>
      </c>
    </row>
    <row r="20" spans="1:5" x14ac:dyDescent="0.25">
      <c r="A20" s="20"/>
      <c r="B20" s="21" t="s">
        <v>78</v>
      </c>
    </row>
    <row r="21" spans="1:5" x14ac:dyDescent="0.25">
      <c r="A21" s="20">
        <v>42666</v>
      </c>
      <c r="B21" s="21" t="s">
        <v>76</v>
      </c>
    </row>
    <row r="22" spans="1:5" x14ac:dyDescent="0.25">
      <c r="A22" s="20"/>
      <c r="B22" s="21" t="s">
        <v>77</v>
      </c>
    </row>
    <row r="23" spans="1:5" x14ac:dyDescent="0.25">
      <c r="A23" s="20"/>
      <c r="B23" s="21" t="s">
        <v>78</v>
      </c>
    </row>
    <row r="31" spans="1:5" x14ac:dyDescent="0.25">
      <c r="E31" s="22"/>
    </row>
    <row r="32" spans="1:5" x14ac:dyDescent="0.25">
      <c r="E32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C32"/>
  <sheetViews>
    <sheetView zoomScale="70" zoomScaleNormal="70" workbookViewId="0">
      <selection activeCell="A3" sqref="A3:C25"/>
    </sheetView>
  </sheetViews>
  <sheetFormatPr baseColWidth="10" defaultRowHeight="15" x14ac:dyDescent="0.25"/>
  <cols>
    <col min="1" max="1" width="33.140625" customWidth="1"/>
    <col min="2" max="2" width="19.140625" customWidth="1"/>
  </cols>
  <sheetData>
    <row r="2" spans="1:3" x14ac:dyDescent="0.25">
      <c r="A2" s="23" t="s">
        <v>104</v>
      </c>
    </row>
    <row r="3" spans="1:3" x14ac:dyDescent="0.25">
      <c r="A3" t="s">
        <v>84</v>
      </c>
      <c r="B3" s="24" t="e">
        <f>C3/'Données brutes'!$F$2</f>
        <v>#DIV/0!</v>
      </c>
      <c r="C3" s="14">
        <f>'Données brutes'!R$2</f>
        <v>0</v>
      </c>
    </row>
    <row r="4" spans="1:3" x14ac:dyDescent="0.25">
      <c r="A4" t="s">
        <v>98</v>
      </c>
      <c r="B4" s="24" t="e">
        <f>C4/'Données brutes'!$F$2</f>
        <v>#DIV/0!</v>
      </c>
      <c r="C4" s="14">
        <f>'Données brutes'!BH$2</f>
        <v>0</v>
      </c>
    </row>
    <row r="5" spans="1:3" x14ac:dyDescent="0.25">
      <c r="A5" t="s">
        <v>99</v>
      </c>
      <c r="B5" s="24" t="e">
        <f>C5/'Données brutes'!$F$2</f>
        <v>#DIV/0!</v>
      </c>
      <c r="C5" s="14">
        <f>'Données brutes'!BK$2</f>
        <v>0</v>
      </c>
    </row>
    <row r="6" spans="1:3" x14ac:dyDescent="0.25">
      <c r="A6" t="s">
        <v>82</v>
      </c>
      <c r="B6" s="24" t="e">
        <f>C6/'Données brutes'!$F$2</f>
        <v>#DIV/0!</v>
      </c>
      <c r="C6" s="14">
        <f>'Données brutes'!L$2</f>
        <v>0</v>
      </c>
    </row>
    <row r="7" spans="1:3" x14ac:dyDescent="0.25">
      <c r="A7" t="s">
        <v>88</v>
      </c>
      <c r="B7" s="24" t="e">
        <f>C7/'Données brutes'!$F$2</f>
        <v>#DIV/0!</v>
      </c>
      <c r="C7" s="14">
        <f>'Données brutes'!AD$2</f>
        <v>0</v>
      </c>
    </row>
    <row r="8" spans="1:3" x14ac:dyDescent="0.25">
      <c r="A8" t="s">
        <v>97</v>
      </c>
      <c r="B8" s="24" t="e">
        <f>C8/'Données brutes'!$F$2</f>
        <v>#DIV/0!</v>
      </c>
      <c r="C8" s="14">
        <f>'Données brutes'!BE$2</f>
        <v>0</v>
      </c>
    </row>
    <row r="9" spans="1:3" x14ac:dyDescent="0.25">
      <c r="A9" t="s">
        <v>92</v>
      </c>
      <c r="B9" s="24" t="e">
        <f>C9/'Données brutes'!$F$2</f>
        <v>#DIV/0!</v>
      </c>
      <c r="C9" s="14">
        <f>'Données brutes'!AP$2</f>
        <v>0</v>
      </c>
    </row>
    <row r="10" spans="1:3" x14ac:dyDescent="0.25">
      <c r="A10" t="s">
        <v>81</v>
      </c>
      <c r="B10" s="24" t="e">
        <f>C10/'Données brutes'!$F$2</f>
        <v>#DIV/0!</v>
      </c>
      <c r="C10" s="14">
        <f>'Données brutes'!I$2</f>
        <v>0</v>
      </c>
    </row>
    <row r="11" spans="1:3" x14ac:dyDescent="0.25">
      <c r="A11" t="s">
        <v>102</v>
      </c>
      <c r="B11" s="24" t="e">
        <f>C11/'Données brutes'!$F$2</f>
        <v>#DIV/0!</v>
      </c>
      <c r="C11" s="14">
        <f>'Données brutes'!BT$2</f>
        <v>0</v>
      </c>
    </row>
    <row r="12" spans="1:3" x14ac:dyDescent="0.25">
      <c r="A12" t="s">
        <v>93</v>
      </c>
      <c r="B12" s="24" t="e">
        <f>C12/'Données brutes'!$F$2</f>
        <v>#DIV/0!</v>
      </c>
      <c r="C12" s="14">
        <f>'Données brutes'!AS$2</f>
        <v>0</v>
      </c>
    </row>
    <row r="13" spans="1:3" x14ac:dyDescent="0.25">
      <c r="A13" t="s">
        <v>85</v>
      </c>
      <c r="B13" s="24" t="e">
        <f>C13/'Données brutes'!$F$2</f>
        <v>#DIV/0!</v>
      </c>
      <c r="C13" s="14">
        <f>'Données brutes'!U$2</f>
        <v>0</v>
      </c>
    </row>
    <row r="14" spans="1:3" x14ac:dyDescent="0.25">
      <c r="A14" t="s">
        <v>89</v>
      </c>
      <c r="B14" s="24" t="e">
        <f>C14/'Données brutes'!$F$2</f>
        <v>#DIV/0!</v>
      </c>
      <c r="C14" s="14">
        <f>'Données brutes'!AG$2</f>
        <v>0</v>
      </c>
    </row>
    <row r="15" spans="1:3" x14ac:dyDescent="0.25">
      <c r="A15" t="s">
        <v>101</v>
      </c>
      <c r="B15" s="24" t="e">
        <f>C15/'Données brutes'!$F$2</f>
        <v>#DIV/0!</v>
      </c>
      <c r="C15" s="14">
        <f>'Données brutes'!BQ$2</f>
        <v>0</v>
      </c>
    </row>
    <row r="16" spans="1:3" x14ac:dyDescent="0.25">
      <c r="A16" t="s">
        <v>86</v>
      </c>
      <c r="B16" s="24" t="e">
        <f>C16/'Données brutes'!$F$2</f>
        <v>#DIV/0!</v>
      </c>
      <c r="C16" s="14">
        <f>'Données brutes'!X$2</f>
        <v>0</v>
      </c>
    </row>
    <row r="17" spans="1:3" x14ac:dyDescent="0.25">
      <c r="A17" t="s">
        <v>83</v>
      </c>
      <c r="B17" s="24" t="e">
        <f>C17/'Données brutes'!$F$2</f>
        <v>#DIV/0!</v>
      </c>
      <c r="C17" s="14">
        <f>'Données brutes'!O$2</f>
        <v>0</v>
      </c>
    </row>
    <row r="18" spans="1:3" x14ac:dyDescent="0.25">
      <c r="A18" t="s">
        <v>87</v>
      </c>
      <c r="B18" s="24" t="e">
        <f>C18/'Données brutes'!$F$2</f>
        <v>#DIV/0!</v>
      </c>
      <c r="C18" s="14">
        <f>'Données brutes'!AA$2</f>
        <v>0</v>
      </c>
    </row>
    <row r="19" spans="1:3" x14ac:dyDescent="0.25">
      <c r="A19" t="s">
        <v>90</v>
      </c>
      <c r="B19" s="24" t="e">
        <f>C19/'Données brutes'!$F$2</f>
        <v>#DIV/0!</v>
      </c>
      <c r="C19" s="14">
        <f>'Données brutes'!AJ$2</f>
        <v>0</v>
      </c>
    </row>
    <row r="20" spans="1:3" x14ac:dyDescent="0.25">
      <c r="A20" t="s">
        <v>91</v>
      </c>
      <c r="B20" s="24" t="e">
        <f>C20/'Données brutes'!$F$2</f>
        <v>#DIV/0!</v>
      </c>
      <c r="C20" s="14">
        <f>'Données brutes'!AM$2</f>
        <v>0</v>
      </c>
    </row>
    <row r="21" spans="1:3" x14ac:dyDescent="0.25">
      <c r="A21" t="s">
        <v>94</v>
      </c>
      <c r="B21" s="24" t="e">
        <f>C21/'Données brutes'!$F$2</f>
        <v>#DIV/0!</v>
      </c>
      <c r="C21" s="14">
        <f>'Données brutes'!AV$2</f>
        <v>0</v>
      </c>
    </row>
    <row r="22" spans="1:3" x14ac:dyDescent="0.25">
      <c r="A22" t="s">
        <v>95</v>
      </c>
      <c r="B22" s="24" t="e">
        <f>C22/'Données brutes'!$F$2</f>
        <v>#DIV/0!</v>
      </c>
      <c r="C22" s="14">
        <f>'Données brutes'!AY$2</f>
        <v>0</v>
      </c>
    </row>
    <row r="23" spans="1:3" x14ac:dyDescent="0.25">
      <c r="A23" t="s">
        <v>96</v>
      </c>
      <c r="B23" s="24" t="e">
        <f>C23/'Données brutes'!$F$2</f>
        <v>#DIV/0!</v>
      </c>
      <c r="C23" s="14">
        <f>'Données brutes'!BB$2</f>
        <v>0</v>
      </c>
    </row>
    <row r="24" spans="1:3" x14ac:dyDescent="0.25">
      <c r="A24" t="s">
        <v>100</v>
      </c>
      <c r="B24" s="24" t="e">
        <f>C24/'Données brutes'!$F$2</f>
        <v>#DIV/0!</v>
      </c>
      <c r="C24" s="14">
        <f>'Données brutes'!BN$2</f>
        <v>0</v>
      </c>
    </row>
    <row r="25" spans="1:3" x14ac:dyDescent="0.25">
      <c r="A25" t="s">
        <v>103</v>
      </c>
      <c r="B25" s="24" t="e">
        <f>C25/'Données brutes'!$F$2</f>
        <v>#DIV/0!</v>
      </c>
      <c r="C25" s="14">
        <f>'Données brutes'!BW$2</f>
        <v>0</v>
      </c>
    </row>
    <row r="26" spans="1:3" x14ac:dyDescent="0.25">
      <c r="B26" s="23"/>
      <c r="C26" s="23"/>
    </row>
    <row r="29" spans="1:3" x14ac:dyDescent="0.25">
      <c r="C29" s="14"/>
    </row>
    <row r="32" spans="1:3" x14ac:dyDescent="0.25">
      <c r="B32" s="25"/>
    </row>
  </sheetData>
  <sortState ref="A3:C25">
    <sortCondition descending="1" ref="B3:B25"/>
  </sortState>
  <pageMargins left="0.7" right="0.7" top="0.75" bottom="0.75" header="0.3" footer="0.3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3:E30"/>
  <sheetViews>
    <sheetView zoomScale="70" zoomScaleNormal="70" workbookViewId="0">
      <selection activeCell="A3" sqref="A3:D26"/>
    </sheetView>
  </sheetViews>
  <sheetFormatPr baseColWidth="10" defaultRowHeight="15" x14ac:dyDescent="0.25"/>
  <cols>
    <col min="1" max="1" width="35.42578125" bestFit="1" customWidth="1"/>
    <col min="2" max="2" width="8" bestFit="1" customWidth="1"/>
    <col min="3" max="3" width="17.85546875" customWidth="1"/>
    <col min="4" max="4" width="25" customWidth="1"/>
  </cols>
  <sheetData>
    <row r="3" spans="1:4" ht="15.75" x14ac:dyDescent="0.25">
      <c r="A3" s="27" t="s">
        <v>104</v>
      </c>
      <c r="B3" s="28" t="s">
        <v>105</v>
      </c>
      <c r="C3" s="14" t="s">
        <v>107</v>
      </c>
      <c r="D3" s="29" t="s">
        <v>108</v>
      </c>
    </row>
    <row r="4" spans="1:4" ht="15.75" x14ac:dyDescent="0.25">
      <c r="A4" s="28" t="s">
        <v>81</v>
      </c>
      <c r="B4" s="30" t="e">
        <f>C4/'Données brutes'!$H$2</f>
        <v>#DIV/0!</v>
      </c>
      <c r="C4" s="14">
        <f>'Données brutes'!K$2</f>
        <v>0</v>
      </c>
      <c r="D4" s="31">
        <f t="shared" ref="D4:D26" si="0">+C4/60</f>
        <v>0</v>
      </c>
    </row>
    <row r="5" spans="1:4" ht="15.75" x14ac:dyDescent="0.25">
      <c r="A5" s="28" t="s">
        <v>84</v>
      </c>
      <c r="B5" s="30" t="e">
        <f>C5/'Données brutes'!$H$2</f>
        <v>#DIV/0!</v>
      </c>
      <c r="C5" s="14">
        <f>'Données brutes'!T$2</f>
        <v>0</v>
      </c>
      <c r="D5" s="31">
        <f t="shared" si="0"/>
        <v>0</v>
      </c>
    </row>
    <row r="6" spans="1:4" ht="15.75" x14ac:dyDescent="0.25">
      <c r="A6" s="28" t="s">
        <v>97</v>
      </c>
      <c r="B6" s="30" t="e">
        <f>C6/'Données brutes'!$H$2</f>
        <v>#DIV/0!</v>
      </c>
      <c r="C6" s="14">
        <f>'Données brutes'!BG$2</f>
        <v>0</v>
      </c>
      <c r="D6" s="31">
        <f t="shared" si="0"/>
        <v>0</v>
      </c>
    </row>
    <row r="7" spans="1:4" ht="15.75" x14ac:dyDescent="0.25">
      <c r="A7" s="28" t="s">
        <v>92</v>
      </c>
      <c r="B7" s="30" t="e">
        <f>C7/'Données brutes'!$H$2</f>
        <v>#DIV/0!</v>
      </c>
      <c r="C7" s="14">
        <f>'Données brutes'!AR$2</f>
        <v>0</v>
      </c>
      <c r="D7" s="31">
        <f t="shared" si="0"/>
        <v>0</v>
      </c>
    </row>
    <row r="8" spans="1:4" ht="15.75" x14ac:dyDescent="0.25">
      <c r="A8" s="28" t="s">
        <v>102</v>
      </c>
      <c r="B8" s="30" t="e">
        <f>C8/'Données brutes'!$H$2</f>
        <v>#DIV/0!</v>
      </c>
      <c r="C8" s="14">
        <f>'Données brutes'!BV$2</f>
        <v>0</v>
      </c>
      <c r="D8" s="31">
        <f t="shared" si="0"/>
        <v>0</v>
      </c>
    </row>
    <row r="9" spans="1:4" ht="15.75" x14ac:dyDescent="0.25">
      <c r="A9" s="28" t="s">
        <v>88</v>
      </c>
      <c r="B9" s="30" t="e">
        <f>C9/'Données brutes'!$H$2</f>
        <v>#DIV/0!</v>
      </c>
      <c r="C9" s="14">
        <f>'Données brutes'!AF$2</f>
        <v>0</v>
      </c>
      <c r="D9" s="31">
        <f t="shared" si="0"/>
        <v>0</v>
      </c>
    </row>
    <row r="10" spans="1:4" ht="15.75" x14ac:dyDescent="0.25">
      <c r="A10" s="28" t="s">
        <v>82</v>
      </c>
      <c r="B10" s="30" t="e">
        <f>C10/'Données brutes'!$H$2</f>
        <v>#DIV/0!</v>
      </c>
      <c r="C10" s="14">
        <f>'Données brutes'!N$2</f>
        <v>0</v>
      </c>
      <c r="D10" s="31">
        <f t="shared" si="0"/>
        <v>0</v>
      </c>
    </row>
    <row r="11" spans="1:4" ht="15.75" x14ac:dyDescent="0.25">
      <c r="A11" s="28" t="s">
        <v>98</v>
      </c>
      <c r="B11" s="30" t="e">
        <f>C11/'Données brutes'!$H$2</f>
        <v>#DIV/0!</v>
      </c>
      <c r="C11" s="14">
        <f>'Données brutes'!BJ$2</f>
        <v>0</v>
      </c>
      <c r="D11" s="31">
        <f t="shared" si="0"/>
        <v>0</v>
      </c>
    </row>
    <row r="12" spans="1:4" ht="15.75" x14ac:dyDescent="0.25">
      <c r="A12" s="28" t="s">
        <v>93</v>
      </c>
      <c r="B12" s="30" t="e">
        <f>C12/'Données brutes'!$H$2</f>
        <v>#DIV/0!</v>
      </c>
      <c r="C12" s="14">
        <f>'Données brutes'!AU$2</f>
        <v>0</v>
      </c>
      <c r="D12" s="31">
        <f t="shared" si="0"/>
        <v>0</v>
      </c>
    </row>
    <row r="13" spans="1:4" ht="15.75" x14ac:dyDescent="0.25">
      <c r="A13" s="28" t="s">
        <v>99</v>
      </c>
      <c r="B13" s="30" t="e">
        <f>C13/'Données brutes'!$H$2</f>
        <v>#DIV/0!</v>
      </c>
      <c r="C13" s="14">
        <f>'Données brutes'!BM$2</f>
        <v>0</v>
      </c>
      <c r="D13" s="31">
        <f t="shared" si="0"/>
        <v>0</v>
      </c>
    </row>
    <row r="14" spans="1:4" ht="15.75" x14ac:dyDescent="0.25">
      <c r="A14" s="28" t="s">
        <v>101</v>
      </c>
      <c r="B14" s="30" t="e">
        <f>C14/'Données brutes'!$H$2</f>
        <v>#DIV/0!</v>
      </c>
      <c r="C14" s="14">
        <f>'Données brutes'!BS$2</f>
        <v>0</v>
      </c>
      <c r="D14" s="31">
        <f t="shared" si="0"/>
        <v>0</v>
      </c>
    </row>
    <row r="15" spans="1:4" ht="15.75" x14ac:dyDescent="0.25">
      <c r="A15" s="28" t="s">
        <v>94</v>
      </c>
      <c r="B15" s="30" t="e">
        <f>C15/'Données brutes'!$H$2</f>
        <v>#DIV/0!</v>
      </c>
      <c r="C15" s="14">
        <f>'Données brutes'!AX$2</f>
        <v>0</v>
      </c>
      <c r="D15" s="31">
        <f t="shared" si="0"/>
        <v>0</v>
      </c>
    </row>
    <row r="16" spans="1:4" ht="15.75" x14ac:dyDescent="0.25">
      <c r="A16" s="28" t="s">
        <v>86</v>
      </c>
      <c r="B16" s="30" t="e">
        <f>C16/'Données brutes'!$H$2</f>
        <v>#DIV/0!</v>
      </c>
      <c r="C16" s="14">
        <f>'Données brutes'!Z$2</f>
        <v>0</v>
      </c>
      <c r="D16" s="31">
        <f t="shared" si="0"/>
        <v>0</v>
      </c>
    </row>
    <row r="17" spans="1:5" ht="15.75" x14ac:dyDescent="0.25">
      <c r="A17" s="28" t="s">
        <v>83</v>
      </c>
      <c r="B17" s="30" t="e">
        <f>C17/'Données brutes'!$H$2</f>
        <v>#DIV/0!</v>
      </c>
      <c r="C17" s="14">
        <f>'Données brutes'!Q$2</f>
        <v>0</v>
      </c>
      <c r="D17" s="31">
        <f t="shared" si="0"/>
        <v>0</v>
      </c>
    </row>
    <row r="18" spans="1:5" ht="15.75" x14ac:dyDescent="0.25">
      <c r="A18" s="28" t="s">
        <v>85</v>
      </c>
      <c r="B18" s="30" t="e">
        <f>C18/'Données brutes'!$H$2</f>
        <v>#DIV/0!</v>
      </c>
      <c r="C18" s="14">
        <f>'Données brutes'!W$2</f>
        <v>0</v>
      </c>
      <c r="D18" s="31">
        <f t="shared" si="0"/>
        <v>0</v>
      </c>
    </row>
    <row r="19" spans="1:5" ht="15.75" x14ac:dyDescent="0.25">
      <c r="A19" s="28" t="s">
        <v>87</v>
      </c>
      <c r="B19" s="30" t="e">
        <f>C19/'Données brutes'!$H$2</f>
        <v>#DIV/0!</v>
      </c>
      <c r="C19" s="14">
        <f>'Données brutes'!AC$2</f>
        <v>0</v>
      </c>
      <c r="D19" s="31">
        <f t="shared" si="0"/>
        <v>0</v>
      </c>
    </row>
    <row r="20" spans="1:5" ht="15.75" x14ac:dyDescent="0.25">
      <c r="A20" s="28" t="s">
        <v>89</v>
      </c>
      <c r="B20" s="30" t="e">
        <f>C20/'Données brutes'!$H$2</f>
        <v>#DIV/0!</v>
      </c>
      <c r="C20" s="14">
        <f>'Données brutes'!AI$2</f>
        <v>0</v>
      </c>
      <c r="D20" s="31">
        <f t="shared" si="0"/>
        <v>0</v>
      </c>
    </row>
    <row r="21" spans="1:5" ht="15.75" x14ac:dyDescent="0.25">
      <c r="A21" s="28" t="s">
        <v>90</v>
      </c>
      <c r="B21" s="30" t="e">
        <f>C21/'Données brutes'!$H$2</f>
        <v>#DIV/0!</v>
      </c>
      <c r="C21" s="14">
        <f>'Données brutes'!AL$2</f>
        <v>0</v>
      </c>
      <c r="D21" s="31">
        <f t="shared" si="0"/>
        <v>0</v>
      </c>
    </row>
    <row r="22" spans="1:5" ht="15.75" x14ac:dyDescent="0.25">
      <c r="A22" s="28" t="s">
        <v>91</v>
      </c>
      <c r="B22" s="30" t="e">
        <f>C22/'Données brutes'!$H$2</f>
        <v>#DIV/0!</v>
      </c>
      <c r="C22" s="14">
        <f>'Données brutes'!AO$2</f>
        <v>0</v>
      </c>
      <c r="D22" s="31">
        <f t="shared" si="0"/>
        <v>0</v>
      </c>
    </row>
    <row r="23" spans="1:5" ht="15.75" x14ac:dyDescent="0.25">
      <c r="A23" s="28" t="s">
        <v>95</v>
      </c>
      <c r="B23" s="30" t="e">
        <f>C23/'Données brutes'!$H$2</f>
        <v>#DIV/0!</v>
      </c>
      <c r="C23" s="14">
        <f>'Données brutes'!BA$2</f>
        <v>0</v>
      </c>
      <c r="D23" s="31">
        <f t="shared" si="0"/>
        <v>0</v>
      </c>
    </row>
    <row r="24" spans="1:5" ht="15.75" x14ac:dyDescent="0.25">
      <c r="A24" s="28" t="s">
        <v>96</v>
      </c>
      <c r="B24" s="30" t="e">
        <f>C24/'Données brutes'!$H$2</f>
        <v>#DIV/0!</v>
      </c>
      <c r="C24" s="14">
        <f>'Données brutes'!BD$2</f>
        <v>0</v>
      </c>
      <c r="D24" s="31">
        <f t="shared" si="0"/>
        <v>0</v>
      </c>
    </row>
    <row r="25" spans="1:5" ht="15.75" x14ac:dyDescent="0.25">
      <c r="A25" s="28" t="s">
        <v>100</v>
      </c>
      <c r="B25" s="30" t="e">
        <f>C25/'Données brutes'!$H$2</f>
        <v>#DIV/0!</v>
      </c>
      <c r="C25" s="14">
        <f>'Données brutes'!BP$2</f>
        <v>0</v>
      </c>
      <c r="D25" s="31">
        <f t="shared" si="0"/>
        <v>0</v>
      </c>
    </row>
    <row r="26" spans="1:5" ht="15.75" x14ac:dyDescent="0.25">
      <c r="A26" s="28" t="s">
        <v>103</v>
      </c>
      <c r="B26" s="30" t="e">
        <f>C26/'Données brutes'!$H$2</f>
        <v>#DIV/0!</v>
      </c>
      <c r="C26" s="14">
        <f>'Données brutes'!BY$2</f>
        <v>0</v>
      </c>
      <c r="D26" s="31">
        <f t="shared" si="0"/>
        <v>0</v>
      </c>
    </row>
    <row r="28" spans="1:5" x14ac:dyDescent="0.25">
      <c r="C28">
        <f>SUM(C4:C26)</f>
        <v>0</v>
      </c>
    </row>
    <row r="30" spans="1:5" x14ac:dyDescent="0.25">
      <c r="D30" s="32">
        <f>SUM(D4:D28)/60</f>
        <v>0</v>
      </c>
      <c r="E30" t="s">
        <v>109</v>
      </c>
    </row>
  </sheetData>
  <sortState ref="A4:D26">
    <sortCondition descending="1" ref="C4:C26"/>
  </sortState>
  <pageMargins left="0.7" right="0.7" top="0.75" bottom="0.75" header="0.3" footer="0.3"/>
  <pageSetup paperSize="9" scale="7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Tableau</vt:lpstr>
      <vt:lpstr>Données brutes</vt:lpstr>
      <vt:lpstr>Rebuts</vt:lpstr>
      <vt:lpstr>Temps d'arret</vt:lpstr>
      <vt:lpstr>Nombre d'arrets</vt:lpstr>
      <vt:lpstr>Tableau!Impression_des_titres</vt:lpstr>
      <vt:lpstr>Tableau!Zone_d_impression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Ophélia Vial</dc:creator>
  <cp:lastModifiedBy>Raphaël Dumon</cp:lastModifiedBy>
  <cp:lastPrinted>2016-10-26T11:59:44Z</cp:lastPrinted>
  <dcterms:created xsi:type="dcterms:W3CDTF">2015-12-14T12:26:36Z</dcterms:created>
  <dcterms:modified xsi:type="dcterms:W3CDTF">2016-10-26T14:48:14Z</dcterms:modified>
</cp:coreProperties>
</file>