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710" windowHeight="9210" activeTab="2"/>
  </bookViews>
  <sheets>
    <sheet name="Devis" sheetId="5" r:id="rId1"/>
    <sheet name="BL" sheetId="10" r:id="rId2"/>
    <sheet name="Facture" sheetId="9" r:id="rId3"/>
    <sheet name="Base données" sheetId="2" r:id="rId4"/>
    <sheet name="Feuil1" sheetId="8" r:id="rId5"/>
  </sheets>
  <calcPr calcId="145621"/>
  <fileRecoveryPr repairLoad="1"/>
</workbook>
</file>

<file path=xl/calcChain.xml><?xml version="1.0" encoding="utf-8"?>
<calcChain xmlns="http://schemas.openxmlformats.org/spreadsheetml/2006/main">
  <c r="I33" i="10" l="1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C33" i="10"/>
  <c r="C32" i="10"/>
  <c r="C31" i="10"/>
  <c r="C30" i="10"/>
  <c r="C29" i="10"/>
  <c r="C28" i="10"/>
  <c r="C27" i="10"/>
  <c r="C26" i="10"/>
  <c r="C25" i="10"/>
  <c r="C24" i="10"/>
  <c r="C23" i="10"/>
  <c r="C22" i="10"/>
  <c r="C21" i="10"/>
  <c r="C20" i="10"/>
  <c r="C19" i="10"/>
  <c r="C18" i="1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8" i="10"/>
  <c r="C39" i="9" l="1"/>
  <c r="B36" i="9"/>
  <c r="F36" i="9" s="1"/>
  <c r="H36" i="9" s="1"/>
  <c r="E36" i="9" s="1"/>
  <c r="I21" i="5" l="1"/>
  <c r="I20" i="5"/>
  <c r="I19" i="5"/>
  <c r="I18" i="5"/>
  <c r="B36" i="5"/>
  <c r="G36" i="5"/>
  <c r="I4" i="5"/>
</calcChain>
</file>

<file path=xl/sharedStrings.xml><?xml version="1.0" encoding="utf-8"?>
<sst xmlns="http://schemas.openxmlformats.org/spreadsheetml/2006/main" count="196" uniqueCount="151">
  <si>
    <t>Désignation</t>
  </si>
  <si>
    <t>Quantité</t>
  </si>
  <si>
    <t>Prix net HT</t>
  </si>
  <si>
    <t>Prix total HT</t>
  </si>
  <si>
    <t>Référence</t>
  </si>
  <si>
    <t>Date</t>
  </si>
  <si>
    <t>Code client</t>
  </si>
  <si>
    <t>Facture</t>
  </si>
  <si>
    <t>Total HT</t>
  </si>
  <si>
    <t>Total TTC</t>
  </si>
  <si>
    <t>C1018</t>
  </si>
  <si>
    <t>C1019</t>
  </si>
  <si>
    <t>C1020</t>
  </si>
  <si>
    <t>C1021</t>
  </si>
  <si>
    <t>C1022</t>
  </si>
  <si>
    <t>C1023</t>
  </si>
  <si>
    <t>C1024</t>
  </si>
  <si>
    <t>C1025</t>
  </si>
  <si>
    <t>C1026</t>
  </si>
  <si>
    <t>C1027</t>
  </si>
  <si>
    <t>C1028</t>
  </si>
  <si>
    <t>Dossier suivi par</t>
  </si>
  <si>
    <t>Total net HT</t>
  </si>
  <si>
    <t>Taux TVA</t>
  </si>
  <si>
    <t>Total TVA</t>
  </si>
  <si>
    <t>Frais de Port</t>
  </si>
  <si>
    <t>Mode de règlement</t>
  </si>
  <si>
    <t>Échéance au:</t>
  </si>
  <si>
    <t>Coordonnées bancaires</t>
  </si>
  <si>
    <t>RIB</t>
  </si>
  <si>
    <t>BIC</t>
  </si>
  <si>
    <t>Vos références</t>
  </si>
  <si>
    <t>Nom client</t>
  </si>
  <si>
    <t>Adresse 1</t>
  </si>
  <si>
    <t>Adresse 2</t>
  </si>
  <si>
    <t>Code postal</t>
  </si>
  <si>
    <t>Ville</t>
  </si>
  <si>
    <t>SICK</t>
  </si>
  <si>
    <t>Boulevard Beaubourg</t>
  </si>
  <si>
    <t>ZI Paris Est</t>
  </si>
  <si>
    <t>EMERAINVILLE</t>
  </si>
  <si>
    <t>AVN</t>
  </si>
  <si>
    <t>ZA Les Deux Vallées</t>
  </si>
  <si>
    <t>VAUGNERAY</t>
  </si>
  <si>
    <t>GEMALTO SA</t>
  </si>
  <si>
    <t>Comptabilité Fournisseur</t>
  </si>
  <si>
    <t>27 Rue Paul Spaak</t>
  </si>
  <si>
    <t>VALENCE</t>
  </si>
  <si>
    <t>ALPHAFORM</t>
  </si>
  <si>
    <t>291, Route des Pierrelles</t>
  </si>
  <si>
    <t>BEAUSEMBLANT</t>
  </si>
  <si>
    <t>IPSEN PHARMA BIOTECH</t>
  </si>
  <si>
    <t>65, Quai Georges Gorce</t>
  </si>
  <si>
    <t>BOULOGNE Cedex</t>
  </si>
  <si>
    <t>LYCEE JEAN MONNET</t>
  </si>
  <si>
    <t>1 Place de Lattre de Tassigny</t>
  </si>
  <si>
    <t>BP241</t>
  </si>
  <si>
    <t>ANNEMASSE Cedex</t>
  </si>
  <si>
    <t>5, Allée Lac de Aiguebelette</t>
  </si>
  <si>
    <t>LE BOURGET DU LAC</t>
  </si>
  <si>
    <t>MOTELEC INDUSTRIE</t>
  </si>
  <si>
    <t>29, Rue André Cretin</t>
  </si>
  <si>
    <t>ZI Nord</t>
  </si>
  <si>
    <t>ACHATS SERVICE - EXPERBUY</t>
  </si>
  <si>
    <t>20, Avenue René Cassin</t>
  </si>
  <si>
    <t>ADAJE SYSTEMES</t>
  </si>
  <si>
    <t>LYON</t>
  </si>
  <si>
    <t>GEMENOS</t>
  </si>
  <si>
    <t>CS12023</t>
  </si>
  <si>
    <t xml:space="preserve"> Savoie Technolac</t>
  </si>
  <si>
    <t>FR76 1382 5002 0008 0057 7849 551</t>
  </si>
  <si>
    <t>13825 00200 08005778495 51</t>
  </si>
  <si>
    <t>CEPA FRPP 382</t>
  </si>
  <si>
    <t>N° Facture</t>
  </si>
  <si>
    <t>CONTINENTAL FOODS</t>
  </si>
  <si>
    <t>1420, Route de Carpentras</t>
  </si>
  <si>
    <t>VEDENE</t>
  </si>
  <si>
    <t>La Giraudière</t>
  </si>
  <si>
    <t>Route du Saint Laurent</t>
  </si>
  <si>
    <t>CHAMBRAY LES TOURS</t>
  </si>
  <si>
    <t>Devis</t>
  </si>
  <si>
    <t>N° Devis</t>
  </si>
  <si>
    <t>Validité</t>
  </si>
  <si>
    <t>D16030801</t>
  </si>
  <si>
    <t>1376, R.N. 7   Route de Lyon</t>
  </si>
  <si>
    <t>Courriel de ce jour</t>
  </si>
  <si>
    <t>Monsieur Jean-Luc FIRMIN</t>
  </si>
  <si>
    <t>LS3008</t>
  </si>
  <si>
    <t>CBA-R01-S07PAR</t>
  </si>
  <si>
    <t>Câble universel RS232 2,3 mètres</t>
  </si>
  <si>
    <t>PWRS-14000-256R</t>
  </si>
  <si>
    <t>Alimentation 5v pour câble RS</t>
  </si>
  <si>
    <t>116655306R</t>
  </si>
  <si>
    <t>Support mural pour  pistolet</t>
  </si>
  <si>
    <t>Délai de livraison</t>
  </si>
  <si>
    <t>2 semaines</t>
  </si>
  <si>
    <t xml:space="preserve">chéque ou virement </t>
  </si>
  <si>
    <r>
      <rPr>
        <i/>
        <sz val="11"/>
        <color rgb="FF006600"/>
        <rFont val="Calibri"/>
        <family val="2"/>
        <scheme val="minor"/>
      </rPr>
      <t>www.</t>
    </r>
    <r>
      <rPr>
        <i/>
        <sz val="11"/>
        <rFont val="Calibri"/>
        <family val="2"/>
        <scheme val="minor"/>
      </rPr>
      <t>traca</t>
    </r>
    <r>
      <rPr>
        <i/>
        <sz val="11"/>
        <color rgb="FF006600"/>
        <rFont val="Calibri"/>
        <family val="2"/>
        <scheme val="minor"/>
      </rPr>
      <t>bilis.com</t>
    </r>
    <r>
      <rPr>
        <i/>
        <sz val="11"/>
        <color theme="1"/>
        <rFont val="Calibri"/>
        <family val="2"/>
        <scheme val="minor"/>
      </rPr>
      <t xml:space="preserve"> </t>
    </r>
    <r>
      <rPr>
        <i/>
        <sz val="11"/>
        <color theme="0"/>
        <rFont val="Calibri"/>
        <family val="2"/>
        <scheme val="minor"/>
      </rPr>
      <t>.</t>
    </r>
  </si>
  <si>
    <t>Bon de Livraison</t>
  </si>
  <si>
    <t>Quantité commandée</t>
  </si>
  <si>
    <t>Quantité livrée</t>
  </si>
  <si>
    <t>Reste à livrer</t>
  </si>
  <si>
    <t>C1001_SIC</t>
  </si>
  <si>
    <t>C1002_AVN</t>
  </si>
  <si>
    <t>C1004_ADA</t>
  </si>
  <si>
    <t>C1005_ALP</t>
  </si>
  <si>
    <t>C1006_IPS</t>
  </si>
  <si>
    <t>C1007_LYC</t>
  </si>
  <si>
    <t>C1008_ARJ</t>
  </si>
  <si>
    <t>C1009_MOT</t>
  </si>
  <si>
    <t>C1010_ACH</t>
  </si>
  <si>
    <t>C1011_CON</t>
  </si>
  <si>
    <t>OYONNAX</t>
  </si>
  <si>
    <t xml:space="preserve">525, Avenue du Pic de Bertagne </t>
  </si>
  <si>
    <t>C1012_DIP</t>
  </si>
  <si>
    <t>DIPTA</t>
  </si>
  <si>
    <t>505, Rue Pierre Berthier</t>
  </si>
  <si>
    <t>CS70482</t>
  </si>
  <si>
    <t>AIX EN PROVENCE CEDEX 3</t>
  </si>
  <si>
    <t>Chéque ou virement</t>
  </si>
  <si>
    <t>Caisse d'Epargne Rhône Alpes</t>
  </si>
  <si>
    <t>IBAN</t>
  </si>
  <si>
    <t>15, Avenue Henri Barbusse - 69100 Villeurbanne</t>
  </si>
  <si>
    <t>C1003_GEM_GEM</t>
  </si>
  <si>
    <t>C1003_GEM_CHA</t>
  </si>
  <si>
    <t>C1003_GEM_MEU</t>
  </si>
  <si>
    <t>6, Rue de la Verrerie</t>
  </si>
  <si>
    <t>CS20001</t>
  </si>
  <si>
    <t>MEUDON</t>
  </si>
  <si>
    <t>La Tour Aurore</t>
  </si>
  <si>
    <t>C1006_IPS_SIG</t>
  </si>
  <si>
    <t>Zone d'entreprise de Signes</t>
  </si>
  <si>
    <t>CD402</t>
  </si>
  <si>
    <t>SIGNES</t>
  </si>
  <si>
    <t>ARJO SOLUTIONS</t>
  </si>
  <si>
    <t xml:space="preserve">BP 70340 </t>
  </si>
  <si>
    <t>C1008_ARJ-LEV</t>
  </si>
  <si>
    <t>API 030</t>
  </si>
  <si>
    <t>32, rue Jacques Ibert</t>
  </si>
  <si>
    <t>LEVALLOIS - PERRET</t>
  </si>
  <si>
    <t>C1013_KER</t>
  </si>
  <si>
    <t>KERQUEST SAS</t>
  </si>
  <si>
    <t>96, Rue des Etaies</t>
  </si>
  <si>
    <t>CHINDRIEUX</t>
  </si>
  <si>
    <t>C1014_MON</t>
  </si>
  <si>
    <t>MONDRAGON ASSEMBLY</t>
  </si>
  <si>
    <t>Parc d'activité Les Pradines</t>
  </si>
  <si>
    <t>1376, Route National 7</t>
  </si>
  <si>
    <t>Route de Lyon</t>
  </si>
  <si>
    <t>ORANGE</t>
  </si>
  <si>
    <t>Lecteur 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</si>
</sst>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0000"/>
  </numFmts>
  <fonts count="1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0066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006600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12">
    <xf numFmtId="0" fontId="0" fillId="0" borderId="0" xfId="0"/>
    <xf numFmtId="0" fontId="0" fillId="0" borderId="0" xfId="0" applyBorder="1"/>
    <xf numFmtId="0" fontId="1" fillId="0" borderId="0" xfId="0" applyFont="1" applyBorder="1"/>
    <xf numFmtId="0" fontId="0" fillId="0" borderId="0" xfId="0" applyAlignment="1">
      <alignment horizontal="center" vertical="center"/>
    </xf>
    <xf numFmtId="0" fontId="4" fillId="0" borderId="0" xfId="0" applyFont="1"/>
    <xf numFmtId="0" fontId="7" fillId="0" borderId="0" xfId="1" applyFont="1" applyAlignment="1"/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3" fillId="0" borderId="4" xfId="0" applyFont="1" applyBorder="1"/>
    <xf numFmtId="0" fontId="3" fillId="0" borderId="5" xfId="0" applyFont="1" applyBorder="1"/>
    <xf numFmtId="4" fontId="4" fillId="0" borderId="12" xfId="0" applyNumberFormat="1" applyFont="1" applyBorder="1"/>
    <xf numFmtId="4" fontId="4" fillId="0" borderId="5" xfId="0" applyNumberFormat="1" applyFont="1" applyBorder="1"/>
    <xf numFmtId="4" fontId="4" fillId="3" borderId="11" xfId="0" applyNumberFormat="1" applyFont="1" applyFill="1" applyBorder="1"/>
    <xf numFmtId="4" fontId="4" fillId="3" borderId="7" xfId="0" applyNumberFormat="1" applyFont="1" applyFill="1" applyBorder="1"/>
    <xf numFmtId="4" fontId="4" fillId="0" borderId="11" xfId="0" applyNumberFormat="1" applyFont="1" applyBorder="1"/>
    <xf numFmtId="4" fontId="4" fillId="0" borderId="7" xfId="0" applyNumberFormat="1" applyFont="1" applyBorder="1"/>
    <xf numFmtId="4" fontId="4" fillId="3" borderId="10" xfId="0" applyNumberFormat="1" applyFont="1" applyFill="1" applyBorder="1"/>
    <xf numFmtId="4" fontId="4" fillId="3" borderId="9" xfId="0" applyNumberFormat="1" applyFont="1" applyFill="1" applyBorder="1"/>
    <xf numFmtId="0" fontId="0" fillId="4" borderId="0" xfId="0" applyFill="1" applyAlignment="1">
      <alignment horizontal="center"/>
    </xf>
    <xf numFmtId="0" fontId="0" fillId="0" borderId="0" xfId="0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8" fillId="0" borderId="0" xfId="0" applyFont="1" applyBorder="1"/>
    <xf numFmtId="0" fontId="8" fillId="0" borderId="7" xfId="0" applyFont="1" applyBorder="1"/>
    <xf numFmtId="0" fontId="0" fillId="0" borderId="6" xfId="0" applyBorder="1"/>
    <xf numFmtId="0" fontId="12" fillId="0" borderId="3" xfId="0" applyFont="1" applyBorder="1"/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3" borderId="6" xfId="0" applyFont="1" applyFill="1" applyBorder="1"/>
    <xf numFmtId="0" fontId="4" fillId="3" borderId="0" xfId="0" applyFont="1" applyFill="1" applyBorder="1" applyAlignment="1">
      <alignment horizontal="center"/>
    </xf>
    <xf numFmtId="0" fontId="4" fillId="0" borderId="6" xfId="0" applyFont="1" applyBorder="1"/>
    <xf numFmtId="0" fontId="4" fillId="0" borderId="0" xfId="0" applyFont="1" applyBorder="1" applyAlignment="1">
      <alignment horizontal="center"/>
    </xf>
    <xf numFmtId="0" fontId="4" fillId="3" borderId="8" xfId="0" applyFont="1" applyFill="1" applyBorder="1"/>
    <xf numFmtId="0" fontId="4" fillId="3" borderId="2" xfId="0" applyFont="1" applyFill="1" applyBorder="1" applyAlignment="1">
      <alignment horizontal="center"/>
    </xf>
    <xf numFmtId="0" fontId="13" fillId="0" borderId="0" xfId="0" applyFont="1"/>
    <xf numFmtId="0" fontId="5" fillId="2" borderId="10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4" borderId="0" xfId="0" applyFill="1" applyAlignment="1">
      <alignment horizontal="center" vertical="center"/>
    </xf>
    <xf numFmtId="0" fontId="4" fillId="3" borderId="6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65" fontId="0" fillId="0" borderId="6" xfId="0" applyNumberFormat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8" fillId="0" borderId="2" xfId="0" applyFont="1" applyBorder="1" applyAlignment="1">
      <alignment horizontal="left"/>
    </xf>
    <xf numFmtId="0" fontId="8" fillId="0" borderId="9" xfId="0" applyFont="1" applyBorder="1"/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3" fontId="4" fillId="0" borderId="12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3" borderId="11" xfId="0" applyNumberFormat="1" applyFont="1" applyFill="1" applyBorder="1" applyAlignment="1">
      <alignment horizontal="center" vertical="center"/>
    </xf>
    <xf numFmtId="3" fontId="4" fillId="3" borderId="7" xfId="0" applyNumberFormat="1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0" fillId="0" borderId="8" xfId="0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4" fillId="3" borderId="7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164" fontId="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3" fontId="4" fillId="3" borderId="9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6600"/>
      <color rgb="FFFEF4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773495</xdr:colOff>
      <xdr:row>6</xdr:row>
      <xdr:rowOff>47625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097470" cy="13334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773495</xdr:colOff>
      <xdr:row>6</xdr:row>
      <xdr:rowOff>47625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097470" cy="13334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773495</xdr:colOff>
      <xdr:row>6</xdr:row>
      <xdr:rowOff>47625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097470" cy="1333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8"/>
  <sheetViews>
    <sheetView view="pageLayout" zoomScaleNormal="100" workbookViewId="0">
      <selection activeCell="C27" sqref="C27:F27"/>
    </sheetView>
  </sheetViews>
  <sheetFormatPr baseColWidth="10" defaultRowHeight="15" x14ac:dyDescent="0.25"/>
  <cols>
    <col min="1" max="1" width="1.42578125" customWidth="1"/>
    <col min="2" max="2" width="17" customWidth="1"/>
    <col min="3" max="9" width="11.28515625" customWidth="1"/>
  </cols>
  <sheetData>
    <row r="2" spans="2:10" ht="23.25" customHeight="1" x14ac:dyDescent="0.35">
      <c r="F2" s="76" t="s">
        <v>80</v>
      </c>
      <c r="G2" s="77"/>
      <c r="H2" s="77"/>
      <c r="I2" s="77"/>
      <c r="J2" s="37"/>
    </row>
    <row r="3" spans="2:10" ht="15" customHeight="1" x14ac:dyDescent="0.25">
      <c r="F3" s="36" t="s">
        <v>6</v>
      </c>
      <c r="G3" s="36" t="s">
        <v>5</v>
      </c>
      <c r="H3" s="36" t="s">
        <v>81</v>
      </c>
      <c r="I3" s="36" t="s">
        <v>82</v>
      </c>
    </row>
    <row r="4" spans="2:10" ht="18.75" customHeight="1" x14ac:dyDescent="0.25">
      <c r="F4" s="6"/>
      <c r="G4" s="7">
        <v>42437</v>
      </c>
      <c r="H4" s="6" t="s">
        <v>83</v>
      </c>
      <c r="I4" s="7">
        <f>G4+30</f>
        <v>42467</v>
      </c>
    </row>
    <row r="6" spans="2:10" ht="14.25" customHeight="1" x14ac:dyDescent="0.25"/>
    <row r="7" spans="2:10" ht="12.75" customHeight="1" x14ac:dyDescent="0.25">
      <c r="B7" s="35" t="s">
        <v>97</v>
      </c>
    </row>
    <row r="8" spans="2:10" ht="14.25" customHeight="1" x14ac:dyDescent="0.3">
      <c r="D8" s="5"/>
    </row>
    <row r="9" spans="2:10" ht="14.25" customHeight="1" x14ac:dyDescent="0.25"/>
    <row r="10" spans="2:10" ht="18.75" customHeight="1" x14ac:dyDescent="0.35">
      <c r="F10" s="26" t="s">
        <v>41</v>
      </c>
      <c r="G10" s="9"/>
      <c r="H10" s="10"/>
      <c r="I10" s="2"/>
    </row>
    <row r="11" spans="2:10" ht="17.25" customHeight="1" x14ac:dyDescent="0.35">
      <c r="B11" s="78" t="s">
        <v>31</v>
      </c>
      <c r="C11" s="78"/>
      <c r="F11" s="25" t="s">
        <v>84</v>
      </c>
      <c r="G11" s="23"/>
      <c r="H11" s="24"/>
      <c r="I11" s="23"/>
      <c r="J11" s="2"/>
    </row>
    <row r="12" spans="2:10" ht="17.25" customHeight="1" x14ac:dyDescent="0.35">
      <c r="B12" s="79" t="s">
        <v>85</v>
      </c>
      <c r="C12" s="79"/>
      <c r="F12" s="25" t="s">
        <v>113</v>
      </c>
      <c r="G12" s="23"/>
      <c r="H12" s="24"/>
      <c r="I12" s="23"/>
      <c r="J12" s="2"/>
    </row>
    <row r="13" spans="2:10" ht="17.25" customHeight="1" x14ac:dyDescent="0.35">
      <c r="B13" s="78" t="s">
        <v>21</v>
      </c>
      <c r="C13" s="78"/>
      <c r="F13" s="44" t="s">
        <v>68</v>
      </c>
      <c r="G13" s="1"/>
      <c r="H13" s="45"/>
      <c r="I13" s="23"/>
      <c r="J13" s="2"/>
    </row>
    <row r="14" spans="2:10" ht="17.25" customHeight="1" x14ac:dyDescent="0.35">
      <c r="B14" s="79" t="s">
        <v>86</v>
      </c>
      <c r="C14" s="79"/>
      <c r="F14" s="66">
        <v>77184</v>
      </c>
      <c r="G14" s="47" t="s">
        <v>40</v>
      </c>
      <c r="H14" s="48"/>
      <c r="I14" s="2"/>
      <c r="J14" s="1"/>
    </row>
    <row r="15" spans="2:10" x14ac:dyDescent="0.25">
      <c r="G15" s="1"/>
      <c r="H15" s="1"/>
      <c r="I15" s="1"/>
    </row>
    <row r="17" spans="2:9" ht="25.5" x14ac:dyDescent="0.25">
      <c r="B17" s="68" t="s">
        <v>4</v>
      </c>
      <c r="C17" s="80" t="s">
        <v>0</v>
      </c>
      <c r="D17" s="80"/>
      <c r="E17" s="80"/>
      <c r="F17" s="80"/>
      <c r="G17" s="67" t="s">
        <v>1</v>
      </c>
      <c r="H17" s="67" t="s">
        <v>2</v>
      </c>
      <c r="I17" s="67" t="s">
        <v>3</v>
      </c>
    </row>
    <row r="18" spans="2:9" x14ac:dyDescent="0.25">
      <c r="B18" s="27" t="s">
        <v>87</v>
      </c>
      <c r="C18" s="81" t="s">
        <v>150</v>
      </c>
      <c r="D18" s="82"/>
      <c r="E18" s="82"/>
      <c r="F18" s="83"/>
      <c r="G18" s="28">
        <v>1</v>
      </c>
      <c r="H18" s="11">
        <v>232.88</v>
      </c>
      <c r="I18" s="12">
        <f>G18*H18</f>
        <v>232.88</v>
      </c>
    </row>
    <row r="19" spans="2:9" x14ac:dyDescent="0.25">
      <c r="B19" s="29" t="s">
        <v>88</v>
      </c>
      <c r="C19" s="84" t="s">
        <v>89</v>
      </c>
      <c r="D19" s="85"/>
      <c r="E19" s="85"/>
      <c r="F19" s="86"/>
      <c r="G19" s="30">
        <v>1</v>
      </c>
      <c r="H19" s="13">
        <v>18.190000000000001</v>
      </c>
      <c r="I19" s="14">
        <f>G19*H19</f>
        <v>18.190000000000001</v>
      </c>
    </row>
    <row r="20" spans="2:9" x14ac:dyDescent="0.25">
      <c r="B20" s="31" t="s">
        <v>90</v>
      </c>
      <c r="C20" s="73" t="s">
        <v>91</v>
      </c>
      <c r="D20" s="74"/>
      <c r="E20" s="74"/>
      <c r="F20" s="75"/>
      <c r="G20" s="32">
        <v>1</v>
      </c>
      <c r="H20" s="15">
        <v>23.31</v>
      </c>
      <c r="I20" s="16">
        <f>G20*H20</f>
        <v>23.31</v>
      </c>
    </row>
    <row r="21" spans="2:9" x14ac:dyDescent="0.25">
      <c r="B21" s="29" t="s">
        <v>92</v>
      </c>
      <c r="C21" s="84" t="s">
        <v>93</v>
      </c>
      <c r="D21" s="85"/>
      <c r="E21" s="85"/>
      <c r="F21" s="86"/>
      <c r="G21" s="30">
        <v>1</v>
      </c>
      <c r="H21" s="13">
        <v>23.31</v>
      </c>
      <c r="I21" s="14">
        <f>G21*H21</f>
        <v>23.31</v>
      </c>
    </row>
    <row r="22" spans="2:9" x14ac:dyDescent="0.25">
      <c r="B22" s="31"/>
      <c r="C22" s="73"/>
      <c r="D22" s="74"/>
      <c r="E22" s="74"/>
      <c r="F22" s="75"/>
      <c r="G22" s="32"/>
      <c r="H22" s="15"/>
      <c r="I22" s="16"/>
    </row>
    <row r="23" spans="2:9" x14ac:dyDescent="0.25">
      <c r="B23" s="29"/>
      <c r="C23" s="84"/>
      <c r="D23" s="85"/>
      <c r="E23" s="85"/>
      <c r="F23" s="86"/>
      <c r="G23" s="30"/>
      <c r="H23" s="13"/>
      <c r="I23" s="14"/>
    </row>
    <row r="24" spans="2:9" x14ac:dyDescent="0.25">
      <c r="B24" s="31"/>
      <c r="C24" s="73"/>
      <c r="D24" s="74"/>
      <c r="E24" s="74"/>
      <c r="F24" s="75"/>
      <c r="G24" s="32"/>
      <c r="H24" s="15"/>
      <c r="I24" s="16"/>
    </row>
    <row r="25" spans="2:9" x14ac:dyDescent="0.25">
      <c r="B25" s="29"/>
      <c r="C25" s="84"/>
      <c r="D25" s="85"/>
      <c r="E25" s="85"/>
      <c r="F25" s="86"/>
      <c r="G25" s="30"/>
      <c r="H25" s="13"/>
      <c r="I25" s="14"/>
    </row>
    <row r="26" spans="2:9" x14ac:dyDescent="0.25">
      <c r="B26" s="31"/>
      <c r="C26" s="73"/>
      <c r="D26" s="74"/>
      <c r="E26" s="74"/>
      <c r="F26" s="75"/>
      <c r="G26" s="32"/>
      <c r="H26" s="15"/>
      <c r="I26" s="16"/>
    </row>
    <row r="27" spans="2:9" x14ac:dyDescent="0.25">
      <c r="B27" s="29"/>
      <c r="C27" s="84"/>
      <c r="D27" s="85"/>
      <c r="E27" s="85"/>
      <c r="F27" s="86"/>
      <c r="G27" s="30"/>
      <c r="H27" s="13"/>
      <c r="I27" s="14"/>
    </row>
    <row r="28" spans="2:9" x14ac:dyDescent="0.25">
      <c r="B28" s="31"/>
      <c r="C28" s="73"/>
      <c r="D28" s="74"/>
      <c r="E28" s="74"/>
      <c r="F28" s="75"/>
      <c r="G28" s="32"/>
      <c r="H28" s="15"/>
      <c r="I28" s="16"/>
    </row>
    <row r="29" spans="2:9" x14ac:dyDescent="0.25">
      <c r="B29" s="29"/>
      <c r="C29" s="84"/>
      <c r="D29" s="85"/>
      <c r="E29" s="85"/>
      <c r="F29" s="86"/>
      <c r="G29" s="30"/>
      <c r="H29" s="13"/>
      <c r="I29" s="14"/>
    </row>
    <row r="30" spans="2:9" x14ac:dyDescent="0.25">
      <c r="B30" s="31"/>
      <c r="C30" s="73"/>
      <c r="D30" s="74"/>
      <c r="E30" s="74"/>
      <c r="F30" s="75"/>
      <c r="G30" s="32"/>
      <c r="H30" s="15"/>
      <c r="I30" s="16"/>
    </row>
    <row r="31" spans="2:9" x14ac:dyDescent="0.25">
      <c r="B31" s="29"/>
      <c r="C31" s="84"/>
      <c r="D31" s="85"/>
      <c r="E31" s="85"/>
      <c r="F31" s="86"/>
      <c r="G31" s="30"/>
      <c r="H31" s="13"/>
      <c r="I31" s="14"/>
    </row>
    <row r="32" spans="2:9" x14ac:dyDescent="0.25">
      <c r="B32" s="31"/>
      <c r="C32" s="73"/>
      <c r="D32" s="74"/>
      <c r="E32" s="74"/>
      <c r="F32" s="75"/>
      <c r="G32" s="32"/>
      <c r="H32" s="15"/>
      <c r="I32" s="16"/>
    </row>
    <row r="33" spans="1:9" x14ac:dyDescent="0.25">
      <c r="B33" s="33"/>
      <c r="C33" s="87"/>
      <c r="D33" s="88"/>
      <c r="E33" s="88"/>
      <c r="F33" s="89"/>
      <c r="G33" s="34"/>
      <c r="H33" s="17"/>
      <c r="I33" s="18"/>
    </row>
    <row r="35" spans="1:9" x14ac:dyDescent="0.25">
      <c r="B35" s="21" t="s">
        <v>22</v>
      </c>
      <c r="C35" s="3"/>
      <c r="D35" s="21" t="s">
        <v>25</v>
      </c>
      <c r="E35" s="3"/>
      <c r="F35" s="4"/>
      <c r="G35" s="78" t="s">
        <v>8</v>
      </c>
      <c r="H35" s="78"/>
    </row>
    <row r="36" spans="1:9" x14ac:dyDescent="0.25">
      <c r="B36" s="8">
        <f>I18+I19+I20+I21+I22+I23+I24+I25+I26+I27+I28+I29+I30+I31+I32+I33</f>
        <v>297.69</v>
      </c>
      <c r="C36" s="3"/>
      <c r="D36" s="8">
        <v>30</v>
      </c>
      <c r="E36" s="3"/>
      <c r="F36" s="3"/>
      <c r="G36" s="90">
        <f>B36+D36</f>
        <v>327.69</v>
      </c>
      <c r="H36" s="90"/>
    </row>
    <row r="38" spans="1:9" x14ac:dyDescent="0.25">
      <c r="A38" s="3"/>
      <c r="B38" s="3"/>
      <c r="C38" s="3"/>
      <c r="D38" s="3"/>
      <c r="E38" s="3"/>
      <c r="F38" s="3"/>
      <c r="G38" s="3"/>
      <c r="H38" s="3"/>
      <c r="I38" s="3"/>
    </row>
    <row r="39" spans="1:9" ht="15" customHeight="1" x14ac:dyDescent="0.25">
      <c r="B39" s="91" t="s">
        <v>94</v>
      </c>
      <c r="C39" s="91"/>
      <c r="D39" s="91" t="s">
        <v>26</v>
      </c>
      <c r="E39" s="91"/>
    </row>
    <row r="40" spans="1:9" x14ac:dyDescent="0.25">
      <c r="B40" s="79" t="s">
        <v>95</v>
      </c>
      <c r="C40" s="79"/>
      <c r="D40" s="79" t="s">
        <v>96</v>
      </c>
      <c r="E40" s="79"/>
    </row>
    <row r="41" spans="1:9" x14ac:dyDescent="0.25">
      <c r="B41" s="3"/>
      <c r="C41" s="3"/>
      <c r="D41" s="3"/>
      <c r="E41" s="3"/>
    </row>
    <row r="42" spans="1:9" x14ac:dyDescent="0.25">
      <c r="B42" s="3"/>
      <c r="C42" s="3"/>
      <c r="D42" s="3"/>
      <c r="E42" s="3"/>
    </row>
    <row r="43" spans="1:9" x14ac:dyDescent="0.25">
      <c r="B43" s="3"/>
      <c r="C43" s="3"/>
      <c r="D43" s="3"/>
      <c r="E43" s="3"/>
    </row>
    <row r="44" spans="1:9" x14ac:dyDescent="0.25">
      <c r="B44" s="3"/>
      <c r="C44" s="3"/>
      <c r="D44" s="3"/>
      <c r="E44" s="3"/>
    </row>
    <row r="45" spans="1:9" x14ac:dyDescent="0.25">
      <c r="B45" s="3"/>
      <c r="C45" s="3"/>
      <c r="D45" s="3"/>
      <c r="E45" s="3"/>
    </row>
    <row r="46" spans="1:9" x14ac:dyDescent="0.25">
      <c r="B46" s="3"/>
      <c r="C46" s="3"/>
      <c r="D46" s="3"/>
      <c r="E46" s="3"/>
    </row>
    <row r="47" spans="1:9" x14ac:dyDescent="0.25">
      <c r="B47" s="3"/>
      <c r="C47" s="3"/>
      <c r="D47" s="3"/>
      <c r="E47" s="3"/>
    </row>
    <row r="48" spans="1:9" x14ac:dyDescent="0.25">
      <c r="B48" s="3"/>
      <c r="C48" s="3"/>
      <c r="D48" s="3"/>
      <c r="E48" s="3"/>
    </row>
  </sheetData>
  <mergeCells count="28">
    <mergeCell ref="G36:H36"/>
    <mergeCell ref="B39:C39"/>
    <mergeCell ref="D39:E39"/>
    <mergeCell ref="B40:C40"/>
    <mergeCell ref="D40:E40"/>
    <mergeCell ref="G35:H35"/>
    <mergeCell ref="C23:F23"/>
    <mergeCell ref="C24:F24"/>
    <mergeCell ref="C25:F25"/>
    <mergeCell ref="C26:F26"/>
    <mergeCell ref="C27:F27"/>
    <mergeCell ref="C28:F28"/>
    <mergeCell ref="C29:F29"/>
    <mergeCell ref="C30:F30"/>
    <mergeCell ref="C31:F31"/>
    <mergeCell ref="C32:F32"/>
    <mergeCell ref="C33:F33"/>
    <mergeCell ref="C22:F22"/>
    <mergeCell ref="F2:I2"/>
    <mergeCell ref="B11:C11"/>
    <mergeCell ref="B12:C12"/>
    <mergeCell ref="B13:C13"/>
    <mergeCell ref="B14:C14"/>
    <mergeCell ref="C17:F17"/>
    <mergeCell ref="C18:F18"/>
    <mergeCell ref="C19:F19"/>
    <mergeCell ref="C20:F20"/>
    <mergeCell ref="C21:F21"/>
  </mergeCells>
  <pageMargins left="0.19685039370078741" right="0.19685039370078741" top="0.19685039370078741" bottom="0.19685039370078741" header="0.31496062992125984" footer="0.31496062992125984"/>
  <pageSetup paperSize="9" orientation="portrait" r:id="rId1"/>
  <headerFooter>
    <oddFooter>&amp;C&amp;9Traçabilis  -  344, Grande rue  01700 MIRIBEL   Tél. 04.78.55.59.17    Fax. 0950.37.31.75   contact@tracabilis.com
RCS Bourg en Bresse 537 394 348 RM01  -  TVA intracommunautaire FR85537394348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'Base données'!$C$2:$C$30</xm:f>
          </x14:formula1>
          <xm:sqref>F11</xm:sqref>
        </x14:dataValidation>
        <x14:dataValidation type="list" allowBlank="1" showInputMessage="1" showErrorMessage="1">
          <x14:formula1>
            <xm:f>'Base données'!$B$2:$B$30</xm:f>
          </x14:formula1>
          <xm:sqref>F10</xm:sqref>
        </x14:dataValidation>
        <x14:dataValidation type="list" allowBlank="1" showInputMessage="1" showErrorMessage="1">
          <x14:formula1>
            <xm:f>'Base données'!$A$2:$A$30</xm:f>
          </x14:formula1>
          <xm:sqref>F4</xm:sqref>
        </x14:dataValidation>
        <x14:dataValidation type="list" allowBlank="1" showInputMessage="1" showErrorMessage="1">
          <x14:formula1>
            <xm:f>'Base données'!$G$2:$G$30</xm:f>
          </x14:formula1>
          <xm:sqref>G14</xm:sqref>
        </x14:dataValidation>
        <x14:dataValidation type="list" allowBlank="1" showInputMessage="1" showErrorMessage="1">
          <x14:formula1>
            <xm:f>'Base données'!$F$2:$F$30</xm:f>
          </x14:formula1>
          <xm:sqref>F14</xm:sqref>
        </x14:dataValidation>
        <x14:dataValidation type="list" allowBlank="1" showInputMessage="1" showErrorMessage="1">
          <x14:formula1>
            <xm:f>'Base données'!$D$2:$D$30</xm:f>
          </x14:formula1>
          <xm:sqref>F12</xm:sqref>
        </x14:dataValidation>
        <x14:dataValidation type="list" allowBlank="1" showInputMessage="1" showErrorMessage="1">
          <x14:formula1>
            <xm:f>'Base données'!$E$2:$E$30</xm:f>
          </x14:formula1>
          <xm:sqref>F13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8"/>
  <sheetViews>
    <sheetView view="pageLayout" zoomScaleNormal="100" workbookViewId="0">
      <selection activeCell="I14" sqref="I14"/>
    </sheetView>
  </sheetViews>
  <sheetFormatPr baseColWidth="10" defaultRowHeight="15" x14ac:dyDescent="0.25"/>
  <cols>
    <col min="1" max="1" width="1.42578125" customWidth="1"/>
    <col min="2" max="2" width="17" customWidth="1"/>
    <col min="3" max="9" width="11.28515625" customWidth="1"/>
  </cols>
  <sheetData>
    <row r="2" spans="2:10" ht="23.25" customHeight="1" x14ac:dyDescent="0.35">
      <c r="F2" s="76" t="s">
        <v>98</v>
      </c>
      <c r="G2" s="77"/>
      <c r="H2" s="77"/>
      <c r="I2" s="77"/>
      <c r="J2" s="37"/>
    </row>
    <row r="3" spans="2:10" ht="15" customHeight="1" x14ac:dyDescent="0.25">
      <c r="F3" s="36" t="s">
        <v>6</v>
      </c>
      <c r="G3" s="36" t="s">
        <v>5</v>
      </c>
      <c r="H3" s="36"/>
      <c r="I3" s="36"/>
    </row>
    <row r="4" spans="2:10" ht="18.75" customHeight="1" x14ac:dyDescent="0.25">
      <c r="F4" s="6" t="s">
        <v>103</v>
      </c>
      <c r="G4" s="7">
        <v>42437</v>
      </c>
      <c r="H4" s="6"/>
      <c r="I4" s="7"/>
    </row>
    <row r="6" spans="2:10" ht="14.25" customHeight="1" x14ac:dyDescent="0.25"/>
    <row r="7" spans="2:10" ht="12.75" customHeight="1" x14ac:dyDescent="0.25">
      <c r="B7" s="35" t="s">
        <v>97</v>
      </c>
    </row>
    <row r="8" spans="2:10" ht="14.25" customHeight="1" x14ac:dyDescent="0.3">
      <c r="D8" s="5"/>
    </row>
    <row r="9" spans="2:10" ht="14.25" customHeight="1" x14ac:dyDescent="0.25"/>
    <row r="10" spans="2:10" ht="18.75" customHeight="1" x14ac:dyDescent="0.35">
      <c r="F10" s="26" t="s">
        <v>41</v>
      </c>
      <c r="G10" s="9"/>
      <c r="H10" s="10"/>
      <c r="I10" s="2"/>
    </row>
    <row r="11" spans="2:10" ht="17.25" customHeight="1" x14ac:dyDescent="0.35">
      <c r="B11" s="78" t="s">
        <v>31</v>
      </c>
      <c r="C11" s="78"/>
      <c r="F11" s="25" t="s">
        <v>84</v>
      </c>
      <c r="G11" s="23"/>
      <c r="H11" s="24"/>
      <c r="I11" s="23"/>
      <c r="J11" s="2"/>
    </row>
    <row r="12" spans="2:10" ht="17.25" customHeight="1" x14ac:dyDescent="0.35">
      <c r="B12" s="79" t="s">
        <v>85</v>
      </c>
      <c r="C12" s="79"/>
      <c r="F12" s="25" t="s">
        <v>113</v>
      </c>
      <c r="G12" s="23"/>
      <c r="H12" s="24"/>
      <c r="I12" s="23"/>
      <c r="J12" s="2"/>
    </row>
    <row r="13" spans="2:10" ht="17.25" customHeight="1" x14ac:dyDescent="0.35">
      <c r="B13" s="78" t="s">
        <v>21</v>
      </c>
      <c r="C13" s="78"/>
      <c r="F13" s="44" t="s">
        <v>68</v>
      </c>
      <c r="G13" s="1"/>
      <c r="H13" s="45"/>
      <c r="I13" s="23"/>
      <c r="J13" s="2"/>
    </row>
    <row r="14" spans="2:10" ht="17.25" customHeight="1" x14ac:dyDescent="0.35">
      <c r="B14" s="79" t="s">
        <v>86</v>
      </c>
      <c r="C14" s="79"/>
      <c r="F14" s="66">
        <v>77184</v>
      </c>
      <c r="G14" s="47" t="s">
        <v>40</v>
      </c>
      <c r="H14" s="48"/>
      <c r="I14" s="2"/>
      <c r="J14" s="1"/>
    </row>
    <row r="15" spans="2:10" x14ac:dyDescent="0.25">
      <c r="G15" s="1"/>
      <c r="H15" s="1"/>
      <c r="I15" s="1"/>
    </row>
    <row r="17" spans="2:9" ht="25.5" x14ac:dyDescent="0.25">
      <c r="B17" s="43" t="s">
        <v>4</v>
      </c>
      <c r="C17" s="80" t="s">
        <v>0</v>
      </c>
      <c r="D17" s="80"/>
      <c r="E17" s="80"/>
      <c r="F17" s="80"/>
      <c r="G17" s="42" t="s">
        <v>99</v>
      </c>
      <c r="H17" s="42" t="s">
        <v>100</v>
      </c>
      <c r="I17" s="42" t="s">
        <v>101</v>
      </c>
    </row>
    <row r="18" spans="2:9" x14ac:dyDescent="0.25">
      <c r="B18" s="65" t="str">
        <f>Devis!B18:I33</f>
        <v>LS3008</v>
      </c>
      <c r="C18" s="95" t="str">
        <f>Devis!C18</f>
        <v>Lecteur manuel</v>
      </c>
      <c r="D18" s="96"/>
      <c r="E18" s="96"/>
      <c r="F18" s="97"/>
      <c r="G18" s="28">
        <f>Devis!G18</f>
        <v>1</v>
      </c>
      <c r="H18" s="59"/>
      <c r="I18" s="60">
        <f>G18-H18</f>
        <v>1</v>
      </c>
    </row>
    <row r="19" spans="2:9" x14ac:dyDescent="0.25">
      <c r="B19" s="39" t="str">
        <f>Devis!B19:I34</f>
        <v>CBA-R01-S07PAR</v>
      </c>
      <c r="C19" s="92" t="str">
        <f>Devis!C19</f>
        <v>Câble universel RS232 2,3 mètres</v>
      </c>
      <c r="D19" s="93"/>
      <c r="E19" s="93"/>
      <c r="F19" s="94"/>
      <c r="G19" s="30">
        <f>Devis!G19</f>
        <v>1</v>
      </c>
      <c r="H19" s="61"/>
      <c r="I19" s="62">
        <f t="shared" ref="I19:I33" si="0">G19-H19</f>
        <v>1</v>
      </c>
    </row>
    <row r="20" spans="2:9" x14ac:dyDescent="0.25">
      <c r="B20" s="40" t="str">
        <f>Devis!B20:I35</f>
        <v>PWRS-14000-256R</v>
      </c>
      <c r="C20" s="98" t="str">
        <f>Devis!C20</f>
        <v>Alimentation 5v pour câble RS</v>
      </c>
      <c r="D20" s="99"/>
      <c r="E20" s="99"/>
      <c r="F20" s="100"/>
      <c r="G20" s="32">
        <f>Devis!G20</f>
        <v>1</v>
      </c>
      <c r="H20" s="63"/>
      <c r="I20" s="64">
        <f t="shared" si="0"/>
        <v>1</v>
      </c>
    </row>
    <row r="21" spans="2:9" x14ac:dyDescent="0.25">
      <c r="B21" s="39" t="str">
        <f>Devis!B21:I36</f>
        <v>116655306R</v>
      </c>
      <c r="C21" s="92" t="str">
        <f>Devis!C21</f>
        <v>Support mural pour  pistolet</v>
      </c>
      <c r="D21" s="93"/>
      <c r="E21" s="93"/>
      <c r="F21" s="94"/>
      <c r="G21" s="30">
        <f>Devis!G21</f>
        <v>1</v>
      </c>
      <c r="H21" s="61"/>
      <c r="I21" s="62">
        <f t="shared" si="0"/>
        <v>1</v>
      </c>
    </row>
    <row r="22" spans="2:9" x14ac:dyDescent="0.25">
      <c r="B22" s="40">
        <f>Devis!B22:I37</f>
        <v>0</v>
      </c>
      <c r="C22" s="98">
        <f>Devis!C22</f>
        <v>0</v>
      </c>
      <c r="D22" s="99"/>
      <c r="E22" s="99"/>
      <c r="F22" s="100"/>
      <c r="G22" s="32">
        <f>Devis!G22</f>
        <v>0</v>
      </c>
      <c r="H22" s="63"/>
      <c r="I22" s="64">
        <f t="shared" si="0"/>
        <v>0</v>
      </c>
    </row>
    <row r="23" spans="2:9" x14ac:dyDescent="0.25">
      <c r="B23" s="39">
        <f>Devis!B23:I38</f>
        <v>0</v>
      </c>
      <c r="C23" s="92">
        <f>Devis!C23</f>
        <v>0</v>
      </c>
      <c r="D23" s="93"/>
      <c r="E23" s="93"/>
      <c r="F23" s="94"/>
      <c r="G23" s="30">
        <f>Devis!G23</f>
        <v>0</v>
      </c>
      <c r="H23" s="61"/>
      <c r="I23" s="62">
        <f t="shared" si="0"/>
        <v>0</v>
      </c>
    </row>
    <row r="24" spans="2:9" x14ac:dyDescent="0.25">
      <c r="B24" s="40">
        <f>Devis!B24:I39</f>
        <v>0</v>
      </c>
      <c r="C24" s="98">
        <f>Devis!C24</f>
        <v>0</v>
      </c>
      <c r="D24" s="99"/>
      <c r="E24" s="99"/>
      <c r="F24" s="100"/>
      <c r="G24" s="32">
        <f>Devis!G24</f>
        <v>0</v>
      </c>
      <c r="H24" s="63"/>
      <c r="I24" s="64">
        <f t="shared" si="0"/>
        <v>0</v>
      </c>
    </row>
    <row r="25" spans="2:9" x14ac:dyDescent="0.25">
      <c r="B25" s="39">
        <f>Devis!B25:I40</f>
        <v>0</v>
      </c>
      <c r="C25" s="92">
        <f>Devis!C25</f>
        <v>0</v>
      </c>
      <c r="D25" s="93"/>
      <c r="E25" s="93"/>
      <c r="F25" s="94"/>
      <c r="G25" s="30">
        <f>Devis!G25</f>
        <v>0</v>
      </c>
      <c r="H25" s="61"/>
      <c r="I25" s="62">
        <f t="shared" si="0"/>
        <v>0</v>
      </c>
    </row>
    <row r="26" spans="2:9" x14ac:dyDescent="0.25">
      <c r="B26" s="40">
        <f>Devis!B26:I41</f>
        <v>0</v>
      </c>
      <c r="C26" s="98">
        <f>Devis!C26</f>
        <v>0</v>
      </c>
      <c r="D26" s="99"/>
      <c r="E26" s="99"/>
      <c r="F26" s="100"/>
      <c r="G26" s="32">
        <f>Devis!G26</f>
        <v>0</v>
      </c>
      <c r="H26" s="63"/>
      <c r="I26" s="64">
        <f t="shared" si="0"/>
        <v>0</v>
      </c>
    </row>
    <row r="27" spans="2:9" x14ac:dyDescent="0.25">
      <c r="B27" s="39">
        <f>Devis!B27:I42</f>
        <v>0</v>
      </c>
      <c r="C27" s="92">
        <f>Devis!C27</f>
        <v>0</v>
      </c>
      <c r="D27" s="93"/>
      <c r="E27" s="93"/>
      <c r="F27" s="94"/>
      <c r="G27" s="30">
        <f>Devis!G27</f>
        <v>0</v>
      </c>
      <c r="H27" s="61"/>
      <c r="I27" s="62">
        <f t="shared" si="0"/>
        <v>0</v>
      </c>
    </row>
    <row r="28" spans="2:9" x14ac:dyDescent="0.25">
      <c r="B28" s="40">
        <f>Devis!B28:I43</f>
        <v>0</v>
      </c>
      <c r="C28" s="98">
        <f>Devis!C28</f>
        <v>0</v>
      </c>
      <c r="D28" s="99"/>
      <c r="E28" s="99"/>
      <c r="F28" s="100"/>
      <c r="G28" s="32">
        <f>Devis!G28</f>
        <v>0</v>
      </c>
      <c r="H28" s="63"/>
      <c r="I28" s="64">
        <f t="shared" si="0"/>
        <v>0</v>
      </c>
    </row>
    <row r="29" spans="2:9" x14ac:dyDescent="0.25">
      <c r="B29" s="39">
        <f>Devis!B29:I44</f>
        <v>0</v>
      </c>
      <c r="C29" s="92">
        <f>Devis!C29</f>
        <v>0</v>
      </c>
      <c r="D29" s="93"/>
      <c r="E29" s="93"/>
      <c r="F29" s="94"/>
      <c r="G29" s="30">
        <f>Devis!G29</f>
        <v>0</v>
      </c>
      <c r="H29" s="61"/>
      <c r="I29" s="62">
        <f t="shared" si="0"/>
        <v>0</v>
      </c>
    </row>
    <row r="30" spans="2:9" x14ac:dyDescent="0.25">
      <c r="B30" s="40">
        <f>Devis!B30:I45</f>
        <v>0</v>
      </c>
      <c r="C30" s="98">
        <f>Devis!C30</f>
        <v>0</v>
      </c>
      <c r="D30" s="99"/>
      <c r="E30" s="99"/>
      <c r="F30" s="100"/>
      <c r="G30" s="32">
        <f>Devis!G30</f>
        <v>0</v>
      </c>
      <c r="H30" s="63"/>
      <c r="I30" s="64">
        <f t="shared" si="0"/>
        <v>0</v>
      </c>
    </row>
    <row r="31" spans="2:9" x14ac:dyDescent="0.25">
      <c r="B31" s="39">
        <f>Devis!B31:I46</f>
        <v>0</v>
      </c>
      <c r="C31" s="92">
        <f>Devis!C31</f>
        <v>0</v>
      </c>
      <c r="D31" s="93"/>
      <c r="E31" s="93"/>
      <c r="F31" s="94"/>
      <c r="G31" s="30">
        <f>Devis!G31</f>
        <v>0</v>
      </c>
      <c r="H31" s="61"/>
      <c r="I31" s="62">
        <f t="shared" si="0"/>
        <v>0</v>
      </c>
    </row>
    <row r="32" spans="2:9" x14ac:dyDescent="0.25">
      <c r="B32" s="40">
        <f>Devis!B32:I47</f>
        <v>0</v>
      </c>
      <c r="C32" s="98">
        <f>Devis!C32</f>
        <v>0</v>
      </c>
      <c r="D32" s="99"/>
      <c r="E32" s="99"/>
      <c r="F32" s="100"/>
      <c r="G32" s="32">
        <f>Devis!G32</f>
        <v>0</v>
      </c>
      <c r="H32" s="63"/>
      <c r="I32" s="64">
        <f t="shared" si="0"/>
        <v>0</v>
      </c>
    </row>
    <row r="33" spans="1:9" x14ac:dyDescent="0.25">
      <c r="B33" s="41">
        <f>Devis!B33:I48</f>
        <v>0</v>
      </c>
      <c r="C33" s="101">
        <f>Devis!C33</f>
        <v>0</v>
      </c>
      <c r="D33" s="102"/>
      <c r="E33" s="102"/>
      <c r="F33" s="103"/>
      <c r="G33" s="34">
        <f>Devis!G33</f>
        <v>0</v>
      </c>
      <c r="H33" s="17"/>
      <c r="I33" s="111">
        <f t="shared" si="0"/>
        <v>0</v>
      </c>
    </row>
    <row r="35" spans="1:9" x14ac:dyDescent="0.25">
      <c r="B35" s="3"/>
      <c r="C35" s="3"/>
      <c r="D35" s="3"/>
      <c r="E35" s="3"/>
      <c r="F35" s="3"/>
      <c r="G35" s="3"/>
      <c r="H35" s="3"/>
    </row>
    <row r="36" spans="1:9" x14ac:dyDescent="0.25">
      <c r="B36" s="3"/>
      <c r="C36" s="3"/>
      <c r="D36" s="3"/>
      <c r="E36" s="3"/>
      <c r="F36" s="3"/>
      <c r="G36" s="3"/>
      <c r="H36" s="3"/>
    </row>
    <row r="37" spans="1:9" x14ac:dyDescent="0.25">
      <c r="B37" s="3"/>
      <c r="C37" s="3"/>
      <c r="D37" s="3"/>
      <c r="E37" s="3"/>
      <c r="F37" s="3"/>
      <c r="G37" s="3"/>
      <c r="H37" s="3"/>
    </row>
    <row r="38" spans="1:9" x14ac:dyDescent="0.25">
      <c r="A38" s="3"/>
      <c r="B38" s="3"/>
      <c r="C38" s="3"/>
      <c r="D38" s="3"/>
      <c r="E38" s="3"/>
      <c r="F38" s="3"/>
      <c r="G38" s="3"/>
      <c r="H38" s="3"/>
      <c r="I38" s="3"/>
    </row>
    <row r="39" spans="1:9" ht="15" customHeight="1" x14ac:dyDescent="0.25">
      <c r="B39" s="3"/>
      <c r="C39" s="3"/>
      <c r="D39" s="3"/>
      <c r="E39" s="3"/>
      <c r="F39" s="3"/>
      <c r="G39" s="3"/>
      <c r="H39" s="3"/>
    </row>
    <row r="40" spans="1:9" x14ac:dyDescent="0.25">
      <c r="B40" s="3"/>
      <c r="C40" s="3"/>
      <c r="D40" s="3"/>
      <c r="E40" s="3"/>
      <c r="F40" s="3"/>
      <c r="G40" s="3"/>
      <c r="H40" s="3"/>
    </row>
    <row r="41" spans="1:9" x14ac:dyDescent="0.25">
      <c r="B41" s="3"/>
      <c r="C41" s="3"/>
      <c r="D41" s="3"/>
      <c r="E41" s="3"/>
      <c r="F41" s="3"/>
      <c r="G41" s="3"/>
      <c r="H41" s="3"/>
    </row>
    <row r="42" spans="1:9" x14ac:dyDescent="0.25">
      <c r="B42" s="3"/>
      <c r="C42" s="3"/>
      <c r="D42" s="3"/>
      <c r="E42" s="3"/>
      <c r="F42" s="3"/>
      <c r="G42" s="3"/>
      <c r="H42" s="3"/>
    </row>
    <row r="43" spans="1:9" x14ac:dyDescent="0.25">
      <c r="B43" s="3"/>
      <c r="C43" s="3"/>
      <c r="D43" s="3"/>
      <c r="E43" s="3"/>
      <c r="F43" s="3"/>
      <c r="G43" s="3"/>
      <c r="H43" s="3"/>
    </row>
    <row r="44" spans="1:9" x14ac:dyDescent="0.25">
      <c r="B44" s="3"/>
      <c r="C44" s="3"/>
      <c r="D44" s="3"/>
      <c r="E44" s="3"/>
      <c r="F44" s="3"/>
      <c r="G44" s="3"/>
      <c r="H44" s="3"/>
    </row>
    <row r="45" spans="1:9" x14ac:dyDescent="0.25">
      <c r="B45" s="3"/>
      <c r="C45" s="3"/>
      <c r="D45" s="3"/>
      <c r="E45" s="3"/>
    </row>
    <row r="46" spans="1:9" x14ac:dyDescent="0.25">
      <c r="B46" s="3"/>
      <c r="C46" s="3"/>
      <c r="D46" s="3"/>
      <c r="E46" s="3"/>
    </row>
    <row r="47" spans="1:9" x14ac:dyDescent="0.25">
      <c r="B47" s="3"/>
      <c r="C47" s="3"/>
      <c r="D47" s="3"/>
      <c r="E47" s="3"/>
    </row>
    <row r="48" spans="1:9" x14ac:dyDescent="0.25">
      <c r="B48" s="3"/>
      <c r="C48" s="3"/>
      <c r="D48" s="3"/>
      <c r="E48" s="3"/>
    </row>
  </sheetData>
  <mergeCells count="22">
    <mergeCell ref="C30:F30"/>
    <mergeCell ref="C31:F31"/>
    <mergeCell ref="C32:F32"/>
    <mergeCell ref="C33:F33"/>
    <mergeCell ref="C24:F24"/>
    <mergeCell ref="C25:F25"/>
    <mergeCell ref="C26:F26"/>
    <mergeCell ref="C27:F27"/>
    <mergeCell ref="C28:F28"/>
    <mergeCell ref="C29:F29"/>
    <mergeCell ref="C23:F23"/>
    <mergeCell ref="F2:I2"/>
    <mergeCell ref="B11:C11"/>
    <mergeCell ref="B12:C12"/>
    <mergeCell ref="B13:C13"/>
    <mergeCell ref="B14:C14"/>
    <mergeCell ref="C17:F17"/>
    <mergeCell ref="C18:F18"/>
    <mergeCell ref="C19:F19"/>
    <mergeCell ref="C20:F20"/>
    <mergeCell ref="C21:F21"/>
    <mergeCell ref="C22:F22"/>
  </mergeCells>
  <pageMargins left="0.19685039370078741" right="0.19685039370078741" top="0.19685039370078741" bottom="0.19685039370078741" header="0.31496062992125984" footer="0.31496062992125984"/>
  <pageSetup paperSize="9" orientation="portrait" r:id="rId1"/>
  <headerFooter>
    <oddFooter>&amp;C&amp;9Traçabilis  -  344, Grande rue  01700 MIRIBEL   Tél. 04.78.55.59.17    Fax. 0950.37.31.75   contact@tracabilis.com
RCS Bourg en Bresse 537 394 348 RM01  -  TVA intracommunautaire FR85537394348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'Base données'!$C$2:$C$30</xm:f>
          </x14:formula1>
          <xm:sqref>F11</xm:sqref>
        </x14:dataValidation>
        <x14:dataValidation type="list" allowBlank="1" showInputMessage="1" showErrorMessage="1">
          <x14:formula1>
            <xm:f>'Base données'!$B$2:$B$30</xm:f>
          </x14:formula1>
          <xm:sqref>F10</xm:sqref>
        </x14:dataValidation>
        <x14:dataValidation type="list" allowBlank="1" showInputMessage="1" showErrorMessage="1">
          <x14:formula1>
            <xm:f>'Base données'!$A$2:$A$30</xm:f>
          </x14:formula1>
          <xm:sqref>F4</xm:sqref>
        </x14:dataValidation>
        <x14:dataValidation type="list" allowBlank="1" showInputMessage="1" showErrorMessage="1">
          <x14:formula1>
            <xm:f>'Base données'!$G$2:$G$30</xm:f>
          </x14:formula1>
          <xm:sqref>G14</xm:sqref>
        </x14:dataValidation>
        <x14:dataValidation type="list" allowBlank="1" showInputMessage="1" showErrorMessage="1">
          <x14:formula1>
            <xm:f>'Base données'!$F$2:$F$30</xm:f>
          </x14:formula1>
          <xm:sqref>F14</xm:sqref>
        </x14:dataValidation>
        <x14:dataValidation type="list" allowBlank="1" showInputMessage="1" showErrorMessage="1">
          <x14:formula1>
            <xm:f>'Base données'!$D$2:$D$30</xm:f>
          </x14:formula1>
          <xm:sqref>F12</xm:sqref>
        </x14:dataValidation>
        <x14:dataValidation type="list" allowBlank="1" showInputMessage="1" showErrorMessage="1">
          <x14:formula1>
            <xm:f>'Base données'!$E$2:$E$30</xm:f>
          </x14:formula1>
          <xm:sqref>F13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7"/>
  <sheetViews>
    <sheetView tabSelected="1" view="pageLayout" zoomScaleNormal="100" workbookViewId="0">
      <selection activeCell="G44" sqref="G44"/>
    </sheetView>
  </sheetViews>
  <sheetFormatPr baseColWidth="10" defaultRowHeight="15" x14ac:dyDescent="0.25"/>
  <cols>
    <col min="1" max="1" width="1.42578125" customWidth="1"/>
    <col min="2" max="2" width="17" customWidth="1"/>
    <col min="3" max="9" width="11.28515625" customWidth="1"/>
  </cols>
  <sheetData>
    <row r="2" spans="2:10" ht="23.25" customHeight="1" x14ac:dyDescent="0.35">
      <c r="F2" s="76" t="s">
        <v>7</v>
      </c>
      <c r="G2" s="77"/>
      <c r="H2" s="77"/>
      <c r="I2" s="77"/>
      <c r="J2" s="37"/>
    </row>
    <row r="3" spans="2:10" ht="15" customHeight="1" x14ac:dyDescent="0.25">
      <c r="F3" s="36" t="s">
        <v>6</v>
      </c>
      <c r="G3" s="36" t="s">
        <v>5</v>
      </c>
      <c r="H3" s="36" t="s">
        <v>73</v>
      </c>
      <c r="I3" s="36"/>
    </row>
    <row r="4" spans="2:10" ht="18.75" customHeight="1" x14ac:dyDescent="0.25">
      <c r="F4" s="6" t="s">
        <v>103</v>
      </c>
      <c r="G4" s="7">
        <v>42437</v>
      </c>
      <c r="H4" s="6" t="s">
        <v>83</v>
      </c>
      <c r="I4" s="7"/>
    </row>
    <row r="6" spans="2:10" ht="14.25" customHeight="1" x14ac:dyDescent="0.25"/>
    <row r="7" spans="2:10" ht="12.75" customHeight="1" x14ac:dyDescent="0.25">
      <c r="B7" s="35" t="s">
        <v>97</v>
      </c>
    </row>
    <row r="8" spans="2:10" ht="14.25" customHeight="1" x14ac:dyDescent="0.3">
      <c r="D8" s="5"/>
    </row>
    <row r="9" spans="2:10" ht="14.25" customHeight="1" x14ac:dyDescent="0.25"/>
    <row r="10" spans="2:10" ht="18.75" customHeight="1" x14ac:dyDescent="0.35">
      <c r="F10" s="26" t="s">
        <v>41</v>
      </c>
      <c r="G10" s="9"/>
      <c r="H10" s="10"/>
      <c r="I10" s="2"/>
    </row>
    <row r="11" spans="2:10" ht="17.25" customHeight="1" x14ac:dyDescent="0.35">
      <c r="B11" s="78" t="s">
        <v>31</v>
      </c>
      <c r="C11" s="78"/>
      <c r="F11" s="25" t="s">
        <v>84</v>
      </c>
      <c r="G11" s="23"/>
      <c r="H11" s="24"/>
      <c r="I11" s="23"/>
      <c r="J11" s="2"/>
    </row>
    <row r="12" spans="2:10" ht="17.25" customHeight="1" x14ac:dyDescent="0.35">
      <c r="B12" s="79" t="s">
        <v>85</v>
      </c>
      <c r="C12" s="79"/>
      <c r="F12" s="25"/>
      <c r="G12" s="23"/>
      <c r="H12" s="24"/>
      <c r="I12" s="23"/>
      <c r="J12" s="2"/>
    </row>
    <row r="13" spans="2:10" ht="17.25" customHeight="1" x14ac:dyDescent="0.35">
      <c r="B13" s="78" t="s">
        <v>21</v>
      </c>
      <c r="C13" s="78"/>
      <c r="F13" s="44"/>
      <c r="G13" s="1"/>
      <c r="H13" s="45"/>
      <c r="I13" s="23"/>
      <c r="J13" s="2"/>
    </row>
    <row r="14" spans="2:10" ht="17.25" customHeight="1" x14ac:dyDescent="0.35">
      <c r="B14" s="79" t="s">
        <v>86</v>
      </c>
      <c r="C14" s="79"/>
      <c r="F14" s="46"/>
      <c r="G14" s="47"/>
      <c r="H14" s="48"/>
      <c r="I14" s="2"/>
      <c r="J14" s="1"/>
    </row>
    <row r="15" spans="2:10" x14ac:dyDescent="0.25">
      <c r="G15" s="1"/>
      <c r="H15" s="1"/>
      <c r="I15" s="1"/>
    </row>
    <row r="17" spans="2:9" x14ac:dyDescent="0.25">
      <c r="B17" s="68" t="s">
        <v>4</v>
      </c>
      <c r="C17" s="80" t="s">
        <v>0</v>
      </c>
      <c r="D17" s="80"/>
      <c r="E17" s="80"/>
      <c r="F17" s="80"/>
      <c r="G17" s="67" t="s">
        <v>1</v>
      </c>
      <c r="H17" s="67" t="s">
        <v>2</v>
      </c>
      <c r="I17" s="67" t="s">
        <v>3</v>
      </c>
    </row>
    <row r="18" spans="2:9" x14ac:dyDescent="0.25">
      <c r="B18" s="72" t="str">
        <f>Devis!B18:I33</f>
        <v>LS3008</v>
      </c>
      <c r="C18" s="81" t="str">
        <f>Devis!C18</f>
        <v>Lecteur manuel</v>
      </c>
      <c r="D18" s="82"/>
      <c r="E18" s="82"/>
      <c r="F18" s="83"/>
      <c r="G18" s="28">
        <f>Devis!G18</f>
        <v>1</v>
      </c>
      <c r="H18" s="11">
        <f>Devis!H18</f>
        <v>232.88</v>
      </c>
      <c r="I18" s="12">
        <f>H18*G18</f>
        <v>232.88</v>
      </c>
    </row>
    <row r="19" spans="2:9" x14ac:dyDescent="0.25">
      <c r="B19" s="70" t="str">
        <f>Devis!B19:I34</f>
        <v>CBA-R01-S07PAR</v>
      </c>
      <c r="C19" s="84" t="str">
        <f>Devis!C19</f>
        <v>Câble universel RS232 2,3 mètres</v>
      </c>
      <c r="D19" s="85"/>
      <c r="E19" s="85"/>
      <c r="F19" s="86"/>
      <c r="G19" s="30">
        <f>Devis!G19</f>
        <v>1</v>
      </c>
      <c r="H19" s="13">
        <f>Devis!H19</f>
        <v>18.190000000000001</v>
      </c>
      <c r="I19" s="14">
        <f t="shared" ref="I19:I33" si="0">H19*G19</f>
        <v>18.190000000000001</v>
      </c>
    </row>
    <row r="20" spans="2:9" x14ac:dyDescent="0.25">
      <c r="B20" s="69" t="str">
        <f>Devis!B20:I35</f>
        <v>PWRS-14000-256R</v>
      </c>
      <c r="C20" s="73" t="str">
        <f>Devis!C20</f>
        <v>Alimentation 5v pour câble RS</v>
      </c>
      <c r="D20" s="74"/>
      <c r="E20" s="74"/>
      <c r="F20" s="75"/>
      <c r="G20" s="32">
        <f>Devis!G20</f>
        <v>1</v>
      </c>
      <c r="H20" s="15">
        <f>Devis!H20</f>
        <v>23.31</v>
      </c>
      <c r="I20" s="16">
        <f t="shared" si="0"/>
        <v>23.31</v>
      </c>
    </row>
    <row r="21" spans="2:9" x14ac:dyDescent="0.25">
      <c r="B21" s="70" t="str">
        <f>Devis!B21:I36</f>
        <v>116655306R</v>
      </c>
      <c r="C21" s="84" t="str">
        <f>Devis!C21</f>
        <v>Support mural pour  pistolet</v>
      </c>
      <c r="D21" s="85"/>
      <c r="E21" s="85"/>
      <c r="F21" s="86"/>
      <c r="G21" s="30">
        <f>Devis!G21</f>
        <v>1</v>
      </c>
      <c r="H21" s="13">
        <f>Devis!H21</f>
        <v>23.31</v>
      </c>
      <c r="I21" s="14">
        <f t="shared" si="0"/>
        <v>23.31</v>
      </c>
    </row>
    <row r="22" spans="2:9" x14ac:dyDescent="0.25">
      <c r="B22" s="69">
        <f>Devis!B22:I37</f>
        <v>0</v>
      </c>
      <c r="C22" s="73">
        <f>Devis!C22</f>
        <v>0</v>
      </c>
      <c r="D22" s="74"/>
      <c r="E22" s="74"/>
      <c r="F22" s="75"/>
      <c r="G22" s="32">
        <f>Devis!G22</f>
        <v>0</v>
      </c>
      <c r="H22" s="15">
        <f>Devis!H22</f>
        <v>0</v>
      </c>
      <c r="I22" s="16">
        <f t="shared" si="0"/>
        <v>0</v>
      </c>
    </row>
    <row r="23" spans="2:9" x14ac:dyDescent="0.25">
      <c r="B23" s="70">
        <f>Devis!B23:I38</f>
        <v>0</v>
      </c>
      <c r="C23" s="84">
        <f>Devis!C23</f>
        <v>0</v>
      </c>
      <c r="D23" s="85"/>
      <c r="E23" s="85"/>
      <c r="F23" s="86"/>
      <c r="G23" s="30">
        <f>Devis!G23</f>
        <v>0</v>
      </c>
      <c r="H23" s="13">
        <f>Devis!H23</f>
        <v>0</v>
      </c>
      <c r="I23" s="14">
        <f t="shared" si="0"/>
        <v>0</v>
      </c>
    </row>
    <row r="24" spans="2:9" x14ac:dyDescent="0.25">
      <c r="B24" s="69">
        <f>Devis!B24:I39</f>
        <v>0</v>
      </c>
      <c r="C24" s="73">
        <f>Devis!C24</f>
        <v>0</v>
      </c>
      <c r="D24" s="74"/>
      <c r="E24" s="74"/>
      <c r="F24" s="75"/>
      <c r="G24" s="32">
        <f>Devis!G24</f>
        <v>0</v>
      </c>
      <c r="H24" s="15">
        <f>Devis!H24</f>
        <v>0</v>
      </c>
      <c r="I24" s="16">
        <f t="shared" si="0"/>
        <v>0</v>
      </c>
    </row>
    <row r="25" spans="2:9" x14ac:dyDescent="0.25">
      <c r="B25" s="70">
        <f>Devis!B25:I40</f>
        <v>0</v>
      </c>
      <c r="C25" s="84">
        <f>Devis!C25</f>
        <v>0</v>
      </c>
      <c r="D25" s="85"/>
      <c r="E25" s="85"/>
      <c r="F25" s="86"/>
      <c r="G25" s="30">
        <f>Devis!G25</f>
        <v>0</v>
      </c>
      <c r="H25" s="13">
        <f>Devis!H25</f>
        <v>0</v>
      </c>
      <c r="I25" s="14">
        <f t="shared" si="0"/>
        <v>0</v>
      </c>
    </row>
    <row r="26" spans="2:9" x14ac:dyDescent="0.25">
      <c r="B26" s="69">
        <f>Devis!B26:I41</f>
        <v>0</v>
      </c>
      <c r="C26" s="73">
        <f>Devis!C26</f>
        <v>0</v>
      </c>
      <c r="D26" s="74"/>
      <c r="E26" s="74"/>
      <c r="F26" s="75"/>
      <c r="G26" s="32">
        <f>Devis!G26</f>
        <v>0</v>
      </c>
      <c r="H26" s="15">
        <f>Devis!H26</f>
        <v>0</v>
      </c>
      <c r="I26" s="16">
        <f t="shared" si="0"/>
        <v>0</v>
      </c>
    </row>
    <row r="27" spans="2:9" x14ac:dyDescent="0.25">
      <c r="B27" s="70">
        <f>Devis!B27:I42</f>
        <v>0</v>
      </c>
      <c r="C27" s="84">
        <f>Devis!C27</f>
        <v>0</v>
      </c>
      <c r="D27" s="85"/>
      <c r="E27" s="85"/>
      <c r="F27" s="86"/>
      <c r="G27" s="30">
        <f>Devis!G27</f>
        <v>0</v>
      </c>
      <c r="H27" s="13">
        <f>Devis!H27</f>
        <v>0</v>
      </c>
      <c r="I27" s="14">
        <f t="shared" si="0"/>
        <v>0</v>
      </c>
    </row>
    <row r="28" spans="2:9" x14ac:dyDescent="0.25">
      <c r="B28" s="69">
        <f>Devis!B28:I43</f>
        <v>0</v>
      </c>
      <c r="C28" s="73">
        <f>Devis!C28</f>
        <v>0</v>
      </c>
      <c r="D28" s="74"/>
      <c r="E28" s="74"/>
      <c r="F28" s="75"/>
      <c r="G28" s="32">
        <f>Devis!G28</f>
        <v>0</v>
      </c>
      <c r="H28" s="15">
        <f>Devis!H28</f>
        <v>0</v>
      </c>
      <c r="I28" s="16">
        <f t="shared" si="0"/>
        <v>0</v>
      </c>
    </row>
    <row r="29" spans="2:9" x14ac:dyDescent="0.25">
      <c r="B29" s="70">
        <f>Devis!B29:I44</f>
        <v>0</v>
      </c>
      <c r="C29" s="84">
        <f>Devis!C29</f>
        <v>0</v>
      </c>
      <c r="D29" s="85"/>
      <c r="E29" s="85"/>
      <c r="F29" s="86"/>
      <c r="G29" s="30">
        <f>Devis!G29</f>
        <v>0</v>
      </c>
      <c r="H29" s="13">
        <f>Devis!H29</f>
        <v>0</v>
      </c>
      <c r="I29" s="14">
        <f t="shared" si="0"/>
        <v>0</v>
      </c>
    </row>
    <row r="30" spans="2:9" x14ac:dyDescent="0.25">
      <c r="B30" s="69">
        <f>Devis!B30:I45</f>
        <v>0</v>
      </c>
      <c r="C30" s="73">
        <f>Devis!C30</f>
        <v>0</v>
      </c>
      <c r="D30" s="74"/>
      <c r="E30" s="74"/>
      <c r="F30" s="75"/>
      <c r="G30" s="32">
        <f>Devis!G30</f>
        <v>0</v>
      </c>
      <c r="H30" s="15">
        <f>Devis!H30</f>
        <v>0</v>
      </c>
      <c r="I30" s="16">
        <f t="shared" si="0"/>
        <v>0</v>
      </c>
    </row>
    <row r="31" spans="2:9" x14ac:dyDescent="0.25">
      <c r="B31" s="70">
        <f>Devis!B31:I46</f>
        <v>0</v>
      </c>
      <c r="C31" s="84">
        <f>Devis!C31</f>
        <v>0</v>
      </c>
      <c r="D31" s="85"/>
      <c r="E31" s="85"/>
      <c r="F31" s="86"/>
      <c r="G31" s="30">
        <f>Devis!G31</f>
        <v>0</v>
      </c>
      <c r="H31" s="13">
        <f>Devis!H31</f>
        <v>0</v>
      </c>
      <c r="I31" s="14">
        <f t="shared" si="0"/>
        <v>0</v>
      </c>
    </row>
    <row r="32" spans="2:9" x14ac:dyDescent="0.25">
      <c r="B32" s="69">
        <f>Devis!B32:I47</f>
        <v>0</v>
      </c>
      <c r="C32" s="73">
        <f>Devis!C32</f>
        <v>0</v>
      </c>
      <c r="D32" s="74"/>
      <c r="E32" s="74"/>
      <c r="F32" s="75"/>
      <c r="G32" s="32">
        <f>Devis!G32</f>
        <v>0</v>
      </c>
      <c r="H32" s="15">
        <f>Devis!H32</f>
        <v>0</v>
      </c>
      <c r="I32" s="16">
        <f t="shared" si="0"/>
        <v>0</v>
      </c>
    </row>
    <row r="33" spans="1:9" x14ac:dyDescent="0.25">
      <c r="B33" s="71">
        <f>Devis!B33:I48</f>
        <v>0</v>
      </c>
      <c r="C33" s="87">
        <f>Devis!C33</f>
        <v>0</v>
      </c>
      <c r="D33" s="88"/>
      <c r="E33" s="88"/>
      <c r="F33" s="89"/>
      <c r="G33" s="34">
        <f>Devis!G33</f>
        <v>0</v>
      </c>
      <c r="H33" s="17">
        <f>Devis!H33</f>
        <v>0</v>
      </c>
      <c r="I33" s="18">
        <f t="shared" si="0"/>
        <v>0</v>
      </c>
    </row>
    <row r="35" spans="1:9" x14ac:dyDescent="0.25">
      <c r="B35" s="43" t="s">
        <v>22</v>
      </c>
      <c r="C35" s="43" t="s">
        <v>23</v>
      </c>
      <c r="D35" s="43" t="s">
        <v>25</v>
      </c>
      <c r="E35" s="43" t="s">
        <v>24</v>
      </c>
      <c r="F35" s="43" t="s">
        <v>8</v>
      </c>
      <c r="G35" s="3"/>
      <c r="H35" s="107" t="s">
        <v>9</v>
      </c>
      <c r="I35" s="108"/>
    </row>
    <row r="36" spans="1:9" x14ac:dyDescent="0.25">
      <c r="B36" s="8">
        <f>I18+I19+I20+I21+I22+I23+I24+I25+I26+I27+I28+I29+I30+I31+I32+I33</f>
        <v>297.69</v>
      </c>
      <c r="C36" s="6">
        <v>20</v>
      </c>
      <c r="D36" s="8">
        <v>30</v>
      </c>
      <c r="E36" s="8">
        <f>H36-F36</f>
        <v>65.538000000000011</v>
      </c>
      <c r="F36" s="8">
        <f>B36+D36</f>
        <v>327.69</v>
      </c>
      <c r="G36" s="3"/>
      <c r="H36" s="109">
        <f>F36*1.2</f>
        <v>393.22800000000001</v>
      </c>
      <c r="I36" s="110"/>
    </row>
    <row r="38" spans="1:9" x14ac:dyDescent="0.25">
      <c r="A38" s="3"/>
      <c r="B38" s="43" t="s">
        <v>26</v>
      </c>
      <c r="C38" s="43" t="s">
        <v>27</v>
      </c>
      <c r="D38" s="3"/>
      <c r="E38" s="3"/>
      <c r="F38" s="3"/>
      <c r="G38" s="3"/>
      <c r="H38" s="3"/>
      <c r="I38" s="3"/>
    </row>
    <row r="39" spans="1:9" ht="15" customHeight="1" x14ac:dyDescent="0.25">
      <c r="B39" s="8" t="s">
        <v>119</v>
      </c>
      <c r="C39" s="7">
        <f>G4+30</f>
        <v>42467</v>
      </c>
      <c r="D39" s="3"/>
      <c r="E39" s="3"/>
      <c r="F39" s="3"/>
    </row>
    <row r="40" spans="1:9" x14ac:dyDescent="0.25">
      <c r="B40" s="3"/>
      <c r="C40" s="3"/>
      <c r="D40" s="3"/>
      <c r="E40" s="3"/>
      <c r="F40" s="3"/>
    </row>
    <row r="41" spans="1:9" x14ac:dyDescent="0.25">
      <c r="B41" s="3"/>
      <c r="C41" s="3"/>
      <c r="D41" s="3"/>
      <c r="E41" s="3"/>
      <c r="F41" s="3"/>
    </row>
    <row r="42" spans="1:9" x14ac:dyDescent="0.25">
      <c r="B42" s="105" t="s">
        <v>28</v>
      </c>
      <c r="C42" s="106"/>
      <c r="D42" s="3"/>
      <c r="E42" s="3"/>
    </row>
    <row r="43" spans="1:9" x14ac:dyDescent="0.25">
      <c r="B43" s="49" t="s">
        <v>120</v>
      </c>
      <c r="C43" s="50"/>
      <c r="D43" s="51"/>
      <c r="E43" s="52"/>
    </row>
    <row r="44" spans="1:9" x14ac:dyDescent="0.25">
      <c r="B44" s="53" t="s">
        <v>122</v>
      </c>
      <c r="C44" s="54"/>
      <c r="D44" s="55"/>
      <c r="E44" s="56"/>
    </row>
    <row r="45" spans="1:9" x14ac:dyDescent="0.25">
      <c r="B45" s="57" t="s">
        <v>121</v>
      </c>
      <c r="C45" s="58" t="s">
        <v>70</v>
      </c>
      <c r="D45" s="58"/>
      <c r="E45" s="58"/>
    </row>
    <row r="46" spans="1:9" x14ac:dyDescent="0.25">
      <c r="B46" s="57" t="s">
        <v>29</v>
      </c>
      <c r="C46" s="58" t="s">
        <v>71</v>
      </c>
      <c r="D46" s="58"/>
      <c r="E46" s="58"/>
    </row>
    <row r="47" spans="1:9" x14ac:dyDescent="0.25">
      <c r="B47" s="57" t="s">
        <v>30</v>
      </c>
      <c r="C47" s="104" t="s">
        <v>72</v>
      </c>
      <c r="D47" s="104"/>
      <c r="E47" s="104"/>
    </row>
  </sheetData>
  <mergeCells count="26">
    <mergeCell ref="C47:E47"/>
    <mergeCell ref="B42:C42"/>
    <mergeCell ref="H35:I35"/>
    <mergeCell ref="H36:I36"/>
    <mergeCell ref="C30:F30"/>
    <mergeCell ref="C31:F31"/>
    <mergeCell ref="C32:F32"/>
    <mergeCell ref="C33:F33"/>
    <mergeCell ref="C29:F29"/>
    <mergeCell ref="C18:F18"/>
    <mergeCell ref="C19:F19"/>
    <mergeCell ref="C20:F20"/>
    <mergeCell ref="C21:F21"/>
    <mergeCell ref="C22:F22"/>
    <mergeCell ref="C23:F23"/>
    <mergeCell ref="C24:F24"/>
    <mergeCell ref="C25:F25"/>
    <mergeCell ref="C26:F26"/>
    <mergeCell ref="C27:F27"/>
    <mergeCell ref="C28:F28"/>
    <mergeCell ref="C17:F17"/>
    <mergeCell ref="F2:I2"/>
    <mergeCell ref="B11:C11"/>
    <mergeCell ref="B12:C12"/>
    <mergeCell ref="B13:C13"/>
    <mergeCell ref="B14:C14"/>
  </mergeCells>
  <dataValidations count="1">
    <dataValidation type="list" allowBlank="1" showInputMessage="1" showErrorMessage="1" sqref="F14">
      <formula1>$B$2:$B$31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portrait" r:id="rId1"/>
  <headerFooter>
    <oddFooter>&amp;C&amp;9Traçabilis  -  344, Grande rue  01700 MIRIBEL   Tél. 04.78.55.59.17    Fax. 0950.37.31.75   contact@tracabilis.com
RCS Bourg en Bresse 537 394 348 RM01  -  TVA intracommunautaire FR85537394348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'Base données'!$A$2:$A$30</xm:f>
          </x14:formula1>
          <xm:sqref>F4</xm:sqref>
        </x14:dataValidation>
        <x14:dataValidation type="list" allowBlank="1" showInputMessage="1" showErrorMessage="1">
          <x14:formula1>
            <xm:f>'Base données'!$B$2:$B$30</xm:f>
          </x14:formula1>
          <xm:sqref>F10</xm:sqref>
        </x14:dataValidation>
        <x14:dataValidation type="list" allowBlank="1" showInputMessage="1" showErrorMessage="1">
          <x14:formula1>
            <xm:f>'Base données'!$C$2:$C$30</xm:f>
          </x14:formula1>
          <xm:sqref>F11</xm:sqref>
        </x14:dataValidation>
        <x14:dataValidation type="list" allowBlank="1" showInputMessage="1" showErrorMessage="1">
          <x14:formula1>
            <xm:f>'Base données'!$D$2:$D$30</xm:f>
          </x14:formula1>
          <xm:sqref>F12</xm:sqref>
        </x14:dataValidation>
        <x14:dataValidation type="list" allowBlank="1" showInputMessage="1" showErrorMessage="1">
          <x14:formula1>
            <xm:f>'Base données'!$G$2:$G$30</xm:f>
          </x14:formula1>
          <xm:sqref>G13</xm:sqref>
        </x14:dataValidation>
        <x14:dataValidation type="list" allowBlank="1" showInputMessage="1" showErrorMessage="1">
          <x14:formula1>
            <xm:f>'Base données'!$E$2:$E$30</xm:f>
          </x14:formula1>
          <xm:sqref>F13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0"/>
  <sheetViews>
    <sheetView workbookViewId="0">
      <selection activeCell="C27" sqref="C27"/>
    </sheetView>
  </sheetViews>
  <sheetFormatPr baseColWidth="10" defaultRowHeight="15" x14ac:dyDescent="0.25"/>
  <cols>
    <col min="1" max="1" width="17.85546875" customWidth="1"/>
    <col min="2" max="2" width="27.85546875" customWidth="1"/>
    <col min="3" max="3" width="26" customWidth="1"/>
    <col min="4" max="4" width="29.7109375" customWidth="1"/>
    <col min="5" max="5" width="22" customWidth="1"/>
    <col min="6" max="6" width="11.42578125" style="3"/>
  </cols>
  <sheetData>
    <row r="1" spans="1:7" x14ac:dyDescent="0.25">
      <c r="A1" s="19" t="s">
        <v>6</v>
      </c>
      <c r="B1" s="19" t="s">
        <v>32</v>
      </c>
      <c r="C1" s="19" t="s">
        <v>33</v>
      </c>
      <c r="D1" s="19" t="s">
        <v>34</v>
      </c>
      <c r="E1" s="19"/>
      <c r="F1" s="38" t="s">
        <v>35</v>
      </c>
      <c r="G1" s="19" t="s">
        <v>36</v>
      </c>
    </row>
    <row r="2" spans="1:7" x14ac:dyDescent="0.25">
      <c r="A2" t="s">
        <v>102</v>
      </c>
      <c r="B2" s="20" t="s">
        <v>37</v>
      </c>
      <c r="C2" s="20" t="s">
        <v>38</v>
      </c>
      <c r="D2" s="20" t="s">
        <v>39</v>
      </c>
      <c r="E2" s="20"/>
      <c r="F2" s="22">
        <v>77184</v>
      </c>
      <c r="G2" s="20" t="s">
        <v>40</v>
      </c>
    </row>
    <row r="3" spans="1:7" x14ac:dyDescent="0.25">
      <c r="A3" t="s">
        <v>103</v>
      </c>
      <c r="B3" s="20" t="s">
        <v>41</v>
      </c>
      <c r="C3" s="20" t="s">
        <v>42</v>
      </c>
      <c r="D3" s="20"/>
      <c r="E3" s="20"/>
      <c r="F3" s="22">
        <v>69670</v>
      </c>
      <c r="G3" s="20" t="s">
        <v>43</v>
      </c>
    </row>
    <row r="4" spans="1:7" x14ac:dyDescent="0.25">
      <c r="A4" t="s">
        <v>123</v>
      </c>
      <c r="B4" t="s">
        <v>44</v>
      </c>
      <c r="C4" s="20" t="s">
        <v>45</v>
      </c>
      <c r="D4" t="s">
        <v>113</v>
      </c>
      <c r="E4" t="s">
        <v>68</v>
      </c>
      <c r="F4" s="22">
        <v>13881</v>
      </c>
      <c r="G4" t="s">
        <v>67</v>
      </c>
    </row>
    <row r="5" spans="1:7" x14ac:dyDescent="0.25">
      <c r="A5" t="s">
        <v>124</v>
      </c>
      <c r="B5" t="s">
        <v>44</v>
      </c>
      <c r="D5" t="s">
        <v>77</v>
      </c>
      <c r="E5" t="s">
        <v>78</v>
      </c>
      <c r="F5" s="22">
        <v>37170</v>
      </c>
      <c r="G5" t="s">
        <v>79</v>
      </c>
    </row>
    <row r="6" spans="1:7" x14ac:dyDescent="0.25">
      <c r="A6" t="s">
        <v>125</v>
      </c>
      <c r="B6" t="s">
        <v>44</v>
      </c>
      <c r="C6" s="20"/>
      <c r="D6" t="s">
        <v>126</v>
      </c>
      <c r="E6" t="s">
        <v>127</v>
      </c>
      <c r="F6" s="22">
        <v>92197</v>
      </c>
      <c r="G6" t="s">
        <v>128</v>
      </c>
    </row>
    <row r="7" spans="1:7" x14ac:dyDescent="0.25">
      <c r="A7" t="s">
        <v>104</v>
      </c>
      <c r="B7" t="s">
        <v>65</v>
      </c>
      <c r="C7" t="s">
        <v>46</v>
      </c>
      <c r="D7" t="s">
        <v>129</v>
      </c>
      <c r="F7" s="22">
        <v>26000</v>
      </c>
      <c r="G7" t="s">
        <v>47</v>
      </c>
    </row>
    <row r="8" spans="1:7" x14ac:dyDescent="0.25">
      <c r="A8" t="s">
        <v>105</v>
      </c>
      <c r="B8" t="s">
        <v>48</v>
      </c>
      <c r="C8" s="20" t="s">
        <v>49</v>
      </c>
      <c r="F8" s="22">
        <v>26240</v>
      </c>
      <c r="G8" t="s">
        <v>50</v>
      </c>
    </row>
    <row r="9" spans="1:7" x14ac:dyDescent="0.25">
      <c r="A9" t="s">
        <v>106</v>
      </c>
      <c r="B9" t="s">
        <v>51</v>
      </c>
      <c r="C9" s="20" t="s">
        <v>45</v>
      </c>
      <c r="D9" t="s">
        <v>52</v>
      </c>
      <c r="F9" s="22">
        <v>92650</v>
      </c>
      <c r="G9" t="s">
        <v>53</v>
      </c>
    </row>
    <row r="10" spans="1:7" x14ac:dyDescent="0.25">
      <c r="A10" t="s">
        <v>130</v>
      </c>
      <c r="B10" t="s">
        <v>51</v>
      </c>
      <c r="C10" s="20" t="s">
        <v>131</v>
      </c>
      <c r="D10" t="s">
        <v>132</v>
      </c>
      <c r="F10" s="22">
        <v>83870</v>
      </c>
      <c r="G10" t="s">
        <v>133</v>
      </c>
    </row>
    <row r="11" spans="1:7" x14ac:dyDescent="0.25">
      <c r="A11" t="s">
        <v>107</v>
      </c>
      <c r="B11" t="s">
        <v>54</v>
      </c>
      <c r="C11" s="20" t="s">
        <v>55</v>
      </c>
      <c r="D11" t="s">
        <v>56</v>
      </c>
      <c r="F11" s="22">
        <v>74106</v>
      </c>
      <c r="G11" t="s">
        <v>57</v>
      </c>
    </row>
    <row r="12" spans="1:7" x14ac:dyDescent="0.25">
      <c r="A12" t="s">
        <v>108</v>
      </c>
      <c r="B12" t="s">
        <v>134</v>
      </c>
      <c r="C12" s="20" t="s">
        <v>58</v>
      </c>
      <c r="D12" t="s">
        <v>69</v>
      </c>
      <c r="E12" t="s">
        <v>135</v>
      </c>
      <c r="F12" s="22">
        <v>73370</v>
      </c>
      <c r="G12" t="s">
        <v>59</v>
      </c>
    </row>
    <row r="13" spans="1:7" x14ac:dyDescent="0.25">
      <c r="A13" t="s">
        <v>136</v>
      </c>
      <c r="B13" t="s">
        <v>134</v>
      </c>
      <c r="C13" s="20" t="s">
        <v>137</v>
      </c>
      <c r="D13" t="s">
        <v>138</v>
      </c>
      <c r="F13" s="22">
        <v>92300</v>
      </c>
      <c r="G13" t="s">
        <v>139</v>
      </c>
    </row>
    <row r="14" spans="1:7" x14ac:dyDescent="0.25">
      <c r="A14" t="s">
        <v>109</v>
      </c>
      <c r="B14" t="s">
        <v>60</v>
      </c>
      <c r="C14" s="20" t="s">
        <v>61</v>
      </c>
      <c r="D14" t="s">
        <v>62</v>
      </c>
      <c r="F14" s="22">
        <v>1100</v>
      </c>
      <c r="G14" t="s">
        <v>112</v>
      </c>
    </row>
    <row r="15" spans="1:7" x14ac:dyDescent="0.25">
      <c r="A15" t="s">
        <v>110</v>
      </c>
      <c r="B15" t="s">
        <v>63</v>
      </c>
      <c r="C15" s="20" t="s">
        <v>64</v>
      </c>
      <c r="F15" s="22">
        <v>69009</v>
      </c>
      <c r="G15" t="s">
        <v>66</v>
      </c>
    </row>
    <row r="16" spans="1:7" x14ac:dyDescent="0.25">
      <c r="A16" t="s">
        <v>111</v>
      </c>
      <c r="B16" t="s">
        <v>74</v>
      </c>
      <c r="C16" s="20" t="s">
        <v>75</v>
      </c>
      <c r="F16" s="22">
        <v>84275</v>
      </c>
      <c r="G16" t="s">
        <v>76</v>
      </c>
    </row>
    <row r="17" spans="1:7" x14ac:dyDescent="0.25">
      <c r="A17" t="s">
        <v>114</v>
      </c>
      <c r="B17" t="s">
        <v>115</v>
      </c>
      <c r="C17" s="20" t="s">
        <v>116</v>
      </c>
      <c r="D17" t="s">
        <v>117</v>
      </c>
      <c r="F17" s="22">
        <v>13592</v>
      </c>
      <c r="G17" t="s">
        <v>118</v>
      </c>
    </row>
    <row r="18" spans="1:7" x14ac:dyDescent="0.25">
      <c r="A18" t="s">
        <v>140</v>
      </c>
      <c r="B18" t="s">
        <v>141</v>
      </c>
      <c r="C18" s="20" t="s">
        <v>142</v>
      </c>
      <c r="F18" s="22">
        <v>73310</v>
      </c>
      <c r="G18" t="s">
        <v>143</v>
      </c>
    </row>
    <row r="19" spans="1:7" x14ac:dyDescent="0.25">
      <c r="A19" t="s">
        <v>144</v>
      </c>
      <c r="B19" t="s">
        <v>145</v>
      </c>
      <c r="C19" s="20" t="s">
        <v>146</v>
      </c>
      <c r="D19" t="s">
        <v>147</v>
      </c>
      <c r="E19" t="s">
        <v>148</v>
      </c>
      <c r="F19" s="22">
        <v>84100</v>
      </c>
      <c r="G19" t="s">
        <v>149</v>
      </c>
    </row>
    <row r="20" spans="1:7" x14ac:dyDescent="0.25">
      <c r="A20" t="s">
        <v>10</v>
      </c>
      <c r="F20" s="22"/>
    </row>
    <row r="21" spans="1:7" x14ac:dyDescent="0.25">
      <c r="A21" t="s">
        <v>11</v>
      </c>
      <c r="F21" s="22"/>
    </row>
    <row r="22" spans="1:7" x14ac:dyDescent="0.25">
      <c r="A22" t="s">
        <v>12</v>
      </c>
      <c r="F22" s="22"/>
    </row>
    <row r="23" spans="1:7" x14ac:dyDescent="0.25">
      <c r="A23" t="s">
        <v>13</v>
      </c>
      <c r="F23" s="22"/>
    </row>
    <row r="24" spans="1:7" x14ac:dyDescent="0.25">
      <c r="A24" t="s">
        <v>14</v>
      </c>
      <c r="F24" s="22"/>
    </row>
    <row r="25" spans="1:7" x14ac:dyDescent="0.25">
      <c r="A25" t="s">
        <v>15</v>
      </c>
      <c r="F25" s="22"/>
    </row>
    <row r="26" spans="1:7" x14ac:dyDescent="0.25">
      <c r="A26" t="s">
        <v>16</v>
      </c>
      <c r="F26" s="22"/>
    </row>
    <row r="27" spans="1:7" x14ac:dyDescent="0.25">
      <c r="A27" t="s">
        <v>17</v>
      </c>
      <c r="F27" s="22"/>
    </row>
    <row r="28" spans="1:7" x14ac:dyDescent="0.25">
      <c r="A28" t="s">
        <v>18</v>
      </c>
      <c r="F28" s="22"/>
    </row>
    <row r="29" spans="1:7" x14ac:dyDescent="0.25">
      <c r="A29" t="s">
        <v>19</v>
      </c>
      <c r="F29" s="22"/>
    </row>
    <row r="30" spans="1:7" x14ac:dyDescent="0.25">
      <c r="A30" t="s">
        <v>20</v>
      </c>
      <c r="F30" s="22"/>
    </row>
  </sheetData>
  <dataValidations count="1">
    <dataValidation type="list" allowBlank="1" showInputMessage="1" showErrorMessage="1" sqref="C32">
      <formula1>$A$1:$A$30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Devis</vt:lpstr>
      <vt:lpstr>BL</vt:lpstr>
      <vt:lpstr>Facture</vt:lpstr>
      <vt:lpstr>Base données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PC Bureau</cp:lastModifiedBy>
  <cp:lastPrinted>2017-03-30T07:36:31Z</cp:lastPrinted>
  <dcterms:created xsi:type="dcterms:W3CDTF">2011-07-03T04:37:02Z</dcterms:created>
  <dcterms:modified xsi:type="dcterms:W3CDTF">2017-03-30T08:30:53Z</dcterms:modified>
</cp:coreProperties>
</file>