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2696F636-FAFA-49BF-935B-5DD80E2B4F6E}" xr6:coauthVersionLast="45" xr6:coauthVersionMax="45" xr10:uidLastSave="{00000000-0000-0000-0000-000000000000}"/>
  <bookViews>
    <workbookView xWindow="-120" yWindow="-120" windowWidth="29040" windowHeight="15840" tabRatio="826" firstSheet="1" activeTab="3" xr2:uid="{00000000-000D-0000-FFFF-FFFF00000000}"/>
  </bookViews>
  <sheets>
    <sheet name="Coûts déplacements" sheetId="1" state="hidden" r:id="rId1"/>
    <sheet name="Base travail" sheetId="133" r:id="rId2"/>
    <sheet name=" Base index" sheetId="131" r:id="rId3"/>
    <sheet name="Feuille de test (2)" sheetId="132" r:id="rId4"/>
  </sheets>
  <externalReferences>
    <externalReference r:id="rId5"/>
  </externalReferences>
  <definedNames>
    <definedName name="_xlnm.Print_Area" localSheetId="1">'Base travail'!$A$1:$AD$20</definedName>
    <definedName name="_xlnm.Print_Area" localSheetId="3">'Feuille de test (2)'!$A$1:$AG$20</definedName>
  </definedNames>
  <calcPr calcId="181029"/>
</workbook>
</file>

<file path=xl/calcChain.xml><?xml version="1.0" encoding="utf-8"?>
<calcChain xmlns="http://schemas.openxmlformats.org/spreadsheetml/2006/main">
  <c r="AD15" i="132" l="1"/>
  <c r="AD14" i="132"/>
  <c r="AD13" i="132"/>
  <c r="AD12" i="132"/>
  <c r="AD11" i="132"/>
  <c r="AD10" i="132"/>
  <c r="AD9" i="132"/>
  <c r="Z16" i="132"/>
  <c r="AA15" i="132"/>
  <c r="AA14" i="132"/>
  <c r="AA13" i="132"/>
  <c r="AA12" i="132"/>
  <c r="AA11" i="132"/>
  <c r="AA10" i="132"/>
  <c r="AA9" i="132"/>
  <c r="AA16" i="132" s="1"/>
  <c r="Z16" i="133"/>
  <c r="W16" i="133"/>
  <c r="T16" i="133"/>
  <c r="Q16" i="133"/>
  <c r="AA15" i="133"/>
  <c r="X15" i="133"/>
  <c r="U15" i="133"/>
  <c r="R15" i="133"/>
  <c r="N15" i="133"/>
  <c r="O15" i="133" s="1"/>
  <c r="I15" i="133"/>
  <c r="J15" i="133" s="1"/>
  <c r="C15" i="133"/>
  <c r="AA14" i="133"/>
  <c r="X14" i="133"/>
  <c r="U14" i="133"/>
  <c r="R14" i="133"/>
  <c r="N14" i="133"/>
  <c r="O14" i="133" s="1"/>
  <c r="I14" i="133"/>
  <c r="J14" i="133" s="1"/>
  <c r="C14" i="133"/>
  <c r="AA13" i="133"/>
  <c r="X13" i="133"/>
  <c r="U13" i="133"/>
  <c r="R13" i="133"/>
  <c r="O13" i="133"/>
  <c r="N13" i="133"/>
  <c r="J13" i="133"/>
  <c r="I13" i="133"/>
  <c r="C13" i="133"/>
  <c r="AA12" i="133"/>
  <c r="X12" i="133"/>
  <c r="U12" i="133"/>
  <c r="R12" i="133"/>
  <c r="N12" i="133"/>
  <c r="O12" i="133" s="1"/>
  <c r="I12" i="133"/>
  <c r="J12" i="133" s="1"/>
  <c r="C12" i="133"/>
  <c r="AA11" i="133"/>
  <c r="X11" i="133"/>
  <c r="U11" i="133"/>
  <c r="R11" i="133"/>
  <c r="O11" i="133"/>
  <c r="N11" i="133"/>
  <c r="J11" i="133"/>
  <c r="I11" i="133"/>
  <c r="C11" i="133"/>
  <c r="AA10" i="133"/>
  <c r="X10" i="133"/>
  <c r="U10" i="133"/>
  <c r="R10" i="133"/>
  <c r="N10" i="133"/>
  <c r="O10" i="133" s="1"/>
  <c r="I10" i="133"/>
  <c r="J10" i="133" s="1"/>
  <c r="C10" i="133"/>
  <c r="AA9" i="133"/>
  <c r="AA16" i="133" s="1"/>
  <c r="X9" i="133"/>
  <c r="X16" i="133" s="1"/>
  <c r="U9" i="133"/>
  <c r="U16" i="133" s="1"/>
  <c r="R9" i="133"/>
  <c r="R16" i="133" s="1"/>
  <c r="O9" i="133"/>
  <c r="N9" i="133"/>
  <c r="N16" i="133" s="1"/>
  <c r="J9" i="133"/>
  <c r="I9" i="133"/>
  <c r="I16" i="133" s="1"/>
  <c r="C9" i="133"/>
  <c r="J16" i="133" l="1"/>
  <c r="O16" i="133"/>
  <c r="I9" i="132"/>
  <c r="J9" i="132" s="1"/>
  <c r="N9" i="132"/>
  <c r="O9" i="132" s="1"/>
  <c r="N10" i="132"/>
  <c r="N11" i="132"/>
  <c r="N12" i="132"/>
  <c r="N13" i="132"/>
  <c r="N14" i="132"/>
  <c r="N15" i="132"/>
  <c r="R9" i="132"/>
  <c r="O10" i="132"/>
  <c r="R10" i="132"/>
  <c r="O11" i="132"/>
  <c r="R11" i="132"/>
  <c r="O12" i="132"/>
  <c r="R12" i="132"/>
  <c r="O13" i="132"/>
  <c r="R13" i="132"/>
  <c r="O14" i="132"/>
  <c r="R14" i="132"/>
  <c r="O15" i="132"/>
  <c r="R15" i="132"/>
  <c r="I10" i="132"/>
  <c r="AC16" i="133" l="1"/>
  <c r="AC6" i="133" s="1"/>
  <c r="I11" i="132"/>
  <c r="I12" i="132"/>
  <c r="I13" i="132"/>
  <c r="I14" i="132"/>
  <c r="I15" i="132"/>
  <c r="AC16" i="132" l="1"/>
  <c r="W16" i="132"/>
  <c r="T16" i="132"/>
  <c r="Q16" i="132"/>
  <c r="X15" i="132"/>
  <c r="U15" i="132"/>
  <c r="J15" i="132"/>
  <c r="C15" i="132"/>
  <c r="X14" i="132"/>
  <c r="U14" i="132"/>
  <c r="J14" i="132"/>
  <c r="C14" i="132"/>
  <c r="X13" i="132"/>
  <c r="U13" i="132"/>
  <c r="J13" i="132"/>
  <c r="C13" i="132"/>
  <c r="X12" i="132"/>
  <c r="U12" i="132"/>
  <c r="J12" i="132"/>
  <c r="C12" i="132"/>
  <c r="X11" i="132"/>
  <c r="U11" i="132"/>
  <c r="J11" i="132"/>
  <c r="C11" i="132"/>
  <c r="X10" i="132"/>
  <c r="U10" i="132"/>
  <c r="J10" i="132"/>
  <c r="C10" i="132"/>
  <c r="X9" i="132"/>
  <c r="U9" i="132"/>
  <c r="I16" i="132"/>
  <c r="C9" i="132"/>
  <c r="R16" i="132" l="1"/>
  <c r="X16" i="132"/>
  <c r="N16" i="132"/>
  <c r="U16" i="132"/>
  <c r="AD16" i="132"/>
  <c r="J16" i="132"/>
  <c r="O16" i="132"/>
  <c r="AF16" i="132" l="1"/>
  <c r="AF6" i="132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<sst xmlns="http://schemas.openxmlformats.org/spreadsheetml/2006/main" count="101" uniqueCount="60">
  <si>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</si>
  <si>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</si>
  <si>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</si>
  <si>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</si>
  <si>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</si>
  <si>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</si>
  <si>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</si>
  <si>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</si>
  <si>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</si>
  <si>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</si>
  <si>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</si>
  <si>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</si>
  <si>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</si>
  <si>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</si>
  <si>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</si>
  <si>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</si>
  <si>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</si>
  <si>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</si>
  <si>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</si>
  <si>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</si>
  <si>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</si>
  <si>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</si>
  <si>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</si>
  <si>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</si>
  <si>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</si>
  <si>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</si>
  <si>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</si>
  <si>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</si>
  <si>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</si>
  <si>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</si>
  <si>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</si>
  <si>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</si>
  <si>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</si>
  <si>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>Forfait repas</t>
  </si>
  <si>
    <t xml:space="preserve">Semaine </t>
  </si>
  <si>
    <t xml:space="preserve">Jeudi </t>
  </si>
  <si>
    <t>Distance kilomètrique  Aller / Retour</t>
  </si>
  <si>
    <t>Temps déplacement Aller / Retour</t>
  </si>
  <si>
    <t>Forfait hôtel</t>
  </si>
  <si>
    <t>nuit</t>
  </si>
  <si>
    <t>Total heures Nuit</t>
  </si>
  <si>
    <t>Lieu d'intervention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</si>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</sst>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h:mm;@"/>
    <numFmt numFmtId="166" formatCode="[hh]:mm"/>
    <numFmt numFmtId="167" formatCode="#,##0.00\ _€"/>
    <numFmt numFmtId="168" formatCode="h:mm;;"/>
    <numFmt numFmtId="169" formatCode="0.00;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7" fontId="3" fillId="5" borderId="14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169" fontId="4" fillId="4" borderId="8" xfId="0" applyNumberFormat="1" applyFont="1" applyFill="1" applyBorder="1" applyAlignment="1">
      <alignment horizontal="center" vertical="center"/>
    </xf>
    <xf numFmtId="169" fontId="4" fillId="4" borderId="11" xfId="0" applyNumberFormat="1" applyFont="1" applyFill="1" applyBorder="1" applyAlignment="1">
      <alignment horizontal="center" vertical="center"/>
    </xf>
    <xf numFmtId="169" fontId="4" fillId="4" borderId="9" xfId="0" applyNumberFormat="1" applyFont="1" applyFill="1" applyBorder="1" applyAlignment="1">
      <alignment horizontal="center" vertical="center"/>
    </xf>
    <xf numFmtId="169" fontId="4" fillId="4" borderId="6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12" fillId="0" borderId="0" xfId="0" applyNumberFormat="1" applyFont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numFmt numFmtId="170" formatCode="[$-40C]dddd\ d\ mmmm\ yyyy"/>
    </dxf>
    <dxf>
      <numFmt numFmtId="170" formatCode="[$-40C]dddd\ d\ mmmm\ yyyy"/>
    </dxf>
    <dxf>
      <numFmt numFmtId="170" formatCode="[$-40C]dddd\ d\ mmmm\ yyyy"/>
    </dxf>
    <dxf>
      <numFmt numFmtId="170" formatCode="[$-40C]dddd\ d\ mmmm\ yyyy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tuto_boutons_ava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"/>
    </sheetNames>
    <definedNames>
      <definedName name="Feuil1.Macro_vid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56" t="s">
        <v>16</v>
      </c>
      <c r="C5" s="57"/>
      <c r="D5" s="57"/>
      <c r="E5" s="57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58882-F9F0-4FDE-BECD-D6B55AC7355E}">
  <sheetPr>
    <pageSetUpPr fitToPage="1"/>
  </sheetPr>
  <dimension ref="A2:AD20"/>
  <sheetViews>
    <sheetView zoomScale="85" zoomScaleNormal="85" workbookViewId="0">
      <selection activeCell="B6" sqref="B6"/>
    </sheetView>
  </sheetViews>
  <sheetFormatPr baseColWidth="10" defaultColWidth="11.42578125" defaultRowHeight="15" x14ac:dyDescent="0.25"/>
  <cols>
    <col min="1" max="1" width="1.42578125" customWidth="1"/>
    <col min="2" max="2" width="12.5703125" customWidth="1"/>
    <col min="3" max="3" width="6" customWidth="1"/>
    <col min="4" max="4" width="1" customWidth="1"/>
    <col min="7" max="8" width="13.140625" customWidth="1"/>
    <col min="9" max="9" width="14.140625" customWidth="1"/>
    <col min="10" max="10" width="13.5703125" customWidth="1"/>
    <col min="11" max="11" width="1" customWidth="1"/>
    <col min="12" max="13" width="13.140625" customWidth="1"/>
    <col min="14" max="14" width="14" customWidth="1"/>
    <col min="16" max="16" width="1" customWidth="1"/>
    <col min="17" max="17" width="9.140625" customWidth="1"/>
    <col min="19" max="19" width="1" customWidth="1"/>
    <col min="20" max="20" width="15.28515625" customWidth="1"/>
    <col min="22" max="22" width="1" customWidth="1"/>
    <col min="23" max="23" width="15.140625" customWidth="1"/>
    <col min="25" max="25" width="1" customWidth="1"/>
    <col min="26" max="26" width="9" customWidth="1"/>
    <col min="28" max="28" width="1" customWidth="1"/>
    <col min="29" max="29" width="20.140625" customWidth="1"/>
    <col min="30" max="30" width="1.5703125" customWidth="1"/>
  </cols>
  <sheetData>
    <row r="2" spans="1:30" ht="21" customHeight="1" x14ac:dyDescent="0.25">
      <c r="B2" s="39">
        <v>2021</v>
      </c>
    </row>
    <row r="3" spans="1:30" ht="15.75" thickBot="1" x14ac:dyDescent="0.3"/>
    <row r="4" spans="1:30" ht="21" customHeight="1" thickBot="1" x14ac:dyDescent="0.3">
      <c r="B4" s="58" t="s">
        <v>41</v>
      </c>
      <c r="C4" s="59"/>
      <c r="E4" s="58" t="s">
        <v>1</v>
      </c>
      <c r="F4" s="59"/>
      <c r="G4" s="62"/>
      <c r="H4" s="62"/>
      <c r="I4" s="62"/>
      <c r="J4" s="63"/>
    </row>
    <row r="5" spans="1:30" ht="15.75" thickBot="1" x14ac:dyDescent="0.3"/>
    <row r="6" spans="1:30" ht="21" customHeight="1" thickTop="1" thickBot="1" x14ac:dyDescent="0.3">
      <c r="E6" s="58" t="s">
        <v>42</v>
      </c>
      <c r="F6" s="59"/>
      <c r="G6" s="64"/>
      <c r="H6" s="64"/>
      <c r="I6" s="64"/>
      <c r="J6" s="65"/>
      <c r="AC6" s="11">
        <f>AC16</f>
        <v>600</v>
      </c>
    </row>
    <row r="7" spans="1:30" ht="15.75" thickBot="1" x14ac:dyDescent="0.3"/>
    <row r="8" spans="1:30" ht="52.5" customHeight="1" thickBot="1" x14ac:dyDescent="0.3">
      <c r="A8" s="10"/>
      <c r="B8" s="54" t="s">
        <v>34</v>
      </c>
      <c r="C8" s="15">
        <v>1</v>
      </c>
      <c r="D8" s="10"/>
      <c r="E8" s="66" t="s">
        <v>24</v>
      </c>
      <c r="F8" s="67"/>
      <c r="G8" s="66" t="s">
        <v>25</v>
      </c>
      <c r="H8" s="67"/>
      <c r="I8" s="40" t="s">
        <v>32</v>
      </c>
      <c r="J8" s="13" t="s">
        <v>27</v>
      </c>
      <c r="K8" s="10"/>
      <c r="L8" s="66" t="s">
        <v>39</v>
      </c>
      <c r="M8" s="67"/>
      <c r="N8" s="17" t="s">
        <v>40</v>
      </c>
      <c r="O8" s="13" t="s">
        <v>27</v>
      </c>
      <c r="P8" s="10"/>
      <c r="Q8" s="17" t="s">
        <v>33</v>
      </c>
      <c r="R8" s="13" t="s">
        <v>27</v>
      </c>
      <c r="S8" s="10"/>
      <c r="T8" s="18" t="s">
        <v>36</v>
      </c>
      <c r="U8" s="13" t="s">
        <v>27</v>
      </c>
      <c r="V8" s="10"/>
      <c r="W8" s="18" t="s">
        <v>37</v>
      </c>
      <c r="X8" s="13" t="s">
        <v>27</v>
      </c>
      <c r="Y8" s="10"/>
      <c r="Z8" s="18" t="s">
        <v>38</v>
      </c>
      <c r="AA8" s="13" t="s">
        <v>27</v>
      </c>
      <c r="AB8" s="10"/>
      <c r="AC8" s="16" t="s">
        <v>7</v>
      </c>
      <c r="AD8" s="10"/>
    </row>
    <row r="9" spans="1:30" s="23" customFormat="1" ht="21" customHeight="1" x14ac:dyDescent="0.25">
      <c r="A9" s="19"/>
      <c r="B9" s="24" t="s">
        <v>55</v>
      </c>
      <c r="C9" s="25">
        <f>VLOOKUP($C$8,' Base index'!A:H,2,0)</f>
        <v>4</v>
      </c>
      <c r="D9" s="19"/>
      <c r="E9" s="41">
        <v>0.25</v>
      </c>
      <c r="F9" s="42">
        <v>0.52083333333333337</v>
      </c>
      <c r="G9" s="41">
        <v>0.5625</v>
      </c>
      <c r="H9" s="42">
        <v>0.79166666666666663</v>
      </c>
      <c r="I9" s="48">
        <f t="shared" ref="I9:I15" si="0">MOD(F9-E9,1)+MOD(H9-G9,1)</f>
        <v>0.5</v>
      </c>
      <c r="J9" s="51">
        <f>IF(ISERROR(I9*24)*50,"",(I9*24)*50)</f>
        <v>600</v>
      </c>
      <c r="K9" s="19"/>
      <c r="L9" s="41"/>
      <c r="M9" s="42"/>
      <c r="N9" s="49">
        <f>MOD(M9-L9,1)</f>
        <v>0</v>
      </c>
      <c r="O9" s="50">
        <f>IF(ISERROR(N9*24)*90,"",(N9*24)*90)</f>
        <v>0</v>
      </c>
      <c r="P9" s="19"/>
      <c r="Q9" s="20"/>
      <c r="R9" s="50">
        <f t="shared" ref="R9:R15" si="1">Q9*20</f>
        <v>0</v>
      </c>
      <c r="S9" s="19"/>
      <c r="T9" s="20"/>
      <c r="U9" s="50">
        <f t="shared" ref="U9:U15" si="2">SUM(T9*0.6)</f>
        <v>0</v>
      </c>
      <c r="V9" s="19"/>
      <c r="W9" s="20"/>
      <c r="X9" s="50">
        <f t="shared" ref="X9:X15" si="3">SUM(W9*20)</f>
        <v>0</v>
      </c>
      <c r="Y9" s="19"/>
      <c r="Z9" s="20"/>
      <c r="AA9" s="50">
        <f t="shared" ref="AA9:AA14" si="4">SUM(Z9*100)</f>
        <v>0</v>
      </c>
      <c r="AB9" s="19"/>
      <c r="AC9" s="22"/>
      <c r="AD9" s="19"/>
    </row>
    <row r="10" spans="1:30" s="23" customFormat="1" ht="21" customHeight="1" x14ac:dyDescent="0.25">
      <c r="A10" s="19"/>
      <c r="B10" s="26" t="s">
        <v>44</v>
      </c>
      <c r="C10" s="25">
        <f>VLOOKUP($C$8,' Base index'!A:H,3,0)</f>
        <v>5</v>
      </c>
      <c r="D10" s="19"/>
      <c r="E10" s="43"/>
      <c r="F10" s="44"/>
      <c r="G10" s="43"/>
      <c r="H10" s="44"/>
      <c r="I10" s="48">
        <f t="shared" si="0"/>
        <v>0</v>
      </c>
      <c r="J10" s="50">
        <f>IF(ISERROR(I10*24)*50,"",(I10*24)*50)</f>
        <v>0</v>
      </c>
      <c r="K10" s="19"/>
      <c r="L10" s="43"/>
      <c r="M10" s="44"/>
      <c r="N10" s="49">
        <f t="shared" ref="N10:N15" si="5">MOD(M10-L10,1)</f>
        <v>0</v>
      </c>
      <c r="O10" s="50">
        <f t="shared" ref="O10:O15" si="6">IF(ISERROR(N10*24)*90,"",(N10*24)*90)</f>
        <v>0</v>
      </c>
      <c r="P10" s="19"/>
      <c r="Q10" s="20"/>
      <c r="R10" s="51">
        <f t="shared" si="1"/>
        <v>0</v>
      </c>
      <c r="S10" s="19"/>
      <c r="T10" s="20"/>
      <c r="U10" s="50">
        <f t="shared" si="2"/>
        <v>0</v>
      </c>
      <c r="V10" s="19"/>
      <c r="W10" s="20"/>
      <c r="X10" s="50">
        <f t="shared" si="3"/>
        <v>0</v>
      </c>
      <c r="Y10" s="19"/>
      <c r="Z10" s="20"/>
      <c r="AA10" s="50">
        <f t="shared" si="4"/>
        <v>0</v>
      </c>
      <c r="AB10" s="19"/>
      <c r="AC10" s="22"/>
      <c r="AD10" s="19"/>
    </row>
    <row r="11" spans="1:30" s="23" customFormat="1" ht="21" customHeight="1" x14ac:dyDescent="0.25">
      <c r="A11" s="19"/>
      <c r="B11" s="26" t="s">
        <v>45</v>
      </c>
      <c r="C11" s="25">
        <f>VLOOKUP($C$8,' Base index'!A:H,4,0)</f>
        <v>6</v>
      </c>
      <c r="D11" s="19"/>
      <c r="E11" s="43"/>
      <c r="F11" s="44"/>
      <c r="G11" s="43"/>
      <c r="H11" s="44"/>
      <c r="I11" s="48">
        <f t="shared" si="0"/>
        <v>0</v>
      </c>
      <c r="J11" s="50">
        <f>IF(ISERROR(I11*24)*50,"",(I11*24)*50)</f>
        <v>0</v>
      </c>
      <c r="K11" s="19"/>
      <c r="L11" s="43"/>
      <c r="M11" s="44"/>
      <c r="N11" s="49">
        <f t="shared" si="5"/>
        <v>0</v>
      </c>
      <c r="O11" s="50">
        <f t="shared" si="6"/>
        <v>0</v>
      </c>
      <c r="P11" s="19"/>
      <c r="Q11" s="20"/>
      <c r="R11" s="50">
        <f t="shared" si="1"/>
        <v>0</v>
      </c>
      <c r="S11" s="19"/>
      <c r="T11" s="20"/>
      <c r="U11" s="50">
        <f t="shared" si="2"/>
        <v>0</v>
      </c>
      <c r="V11" s="19"/>
      <c r="W11" s="20"/>
      <c r="X11" s="50">
        <f t="shared" si="3"/>
        <v>0</v>
      </c>
      <c r="Y11" s="19"/>
      <c r="Z11" s="20"/>
      <c r="AA11" s="50">
        <f t="shared" si="4"/>
        <v>0</v>
      </c>
      <c r="AB11" s="19"/>
      <c r="AC11" s="22"/>
      <c r="AD11" s="19"/>
    </row>
    <row r="12" spans="1:30" s="23" customFormat="1" ht="21" customHeight="1" x14ac:dyDescent="0.25">
      <c r="A12" s="19"/>
      <c r="B12" s="26" t="s">
        <v>35</v>
      </c>
      <c r="C12" s="25">
        <f>VLOOKUP($C$8,' Base index'!A:H,5,0)</f>
        <v>7</v>
      </c>
      <c r="D12" s="19"/>
      <c r="E12" s="43"/>
      <c r="F12" s="44"/>
      <c r="G12" s="43"/>
      <c r="H12" s="44"/>
      <c r="I12" s="48">
        <f t="shared" si="0"/>
        <v>0</v>
      </c>
      <c r="J12" s="50">
        <f>IF(ISERROR(I12*24)*50,"",(I12*24)*50)</f>
        <v>0</v>
      </c>
      <c r="K12" s="19"/>
      <c r="L12" s="43"/>
      <c r="M12" s="44"/>
      <c r="N12" s="49">
        <f t="shared" si="5"/>
        <v>0</v>
      </c>
      <c r="O12" s="50">
        <f t="shared" si="6"/>
        <v>0</v>
      </c>
      <c r="P12" s="19"/>
      <c r="Q12" s="20"/>
      <c r="R12" s="51">
        <f t="shared" si="1"/>
        <v>0</v>
      </c>
      <c r="S12" s="19"/>
      <c r="T12" s="20"/>
      <c r="U12" s="50">
        <f t="shared" si="2"/>
        <v>0</v>
      </c>
      <c r="V12" s="19"/>
      <c r="W12" s="20"/>
      <c r="X12" s="50">
        <f t="shared" si="3"/>
        <v>0</v>
      </c>
      <c r="Y12" s="19"/>
      <c r="Z12" s="20"/>
      <c r="AA12" s="50">
        <f t="shared" si="4"/>
        <v>0</v>
      </c>
      <c r="AB12" s="19"/>
      <c r="AC12" s="22"/>
      <c r="AD12" s="19"/>
    </row>
    <row r="13" spans="1:30" s="23" customFormat="1" ht="21" customHeight="1" x14ac:dyDescent="0.25">
      <c r="A13" s="19"/>
      <c r="B13" s="26" t="s">
        <v>46</v>
      </c>
      <c r="C13" s="25">
        <f>VLOOKUP($C$8,' Base index'!A:H,6,0)</f>
        <v>8</v>
      </c>
      <c r="D13" s="19"/>
      <c r="E13" s="43"/>
      <c r="F13" s="44"/>
      <c r="G13" s="43"/>
      <c r="H13" s="44"/>
      <c r="I13" s="48">
        <f t="shared" si="0"/>
        <v>0</v>
      </c>
      <c r="J13" s="50">
        <f>IF(ISERROR(I13*24)*50,"",(I13*24)*50)</f>
        <v>0</v>
      </c>
      <c r="K13" s="19"/>
      <c r="L13" s="43"/>
      <c r="M13" s="44"/>
      <c r="N13" s="49">
        <f t="shared" si="5"/>
        <v>0</v>
      </c>
      <c r="O13" s="50">
        <f t="shared" si="6"/>
        <v>0</v>
      </c>
      <c r="P13" s="19"/>
      <c r="Q13" s="20"/>
      <c r="R13" s="50">
        <f t="shared" si="1"/>
        <v>0</v>
      </c>
      <c r="S13" s="19"/>
      <c r="T13" s="20"/>
      <c r="U13" s="50">
        <f t="shared" si="2"/>
        <v>0</v>
      </c>
      <c r="V13" s="19"/>
      <c r="W13" s="20"/>
      <c r="X13" s="50">
        <f t="shared" si="3"/>
        <v>0</v>
      </c>
      <c r="Y13" s="19"/>
      <c r="Z13" s="20"/>
      <c r="AA13" s="50">
        <f t="shared" si="4"/>
        <v>0</v>
      </c>
      <c r="AB13" s="19"/>
      <c r="AC13" s="22"/>
      <c r="AD13" s="19"/>
    </row>
    <row r="14" spans="1:30" s="23" customFormat="1" ht="21" customHeight="1" x14ac:dyDescent="0.25">
      <c r="A14" s="19"/>
      <c r="B14" s="26" t="s">
        <v>47</v>
      </c>
      <c r="C14" s="25">
        <f>VLOOKUP($C$8,' Base index'!A:H,7,0)</f>
        <v>9</v>
      </c>
      <c r="D14" s="19"/>
      <c r="E14" s="43"/>
      <c r="F14" s="44"/>
      <c r="G14" s="43"/>
      <c r="H14" s="44"/>
      <c r="I14" s="48">
        <f t="shared" si="0"/>
        <v>0</v>
      </c>
      <c r="J14" s="50">
        <f>IF(ISERROR(I14*24)*70,"",(I14*24)*70)</f>
        <v>0</v>
      </c>
      <c r="K14" s="19"/>
      <c r="L14" s="43"/>
      <c r="M14" s="44"/>
      <c r="N14" s="49">
        <f t="shared" si="5"/>
        <v>0</v>
      </c>
      <c r="O14" s="50">
        <f t="shared" si="6"/>
        <v>0</v>
      </c>
      <c r="P14" s="19"/>
      <c r="Q14" s="20"/>
      <c r="R14" s="51">
        <f t="shared" si="1"/>
        <v>0</v>
      </c>
      <c r="S14" s="19"/>
      <c r="T14" s="21"/>
      <c r="U14" s="50">
        <f t="shared" si="2"/>
        <v>0</v>
      </c>
      <c r="V14" s="19"/>
      <c r="W14" s="21"/>
      <c r="X14" s="50">
        <f t="shared" si="3"/>
        <v>0</v>
      </c>
      <c r="Y14" s="19"/>
      <c r="Z14" s="21"/>
      <c r="AA14" s="50">
        <f t="shared" si="4"/>
        <v>0</v>
      </c>
      <c r="AB14" s="19"/>
      <c r="AC14" s="22"/>
      <c r="AD14" s="19"/>
    </row>
    <row r="15" spans="1:30" s="23" customFormat="1" ht="21" customHeight="1" thickBot="1" x14ac:dyDescent="0.3">
      <c r="B15" s="27" t="s">
        <v>43</v>
      </c>
      <c r="C15" s="28">
        <f>VLOOKUP($C$8,' Base index'!A:H,8,0)</f>
        <v>10</v>
      </c>
      <c r="E15" s="45"/>
      <c r="F15" s="46"/>
      <c r="G15" s="45"/>
      <c r="H15" s="46"/>
      <c r="I15" s="48">
        <f t="shared" si="0"/>
        <v>0</v>
      </c>
      <c r="J15" s="52">
        <f>IF(ISERROR(I15*24)*90,"",(I15*24)*90)</f>
        <v>0</v>
      </c>
      <c r="L15" s="45"/>
      <c r="M15" s="46"/>
      <c r="N15" s="49">
        <f t="shared" si="5"/>
        <v>0</v>
      </c>
      <c r="O15" s="50">
        <f t="shared" si="6"/>
        <v>0</v>
      </c>
      <c r="Q15" s="29"/>
      <c r="R15" s="53">
        <f t="shared" si="1"/>
        <v>0</v>
      </c>
      <c r="T15" s="30"/>
      <c r="U15" s="52">
        <f t="shared" si="2"/>
        <v>0</v>
      </c>
      <c r="W15" s="30"/>
      <c r="X15" s="52">
        <f t="shared" si="3"/>
        <v>0</v>
      </c>
      <c r="Z15" s="30"/>
      <c r="AA15" s="52">
        <f>SUM(Z15*100)</f>
        <v>0</v>
      </c>
      <c r="AC15" s="31"/>
      <c r="AD15" s="19"/>
    </row>
    <row r="16" spans="1:30" s="32" customFormat="1" ht="21" customHeight="1" thickBot="1" x14ac:dyDescent="0.3">
      <c r="B16" s="60" t="s">
        <v>26</v>
      </c>
      <c r="C16" s="61"/>
      <c r="E16" s="68"/>
      <c r="F16" s="69"/>
      <c r="G16" s="69"/>
      <c r="H16" s="70"/>
      <c r="I16" s="35">
        <f>SUM(I9:I15)</f>
        <v>0.5</v>
      </c>
      <c r="J16" s="34">
        <f>SUM(J9:J15)</f>
        <v>600</v>
      </c>
      <c r="L16" s="68"/>
      <c r="M16" s="70"/>
      <c r="N16" s="35">
        <f>SUM(N9:N15)</f>
        <v>0</v>
      </c>
      <c r="O16" s="36">
        <f>SUM(O9:O15)</f>
        <v>0</v>
      </c>
      <c r="Q16" s="33">
        <f>SUM(Q9:Q15)</f>
        <v>0</v>
      </c>
      <c r="R16" s="36">
        <f>SUM(R9:R15)</f>
        <v>0</v>
      </c>
      <c r="T16" s="35">
        <f>SUM(T9:T15)</f>
        <v>0</v>
      </c>
      <c r="U16" s="36">
        <f>SUM(U9:U15)</f>
        <v>0</v>
      </c>
      <c r="W16" s="35">
        <f>SUM(W10:W15)</f>
        <v>0</v>
      </c>
      <c r="X16" s="36">
        <f>SUM(X9:X15)</f>
        <v>0</v>
      </c>
      <c r="Z16" s="35">
        <f>SUM(Z9:Z15)</f>
        <v>0</v>
      </c>
      <c r="AA16" s="36">
        <f>SUM(AA9:AA15)</f>
        <v>0</v>
      </c>
      <c r="AC16" s="47">
        <f>SUM(J16+R16+X16+U16+O16+AA16)</f>
        <v>600</v>
      </c>
      <c r="AD16" s="37"/>
    </row>
    <row r="20" spans="7:13" x14ac:dyDescent="0.25">
      <c r="G20" s="12"/>
      <c r="H20" s="12"/>
      <c r="L20" s="12"/>
      <c r="M20" s="12"/>
    </row>
  </sheetData>
  <mergeCells count="11">
    <mergeCell ref="L8:M8"/>
    <mergeCell ref="B16:C16"/>
    <mergeCell ref="E16:H16"/>
    <mergeCell ref="L16:M16"/>
    <mergeCell ref="B4:C4"/>
    <mergeCell ref="E4:F4"/>
    <mergeCell ref="G4:J4"/>
    <mergeCell ref="E6:F6"/>
    <mergeCell ref="G6:J6"/>
    <mergeCell ref="E8:F8"/>
    <mergeCell ref="G8:H8"/>
  </mergeCells>
  <conditionalFormatting sqref="N9:N15 I9:I15">
    <cfRule type="containsText" dxfId="3" priority="1" operator="containsText" text="vide">
      <formula>NOT(ISERROR(SEARCH("vide",I9)))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2E4DE2B-5715-49A6-9AEF-F12EC7A8BA59}">
            <xm:f>NOT(ISERROR(SEARCH(#REF!,I9)))</xm:f>
            <xm:f>#REF!</xm:f>
            <x14:dxf>
              <numFmt numFmtId="170" formatCode="[$-40C]dddd\ d\ mmmm\ yyyy"/>
            </x14:dxf>
          </x14:cfRule>
          <xm:sqref>N9:N15 I9:I15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4543355-068A-4D9A-A3E8-DF3D7FEB6BEF}">
          <x14:formula1>
            <xm:f>' Base index'!$J$61:$J$93</xm:f>
          </x14:formula1>
          <xm:sqref>L9:M15</xm:sqref>
        </x14:dataValidation>
        <x14:dataValidation type="list" allowBlank="1" showInputMessage="1" showErrorMessage="1" xr:uid="{6AF2D31E-86F9-4DFC-8DB5-BF93F90530EB}">
          <x14:formula1>
            <xm:f>' Base index'!$J$27:$J$61</xm:f>
          </x14:formula1>
          <xm:sqref>G9:H15</xm:sqref>
        </x14:dataValidation>
        <x14:dataValidation type="list" allowBlank="1" showInputMessage="1" showErrorMessage="1" xr:uid="{E0F5188F-893E-4858-9892-E196DFDEE5B6}">
          <x14:formula1>
            <xm:f>' Base index'!$J$1:$J$27</xm:f>
          </x14:formula1>
          <xm:sqref>E9:F15</xm:sqref>
        </x14:dataValidation>
        <x14:dataValidation type="list" allowBlank="1" showInputMessage="1" showErrorMessage="1" xr:uid="{ED6F5ABF-2F9A-4EFA-BF33-61075CF486BD}">
          <x14:formula1>
            <xm:f>' Base index'!$A$2:$A$53</xm:f>
          </x14:formula1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6F3D3-D1F2-4842-B874-E4CE2DC2E0A1}">
  <sheetPr codeName="Feuil3"/>
  <dimension ref="A1:L93"/>
  <sheetViews>
    <sheetView zoomScaleNormal="100" workbookViewId="0">
      <selection activeCell="L4" sqref="L4:L5"/>
    </sheetView>
  </sheetViews>
  <sheetFormatPr baseColWidth="10" defaultRowHeight="15.75" x14ac:dyDescent="0.25"/>
  <cols>
    <col min="1" max="1" width="5.5703125" customWidth="1"/>
    <col min="2" max="2" width="5.140625" bestFit="1" customWidth="1"/>
    <col min="3" max="3" width="5.7109375" bestFit="1" customWidth="1"/>
    <col min="4" max="4" width="7.7109375" bestFit="1" customWidth="1"/>
    <col min="5" max="5" width="4.7109375" bestFit="1" customWidth="1"/>
    <col min="6" max="6" width="7.5703125" bestFit="1" customWidth="1"/>
    <col min="7" max="7" width="6" bestFit="1" customWidth="1"/>
    <col min="8" max="8" width="8.140625" bestFit="1" customWidth="1"/>
    <col min="9" max="9" width="5.42578125" customWidth="1"/>
    <col min="10" max="10" width="11.42578125" style="55"/>
    <col min="12" max="12" width="14" bestFit="1" customWidth="1"/>
  </cols>
  <sheetData>
    <row r="1" spans="1:12" x14ac:dyDescent="0.25">
      <c r="B1" s="38" t="s">
        <v>48</v>
      </c>
      <c r="C1" s="38" t="s">
        <v>49</v>
      </c>
      <c r="D1" s="38" t="s">
        <v>50</v>
      </c>
      <c r="E1" s="38" t="s">
        <v>51</v>
      </c>
      <c r="F1" s="38" t="s">
        <v>52</v>
      </c>
      <c r="G1" s="38" t="s">
        <v>53</v>
      </c>
      <c r="H1" s="38" t="s">
        <v>54</v>
      </c>
      <c r="J1" s="55">
        <v>0.25</v>
      </c>
      <c r="L1" t="s">
        <v>57</v>
      </c>
    </row>
    <row r="2" spans="1:12" x14ac:dyDescent="0.25">
      <c r="A2" s="1">
        <v>1</v>
      </c>
      <c r="B2" s="1">
        <v>4</v>
      </c>
      <c r="C2" s="1">
        <v>5</v>
      </c>
      <c r="D2" s="1">
        <v>6</v>
      </c>
      <c r="E2" s="1">
        <v>7</v>
      </c>
      <c r="F2" s="1">
        <v>8</v>
      </c>
      <c r="G2" s="1">
        <v>9</v>
      </c>
      <c r="H2" s="1">
        <v>10</v>
      </c>
      <c r="I2" s="1"/>
      <c r="J2" s="55">
        <v>0.26041666666666669</v>
      </c>
      <c r="L2" t="s">
        <v>58</v>
      </c>
    </row>
    <row r="3" spans="1:12" x14ac:dyDescent="0.25">
      <c r="A3" s="1">
        <v>2</v>
      </c>
      <c r="B3" s="1">
        <v>11</v>
      </c>
      <c r="C3" s="1">
        <v>12</v>
      </c>
      <c r="D3" s="1">
        <v>13</v>
      </c>
      <c r="E3" s="1">
        <v>14</v>
      </c>
      <c r="F3" s="1">
        <v>15</v>
      </c>
      <c r="G3" s="1">
        <v>16</v>
      </c>
      <c r="H3" s="1">
        <v>17</v>
      </c>
      <c r="I3" s="1"/>
      <c r="J3" s="55">
        <v>0.27083333333333331</v>
      </c>
      <c r="L3" t="s">
        <v>59</v>
      </c>
    </row>
    <row r="4" spans="1:12" x14ac:dyDescent="0.25">
      <c r="A4" s="1">
        <v>3</v>
      </c>
      <c r="B4" s="1">
        <v>18</v>
      </c>
      <c r="C4" s="1">
        <v>19</v>
      </c>
      <c r="D4" s="1">
        <v>20</v>
      </c>
      <c r="E4" s="1">
        <v>21</v>
      </c>
      <c r="F4" s="1">
        <v>22</v>
      </c>
      <c r="G4" s="1">
        <v>23</v>
      </c>
      <c r="H4" s="1">
        <v>24</v>
      </c>
      <c r="I4" s="1"/>
      <c r="J4" s="55">
        <v>0.28125</v>
      </c>
    </row>
    <row r="5" spans="1:12" x14ac:dyDescent="0.25">
      <c r="A5" s="1">
        <v>4</v>
      </c>
      <c r="B5" s="1">
        <v>25</v>
      </c>
      <c r="C5" s="1">
        <v>26</v>
      </c>
      <c r="D5" s="1">
        <v>27</v>
      </c>
      <c r="E5" s="1">
        <v>28</v>
      </c>
      <c r="F5" s="1">
        <v>29</v>
      </c>
      <c r="G5" s="1">
        <v>30</v>
      </c>
      <c r="H5" s="1">
        <v>31</v>
      </c>
      <c r="I5" s="1"/>
      <c r="J5" s="55">
        <v>0.29166666666666669</v>
      </c>
    </row>
    <row r="6" spans="1:12" x14ac:dyDescent="0.25">
      <c r="A6" s="1">
        <v>5</v>
      </c>
      <c r="B6" s="1">
        <v>1</v>
      </c>
      <c r="C6" s="1">
        <v>2</v>
      </c>
      <c r="D6" s="1">
        <v>3</v>
      </c>
      <c r="E6" s="1">
        <v>4</v>
      </c>
      <c r="F6" s="1">
        <v>5</v>
      </c>
      <c r="G6" s="1">
        <v>6</v>
      </c>
      <c r="H6" s="1">
        <v>7</v>
      </c>
      <c r="I6" s="1"/>
      <c r="J6" s="55">
        <v>0.30208333333333331</v>
      </c>
    </row>
    <row r="7" spans="1:12" x14ac:dyDescent="0.25">
      <c r="A7" s="1">
        <v>6</v>
      </c>
      <c r="B7" s="1">
        <v>8</v>
      </c>
      <c r="C7" s="1">
        <v>9</v>
      </c>
      <c r="D7" s="1">
        <v>10</v>
      </c>
      <c r="E7" s="1">
        <v>11</v>
      </c>
      <c r="F7" s="1">
        <v>12</v>
      </c>
      <c r="G7" s="1">
        <v>13</v>
      </c>
      <c r="H7" s="1">
        <v>14</v>
      </c>
      <c r="I7" s="1"/>
      <c r="J7" s="55">
        <v>0.3125</v>
      </c>
    </row>
    <row r="8" spans="1:12" x14ac:dyDescent="0.25">
      <c r="A8" s="1">
        <v>7</v>
      </c>
      <c r="B8" s="1">
        <v>15</v>
      </c>
      <c r="C8" s="1">
        <v>16</v>
      </c>
      <c r="D8" s="1">
        <v>17</v>
      </c>
      <c r="E8" s="1">
        <v>18</v>
      </c>
      <c r="F8" s="1">
        <v>19</v>
      </c>
      <c r="G8" s="1">
        <v>20</v>
      </c>
      <c r="H8" s="1">
        <v>21</v>
      </c>
      <c r="I8" s="1"/>
      <c r="J8" s="55">
        <v>0.32291666666666669</v>
      </c>
    </row>
    <row r="9" spans="1:12" x14ac:dyDescent="0.25">
      <c r="A9" s="1">
        <v>8</v>
      </c>
      <c r="B9" s="1">
        <v>22</v>
      </c>
      <c r="C9" s="1">
        <v>23</v>
      </c>
      <c r="D9" s="1">
        <v>24</v>
      </c>
      <c r="E9" s="1">
        <v>25</v>
      </c>
      <c r="F9" s="1">
        <v>26</v>
      </c>
      <c r="G9" s="1">
        <v>27</v>
      </c>
      <c r="H9" s="1">
        <v>28</v>
      </c>
      <c r="I9" s="1"/>
      <c r="J9" s="55">
        <v>0.33333333333333331</v>
      </c>
    </row>
    <row r="10" spans="1:12" x14ac:dyDescent="0.25">
      <c r="A10" s="1">
        <v>9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/>
      <c r="J10" s="55">
        <v>0.34375</v>
      </c>
    </row>
    <row r="11" spans="1:12" x14ac:dyDescent="0.25">
      <c r="A11" s="1">
        <v>10</v>
      </c>
      <c r="B11" s="1">
        <v>8</v>
      </c>
      <c r="C11" s="1">
        <v>9</v>
      </c>
      <c r="D11" s="1">
        <v>10</v>
      </c>
      <c r="E11" s="1">
        <v>11</v>
      </c>
      <c r="F11" s="1">
        <v>12</v>
      </c>
      <c r="G11" s="1">
        <v>13</v>
      </c>
      <c r="H11" s="1">
        <v>14</v>
      </c>
      <c r="I11" s="1"/>
      <c r="J11" s="55">
        <v>0.35416666666666669</v>
      </c>
    </row>
    <row r="12" spans="1:12" x14ac:dyDescent="0.25">
      <c r="A12" s="1">
        <v>11</v>
      </c>
      <c r="B12" s="1">
        <v>15</v>
      </c>
      <c r="C12" s="1">
        <v>16</v>
      </c>
      <c r="D12" s="1">
        <v>17</v>
      </c>
      <c r="E12" s="1">
        <v>18</v>
      </c>
      <c r="F12" s="1">
        <v>19</v>
      </c>
      <c r="G12" s="1">
        <v>20</v>
      </c>
      <c r="H12" s="1">
        <v>21</v>
      </c>
      <c r="I12" s="1"/>
      <c r="J12" s="55">
        <v>0.36458333333333331</v>
      </c>
    </row>
    <row r="13" spans="1:12" x14ac:dyDescent="0.25">
      <c r="A13" s="1">
        <v>12</v>
      </c>
      <c r="B13" s="1">
        <v>22</v>
      </c>
      <c r="C13" s="1">
        <v>23</v>
      </c>
      <c r="D13" s="1">
        <v>24</v>
      </c>
      <c r="E13" s="1">
        <v>25</v>
      </c>
      <c r="F13" s="1">
        <v>26</v>
      </c>
      <c r="G13" s="1">
        <v>27</v>
      </c>
      <c r="H13" s="1">
        <v>28</v>
      </c>
      <c r="I13" s="1"/>
      <c r="J13" s="55">
        <v>0.375</v>
      </c>
    </row>
    <row r="14" spans="1:12" x14ac:dyDescent="0.25">
      <c r="A14" s="1">
        <v>13</v>
      </c>
      <c r="B14" s="1">
        <v>29</v>
      </c>
      <c r="C14" s="1">
        <v>30</v>
      </c>
      <c r="D14" s="1">
        <v>31</v>
      </c>
      <c r="E14" s="1">
        <v>1</v>
      </c>
      <c r="F14" s="1">
        <v>2</v>
      </c>
      <c r="G14" s="1">
        <v>3</v>
      </c>
      <c r="H14" s="1">
        <v>4</v>
      </c>
      <c r="I14" s="1"/>
      <c r="J14" s="55">
        <v>0.38541666666666669</v>
      </c>
    </row>
    <row r="15" spans="1:12" x14ac:dyDescent="0.25">
      <c r="A15" s="1">
        <v>14</v>
      </c>
      <c r="B15" s="1">
        <v>5</v>
      </c>
      <c r="C15" s="1">
        <v>6</v>
      </c>
      <c r="D15" s="1">
        <v>7</v>
      </c>
      <c r="E15" s="1">
        <v>8</v>
      </c>
      <c r="F15" s="1">
        <v>9</v>
      </c>
      <c r="G15" s="1">
        <v>10</v>
      </c>
      <c r="H15" s="1">
        <v>11</v>
      </c>
      <c r="I15" s="1"/>
      <c r="J15" s="55">
        <v>0.39583333333333331</v>
      </c>
    </row>
    <row r="16" spans="1:12" x14ac:dyDescent="0.25">
      <c r="A16" s="1">
        <v>15</v>
      </c>
      <c r="B16" s="1">
        <v>12</v>
      </c>
      <c r="C16" s="1">
        <v>13</v>
      </c>
      <c r="D16" s="1">
        <v>14</v>
      </c>
      <c r="E16" s="1">
        <v>15</v>
      </c>
      <c r="F16" s="1">
        <v>16</v>
      </c>
      <c r="G16" s="1">
        <v>17</v>
      </c>
      <c r="H16" s="1">
        <v>18</v>
      </c>
      <c r="I16" s="1"/>
      <c r="J16" s="55">
        <v>0.40625</v>
      </c>
    </row>
    <row r="17" spans="1:10" x14ac:dyDescent="0.25">
      <c r="A17" s="1">
        <v>16</v>
      </c>
      <c r="B17" s="1">
        <v>19</v>
      </c>
      <c r="C17" s="1">
        <v>20</v>
      </c>
      <c r="D17" s="1">
        <v>21</v>
      </c>
      <c r="E17" s="1">
        <v>22</v>
      </c>
      <c r="F17" s="1">
        <v>23</v>
      </c>
      <c r="G17" s="1">
        <v>24</v>
      </c>
      <c r="H17" s="1">
        <v>25</v>
      </c>
      <c r="I17" s="1"/>
      <c r="J17" s="55">
        <v>0.41666666666666669</v>
      </c>
    </row>
    <row r="18" spans="1:10" x14ac:dyDescent="0.25">
      <c r="A18" s="1">
        <v>17</v>
      </c>
      <c r="B18" s="1">
        <v>26</v>
      </c>
      <c r="C18" s="1">
        <v>27</v>
      </c>
      <c r="D18" s="1">
        <v>28</v>
      </c>
      <c r="E18" s="1">
        <v>29</v>
      </c>
      <c r="F18" s="1">
        <v>30</v>
      </c>
      <c r="G18" s="1">
        <v>1</v>
      </c>
      <c r="H18" s="1">
        <v>2</v>
      </c>
      <c r="I18" s="1"/>
      <c r="J18" s="55">
        <v>0.42708333333333331</v>
      </c>
    </row>
    <row r="19" spans="1:10" x14ac:dyDescent="0.25">
      <c r="A19" s="1">
        <v>18</v>
      </c>
      <c r="B19" s="1">
        <v>3</v>
      </c>
      <c r="C19" s="1">
        <v>4</v>
      </c>
      <c r="D19" s="1">
        <v>5</v>
      </c>
      <c r="E19" s="1">
        <v>6</v>
      </c>
      <c r="F19" s="1">
        <v>7</v>
      </c>
      <c r="G19" s="1">
        <v>8</v>
      </c>
      <c r="H19" s="1">
        <v>9</v>
      </c>
      <c r="I19" s="1"/>
      <c r="J19" s="55">
        <v>0.4375</v>
      </c>
    </row>
    <row r="20" spans="1:10" x14ac:dyDescent="0.25">
      <c r="A20" s="1">
        <v>19</v>
      </c>
      <c r="B20" s="1">
        <v>10</v>
      </c>
      <c r="C20" s="1">
        <v>11</v>
      </c>
      <c r="D20" s="1">
        <v>12</v>
      </c>
      <c r="E20" s="1">
        <v>13</v>
      </c>
      <c r="F20" s="1">
        <v>14</v>
      </c>
      <c r="G20" s="1">
        <v>15</v>
      </c>
      <c r="H20" s="1">
        <v>16</v>
      </c>
      <c r="I20" s="1"/>
      <c r="J20" s="55">
        <v>0.44791666666666669</v>
      </c>
    </row>
    <row r="21" spans="1:10" x14ac:dyDescent="0.25">
      <c r="A21" s="1">
        <v>20</v>
      </c>
      <c r="B21" s="1">
        <v>17</v>
      </c>
      <c r="C21" s="1">
        <v>18</v>
      </c>
      <c r="D21" s="1">
        <v>19</v>
      </c>
      <c r="E21" s="1">
        <v>20</v>
      </c>
      <c r="F21" s="1">
        <v>21</v>
      </c>
      <c r="G21" s="1">
        <v>22</v>
      </c>
      <c r="H21" s="1">
        <v>23</v>
      </c>
      <c r="I21" s="1"/>
      <c r="J21" s="55">
        <v>0.45833333333333331</v>
      </c>
    </row>
    <row r="22" spans="1:10" x14ac:dyDescent="0.25">
      <c r="A22" s="1">
        <v>21</v>
      </c>
      <c r="B22" s="1">
        <v>24</v>
      </c>
      <c r="C22" s="1">
        <v>25</v>
      </c>
      <c r="D22" s="1">
        <v>26</v>
      </c>
      <c r="E22" s="1">
        <v>27</v>
      </c>
      <c r="F22" s="1">
        <v>28</v>
      </c>
      <c r="G22" s="1">
        <v>29</v>
      </c>
      <c r="H22" s="1">
        <v>30</v>
      </c>
      <c r="I22" s="1"/>
      <c r="J22" s="55">
        <v>0.46875</v>
      </c>
    </row>
    <row r="23" spans="1:10" x14ac:dyDescent="0.25">
      <c r="A23" s="1">
        <v>22</v>
      </c>
      <c r="B23" s="1">
        <v>31</v>
      </c>
      <c r="C23" s="1">
        <v>1</v>
      </c>
      <c r="D23" s="1">
        <v>2</v>
      </c>
      <c r="E23" s="1">
        <v>3</v>
      </c>
      <c r="F23" s="1">
        <v>4</v>
      </c>
      <c r="G23" s="1">
        <v>5</v>
      </c>
      <c r="H23" s="1">
        <v>6</v>
      </c>
      <c r="I23" s="1"/>
      <c r="J23" s="55">
        <v>0.47916666666666669</v>
      </c>
    </row>
    <row r="24" spans="1:10" x14ac:dyDescent="0.25">
      <c r="A24" s="1">
        <v>23</v>
      </c>
      <c r="B24" s="1">
        <v>7</v>
      </c>
      <c r="C24" s="1">
        <v>8</v>
      </c>
      <c r="D24" s="1">
        <v>9</v>
      </c>
      <c r="E24" s="1">
        <v>10</v>
      </c>
      <c r="F24" s="1">
        <v>11</v>
      </c>
      <c r="G24" s="1">
        <v>12</v>
      </c>
      <c r="H24" s="1">
        <v>13</v>
      </c>
      <c r="I24" s="1"/>
      <c r="J24" s="55">
        <v>0.48958333333333331</v>
      </c>
    </row>
    <row r="25" spans="1:10" x14ac:dyDescent="0.25">
      <c r="A25" s="1">
        <v>24</v>
      </c>
      <c r="B25" s="1">
        <v>14</v>
      </c>
      <c r="C25" s="1">
        <v>15</v>
      </c>
      <c r="D25" s="1">
        <v>16</v>
      </c>
      <c r="E25" s="1">
        <v>17</v>
      </c>
      <c r="F25" s="1">
        <v>18</v>
      </c>
      <c r="G25" s="1">
        <v>19</v>
      </c>
      <c r="H25" s="1">
        <v>20</v>
      </c>
      <c r="I25" s="1"/>
      <c r="J25" s="55">
        <v>0.5</v>
      </c>
    </row>
    <row r="26" spans="1:10" x14ac:dyDescent="0.25">
      <c r="A26" s="1">
        <v>25</v>
      </c>
      <c r="B26" s="1">
        <v>21</v>
      </c>
      <c r="C26" s="1">
        <v>22</v>
      </c>
      <c r="D26" s="1">
        <v>23</v>
      </c>
      <c r="E26" s="1">
        <v>24</v>
      </c>
      <c r="F26" s="1">
        <v>25</v>
      </c>
      <c r="G26" s="1">
        <v>26</v>
      </c>
      <c r="H26" s="1">
        <v>27</v>
      </c>
      <c r="I26" s="1"/>
      <c r="J26" s="55">
        <v>0.51041666666666663</v>
      </c>
    </row>
    <row r="27" spans="1:10" x14ac:dyDescent="0.25">
      <c r="A27" s="1">
        <v>26</v>
      </c>
      <c r="B27" s="1">
        <v>28</v>
      </c>
      <c r="C27" s="1">
        <v>29</v>
      </c>
      <c r="D27" s="1">
        <v>30</v>
      </c>
      <c r="E27" s="1">
        <v>1</v>
      </c>
      <c r="F27" s="1">
        <v>2</v>
      </c>
      <c r="G27" s="1">
        <v>3</v>
      </c>
      <c r="H27" s="1">
        <v>4</v>
      </c>
      <c r="I27" s="1"/>
      <c r="J27" s="55">
        <v>0.52083333333333337</v>
      </c>
    </row>
    <row r="28" spans="1:10" x14ac:dyDescent="0.25">
      <c r="A28" s="1">
        <v>27</v>
      </c>
      <c r="B28" s="1">
        <v>5</v>
      </c>
      <c r="C28" s="1">
        <v>6</v>
      </c>
      <c r="D28" s="1">
        <v>7</v>
      </c>
      <c r="E28" s="1">
        <v>8</v>
      </c>
      <c r="F28" s="1">
        <v>9</v>
      </c>
      <c r="G28" s="1">
        <v>10</v>
      </c>
      <c r="H28" s="1">
        <v>11</v>
      </c>
      <c r="I28" s="1"/>
      <c r="J28" s="55">
        <v>0.53125</v>
      </c>
    </row>
    <row r="29" spans="1:10" x14ac:dyDescent="0.25">
      <c r="A29" s="1">
        <v>28</v>
      </c>
      <c r="B29" s="1">
        <v>12</v>
      </c>
      <c r="C29" s="1">
        <v>13</v>
      </c>
      <c r="D29" s="1">
        <v>14</v>
      </c>
      <c r="E29" s="1">
        <v>15</v>
      </c>
      <c r="F29" s="1">
        <v>16</v>
      </c>
      <c r="G29" s="1">
        <v>17</v>
      </c>
      <c r="H29" s="1">
        <v>18</v>
      </c>
      <c r="I29" s="1"/>
      <c r="J29" s="55">
        <v>0.54166666666666663</v>
      </c>
    </row>
    <row r="30" spans="1:10" x14ac:dyDescent="0.25">
      <c r="A30" s="1">
        <v>29</v>
      </c>
      <c r="B30" s="1">
        <v>19</v>
      </c>
      <c r="C30" s="1">
        <v>20</v>
      </c>
      <c r="D30" s="1">
        <v>21</v>
      </c>
      <c r="E30" s="1">
        <v>22</v>
      </c>
      <c r="F30" s="1">
        <v>23</v>
      </c>
      <c r="G30" s="1">
        <v>24</v>
      </c>
      <c r="H30" s="1">
        <v>25</v>
      </c>
      <c r="I30" s="1"/>
      <c r="J30" s="55">
        <v>0.55208333333333337</v>
      </c>
    </row>
    <row r="31" spans="1:10" x14ac:dyDescent="0.25">
      <c r="A31" s="1">
        <v>30</v>
      </c>
      <c r="B31" s="1">
        <v>26</v>
      </c>
      <c r="C31" s="1">
        <v>27</v>
      </c>
      <c r="D31" s="1">
        <v>28</v>
      </c>
      <c r="E31" s="1">
        <v>29</v>
      </c>
      <c r="F31" s="1">
        <v>30</v>
      </c>
      <c r="G31" s="1">
        <v>31</v>
      </c>
      <c r="H31" s="1">
        <v>1</v>
      </c>
      <c r="I31" s="1"/>
      <c r="J31" s="55">
        <v>0.5625</v>
      </c>
    </row>
    <row r="32" spans="1:10" x14ac:dyDescent="0.25">
      <c r="A32" s="1">
        <v>31</v>
      </c>
      <c r="B32" s="1">
        <v>2</v>
      </c>
      <c r="C32" s="1">
        <v>3</v>
      </c>
      <c r="D32" s="1">
        <v>4</v>
      </c>
      <c r="E32" s="1">
        <v>5</v>
      </c>
      <c r="F32" s="1">
        <v>6</v>
      </c>
      <c r="G32" s="1">
        <v>7</v>
      </c>
      <c r="H32" s="1">
        <v>8</v>
      </c>
      <c r="I32" s="1"/>
      <c r="J32" s="55">
        <v>0.57291666666666663</v>
      </c>
    </row>
    <row r="33" spans="1:10" x14ac:dyDescent="0.25">
      <c r="A33" s="1">
        <v>32</v>
      </c>
      <c r="B33" s="1">
        <v>9</v>
      </c>
      <c r="C33" s="1">
        <v>10</v>
      </c>
      <c r="D33" s="1">
        <v>11</v>
      </c>
      <c r="E33" s="1">
        <v>12</v>
      </c>
      <c r="F33" s="1">
        <v>13</v>
      </c>
      <c r="G33" s="1">
        <v>14</v>
      </c>
      <c r="H33" s="1">
        <v>15</v>
      </c>
      <c r="I33" s="1"/>
      <c r="J33" s="55">
        <v>0.58333333333333337</v>
      </c>
    </row>
    <row r="34" spans="1:10" x14ac:dyDescent="0.25">
      <c r="A34" s="1">
        <v>33</v>
      </c>
      <c r="B34" s="1">
        <v>16</v>
      </c>
      <c r="C34" s="1">
        <v>17</v>
      </c>
      <c r="D34" s="1">
        <v>18</v>
      </c>
      <c r="E34" s="1">
        <v>19</v>
      </c>
      <c r="F34" s="1">
        <v>20</v>
      </c>
      <c r="G34" s="1">
        <v>21</v>
      </c>
      <c r="H34" s="1">
        <v>22</v>
      </c>
      <c r="I34" s="1"/>
      <c r="J34" s="55">
        <v>0.59375</v>
      </c>
    </row>
    <row r="35" spans="1:10" x14ac:dyDescent="0.25">
      <c r="A35" s="1">
        <v>34</v>
      </c>
      <c r="B35" s="1">
        <v>23</v>
      </c>
      <c r="C35" s="1">
        <v>24</v>
      </c>
      <c r="D35" s="1">
        <v>25</v>
      </c>
      <c r="E35" s="1">
        <v>26</v>
      </c>
      <c r="F35" s="1">
        <v>27</v>
      </c>
      <c r="G35" s="1">
        <v>28</v>
      </c>
      <c r="H35" s="1">
        <v>29</v>
      </c>
      <c r="I35" s="1"/>
      <c r="J35" s="55">
        <v>0.60416666666666663</v>
      </c>
    </row>
    <row r="36" spans="1:10" x14ac:dyDescent="0.25">
      <c r="A36" s="1">
        <v>35</v>
      </c>
      <c r="B36" s="1">
        <v>30</v>
      </c>
      <c r="C36" s="1">
        <v>1</v>
      </c>
      <c r="D36" s="1">
        <v>2</v>
      </c>
      <c r="E36" s="1">
        <v>3</v>
      </c>
      <c r="F36" s="1">
        <v>4</v>
      </c>
      <c r="G36" s="1">
        <v>5</v>
      </c>
      <c r="H36" s="1">
        <v>6</v>
      </c>
      <c r="I36" s="1"/>
      <c r="J36" s="55">
        <v>0.61458333333333337</v>
      </c>
    </row>
    <row r="37" spans="1:10" x14ac:dyDescent="0.25">
      <c r="A37" s="1">
        <v>36</v>
      </c>
      <c r="B37" s="1">
        <v>7</v>
      </c>
      <c r="C37" s="1">
        <v>8</v>
      </c>
      <c r="D37" s="1">
        <v>9</v>
      </c>
      <c r="E37" s="1">
        <v>10</v>
      </c>
      <c r="F37" s="1">
        <v>11</v>
      </c>
      <c r="G37" s="1">
        <v>12</v>
      </c>
      <c r="H37" s="1">
        <v>13</v>
      </c>
      <c r="I37" s="1"/>
      <c r="J37" s="55">
        <v>0.625</v>
      </c>
    </row>
    <row r="38" spans="1:10" x14ac:dyDescent="0.25">
      <c r="A38" s="1">
        <v>37</v>
      </c>
      <c r="B38" s="1">
        <v>14</v>
      </c>
      <c r="C38" s="1">
        <v>15</v>
      </c>
      <c r="D38" s="1">
        <v>16</v>
      </c>
      <c r="E38" s="1">
        <v>17</v>
      </c>
      <c r="F38" s="1">
        <v>18</v>
      </c>
      <c r="G38" s="1">
        <v>19</v>
      </c>
      <c r="H38" s="1">
        <v>20</v>
      </c>
      <c r="I38" s="1"/>
      <c r="J38" s="55">
        <v>0.63541666666666663</v>
      </c>
    </row>
    <row r="39" spans="1:10" x14ac:dyDescent="0.25">
      <c r="A39" s="1">
        <v>38</v>
      </c>
      <c r="B39" s="1">
        <v>21</v>
      </c>
      <c r="C39" s="1">
        <v>22</v>
      </c>
      <c r="D39" s="1">
        <v>23</v>
      </c>
      <c r="E39" s="1">
        <v>24</v>
      </c>
      <c r="F39" s="1">
        <v>25</v>
      </c>
      <c r="G39" s="1">
        <v>26</v>
      </c>
      <c r="H39" s="1">
        <v>27</v>
      </c>
      <c r="I39" s="1"/>
      <c r="J39" s="55">
        <v>0.64583333333333337</v>
      </c>
    </row>
    <row r="40" spans="1:10" x14ac:dyDescent="0.25">
      <c r="A40" s="1">
        <v>39</v>
      </c>
      <c r="B40" s="1">
        <v>28</v>
      </c>
      <c r="C40" s="1">
        <v>29</v>
      </c>
      <c r="D40" s="1">
        <v>30</v>
      </c>
      <c r="E40" s="1">
        <v>31</v>
      </c>
      <c r="F40" s="1">
        <v>1</v>
      </c>
      <c r="G40" s="1">
        <v>2</v>
      </c>
      <c r="H40" s="1">
        <v>3</v>
      </c>
      <c r="I40" s="1"/>
      <c r="J40" s="55">
        <v>0.65625</v>
      </c>
    </row>
    <row r="41" spans="1:10" x14ac:dyDescent="0.25">
      <c r="A41" s="1">
        <v>40</v>
      </c>
      <c r="B41" s="1">
        <v>4</v>
      </c>
      <c r="C41" s="1">
        <v>5</v>
      </c>
      <c r="D41" s="1">
        <v>6</v>
      </c>
      <c r="E41" s="1">
        <v>7</v>
      </c>
      <c r="F41" s="1">
        <v>8</v>
      </c>
      <c r="G41" s="1">
        <v>9</v>
      </c>
      <c r="H41" s="1">
        <v>10</v>
      </c>
      <c r="I41" s="1"/>
      <c r="J41" s="55">
        <v>0.66666666666666663</v>
      </c>
    </row>
    <row r="42" spans="1:10" x14ac:dyDescent="0.25">
      <c r="A42" s="1">
        <v>41</v>
      </c>
      <c r="B42" s="1">
        <v>11</v>
      </c>
      <c r="C42" s="1">
        <v>12</v>
      </c>
      <c r="D42" s="1">
        <v>13</v>
      </c>
      <c r="E42" s="1">
        <v>14</v>
      </c>
      <c r="F42" s="1">
        <v>15</v>
      </c>
      <c r="G42" s="1">
        <v>16</v>
      </c>
      <c r="H42" s="1">
        <v>17</v>
      </c>
      <c r="I42" s="1"/>
      <c r="J42" s="55">
        <v>0.67708333333333337</v>
      </c>
    </row>
    <row r="43" spans="1:10" x14ac:dyDescent="0.25">
      <c r="A43" s="1">
        <v>42</v>
      </c>
      <c r="B43" s="1">
        <v>18</v>
      </c>
      <c r="C43" s="1">
        <v>19</v>
      </c>
      <c r="D43" s="1">
        <v>20</v>
      </c>
      <c r="E43" s="1">
        <v>21</v>
      </c>
      <c r="F43" s="1">
        <v>22</v>
      </c>
      <c r="G43" s="1">
        <v>23</v>
      </c>
      <c r="H43" s="1">
        <v>24</v>
      </c>
      <c r="I43" s="1"/>
      <c r="J43" s="55">
        <v>0.6875</v>
      </c>
    </row>
    <row r="44" spans="1:10" x14ac:dyDescent="0.25">
      <c r="A44" s="1">
        <v>43</v>
      </c>
      <c r="B44" s="1">
        <v>25</v>
      </c>
      <c r="C44" s="1">
        <v>26</v>
      </c>
      <c r="D44" s="1">
        <v>27</v>
      </c>
      <c r="E44" s="1">
        <v>28</v>
      </c>
      <c r="F44" s="1">
        <v>29</v>
      </c>
      <c r="G44" s="1">
        <v>30</v>
      </c>
      <c r="H44" s="1">
        <v>31</v>
      </c>
      <c r="I44" s="1"/>
      <c r="J44" s="55">
        <v>0.69791666666666663</v>
      </c>
    </row>
    <row r="45" spans="1:10" x14ac:dyDescent="0.25">
      <c r="A45" s="1">
        <v>44</v>
      </c>
      <c r="B45" s="1">
        <v>1</v>
      </c>
      <c r="C45" s="1">
        <v>2</v>
      </c>
      <c r="D45" s="1">
        <v>3</v>
      </c>
      <c r="E45" s="1">
        <v>4</v>
      </c>
      <c r="F45" s="1">
        <v>5</v>
      </c>
      <c r="G45" s="1">
        <v>6</v>
      </c>
      <c r="H45" s="1">
        <v>7</v>
      </c>
      <c r="I45" s="1"/>
      <c r="J45" s="55">
        <v>0.70833333333333337</v>
      </c>
    </row>
    <row r="46" spans="1:10" x14ac:dyDescent="0.25">
      <c r="A46" s="1">
        <v>45</v>
      </c>
      <c r="B46" s="1">
        <v>8</v>
      </c>
      <c r="C46" s="1">
        <v>9</v>
      </c>
      <c r="D46" s="1">
        <v>10</v>
      </c>
      <c r="E46" s="1">
        <v>11</v>
      </c>
      <c r="F46" s="1">
        <v>12</v>
      </c>
      <c r="G46" s="1">
        <v>13</v>
      </c>
      <c r="H46" s="1">
        <v>14</v>
      </c>
      <c r="I46" s="1"/>
      <c r="J46" s="55">
        <v>0.71875</v>
      </c>
    </row>
    <row r="47" spans="1:10" x14ac:dyDescent="0.25">
      <c r="A47" s="1">
        <v>46</v>
      </c>
      <c r="B47" s="1">
        <v>15</v>
      </c>
      <c r="C47" s="1">
        <v>16</v>
      </c>
      <c r="D47" s="1">
        <v>17</v>
      </c>
      <c r="E47" s="1">
        <v>18</v>
      </c>
      <c r="F47" s="1">
        <v>19</v>
      </c>
      <c r="G47" s="1">
        <v>20</v>
      </c>
      <c r="H47" s="1">
        <v>21</v>
      </c>
      <c r="I47" s="1"/>
      <c r="J47" s="55">
        <v>0.72916666666666663</v>
      </c>
    </row>
    <row r="48" spans="1:10" x14ac:dyDescent="0.25">
      <c r="A48" s="1">
        <v>47</v>
      </c>
      <c r="B48" s="1">
        <v>22</v>
      </c>
      <c r="C48" s="1">
        <v>23</v>
      </c>
      <c r="D48" s="1">
        <v>24</v>
      </c>
      <c r="E48" s="1">
        <v>25</v>
      </c>
      <c r="F48" s="1">
        <v>26</v>
      </c>
      <c r="G48" s="1">
        <v>27</v>
      </c>
      <c r="H48" s="1">
        <v>28</v>
      </c>
      <c r="I48" s="1"/>
      <c r="J48" s="55">
        <v>0.73958333333333337</v>
      </c>
    </row>
    <row r="49" spans="1:10" x14ac:dyDescent="0.25">
      <c r="A49" s="1">
        <v>48</v>
      </c>
      <c r="B49" s="1">
        <v>29</v>
      </c>
      <c r="C49" s="1">
        <v>30</v>
      </c>
      <c r="D49" s="1">
        <v>1</v>
      </c>
      <c r="E49" s="1">
        <v>2</v>
      </c>
      <c r="F49" s="1">
        <v>3</v>
      </c>
      <c r="G49" s="1">
        <v>4</v>
      </c>
      <c r="H49" s="1">
        <v>5</v>
      </c>
      <c r="I49" s="1"/>
      <c r="J49" s="55">
        <v>0.75</v>
      </c>
    </row>
    <row r="50" spans="1:10" x14ac:dyDescent="0.25">
      <c r="A50" s="1">
        <v>49</v>
      </c>
      <c r="B50" s="1">
        <v>6</v>
      </c>
      <c r="C50" s="1">
        <v>7</v>
      </c>
      <c r="D50" s="1">
        <v>8</v>
      </c>
      <c r="E50" s="1">
        <v>9</v>
      </c>
      <c r="F50" s="1">
        <v>10</v>
      </c>
      <c r="G50" s="1">
        <v>11</v>
      </c>
      <c r="H50" s="1">
        <v>12</v>
      </c>
      <c r="I50" s="1"/>
      <c r="J50" s="55">
        <v>0.76041666666666663</v>
      </c>
    </row>
    <row r="51" spans="1:10" x14ac:dyDescent="0.25">
      <c r="A51" s="1">
        <v>50</v>
      </c>
      <c r="B51" s="1">
        <v>13</v>
      </c>
      <c r="C51" s="1">
        <v>14</v>
      </c>
      <c r="D51" s="1">
        <v>15</v>
      </c>
      <c r="E51" s="1">
        <v>16</v>
      </c>
      <c r="F51" s="1">
        <v>17</v>
      </c>
      <c r="G51" s="1">
        <v>18</v>
      </c>
      <c r="H51" s="1">
        <v>19</v>
      </c>
      <c r="I51" s="1"/>
      <c r="J51" s="55">
        <v>0.77083333333333337</v>
      </c>
    </row>
    <row r="52" spans="1:10" x14ac:dyDescent="0.25">
      <c r="A52" s="1">
        <v>51</v>
      </c>
      <c r="B52" s="1">
        <v>20</v>
      </c>
      <c r="C52" s="1">
        <v>21</v>
      </c>
      <c r="D52" s="1">
        <v>22</v>
      </c>
      <c r="E52" s="1">
        <v>23</v>
      </c>
      <c r="F52" s="1">
        <v>24</v>
      </c>
      <c r="G52" s="1">
        <v>25</v>
      </c>
      <c r="H52" s="1">
        <v>26</v>
      </c>
      <c r="I52" s="1"/>
      <c r="J52" s="55">
        <v>0.78125</v>
      </c>
    </row>
    <row r="53" spans="1:10" x14ac:dyDescent="0.25">
      <c r="A53" s="1">
        <v>52</v>
      </c>
      <c r="B53" s="1">
        <v>27</v>
      </c>
      <c r="C53" s="1">
        <v>28</v>
      </c>
      <c r="D53" s="1">
        <v>29</v>
      </c>
      <c r="E53" s="1">
        <v>30</v>
      </c>
      <c r="F53" s="1">
        <v>31</v>
      </c>
      <c r="G53" s="1">
        <v>1</v>
      </c>
      <c r="H53" s="1">
        <v>2</v>
      </c>
      <c r="I53" s="1"/>
      <c r="J53" s="55">
        <v>0.79166666666666663</v>
      </c>
    </row>
    <row r="54" spans="1:10" x14ac:dyDescent="0.25">
      <c r="J54" s="55">
        <v>0.80208333333333337</v>
      </c>
    </row>
    <row r="55" spans="1:10" x14ac:dyDescent="0.25">
      <c r="J55" s="55">
        <v>0.8125</v>
      </c>
    </row>
    <row r="56" spans="1:10" x14ac:dyDescent="0.25">
      <c r="J56" s="55">
        <v>0.82291666666666663</v>
      </c>
    </row>
    <row r="57" spans="1:10" x14ac:dyDescent="0.25">
      <c r="J57" s="55">
        <v>0.83333333333333337</v>
      </c>
    </row>
    <row r="58" spans="1:10" x14ac:dyDescent="0.25">
      <c r="J58" s="55">
        <v>0.84375</v>
      </c>
    </row>
    <row r="59" spans="1:10" x14ac:dyDescent="0.25">
      <c r="J59" s="55">
        <v>0.85416666666666663</v>
      </c>
    </row>
    <row r="60" spans="1:10" x14ac:dyDescent="0.25">
      <c r="J60" s="55">
        <v>0.86458333333333337</v>
      </c>
    </row>
    <row r="61" spans="1:10" x14ac:dyDescent="0.25">
      <c r="J61" s="55">
        <v>0.875</v>
      </c>
    </row>
    <row r="62" spans="1:10" x14ac:dyDescent="0.25">
      <c r="J62" s="55">
        <v>0.88541666666666663</v>
      </c>
    </row>
    <row r="63" spans="1:10" x14ac:dyDescent="0.25">
      <c r="J63" s="55">
        <v>0.89583333333333337</v>
      </c>
    </row>
    <row r="64" spans="1:10" x14ac:dyDescent="0.25">
      <c r="J64" s="55">
        <v>0.90625</v>
      </c>
    </row>
    <row r="65" spans="10:10" x14ac:dyDescent="0.25">
      <c r="J65" s="55">
        <v>0.91666666666666663</v>
      </c>
    </row>
    <row r="66" spans="10:10" x14ac:dyDescent="0.25">
      <c r="J66" s="55">
        <v>0.92708333333333337</v>
      </c>
    </row>
    <row r="67" spans="10:10" x14ac:dyDescent="0.25">
      <c r="J67" s="55">
        <v>0.9375</v>
      </c>
    </row>
    <row r="68" spans="10:10" x14ac:dyDescent="0.25">
      <c r="J68" s="55">
        <v>0.94791666666666663</v>
      </c>
    </row>
    <row r="69" spans="10:10" x14ac:dyDescent="0.25">
      <c r="J69" s="55">
        <v>0.95833333333333337</v>
      </c>
    </row>
    <row r="70" spans="10:10" x14ac:dyDescent="0.25">
      <c r="J70" s="55">
        <v>0.96875</v>
      </c>
    </row>
    <row r="71" spans="10:10" x14ac:dyDescent="0.25">
      <c r="J71" s="55">
        <v>0.97916666666666663</v>
      </c>
    </row>
    <row r="72" spans="10:10" x14ac:dyDescent="0.25">
      <c r="J72" s="55">
        <v>0.98958333333333337</v>
      </c>
    </row>
    <row r="73" spans="10:10" x14ac:dyDescent="0.25">
      <c r="J73" s="55">
        <v>0</v>
      </c>
    </row>
    <row r="74" spans="10:10" x14ac:dyDescent="0.25">
      <c r="J74" s="55">
        <v>5.2083333333333336E-2</v>
      </c>
    </row>
    <row r="75" spans="10:10" x14ac:dyDescent="0.25">
      <c r="J75" s="55">
        <v>6.25E-2</v>
      </c>
    </row>
    <row r="76" spans="10:10" x14ac:dyDescent="0.25">
      <c r="J76" s="55">
        <v>7.2916666666666671E-2</v>
      </c>
    </row>
    <row r="77" spans="10:10" x14ac:dyDescent="0.25">
      <c r="J77" s="55">
        <v>8.3333333333333329E-2</v>
      </c>
    </row>
    <row r="78" spans="10:10" x14ac:dyDescent="0.25">
      <c r="J78" s="55">
        <v>9.375E-2</v>
      </c>
    </row>
    <row r="79" spans="10:10" x14ac:dyDescent="0.25">
      <c r="J79" s="55">
        <v>0.10416666666666667</v>
      </c>
    </row>
    <row r="80" spans="10:10" x14ac:dyDescent="0.25">
      <c r="J80" s="55">
        <v>0.11458333333333333</v>
      </c>
    </row>
    <row r="81" spans="10:10" x14ac:dyDescent="0.25">
      <c r="J81" s="55">
        <v>0.125</v>
      </c>
    </row>
    <row r="82" spans="10:10" x14ac:dyDescent="0.25">
      <c r="J82" s="55">
        <v>0.13541666666666666</v>
      </c>
    </row>
    <row r="83" spans="10:10" x14ac:dyDescent="0.25">
      <c r="J83" s="55">
        <v>0.14583333333333334</v>
      </c>
    </row>
    <row r="84" spans="10:10" x14ac:dyDescent="0.25">
      <c r="J84" s="55">
        <v>0.15625</v>
      </c>
    </row>
    <row r="85" spans="10:10" x14ac:dyDescent="0.25">
      <c r="J85" s="55">
        <v>0.16666666666666666</v>
      </c>
    </row>
    <row r="86" spans="10:10" x14ac:dyDescent="0.25">
      <c r="J86" s="55">
        <v>0.17708333333333334</v>
      </c>
    </row>
    <row r="87" spans="10:10" x14ac:dyDescent="0.25">
      <c r="J87" s="55">
        <v>0.1875</v>
      </c>
    </row>
    <row r="88" spans="10:10" x14ac:dyDescent="0.25">
      <c r="J88" s="55">
        <v>0.19791666666666666</v>
      </c>
    </row>
    <row r="89" spans="10:10" x14ac:dyDescent="0.25">
      <c r="J89" s="55">
        <v>0.20833333333333334</v>
      </c>
    </row>
    <row r="90" spans="10:10" x14ac:dyDescent="0.25">
      <c r="J90" s="55">
        <v>0.21875</v>
      </c>
    </row>
    <row r="91" spans="10:10" x14ac:dyDescent="0.25">
      <c r="J91" s="55">
        <v>0.22916666666666666</v>
      </c>
    </row>
    <row r="92" spans="10:10" x14ac:dyDescent="0.25">
      <c r="J92" s="55">
        <v>0.23958333333333334</v>
      </c>
    </row>
    <row r="93" spans="10:10" x14ac:dyDescent="0.25">
      <c r="J93" s="55">
        <v>0.25</v>
      </c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1B240-00AD-465C-8C1D-4614A30267A9}">
  <sheetPr codeName="Feuil4">
    <pageSetUpPr fitToPage="1"/>
  </sheetPr>
  <dimension ref="A2:AG20"/>
  <sheetViews>
    <sheetView tabSelected="1" zoomScale="85" zoomScaleNormal="85" workbookViewId="0">
      <selection activeCell="J9" sqref="J9"/>
    </sheetView>
  </sheetViews>
  <sheetFormatPr baseColWidth="10" defaultColWidth="11.42578125" defaultRowHeight="15" x14ac:dyDescent="0.25"/>
  <cols>
    <col min="1" max="1" width="1.42578125" customWidth="1"/>
    <col min="2" max="2" width="18.5703125" bestFit="1" customWidth="1"/>
    <col min="3" max="3" width="6" customWidth="1"/>
    <col min="4" max="4" width="1" customWidth="1"/>
    <col min="5" max="9" width="8.42578125" customWidth="1"/>
    <col min="10" max="10" width="10.5703125" customWidth="1"/>
    <col min="11" max="11" width="1" customWidth="1"/>
    <col min="12" max="14" width="8.42578125" customWidth="1"/>
    <col min="15" max="15" width="9.5703125" customWidth="1"/>
    <col min="16" max="16" width="1" customWidth="1"/>
    <col min="17" max="17" width="8.42578125" customWidth="1"/>
    <col min="18" max="18" width="10.5703125" customWidth="1"/>
    <col min="19" max="19" width="1" customWidth="1"/>
    <col min="20" max="20" width="11.85546875" customWidth="1"/>
    <col min="21" max="21" width="10.5703125" customWidth="1"/>
    <col min="22" max="22" width="1" customWidth="1"/>
    <col min="23" max="23" width="11.85546875" customWidth="1"/>
    <col min="24" max="24" width="10.5703125" customWidth="1"/>
    <col min="25" max="25" width="1" customWidth="1"/>
    <col min="26" max="26" width="8.28515625" customWidth="1"/>
    <col min="27" max="27" width="10.5703125" customWidth="1"/>
    <col min="28" max="28" width="1" customWidth="1"/>
    <col min="29" max="29" width="11.85546875" customWidth="1"/>
    <col min="30" max="30" width="10.5703125" customWidth="1"/>
    <col min="31" max="31" width="1" customWidth="1"/>
    <col min="32" max="32" width="20.140625" customWidth="1"/>
    <col min="33" max="33" width="1.5703125" customWidth="1"/>
  </cols>
  <sheetData>
    <row r="2" spans="1:33" ht="21" customHeight="1" x14ac:dyDescent="0.25">
      <c r="B2" s="39">
        <v>2021</v>
      </c>
    </row>
    <row r="3" spans="1:33" ht="15.75" thickBot="1" x14ac:dyDescent="0.3"/>
    <row r="4" spans="1:33" ht="21" customHeight="1" thickBot="1" x14ac:dyDescent="0.3">
      <c r="B4" s="58" t="s">
        <v>41</v>
      </c>
      <c r="C4" s="59"/>
      <c r="E4" s="58" t="s">
        <v>1</v>
      </c>
      <c r="F4" s="59"/>
      <c r="G4" s="62"/>
      <c r="H4" s="62"/>
      <c r="I4" s="62"/>
      <c r="J4" s="63"/>
    </row>
    <row r="5" spans="1:33" ht="15.75" thickBot="1" x14ac:dyDescent="0.3"/>
    <row r="6" spans="1:33" ht="21" customHeight="1" thickTop="1" thickBot="1" x14ac:dyDescent="0.3">
      <c r="B6" s="71" t="s">
        <v>58</v>
      </c>
      <c r="E6" s="58" t="s">
        <v>42</v>
      </c>
      <c r="F6" s="59"/>
      <c r="G6" s="64"/>
      <c r="H6" s="64"/>
      <c r="I6" s="64"/>
      <c r="J6" s="65"/>
      <c r="AF6" s="11">
        <f>AF16</f>
        <v>600</v>
      </c>
    </row>
    <row r="7" spans="1:33" ht="16.5" thickTop="1" thickBot="1" x14ac:dyDescent="0.3"/>
    <row r="8" spans="1:33" ht="52.5" customHeight="1" thickBot="1" x14ac:dyDescent="0.3">
      <c r="A8" s="10"/>
      <c r="B8" s="14" t="s">
        <v>34</v>
      </c>
      <c r="C8" s="15">
        <v>1</v>
      </c>
      <c r="D8" s="10"/>
      <c r="E8" s="66" t="s">
        <v>24</v>
      </c>
      <c r="F8" s="67"/>
      <c r="G8" s="66" t="s">
        <v>25</v>
      </c>
      <c r="H8" s="67"/>
      <c r="I8" s="40" t="s">
        <v>32</v>
      </c>
      <c r="J8" s="13" t="s">
        <v>27</v>
      </c>
      <c r="K8" s="10"/>
      <c r="L8" s="66" t="s">
        <v>39</v>
      </c>
      <c r="M8" s="67"/>
      <c r="N8" s="17" t="s">
        <v>40</v>
      </c>
      <c r="O8" s="13" t="s">
        <v>27</v>
      </c>
      <c r="P8" s="10"/>
      <c r="Q8" s="17" t="s">
        <v>33</v>
      </c>
      <c r="R8" s="13" t="s">
        <v>27</v>
      </c>
      <c r="S8" s="10"/>
      <c r="T8" s="18" t="s">
        <v>36</v>
      </c>
      <c r="U8" s="13" t="s">
        <v>27</v>
      </c>
      <c r="V8" s="10"/>
      <c r="W8" s="18" t="s">
        <v>37</v>
      </c>
      <c r="X8" s="13" t="s">
        <v>27</v>
      </c>
      <c r="Y8" s="10"/>
      <c r="Z8" s="18" t="s">
        <v>38</v>
      </c>
      <c r="AA8" s="13" t="s">
        <v>27</v>
      </c>
      <c r="AB8" s="10"/>
      <c r="AC8" s="18" t="s">
        <v>56</v>
      </c>
      <c r="AD8" s="13" t="s">
        <v>27</v>
      </c>
      <c r="AE8" s="10"/>
      <c r="AF8" s="16" t="s">
        <v>7</v>
      </c>
      <c r="AG8" s="10"/>
    </row>
    <row r="9" spans="1:33" s="23" customFormat="1" ht="21" customHeight="1" x14ac:dyDescent="0.25">
      <c r="A9" s="19"/>
      <c r="B9" s="24" t="s">
        <v>55</v>
      </c>
      <c r="C9" s="25">
        <f>VLOOKUP($C$8,' Base index'!A:H,2,0)</f>
        <v>4</v>
      </c>
      <c r="D9" s="19"/>
      <c r="E9" s="41">
        <v>0.25</v>
      </c>
      <c r="F9" s="42">
        <v>0.52083333333333337</v>
      </c>
      <c r="G9" s="41">
        <v>0.5625</v>
      </c>
      <c r="H9" s="42">
        <v>0.79166666666666663</v>
      </c>
      <c r="I9" s="48">
        <f t="shared" ref="I9" si="0">MOD(F9-E9,1)+MOD(H9-G9,1)</f>
        <v>0.5</v>
      </c>
      <c r="J9" s="51">
        <f>IF(ISERROR(I9*24)*50,"",(I9*24)*50)</f>
        <v>600</v>
      </c>
      <c r="K9" s="19"/>
      <c r="L9" s="41"/>
      <c r="M9" s="42"/>
      <c r="N9" s="49">
        <f>MOD(M9-L9,1)</f>
        <v>0</v>
      </c>
      <c r="O9" s="50">
        <f>IF(ISERROR(N9*24)*90,"",(N9*24)*90)</f>
        <v>0</v>
      </c>
      <c r="P9" s="19"/>
      <c r="Q9" s="20"/>
      <c r="R9" s="50">
        <f t="shared" ref="R9:R15" si="1">Q9*20</f>
        <v>0</v>
      </c>
      <c r="S9" s="19"/>
      <c r="T9" s="20"/>
      <c r="U9" s="50">
        <f t="shared" ref="U9:U15" si="2">SUM(T9*0.6)</f>
        <v>0</v>
      </c>
      <c r="V9" s="19"/>
      <c r="W9" s="20"/>
      <c r="X9" s="50">
        <f t="shared" ref="X9:X15" si="3">SUM(W9*20)</f>
        <v>0</v>
      </c>
      <c r="Y9" s="19"/>
      <c r="Z9" s="20"/>
      <c r="AA9" s="50">
        <f t="shared" ref="AA9:AA14" si="4">SUM(Z9*100)</f>
        <v>0</v>
      </c>
      <c r="AB9" s="19"/>
      <c r="AC9" s="20"/>
      <c r="AD9" s="50">
        <f>AC9</f>
        <v>0</v>
      </c>
      <c r="AE9" s="19"/>
      <c r="AF9" s="22"/>
      <c r="AG9" s="19"/>
    </row>
    <row r="10" spans="1:33" s="23" customFormat="1" ht="21" customHeight="1" x14ac:dyDescent="0.25">
      <c r="A10" s="19"/>
      <c r="B10" s="26" t="s">
        <v>44</v>
      </c>
      <c r="C10" s="25">
        <f>VLOOKUP($C$8,' Base index'!A:H,3,0)</f>
        <v>5</v>
      </c>
      <c r="D10" s="19"/>
      <c r="E10" s="43"/>
      <c r="F10" s="44"/>
      <c r="G10" s="43"/>
      <c r="H10" s="44"/>
      <c r="I10" s="48">
        <f t="shared" ref="I10" si="5">MOD(F10-E10,1)+MOD(H10-G10,1)</f>
        <v>0</v>
      </c>
      <c r="J10" s="50">
        <f>IF(ISERROR(I10*24)*50,"",(I10*24)*50)</f>
        <v>0</v>
      </c>
      <c r="K10" s="19"/>
      <c r="L10" s="43"/>
      <c r="M10" s="44"/>
      <c r="N10" s="49">
        <f t="shared" ref="N10:N15" si="6">MOD(M10-L10,1)</f>
        <v>0</v>
      </c>
      <c r="O10" s="50">
        <f t="shared" ref="O10:O15" si="7">IF(ISERROR(N10*24)*90,"",(N10*24)*90)</f>
        <v>0</v>
      </c>
      <c r="P10" s="19"/>
      <c r="Q10" s="20"/>
      <c r="R10" s="51">
        <f t="shared" si="1"/>
        <v>0</v>
      </c>
      <c r="S10" s="19"/>
      <c r="T10" s="20"/>
      <c r="U10" s="50">
        <f t="shared" si="2"/>
        <v>0</v>
      </c>
      <c r="V10" s="19"/>
      <c r="W10" s="20"/>
      <c r="X10" s="50">
        <f t="shared" si="3"/>
        <v>0</v>
      </c>
      <c r="Y10" s="19"/>
      <c r="Z10" s="20"/>
      <c r="AA10" s="50">
        <f t="shared" si="4"/>
        <v>0</v>
      </c>
      <c r="AB10" s="19"/>
      <c r="AC10" s="20"/>
      <c r="AD10" s="50">
        <f t="shared" ref="AD10:AD15" si="8">AC10</f>
        <v>0</v>
      </c>
      <c r="AE10" s="19"/>
      <c r="AF10" s="22"/>
      <c r="AG10" s="19"/>
    </row>
    <row r="11" spans="1:33" s="23" customFormat="1" ht="21" customHeight="1" x14ac:dyDescent="0.25">
      <c r="A11" s="19"/>
      <c r="B11" s="26" t="s">
        <v>45</v>
      </c>
      <c r="C11" s="25">
        <f>VLOOKUP($C$8,' Base index'!A:H,4,0)</f>
        <v>6</v>
      </c>
      <c r="D11" s="19"/>
      <c r="E11" s="43"/>
      <c r="F11" s="44"/>
      <c r="G11" s="43"/>
      <c r="H11" s="44"/>
      <c r="I11" s="48">
        <f t="shared" ref="I11" si="9">MOD(F11-E11,1)+MOD(H11-G11,1)</f>
        <v>0</v>
      </c>
      <c r="J11" s="50">
        <f>IF(ISERROR(I11*24)*50,"",(I11*24)*50)</f>
        <v>0</v>
      </c>
      <c r="K11" s="19"/>
      <c r="L11" s="43"/>
      <c r="M11" s="44"/>
      <c r="N11" s="49">
        <f t="shared" si="6"/>
        <v>0</v>
      </c>
      <c r="O11" s="50">
        <f t="shared" si="7"/>
        <v>0</v>
      </c>
      <c r="P11" s="19"/>
      <c r="Q11" s="20"/>
      <c r="R11" s="50">
        <f t="shared" si="1"/>
        <v>0</v>
      </c>
      <c r="S11" s="19"/>
      <c r="T11" s="20"/>
      <c r="U11" s="50">
        <f t="shared" si="2"/>
        <v>0</v>
      </c>
      <c r="V11" s="19"/>
      <c r="W11" s="20"/>
      <c r="X11" s="50">
        <f t="shared" si="3"/>
        <v>0</v>
      </c>
      <c r="Y11" s="19"/>
      <c r="Z11" s="20"/>
      <c r="AA11" s="50">
        <f t="shared" si="4"/>
        <v>0</v>
      </c>
      <c r="AB11" s="19"/>
      <c r="AC11" s="20"/>
      <c r="AD11" s="50">
        <f t="shared" si="8"/>
        <v>0</v>
      </c>
      <c r="AE11" s="19"/>
      <c r="AF11" s="22"/>
      <c r="AG11" s="19"/>
    </row>
    <row r="12" spans="1:33" s="23" customFormat="1" ht="21" customHeight="1" x14ac:dyDescent="0.25">
      <c r="A12" s="19"/>
      <c r="B12" s="26" t="s">
        <v>35</v>
      </c>
      <c r="C12" s="25">
        <f>VLOOKUP($C$8,' Base index'!A:H,5,0)</f>
        <v>7</v>
      </c>
      <c r="D12" s="19"/>
      <c r="E12" s="43"/>
      <c r="F12" s="44"/>
      <c r="G12" s="43"/>
      <c r="H12" s="44"/>
      <c r="I12" s="48">
        <f t="shared" ref="I12:I15" si="10">MOD(F12-E12,1)+MOD(H12-G12,1)</f>
        <v>0</v>
      </c>
      <c r="J12" s="50">
        <f>IF(ISERROR(I12*24)*50,"",(I12*24)*50)</f>
        <v>0</v>
      </c>
      <c r="K12" s="19"/>
      <c r="L12" s="43"/>
      <c r="M12" s="44"/>
      <c r="N12" s="49">
        <f t="shared" si="6"/>
        <v>0</v>
      </c>
      <c r="O12" s="50">
        <f t="shared" si="7"/>
        <v>0</v>
      </c>
      <c r="P12" s="19"/>
      <c r="Q12" s="20"/>
      <c r="R12" s="51">
        <f t="shared" si="1"/>
        <v>0</v>
      </c>
      <c r="S12" s="19"/>
      <c r="T12" s="20"/>
      <c r="U12" s="50">
        <f t="shared" si="2"/>
        <v>0</v>
      </c>
      <c r="V12" s="19"/>
      <c r="W12" s="20"/>
      <c r="X12" s="50">
        <f t="shared" si="3"/>
        <v>0</v>
      </c>
      <c r="Y12" s="19"/>
      <c r="Z12" s="20"/>
      <c r="AA12" s="50">
        <f t="shared" si="4"/>
        <v>0</v>
      </c>
      <c r="AB12" s="19"/>
      <c r="AC12" s="20"/>
      <c r="AD12" s="50">
        <f t="shared" si="8"/>
        <v>0</v>
      </c>
      <c r="AE12" s="19"/>
      <c r="AF12" s="22"/>
      <c r="AG12" s="19"/>
    </row>
    <row r="13" spans="1:33" s="23" customFormat="1" ht="21" customHeight="1" x14ac:dyDescent="0.25">
      <c r="A13" s="19"/>
      <c r="B13" s="26" t="s">
        <v>46</v>
      </c>
      <c r="C13" s="25">
        <f>VLOOKUP($C$8,' Base index'!A:H,6,0)</f>
        <v>8</v>
      </c>
      <c r="D13" s="19"/>
      <c r="E13" s="43"/>
      <c r="F13" s="44"/>
      <c r="G13" s="43"/>
      <c r="H13" s="44"/>
      <c r="I13" s="48">
        <f t="shared" si="10"/>
        <v>0</v>
      </c>
      <c r="J13" s="50">
        <f>IF(ISERROR(I13*24)*50,"",(I13*24)*50)</f>
        <v>0</v>
      </c>
      <c r="K13" s="19"/>
      <c r="L13" s="43"/>
      <c r="M13" s="44"/>
      <c r="N13" s="49">
        <f t="shared" si="6"/>
        <v>0</v>
      </c>
      <c r="O13" s="50">
        <f t="shared" si="7"/>
        <v>0</v>
      </c>
      <c r="P13" s="19"/>
      <c r="Q13" s="20"/>
      <c r="R13" s="50">
        <f t="shared" si="1"/>
        <v>0</v>
      </c>
      <c r="S13" s="19"/>
      <c r="T13" s="20"/>
      <c r="U13" s="50">
        <f t="shared" si="2"/>
        <v>0</v>
      </c>
      <c r="V13" s="19"/>
      <c r="W13" s="20"/>
      <c r="X13" s="50">
        <f t="shared" si="3"/>
        <v>0</v>
      </c>
      <c r="Y13" s="19"/>
      <c r="Z13" s="20"/>
      <c r="AA13" s="50">
        <f t="shared" si="4"/>
        <v>0</v>
      </c>
      <c r="AB13" s="19"/>
      <c r="AC13" s="20"/>
      <c r="AD13" s="50">
        <f t="shared" si="8"/>
        <v>0</v>
      </c>
      <c r="AE13" s="19"/>
      <c r="AF13" s="22"/>
      <c r="AG13" s="19"/>
    </row>
    <row r="14" spans="1:33" s="23" customFormat="1" ht="21" customHeight="1" x14ac:dyDescent="0.25">
      <c r="A14" s="19"/>
      <c r="B14" s="26" t="s">
        <v>47</v>
      </c>
      <c r="C14" s="25">
        <f>VLOOKUP($C$8,' Base index'!A:H,7,0)</f>
        <v>9</v>
      </c>
      <c r="D14" s="19"/>
      <c r="E14" s="43"/>
      <c r="F14" s="44"/>
      <c r="G14" s="43"/>
      <c r="H14" s="44"/>
      <c r="I14" s="48">
        <f t="shared" si="10"/>
        <v>0</v>
      </c>
      <c r="J14" s="50">
        <f>IF(ISERROR(I14*24)*70,"",(I14*24)*70)</f>
        <v>0</v>
      </c>
      <c r="K14" s="19"/>
      <c r="L14" s="43"/>
      <c r="M14" s="44"/>
      <c r="N14" s="49">
        <f t="shared" si="6"/>
        <v>0</v>
      </c>
      <c r="O14" s="50">
        <f t="shared" si="7"/>
        <v>0</v>
      </c>
      <c r="P14" s="19"/>
      <c r="Q14" s="20"/>
      <c r="R14" s="51">
        <f t="shared" si="1"/>
        <v>0</v>
      </c>
      <c r="S14" s="19"/>
      <c r="T14" s="21"/>
      <c r="U14" s="50">
        <f t="shared" si="2"/>
        <v>0</v>
      </c>
      <c r="V14" s="19"/>
      <c r="W14" s="21"/>
      <c r="X14" s="50">
        <f t="shared" si="3"/>
        <v>0</v>
      </c>
      <c r="Y14" s="19"/>
      <c r="Z14" s="21"/>
      <c r="AA14" s="50">
        <f t="shared" si="4"/>
        <v>0</v>
      </c>
      <c r="AB14" s="19"/>
      <c r="AC14" s="21"/>
      <c r="AD14" s="50">
        <f t="shared" si="8"/>
        <v>0</v>
      </c>
      <c r="AE14" s="19"/>
      <c r="AF14" s="22"/>
      <c r="AG14" s="19"/>
    </row>
    <row r="15" spans="1:33" s="23" customFormat="1" ht="21" customHeight="1" thickBot="1" x14ac:dyDescent="0.3">
      <c r="B15" s="27" t="s">
        <v>43</v>
      </c>
      <c r="C15" s="28">
        <f>VLOOKUP($C$8,' Base index'!A:H,8,0)</f>
        <v>10</v>
      </c>
      <c r="E15" s="45"/>
      <c r="F15" s="46"/>
      <c r="G15" s="45"/>
      <c r="H15" s="46"/>
      <c r="I15" s="48">
        <f t="shared" si="10"/>
        <v>0</v>
      </c>
      <c r="J15" s="52">
        <f>IF(ISERROR(I15*24)*90,"",(I15*24)*90)</f>
        <v>0</v>
      </c>
      <c r="L15" s="45"/>
      <c r="M15" s="46"/>
      <c r="N15" s="49">
        <f t="shared" si="6"/>
        <v>0</v>
      </c>
      <c r="O15" s="50">
        <f t="shared" si="7"/>
        <v>0</v>
      </c>
      <c r="Q15" s="29"/>
      <c r="R15" s="53">
        <f t="shared" si="1"/>
        <v>0</v>
      </c>
      <c r="T15" s="30"/>
      <c r="U15" s="52">
        <f t="shared" si="2"/>
        <v>0</v>
      </c>
      <c r="W15" s="30"/>
      <c r="X15" s="52">
        <f t="shared" si="3"/>
        <v>0</v>
      </c>
      <c r="Z15" s="30"/>
      <c r="AA15" s="52">
        <f>SUM(Z15*100)</f>
        <v>0</v>
      </c>
      <c r="AC15" s="30"/>
      <c r="AD15" s="52">
        <f t="shared" si="8"/>
        <v>0</v>
      </c>
      <c r="AF15" s="31"/>
      <c r="AG15" s="19"/>
    </row>
    <row r="16" spans="1:33" s="32" customFormat="1" ht="21" customHeight="1" thickBot="1" x14ac:dyDescent="0.3">
      <c r="B16" s="60" t="s">
        <v>26</v>
      </c>
      <c r="C16" s="61"/>
      <c r="E16" s="68"/>
      <c r="F16" s="69"/>
      <c r="G16" s="69"/>
      <c r="H16" s="70"/>
      <c r="I16" s="35">
        <f>SUM(I9:I15)</f>
        <v>0.5</v>
      </c>
      <c r="J16" s="34">
        <f>SUM(J9:J15)</f>
        <v>600</v>
      </c>
      <c r="L16" s="68"/>
      <c r="M16" s="70"/>
      <c r="N16" s="35">
        <f>SUM(N9:N15)</f>
        <v>0</v>
      </c>
      <c r="O16" s="36">
        <f>SUM(O9:O15)</f>
        <v>0</v>
      </c>
      <c r="Q16" s="33">
        <f>SUM(Q9:Q15)</f>
        <v>0</v>
      </c>
      <c r="R16" s="36">
        <f>SUM(R9:R15)</f>
        <v>0</v>
      </c>
      <c r="T16" s="35">
        <f>SUM(T9:T15)</f>
        <v>0</v>
      </c>
      <c r="U16" s="36">
        <f>SUM(U9:U15)</f>
        <v>0</v>
      </c>
      <c r="W16" s="35">
        <f>SUM(W10:W15)</f>
        <v>0</v>
      </c>
      <c r="X16" s="36">
        <f>SUM(X9:X15)</f>
        <v>0</v>
      </c>
      <c r="Z16" s="35">
        <f>SUM(Z9:Z15)</f>
        <v>0</v>
      </c>
      <c r="AA16" s="36">
        <f>SUM(AA9:AA15)</f>
        <v>0</v>
      </c>
      <c r="AC16" s="35">
        <f>SUM(AC9:AC15)</f>
        <v>0</v>
      </c>
      <c r="AD16" s="36">
        <f>SUM(AD9:AD15)</f>
        <v>0</v>
      </c>
      <c r="AF16" s="47">
        <f>SUM(J16+R16+X16+U16+O16+AD16)</f>
        <v>600</v>
      </c>
      <c r="AG16" s="37"/>
    </row>
    <row r="20" spans="7:13" x14ac:dyDescent="0.25">
      <c r="G20" s="12"/>
      <c r="H20" s="12"/>
      <c r="L20" s="12"/>
      <c r="M20" s="12"/>
    </row>
  </sheetData>
  <mergeCells count="11">
    <mergeCell ref="B16:C16"/>
    <mergeCell ref="E8:F8"/>
    <mergeCell ref="G8:H8"/>
    <mergeCell ref="E16:H16"/>
    <mergeCell ref="L16:M16"/>
    <mergeCell ref="L8:M8"/>
    <mergeCell ref="B4:C4"/>
    <mergeCell ref="E4:F4"/>
    <mergeCell ref="G4:J4"/>
    <mergeCell ref="E6:F6"/>
    <mergeCell ref="G6:J6"/>
  </mergeCells>
  <conditionalFormatting sqref="N9:N15 I9:I15">
    <cfRule type="containsText" dxfId="1" priority="1" operator="containsText" text="vide">
      <formula>NOT(ISERROR(SEARCH("vide",I9)))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DD0839A-65E3-4617-AA01-7E976DD9CF06}">
            <xm:f>NOT(ISERROR(SEARCH(#REF!,I9)))</xm:f>
            <xm:f>#REF!</xm:f>
            <x14:dxf>
              <numFmt numFmtId="170" formatCode="[$-40C]dddd\ d\ mmmm\ yyyy"/>
            </x14:dxf>
          </x14:cfRule>
          <xm:sqref>N9:N15 I9:I15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E1972B99-B9CA-43EA-9E53-FAEAA87600B7}">
          <x14:formula1>
            <xm:f>' Base index'!$A$2:$A$53</xm:f>
          </x14:formula1>
          <xm:sqref>C8</xm:sqref>
        </x14:dataValidation>
        <x14:dataValidation type="list" allowBlank="1" showInputMessage="1" showErrorMessage="1" xr:uid="{DCCB2300-1966-4EC3-AC85-DF098DD0521E}">
          <x14:formula1>
            <xm:f>' Base index'!$J$1:$J$27</xm:f>
          </x14:formula1>
          <xm:sqref>E9:F15</xm:sqref>
        </x14:dataValidation>
        <x14:dataValidation type="list" allowBlank="1" showInputMessage="1" showErrorMessage="1" xr:uid="{74A1D812-AFB0-42DD-AC64-137244A1F189}">
          <x14:formula1>
            <xm:f>' Base index'!$J$27:$J$61</xm:f>
          </x14:formula1>
          <xm:sqref>G9:H15</xm:sqref>
        </x14:dataValidation>
        <x14:dataValidation type="list" allowBlank="1" showInputMessage="1" showErrorMessage="1" xr:uid="{A97817B3-C3FF-4100-831A-E5C33E255EC0}">
          <x14:formula1>
            <xm:f>' Base index'!$J$61:$J$93</xm:f>
          </x14:formula1>
          <xm:sqref>L9:M15</xm:sqref>
        </x14:dataValidation>
        <x14:dataValidation type="list" allowBlank="1" showInputMessage="1" showErrorMessage="1" xr:uid="{2E9BF218-57E1-4F17-B3AB-ED7BB2E65B0B}">
          <x14:formula1>
            <xm:f>' Base index'!$L$1:$L$8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Coûts déplacements</vt:lpstr>
      <vt:lpstr>Base travail</vt:lpstr>
      <vt:lpstr> Base index</vt:lpstr>
      <vt:lpstr>Feuille de test (2)</vt:lpstr>
      <vt:lpstr>'Base travail'!Zone_d_impression</vt:lpstr>
      <vt:lpstr>'Feuille de test (2)'!Zone_d_impression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2020-10-30T10:37:36Z</cp:lastPrinted>
  <dcterms:created xsi:type="dcterms:W3CDTF">2013-07-23T14:40:08Z</dcterms:created>
  <dcterms:modified xsi:type="dcterms:W3CDTF">2021-01-08T09:22:14Z</dcterms:modified>
</cp:coreProperties>
</file>