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14370" windowHeight="7665" tabRatio="837" firstSheet="2" activeTab="7"/>
  </bookViews>
  <sheets>
    <sheet name="TCD" sheetId="22" r:id="rId1"/>
    <sheet name="bdd" sheetId="2" r:id="rId2"/>
    <sheet name="PK" sheetId="35" r:id="rId3"/>
    <sheet name="Date_importante" sheetId="33" r:id="rId4"/>
    <sheet name="BUDGET2018" sheetId="28" r:id="rId5"/>
    <sheet name="CA" sheetId="25" r:id="rId6"/>
    <sheet name="A_LA_SUITE" sheetId="34" r:id="rId7"/>
    <sheet name="Comptage_caisse" sheetId="36" r:id="rId8"/>
  </sheets>
  <definedNames>
    <definedName name="_xlnm._FilterDatabase" localSheetId="1" hidden="1">bdd!$B$3:$R$3</definedName>
    <definedName name="article">bdd!$D$4:$D$909</definedName>
    <definedName name="date_importante">Date_importante!$E$17:$E$38</definedName>
    <definedName name="ferie">Date_importante!$E$5:$E$15</definedName>
  </definedNames>
  <calcPr calcId="125725"/>
  <pivotCaches>
    <pivotCache cacheId="0" r:id="rId9"/>
  </pivotCache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28"/>
  <c r="G5"/>
  <c r="G6"/>
  <c r="G7"/>
  <c r="G8"/>
  <c r="G9"/>
  <c r="G10"/>
  <c r="G11"/>
  <c r="G12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4"/>
  <c r="J23" i="25"/>
  <c r="J24"/>
  <c r="J25"/>
  <c r="J26"/>
  <c r="J27"/>
  <c r="C3"/>
  <c r="C4" s="1"/>
  <c r="C5" s="1"/>
  <c r="C6" s="1"/>
  <c r="C7" s="1"/>
  <c r="C8" s="1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C22" s="1"/>
  <c r="C23" s="1"/>
  <c r="C24" s="1"/>
  <c r="C25" s="1"/>
  <c r="C26" s="1"/>
  <c r="C27" s="1"/>
  <c r="C28" s="1"/>
  <c r="C29" s="1"/>
  <c r="C30" s="1"/>
  <c r="C31" s="1"/>
  <c r="E15" i="33"/>
  <c r="E9" s="1"/>
  <c r="E14"/>
  <c r="E13"/>
  <c r="E12"/>
  <c r="E11"/>
  <c r="E8"/>
  <c r="E7"/>
  <c r="E5"/>
  <c r="C32" i="25" l="1"/>
  <c r="C36"/>
  <c r="D30"/>
  <c r="E30"/>
  <c r="E6" i="33"/>
  <c r="E10"/>
  <c r="E31" i="25" l="1"/>
  <c r="H31" s="1"/>
  <c r="D31"/>
  <c r="G31" s="1"/>
  <c r="U34"/>
  <c r="Y33"/>
  <c r="Y34" s="1"/>
  <c r="U33"/>
  <c r="T33"/>
  <c r="S33"/>
  <c r="R33"/>
  <c r="Q33"/>
  <c r="P33"/>
  <c r="O33"/>
  <c r="N33"/>
  <c r="M33"/>
  <c r="I33"/>
  <c r="F33"/>
  <c r="V32"/>
  <c r="K32"/>
  <c r="L32" s="1"/>
  <c r="J32"/>
  <c r="V31"/>
  <c r="K31"/>
  <c r="L31" s="1"/>
  <c r="J31"/>
  <c r="B31"/>
  <c r="A31"/>
  <c r="V30"/>
  <c r="K30"/>
  <c r="L30" s="1"/>
  <c r="J30"/>
  <c r="H30"/>
  <c r="G30"/>
  <c r="B30"/>
  <c r="A30"/>
  <c r="V29"/>
  <c r="K29"/>
  <c r="L29" s="1"/>
  <c r="J29"/>
  <c r="E29"/>
  <c r="H29" s="1"/>
  <c r="D29"/>
  <c r="G29" s="1"/>
  <c r="B29"/>
  <c r="A29"/>
  <c r="V28"/>
  <c r="K28"/>
  <c r="L28" s="1"/>
  <c r="J28"/>
  <c r="E28"/>
  <c r="H28" s="1"/>
  <c r="D28"/>
  <c r="G28" s="1"/>
  <c r="B28"/>
  <c r="A28"/>
  <c r="V27"/>
  <c r="K27"/>
  <c r="L27" s="1"/>
  <c r="E27"/>
  <c r="H27" s="1"/>
  <c r="D27"/>
  <c r="G27" s="1"/>
  <c r="B27"/>
  <c r="A27"/>
  <c r="V26"/>
  <c r="K26"/>
  <c r="L26" s="1"/>
  <c r="E26"/>
  <c r="H26" s="1"/>
  <c r="D26"/>
  <c r="G26" s="1"/>
  <c r="B26"/>
  <c r="A26"/>
  <c r="V25"/>
  <c r="L25"/>
  <c r="K25"/>
  <c r="E25"/>
  <c r="H25" s="1"/>
  <c r="D25"/>
  <c r="G25" s="1"/>
  <c r="B25"/>
  <c r="A25"/>
  <c r="V24"/>
  <c r="K24"/>
  <c r="L24" s="1"/>
  <c r="E24"/>
  <c r="H24" s="1"/>
  <c r="D24"/>
  <c r="G24" s="1"/>
  <c r="B24"/>
  <c r="A24"/>
  <c r="V23"/>
  <c r="K23"/>
  <c r="L23" s="1"/>
  <c r="E23"/>
  <c r="H23" s="1"/>
  <c r="D23"/>
  <c r="G23" s="1"/>
  <c r="B23"/>
  <c r="A23"/>
  <c r="V22"/>
  <c r="K22"/>
  <c r="L22" s="1"/>
  <c r="J22"/>
  <c r="E22"/>
  <c r="H22" s="1"/>
  <c r="D22"/>
  <c r="G22" s="1"/>
  <c r="B22"/>
  <c r="A22"/>
  <c r="V21"/>
  <c r="K21"/>
  <c r="L21" s="1"/>
  <c r="J21"/>
  <c r="E21"/>
  <c r="H21" s="1"/>
  <c r="D21"/>
  <c r="G21" s="1"/>
  <c r="B21"/>
  <c r="A21"/>
  <c r="V20"/>
  <c r="K20"/>
  <c r="L20" s="1"/>
  <c r="J20"/>
  <c r="E20"/>
  <c r="H20" s="1"/>
  <c r="D20"/>
  <c r="G20" s="1"/>
  <c r="B20"/>
  <c r="A20"/>
  <c r="V19"/>
  <c r="K19"/>
  <c r="L19" s="1"/>
  <c r="J19"/>
  <c r="E19"/>
  <c r="H19" s="1"/>
  <c r="D19"/>
  <c r="G19" s="1"/>
  <c r="B19"/>
  <c r="A19"/>
  <c r="V18"/>
  <c r="K18"/>
  <c r="L18" s="1"/>
  <c r="J18"/>
  <c r="E18"/>
  <c r="H18" s="1"/>
  <c r="D18"/>
  <c r="G18" s="1"/>
  <c r="B18"/>
  <c r="A18"/>
  <c r="V17"/>
  <c r="K17"/>
  <c r="L17" s="1"/>
  <c r="J17"/>
  <c r="E17"/>
  <c r="H17" s="1"/>
  <c r="D17"/>
  <c r="G17" s="1"/>
  <c r="B17"/>
  <c r="A17"/>
  <c r="V16"/>
  <c r="K16"/>
  <c r="L16" s="1"/>
  <c r="J16"/>
  <c r="E16"/>
  <c r="H16" s="1"/>
  <c r="D16"/>
  <c r="G16" s="1"/>
  <c r="B16"/>
  <c r="A16"/>
  <c r="V15"/>
  <c r="K15"/>
  <c r="L15" s="1"/>
  <c r="J15"/>
  <c r="E15"/>
  <c r="H15" s="1"/>
  <c r="D15"/>
  <c r="G15" s="1"/>
  <c r="B15"/>
  <c r="A15"/>
  <c r="V14"/>
  <c r="K14"/>
  <c r="L14" s="1"/>
  <c r="J14"/>
  <c r="E14"/>
  <c r="H14" s="1"/>
  <c r="D14"/>
  <c r="B14"/>
  <c r="A14"/>
  <c r="V13"/>
  <c r="K13"/>
  <c r="L13" s="1"/>
  <c r="J13"/>
  <c r="E13"/>
  <c r="H13" s="1"/>
  <c r="D13"/>
  <c r="G13" s="1"/>
  <c r="B13"/>
  <c r="A13"/>
  <c r="V12"/>
  <c r="K12"/>
  <c r="L12" s="1"/>
  <c r="J12"/>
  <c r="E12"/>
  <c r="H12" s="1"/>
  <c r="D12"/>
  <c r="G12" s="1"/>
  <c r="B12"/>
  <c r="A12"/>
  <c r="V11"/>
  <c r="K11"/>
  <c r="L11" s="1"/>
  <c r="J11"/>
  <c r="E11"/>
  <c r="H11" s="1"/>
  <c r="D11"/>
  <c r="G11" s="1"/>
  <c r="B11"/>
  <c r="A11"/>
  <c r="V10"/>
  <c r="K10"/>
  <c r="L10" s="1"/>
  <c r="J10"/>
  <c r="E10"/>
  <c r="H10" s="1"/>
  <c r="D10"/>
  <c r="G10" s="1"/>
  <c r="B10"/>
  <c r="A10"/>
  <c r="V9"/>
  <c r="K9"/>
  <c r="L9" s="1"/>
  <c r="J9"/>
  <c r="E9"/>
  <c r="H9" s="1"/>
  <c r="D9"/>
  <c r="G9" s="1"/>
  <c r="B9"/>
  <c r="A9"/>
  <c r="V8"/>
  <c r="K8"/>
  <c r="L8" s="1"/>
  <c r="J8"/>
  <c r="E8"/>
  <c r="H8" s="1"/>
  <c r="D8"/>
  <c r="G8" s="1"/>
  <c r="B8"/>
  <c r="A8"/>
  <c r="V7"/>
  <c r="K7"/>
  <c r="L7" s="1"/>
  <c r="J7"/>
  <c r="E7"/>
  <c r="H7" s="1"/>
  <c r="D7"/>
  <c r="G7" s="1"/>
  <c r="B7"/>
  <c r="A7"/>
  <c r="V6"/>
  <c r="K6"/>
  <c r="L6" s="1"/>
  <c r="J6"/>
  <c r="E6"/>
  <c r="H6" s="1"/>
  <c r="D6"/>
  <c r="G6" s="1"/>
  <c r="B6"/>
  <c r="A6"/>
  <c r="V5"/>
  <c r="K5"/>
  <c r="L5" s="1"/>
  <c r="J5"/>
  <c r="E5"/>
  <c r="H5" s="1"/>
  <c r="D5"/>
  <c r="G5" s="1"/>
  <c r="B5"/>
  <c r="A5"/>
  <c r="V4"/>
  <c r="K4"/>
  <c r="L4" s="1"/>
  <c r="J4"/>
  <c r="E4"/>
  <c r="H4" s="1"/>
  <c r="D4"/>
  <c r="G4" s="1"/>
  <c r="B4"/>
  <c r="A4"/>
  <c r="V3"/>
  <c r="K3"/>
  <c r="L3" s="1"/>
  <c r="J3"/>
  <c r="E3"/>
  <c r="H3" s="1"/>
  <c r="D3"/>
  <c r="G3" s="1"/>
  <c r="B3"/>
  <c r="A3"/>
  <c r="V2"/>
  <c r="K2"/>
  <c r="L2" s="1"/>
  <c r="J2"/>
  <c r="E2"/>
  <c r="H2" s="1"/>
  <c r="D2"/>
  <c r="G2" s="1"/>
  <c r="B2"/>
  <c r="A2"/>
  <c r="A368" i="28"/>
  <c r="A367"/>
  <c r="A366"/>
  <c r="A365"/>
  <c r="A364"/>
  <c r="A363"/>
  <c r="A362"/>
  <c r="A361"/>
  <c r="A360"/>
  <c r="A359"/>
  <c r="A358"/>
  <c r="A357"/>
  <c r="A356"/>
  <c r="A355"/>
  <c r="A354"/>
  <c r="A353"/>
  <c r="A352"/>
  <c r="A351"/>
  <c r="A350"/>
  <c r="A349"/>
  <c r="A348"/>
  <c r="A347"/>
  <c r="A346"/>
  <c r="A345"/>
  <c r="A344"/>
  <c r="A343"/>
  <c r="A342"/>
  <c r="A341"/>
  <c r="A340"/>
  <c r="A339"/>
  <c r="A338"/>
  <c r="A337"/>
  <c r="A336"/>
  <c r="A335"/>
  <c r="A334"/>
  <c r="A333"/>
  <c r="A332"/>
  <c r="A331"/>
  <c r="A330"/>
  <c r="A329"/>
  <c r="A328"/>
  <c r="A327"/>
  <c r="A326"/>
  <c r="A325"/>
  <c r="A324"/>
  <c r="A323"/>
  <c r="A322"/>
  <c r="A321"/>
  <c r="A320"/>
  <c r="A319"/>
  <c r="A318"/>
  <c r="A317"/>
  <c r="A316"/>
  <c r="A315"/>
  <c r="A314"/>
  <c r="A313"/>
  <c r="A312"/>
  <c r="A311"/>
  <c r="A310"/>
  <c r="A309"/>
  <c r="A308"/>
  <c r="A307"/>
  <c r="A306"/>
  <c r="A305"/>
  <c r="A304"/>
  <c r="A303"/>
  <c r="A302"/>
  <c r="A301"/>
  <c r="A300"/>
  <c r="A299"/>
  <c r="A298"/>
  <c r="A297"/>
  <c r="A296"/>
  <c r="A295"/>
  <c r="A294"/>
  <c r="A293"/>
  <c r="A292"/>
  <c r="A291"/>
  <c r="A290"/>
  <c r="A289"/>
  <c r="A288"/>
  <c r="A287"/>
  <c r="A286"/>
  <c r="A285"/>
  <c r="A284"/>
  <c r="A283"/>
  <c r="A282"/>
  <c r="A281"/>
  <c r="A280"/>
  <c r="A279"/>
  <c r="A278"/>
  <c r="A277"/>
  <c r="A276"/>
  <c r="A275"/>
  <c r="A274"/>
  <c r="A273"/>
  <c r="A272"/>
  <c r="A271"/>
  <c r="A270"/>
  <c r="A269"/>
  <c r="A268"/>
  <c r="A267"/>
  <c r="A266"/>
  <c r="A265"/>
  <c r="A264"/>
  <c r="A263"/>
  <c r="A262"/>
  <c r="A261"/>
  <c r="A260"/>
  <c r="A259"/>
  <c r="A258"/>
  <c r="A257"/>
  <c r="A256"/>
  <c r="A255"/>
  <c r="A254"/>
  <c r="A253"/>
  <c r="A252"/>
  <c r="A251"/>
  <c r="A250"/>
  <c r="A249"/>
  <c r="A248"/>
  <c r="A247"/>
  <c r="A246"/>
  <c r="A245"/>
  <c r="A244"/>
  <c r="A243"/>
  <c r="A242"/>
  <c r="A241"/>
  <c r="A240"/>
  <c r="A239"/>
  <c r="A238"/>
  <c r="A237"/>
  <c r="A236"/>
  <c r="A235"/>
  <c r="A234"/>
  <c r="A233"/>
  <c r="A232"/>
  <c r="A231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P309" i="2"/>
  <c r="O309"/>
  <c r="N309"/>
  <c r="L309"/>
  <c r="K309"/>
  <c r="J309" s="1"/>
  <c r="I309"/>
  <c r="H309"/>
  <c r="G309"/>
  <c r="P308"/>
  <c r="O308"/>
  <c r="N308"/>
  <c r="L308"/>
  <c r="K308"/>
  <c r="J308" s="1"/>
  <c r="I308"/>
  <c r="H308"/>
  <c r="G308"/>
  <c r="P307"/>
  <c r="O307"/>
  <c r="N307"/>
  <c r="L307"/>
  <c r="K307"/>
  <c r="J307" s="1"/>
  <c r="I307"/>
  <c r="H307"/>
  <c r="G307"/>
  <c r="P306"/>
  <c r="O306"/>
  <c r="N306"/>
  <c r="L306"/>
  <c r="K306"/>
  <c r="J306" s="1"/>
  <c r="I306"/>
  <c r="H306"/>
  <c r="G306"/>
  <c r="P305"/>
  <c r="O305"/>
  <c r="N305"/>
  <c r="L305"/>
  <c r="K305"/>
  <c r="J305" s="1"/>
  <c r="I305"/>
  <c r="H305"/>
  <c r="G305"/>
  <c r="P304"/>
  <c r="O304"/>
  <c r="N304"/>
  <c r="L304"/>
  <c r="K304"/>
  <c r="J304" s="1"/>
  <c r="I304"/>
  <c r="H304"/>
  <c r="G304"/>
  <c r="P303"/>
  <c r="O303"/>
  <c r="N303"/>
  <c r="L303"/>
  <c r="K303"/>
  <c r="J303" s="1"/>
  <c r="I303"/>
  <c r="H303"/>
  <c r="G303"/>
  <c r="P302"/>
  <c r="O302"/>
  <c r="N302"/>
  <c r="L302"/>
  <c r="K302"/>
  <c r="J302" s="1"/>
  <c r="I302"/>
  <c r="H302"/>
  <c r="G302"/>
  <c r="P301"/>
  <c r="O301"/>
  <c r="N301"/>
  <c r="L301"/>
  <c r="K301"/>
  <c r="J301" s="1"/>
  <c r="I301"/>
  <c r="H301"/>
  <c r="G301"/>
  <c r="P300"/>
  <c r="O300"/>
  <c r="N300"/>
  <c r="L300"/>
  <c r="K300"/>
  <c r="J300" s="1"/>
  <c r="I300"/>
  <c r="H300"/>
  <c r="G300"/>
  <c r="P299"/>
  <c r="O299"/>
  <c r="N299"/>
  <c r="L299"/>
  <c r="K299"/>
  <c r="J299" s="1"/>
  <c r="I299"/>
  <c r="H299"/>
  <c r="G299"/>
  <c r="P298"/>
  <c r="O298"/>
  <c r="N298"/>
  <c r="L298"/>
  <c r="K298"/>
  <c r="J298" s="1"/>
  <c r="I298"/>
  <c r="H298"/>
  <c r="G298"/>
  <c r="P297"/>
  <c r="O297"/>
  <c r="N297"/>
  <c r="L297"/>
  <c r="K297"/>
  <c r="J297" s="1"/>
  <c r="I297"/>
  <c r="H297"/>
  <c r="G297"/>
  <c r="P296"/>
  <c r="O296"/>
  <c r="N296"/>
  <c r="L296"/>
  <c r="K296"/>
  <c r="J296" s="1"/>
  <c r="I296"/>
  <c r="H296"/>
  <c r="G296"/>
  <c r="P295"/>
  <c r="O295"/>
  <c r="N295"/>
  <c r="L295"/>
  <c r="K295"/>
  <c r="J295" s="1"/>
  <c r="I295"/>
  <c r="H295"/>
  <c r="G295"/>
  <c r="P294"/>
  <c r="O294"/>
  <c r="N294"/>
  <c r="L294"/>
  <c r="K294"/>
  <c r="J294" s="1"/>
  <c r="I294"/>
  <c r="H294"/>
  <c r="G294"/>
  <c r="P293"/>
  <c r="O293"/>
  <c r="N293"/>
  <c r="L293"/>
  <c r="K293"/>
  <c r="J293" s="1"/>
  <c r="I293"/>
  <c r="H293"/>
  <c r="G293"/>
  <c r="P292"/>
  <c r="O292"/>
  <c r="N292"/>
  <c r="L292"/>
  <c r="K292"/>
  <c r="J292" s="1"/>
  <c r="I292"/>
  <c r="H292"/>
  <c r="G292"/>
  <c r="P291"/>
  <c r="O291"/>
  <c r="N291"/>
  <c r="K291"/>
  <c r="I291"/>
  <c r="H291"/>
  <c r="G291"/>
  <c r="P290"/>
  <c r="O290"/>
  <c r="N290"/>
  <c r="K290"/>
  <c r="I290"/>
  <c r="H290"/>
  <c r="G290"/>
  <c r="P289"/>
  <c r="O289"/>
  <c r="N289"/>
  <c r="K289"/>
  <c r="I289"/>
  <c r="H289"/>
  <c r="G289"/>
  <c r="P288"/>
  <c r="O288"/>
  <c r="N288"/>
  <c r="K288"/>
  <c r="I288"/>
  <c r="H288"/>
  <c r="G288"/>
  <c r="P287"/>
  <c r="O287"/>
  <c r="N287"/>
  <c r="K287"/>
  <c r="I287"/>
  <c r="H287"/>
  <c r="G287"/>
  <c r="P286"/>
  <c r="O286"/>
  <c r="N286"/>
  <c r="K286"/>
  <c r="I286"/>
  <c r="H286"/>
  <c r="G286"/>
  <c r="P285"/>
  <c r="O285"/>
  <c r="N285"/>
  <c r="K285"/>
  <c r="I285"/>
  <c r="H285"/>
  <c r="G285"/>
  <c r="P284"/>
  <c r="O284"/>
  <c r="N284"/>
  <c r="K284"/>
  <c r="I284"/>
  <c r="H284"/>
  <c r="G284"/>
  <c r="P283"/>
  <c r="O283"/>
  <c r="N283"/>
  <c r="K283"/>
  <c r="I283"/>
  <c r="H283"/>
  <c r="G283"/>
  <c r="P282"/>
  <c r="O282"/>
  <c r="N282"/>
  <c r="K282"/>
  <c r="I282"/>
  <c r="H282"/>
  <c r="G282"/>
  <c r="P281"/>
  <c r="O281"/>
  <c r="N281"/>
  <c r="K281"/>
  <c r="I281"/>
  <c r="H281"/>
  <c r="G281"/>
  <c r="P280"/>
  <c r="O280"/>
  <c r="N280"/>
  <c r="K280"/>
  <c r="I280"/>
  <c r="H280"/>
  <c r="G280"/>
  <c r="P279"/>
  <c r="O279"/>
  <c r="N279"/>
  <c r="K279"/>
  <c r="I279"/>
  <c r="H279"/>
  <c r="G279"/>
  <c r="P278"/>
  <c r="O278"/>
  <c r="N278"/>
  <c r="K278"/>
  <c r="I278"/>
  <c r="H278"/>
  <c r="G278"/>
  <c r="P277"/>
  <c r="O277"/>
  <c r="N277"/>
  <c r="K277"/>
  <c r="I277"/>
  <c r="H277"/>
  <c r="G277"/>
  <c r="P276"/>
  <c r="O276"/>
  <c r="N276"/>
  <c r="K276"/>
  <c r="I276"/>
  <c r="H276"/>
  <c r="G276"/>
  <c r="P275"/>
  <c r="O275"/>
  <c r="N275"/>
  <c r="K275"/>
  <c r="I275"/>
  <c r="H275"/>
  <c r="G275"/>
  <c r="P274"/>
  <c r="O274"/>
  <c r="N274"/>
  <c r="K274"/>
  <c r="I274"/>
  <c r="H274"/>
  <c r="G274"/>
  <c r="P273"/>
  <c r="O273"/>
  <c r="N273"/>
  <c r="K273"/>
  <c r="I273"/>
  <c r="H273"/>
  <c r="G273"/>
  <c r="P272"/>
  <c r="O272"/>
  <c r="N272"/>
  <c r="K272"/>
  <c r="I272"/>
  <c r="H272"/>
  <c r="G272"/>
  <c r="P271"/>
  <c r="O271"/>
  <c r="N271"/>
  <c r="K271"/>
  <c r="I271"/>
  <c r="H271"/>
  <c r="G271"/>
  <c r="P270"/>
  <c r="O270"/>
  <c r="N270"/>
  <c r="K270"/>
  <c r="I270"/>
  <c r="H270"/>
  <c r="G270"/>
  <c r="P269"/>
  <c r="O269"/>
  <c r="N269"/>
  <c r="K269"/>
  <c r="I269"/>
  <c r="H269"/>
  <c r="G269"/>
  <c r="P268"/>
  <c r="O268"/>
  <c r="N268"/>
  <c r="K268"/>
  <c r="I268"/>
  <c r="H268"/>
  <c r="G268"/>
  <c r="P267"/>
  <c r="O267"/>
  <c r="N267"/>
  <c r="K267"/>
  <c r="I267"/>
  <c r="H267"/>
  <c r="G267"/>
  <c r="P266"/>
  <c r="O266"/>
  <c r="N266"/>
  <c r="K266"/>
  <c r="I266"/>
  <c r="H266"/>
  <c r="G266"/>
  <c r="P265"/>
  <c r="O265"/>
  <c r="N265"/>
  <c r="K265"/>
  <c r="I265"/>
  <c r="H265"/>
  <c r="G265"/>
  <c r="P264"/>
  <c r="O264"/>
  <c r="N264"/>
  <c r="K264"/>
  <c r="I264"/>
  <c r="H264"/>
  <c r="G264"/>
  <c r="P263"/>
  <c r="O263"/>
  <c r="N263"/>
  <c r="K263"/>
  <c r="I263"/>
  <c r="H263"/>
  <c r="G263"/>
  <c r="P262"/>
  <c r="O262"/>
  <c r="N262"/>
  <c r="K262"/>
  <c r="I262"/>
  <c r="H262"/>
  <c r="G262"/>
  <c r="P261"/>
  <c r="O261"/>
  <c r="N261"/>
  <c r="K261"/>
  <c r="I261"/>
  <c r="H261"/>
  <c r="G261"/>
  <c r="P260"/>
  <c r="O260"/>
  <c r="N260"/>
  <c r="K260"/>
  <c r="I260"/>
  <c r="H260"/>
  <c r="G260"/>
  <c r="P259"/>
  <c r="O259"/>
  <c r="N259"/>
  <c r="K259"/>
  <c r="I259"/>
  <c r="H259"/>
  <c r="G259"/>
  <c r="P258"/>
  <c r="O258"/>
  <c r="N258"/>
  <c r="K258"/>
  <c r="I258"/>
  <c r="H258"/>
  <c r="G258"/>
  <c r="P257"/>
  <c r="O257"/>
  <c r="N257"/>
  <c r="K257"/>
  <c r="I257"/>
  <c r="H257"/>
  <c r="G257"/>
  <c r="P256"/>
  <c r="O256"/>
  <c r="N256"/>
  <c r="K256"/>
  <c r="I256"/>
  <c r="H256"/>
  <c r="G256"/>
  <c r="P255"/>
  <c r="O255"/>
  <c r="N255"/>
  <c r="K255"/>
  <c r="I255"/>
  <c r="H255"/>
  <c r="G255"/>
  <c r="P254"/>
  <c r="O254"/>
  <c r="N254"/>
  <c r="K254"/>
  <c r="I254"/>
  <c r="H254"/>
  <c r="G254"/>
  <c r="P253"/>
  <c r="O253"/>
  <c r="N253"/>
  <c r="K253"/>
  <c r="I253"/>
  <c r="H253"/>
  <c r="G253"/>
  <c r="P252"/>
  <c r="O252"/>
  <c r="N252"/>
  <c r="K252"/>
  <c r="I252"/>
  <c r="H252"/>
  <c r="G252"/>
  <c r="P251"/>
  <c r="O251"/>
  <c r="N251"/>
  <c r="K251"/>
  <c r="I251"/>
  <c r="H251"/>
  <c r="G251"/>
  <c r="P250"/>
  <c r="O250"/>
  <c r="N250"/>
  <c r="K250"/>
  <c r="I250"/>
  <c r="H250"/>
  <c r="G250"/>
  <c r="P249"/>
  <c r="O249"/>
  <c r="N249"/>
  <c r="K249"/>
  <c r="I249"/>
  <c r="H249"/>
  <c r="G249"/>
  <c r="P248"/>
  <c r="O248"/>
  <c r="N248"/>
  <c r="K248"/>
  <c r="I248"/>
  <c r="H248"/>
  <c r="G248"/>
  <c r="P247"/>
  <c r="O247"/>
  <c r="N247"/>
  <c r="K247"/>
  <c r="I247"/>
  <c r="H247"/>
  <c r="G247"/>
  <c r="P246"/>
  <c r="O246"/>
  <c r="N246"/>
  <c r="K246"/>
  <c r="I246"/>
  <c r="H246"/>
  <c r="G246"/>
  <c r="P245"/>
  <c r="O245"/>
  <c r="N245"/>
  <c r="K245"/>
  <c r="I245"/>
  <c r="H245"/>
  <c r="G245"/>
  <c r="P244"/>
  <c r="O244"/>
  <c r="N244"/>
  <c r="L244"/>
  <c r="K244"/>
  <c r="J244" s="1"/>
  <c r="I244"/>
  <c r="H244"/>
  <c r="G244"/>
  <c r="P243"/>
  <c r="O243"/>
  <c r="N243"/>
  <c r="L243"/>
  <c r="K243"/>
  <c r="J243" s="1"/>
  <c r="I243"/>
  <c r="H243"/>
  <c r="G243"/>
  <c r="P242"/>
  <c r="O242"/>
  <c r="N242"/>
  <c r="L242"/>
  <c r="K242"/>
  <c r="J242" s="1"/>
  <c r="I242"/>
  <c r="H242"/>
  <c r="G242"/>
  <c r="P241"/>
  <c r="O241"/>
  <c r="N241"/>
  <c r="L241"/>
  <c r="K241"/>
  <c r="J241" s="1"/>
  <c r="I241"/>
  <c r="H241"/>
  <c r="G241"/>
  <c r="P240"/>
  <c r="O240"/>
  <c r="N240"/>
  <c r="K240"/>
  <c r="I240"/>
  <c r="H240"/>
  <c r="G240"/>
  <c r="P239"/>
  <c r="O239"/>
  <c r="N239"/>
  <c r="K239"/>
  <c r="I239"/>
  <c r="H239"/>
  <c r="G239"/>
  <c r="P238"/>
  <c r="O238"/>
  <c r="N238"/>
  <c r="K238"/>
  <c r="I238"/>
  <c r="H238"/>
  <c r="G238"/>
  <c r="P237"/>
  <c r="O237"/>
  <c r="N237"/>
  <c r="K237"/>
  <c r="I237"/>
  <c r="H237"/>
  <c r="G237"/>
  <c r="P236"/>
  <c r="O236"/>
  <c r="N236"/>
  <c r="L236"/>
  <c r="K236"/>
  <c r="J236" s="1"/>
  <c r="I236"/>
  <c r="H236"/>
  <c r="G236"/>
  <c r="P235"/>
  <c r="O235"/>
  <c r="N235"/>
  <c r="K235"/>
  <c r="I235"/>
  <c r="H235"/>
  <c r="G235"/>
  <c r="P234"/>
  <c r="O234"/>
  <c r="N234"/>
  <c r="K234"/>
  <c r="I234"/>
  <c r="H234"/>
  <c r="G234"/>
  <c r="P233"/>
  <c r="O233"/>
  <c r="N233"/>
  <c r="K233"/>
  <c r="I233"/>
  <c r="H233"/>
  <c r="G233"/>
  <c r="P232"/>
  <c r="O232"/>
  <c r="N232"/>
  <c r="K232"/>
  <c r="I232"/>
  <c r="H232"/>
  <c r="G232"/>
  <c r="P231"/>
  <c r="O231"/>
  <c r="N231"/>
  <c r="K231"/>
  <c r="I231"/>
  <c r="H231"/>
  <c r="G231"/>
  <c r="P230"/>
  <c r="O230"/>
  <c r="N230"/>
  <c r="K230"/>
  <c r="I230"/>
  <c r="H230"/>
  <c r="G230"/>
  <c r="P229"/>
  <c r="O229"/>
  <c r="N229"/>
  <c r="L229"/>
  <c r="K229"/>
  <c r="J229" s="1"/>
  <c r="I229"/>
  <c r="H229"/>
  <c r="G229"/>
  <c r="P228"/>
  <c r="O228"/>
  <c r="N228"/>
  <c r="K228"/>
  <c r="I228"/>
  <c r="H228"/>
  <c r="G228"/>
  <c r="P227"/>
  <c r="O227"/>
  <c r="N227"/>
  <c r="L227"/>
  <c r="K227"/>
  <c r="J227" s="1"/>
  <c r="I227"/>
  <c r="H227"/>
  <c r="G227"/>
  <c r="P226"/>
  <c r="O226"/>
  <c r="N226"/>
  <c r="K226"/>
  <c r="I226"/>
  <c r="H226"/>
  <c r="G226"/>
  <c r="P225"/>
  <c r="O225"/>
  <c r="N225"/>
  <c r="L225"/>
  <c r="K225"/>
  <c r="J225" s="1"/>
  <c r="I225"/>
  <c r="H225"/>
  <c r="G225"/>
  <c r="P224"/>
  <c r="O224"/>
  <c r="N224"/>
  <c r="L224"/>
  <c r="K224"/>
  <c r="J224" s="1"/>
  <c r="I224"/>
  <c r="H224"/>
  <c r="G224"/>
  <c r="P223"/>
  <c r="O223"/>
  <c r="N223"/>
  <c r="L223"/>
  <c r="K223"/>
  <c r="J223" s="1"/>
  <c r="I223"/>
  <c r="H223"/>
  <c r="G223"/>
  <c r="P222"/>
  <c r="O222"/>
  <c r="N222"/>
  <c r="L222"/>
  <c r="K222"/>
  <c r="J222" s="1"/>
  <c r="I222"/>
  <c r="H222"/>
  <c r="G222"/>
  <c r="P221"/>
  <c r="O221"/>
  <c r="N221"/>
  <c r="K221"/>
  <c r="I221"/>
  <c r="H221"/>
  <c r="G221"/>
  <c r="P220"/>
  <c r="O220"/>
  <c r="N220"/>
  <c r="L220"/>
  <c r="K220"/>
  <c r="J220" s="1"/>
  <c r="I220"/>
  <c r="H220"/>
  <c r="G220"/>
  <c r="P219"/>
  <c r="O219"/>
  <c r="N219"/>
  <c r="L219"/>
  <c r="K219"/>
  <c r="J219" s="1"/>
  <c r="I219"/>
  <c r="H219"/>
  <c r="G219"/>
  <c r="P218"/>
  <c r="O218"/>
  <c r="N218"/>
  <c r="L218"/>
  <c r="K218"/>
  <c r="J218" s="1"/>
  <c r="I218"/>
  <c r="H218"/>
  <c r="G218"/>
  <c r="P217"/>
  <c r="O217"/>
  <c r="N217"/>
  <c r="K217"/>
  <c r="I217"/>
  <c r="H217"/>
  <c r="G217"/>
  <c r="P216"/>
  <c r="O216"/>
  <c r="N216"/>
  <c r="L216"/>
  <c r="K216"/>
  <c r="J216" s="1"/>
  <c r="I216"/>
  <c r="H216"/>
  <c r="G216"/>
  <c r="P215"/>
  <c r="O215"/>
  <c r="N215"/>
  <c r="K215"/>
  <c r="I215"/>
  <c r="H215"/>
  <c r="G215"/>
  <c r="P214"/>
  <c r="O214"/>
  <c r="N214"/>
  <c r="L214"/>
  <c r="K214"/>
  <c r="J214" s="1"/>
  <c r="I214"/>
  <c r="H214"/>
  <c r="G214"/>
  <c r="P213"/>
  <c r="O213"/>
  <c r="N213"/>
  <c r="L213"/>
  <c r="K213"/>
  <c r="J213" s="1"/>
  <c r="I213"/>
  <c r="H213"/>
  <c r="G213"/>
  <c r="P212"/>
  <c r="O212"/>
  <c r="N212"/>
  <c r="L212"/>
  <c r="K212"/>
  <c r="J212" s="1"/>
  <c r="I212"/>
  <c r="H212"/>
  <c r="G212"/>
  <c r="P211"/>
  <c r="O211"/>
  <c r="N211"/>
  <c r="L211"/>
  <c r="K211"/>
  <c r="J211" s="1"/>
  <c r="I211"/>
  <c r="H211"/>
  <c r="G211"/>
  <c r="P210"/>
  <c r="O210"/>
  <c r="N210"/>
  <c r="K210"/>
  <c r="I210"/>
  <c r="H210"/>
  <c r="G210"/>
  <c r="P209"/>
  <c r="O209"/>
  <c r="N209"/>
  <c r="K209"/>
  <c r="I209"/>
  <c r="H209"/>
  <c r="G209"/>
  <c r="P208"/>
  <c r="O208"/>
  <c r="N208"/>
  <c r="L208"/>
  <c r="K208"/>
  <c r="J208" s="1"/>
  <c r="I208"/>
  <c r="H208"/>
  <c r="G208"/>
  <c r="P207"/>
  <c r="O207"/>
  <c r="N207"/>
  <c r="K207"/>
  <c r="I207"/>
  <c r="H207"/>
  <c r="G207"/>
  <c r="P206"/>
  <c r="O206"/>
  <c r="N206"/>
  <c r="L206"/>
  <c r="K206"/>
  <c r="J206" s="1"/>
  <c r="I206"/>
  <c r="H206"/>
  <c r="G206"/>
  <c r="P205"/>
  <c r="O205"/>
  <c r="N205"/>
  <c r="K205"/>
  <c r="I205"/>
  <c r="H205"/>
  <c r="G205"/>
  <c r="P204"/>
  <c r="O204"/>
  <c r="N204"/>
  <c r="L204"/>
  <c r="K204"/>
  <c r="J204" s="1"/>
  <c r="I204"/>
  <c r="H204"/>
  <c r="G204"/>
  <c r="P203"/>
  <c r="O203"/>
  <c r="N203"/>
  <c r="L203"/>
  <c r="K203"/>
  <c r="J203" s="1"/>
  <c r="I203"/>
  <c r="H203"/>
  <c r="G203"/>
  <c r="P202"/>
  <c r="O202"/>
  <c r="N202"/>
  <c r="K202"/>
  <c r="I202"/>
  <c r="H202"/>
  <c r="G202"/>
  <c r="P201"/>
  <c r="O201"/>
  <c r="N201"/>
  <c r="K201"/>
  <c r="I201"/>
  <c r="H201"/>
  <c r="G201"/>
  <c r="P200"/>
  <c r="O200"/>
  <c r="N200"/>
  <c r="L200"/>
  <c r="K200"/>
  <c r="J200" s="1"/>
  <c r="I200"/>
  <c r="H200"/>
  <c r="G200"/>
  <c r="P199"/>
  <c r="O199"/>
  <c r="N199"/>
  <c r="L199"/>
  <c r="K199"/>
  <c r="J199" s="1"/>
  <c r="I199"/>
  <c r="H199"/>
  <c r="G199"/>
  <c r="P198"/>
  <c r="O198"/>
  <c r="N198"/>
  <c r="L198"/>
  <c r="K198"/>
  <c r="J198" s="1"/>
  <c r="I198"/>
  <c r="H198"/>
  <c r="G198"/>
  <c r="P197"/>
  <c r="O197"/>
  <c r="N197"/>
  <c r="L197"/>
  <c r="K197"/>
  <c r="J197" s="1"/>
  <c r="I197"/>
  <c r="H197"/>
  <c r="G197"/>
  <c r="P196"/>
  <c r="O196"/>
  <c r="N196"/>
  <c r="L196"/>
  <c r="K196"/>
  <c r="J196" s="1"/>
  <c r="I196"/>
  <c r="H196"/>
  <c r="G196"/>
  <c r="P195"/>
  <c r="O195"/>
  <c r="N195"/>
  <c r="L195"/>
  <c r="K195"/>
  <c r="J195" s="1"/>
  <c r="I195"/>
  <c r="H195"/>
  <c r="G195"/>
  <c r="P194"/>
  <c r="O194"/>
  <c r="N194"/>
  <c r="K194"/>
  <c r="I194"/>
  <c r="H194"/>
  <c r="G194"/>
  <c r="P193"/>
  <c r="O193"/>
  <c r="N193"/>
  <c r="L193"/>
  <c r="K193"/>
  <c r="J193" s="1"/>
  <c r="I193"/>
  <c r="H193"/>
  <c r="G193"/>
  <c r="P192"/>
  <c r="O192"/>
  <c r="N192"/>
  <c r="L192"/>
  <c r="K192"/>
  <c r="J192" s="1"/>
  <c r="I192"/>
  <c r="H192"/>
  <c r="G192"/>
  <c r="P191"/>
  <c r="O191"/>
  <c r="N191"/>
  <c r="K191"/>
  <c r="I191"/>
  <c r="H191"/>
  <c r="G191"/>
  <c r="P190"/>
  <c r="O190"/>
  <c r="N190"/>
  <c r="L190"/>
  <c r="K190"/>
  <c r="J190" s="1"/>
  <c r="I190"/>
  <c r="H190"/>
  <c r="G190"/>
  <c r="P189"/>
  <c r="O189"/>
  <c r="N189"/>
  <c r="L189"/>
  <c r="K189"/>
  <c r="J189" s="1"/>
  <c r="I189"/>
  <c r="H189"/>
  <c r="G189"/>
  <c r="P188"/>
  <c r="O188"/>
  <c r="N188"/>
  <c r="L188"/>
  <c r="K188"/>
  <c r="J188" s="1"/>
  <c r="I188"/>
  <c r="H188"/>
  <c r="G188"/>
  <c r="P187"/>
  <c r="O187"/>
  <c r="N187"/>
  <c r="L187"/>
  <c r="K187"/>
  <c r="J187" s="1"/>
  <c r="I187"/>
  <c r="H187"/>
  <c r="G187"/>
  <c r="P186"/>
  <c r="O186"/>
  <c r="N186"/>
  <c r="K186"/>
  <c r="I186"/>
  <c r="H186"/>
  <c r="G186"/>
  <c r="P185"/>
  <c r="O185"/>
  <c r="N185"/>
  <c r="K185"/>
  <c r="I185"/>
  <c r="H185"/>
  <c r="G185"/>
  <c r="P184"/>
  <c r="O184"/>
  <c r="N184"/>
  <c r="L184"/>
  <c r="K184"/>
  <c r="J184" s="1"/>
  <c r="I184"/>
  <c r="H184"/>
  <c r="G184"/>
  <c r="P183"/>
  <c r="O183"/>
  <c r="N183"/>
  <c r="K183"/>
  <c r="I183"/>
  <c r="H183"/>
  <c r="G183"/>
  <c r="P182"/>
  <c r="O182"/>
  <c r="N182"/>
  <c r="K182"/>
  <c r="I182"/>
  <c r="H182"/>
  <c r="G182"/>
  <c r="P181"/>
  <c r="O181"/>
  <c r="N181"/>
  <c r="L181"/>
  <c r="K181"/>
  <c r="J181" s="1"/>
  <c r="I181"/>
  <c r="H181"/>
  <c r="G181"/>
  <c r="P180"/>
  <c r="O180"/>
  <c r="N180"/>
  <c r="L180"/>
  <c r="K180"/>
  <c r="J180" s="1"/>
  <c r="I180"/>
  <c r="H180"/>
  <c r="G180"/>
  <c r="P179"/>
  <c r="O179"/>
  <c r="N179"/>
  <c r="K179"/>
  <c r="I179"/>
  <c r="H179"/>
  <c r="G179"/>
  <c r="P178"/>
  <c r="O178"/>
  <c r="N178"/>
  <c r="K178"/>
  <c r="I178"/>
  <c r="H178"/>
  <c r="G178"/>
  <c r="P177"/>
  <c r="O177"/>
  <c r="R177" s="1"/>
  <c r="N177"/>
  <c r="L177"/>
  <c r="K177"/>
  <c r="J177" s="1"/>
  <c r="I177"/>
  <c r="H177"/>
  <c r="G177"/>
  <c r="P176"/>
  <c r="O176"/>
  <c r="N176"/>
  <c r="K176"/>
  <c r="I176"/>
  <c r="H176"/>
  <c r="G176"/>
  <c r="P175"/>
  <c r="O175"/>
  <c r="N175"/>
  <c r="K175"/>
  <c r="I175"/>
  <c r="H175"/>
  <c r="G175"/>
  <c r="P174"/>
  <c r="O174"/>
  <c r="R174" s="1"/>
  <c r="N174"/>
  <c r="L174"/>
  <c r="K174"/>
  <c r="J174" s="1"/>
  <c r="I174"/>
  <c r="H174"/>
  <c r="G174"/>
  <c r="P173"/>
  <c r="O173"/>
  <c r="N173"/>
  <c r="K173"/>
  <c r="I173"/>
  <c r="H173"/>
  <c r="G173"/>
  <c r="P172"/>
  <c r="O172"/>
  <c r="N172"/>
  <c r="K172"/>
  <c r="I172"/>
  <c r="H172"/>
  <c r="G172"/>
  <c r="P171"/>
  <c r="O171"/>
  <c r="N171"/>
  <c r="K171"/>
  <c r="I171"/>
  <c r="H171"/>
  <c r="G171"/>
  <c r="P170"/>
  <c r="O170"/>
  <c r="N170"/>
  <c r="K170"/>
  <c r="I170"/>
  <c r="H170"/>
  <c r="G170"/>
  <c r="P169"/>
  <c r="O169"/>
  <c r="N169"/>
  <c r="L169"/>
  <c r="K169"/>
  <c r="J169" s="1"/>
  <c r="I169"/>
  <c r="H169"/>
  <c r="G169"/>
  <c r="P168"/>
  <c r="O168"/>
  <c r="N168"/>
  <c r="K168"/>
  <c r="I168"/>
  <c r="H168"/>
  <c r="G168"/>
  <c r="P167"/>
  <c r="O167"/>
  <c r="N167"/>
  <c r="L167"/>
  <c r="K167"/>
  <c r="J167" s="1"/>
  <c r="I167"/>
  <c r="H167"/>
  <c r="G167"/>
  <c r="P166"/>
  <c r="O166"/>
  <c r="N166"/>
  <c r="K166"/>
  <c r="I166"/>
  <c r="H166"/>
  <c r="G166"/>
  <c r="P165"/>
  <c r="O165"/>
  <c r="J165" s="1"/>
  <c r="N165"/>
  <c r="I165"/>
  <c r="H165"/>
  <c r="G165"/>
  <c r="P164"/>
  <c r="O164"/>
  <c r="N164"/>
  <c r="L164"/>
  <c r="K164"/>
  <c r="J164" s="1"/>
  <c r="I164"/>
  <c r="H164"/>
  <c r="G164"/>
  <c r="P163"/>
  <c r="O163"/>
  <c r="N163"/>
  <c r="L163"/>
  <c r="K163"/>
  <c r="J163" s="1"/>
  <c r="I163"/>
  <c r="H163"/>
  <c r="G163"/>
  <c r="P162"/>
  <c r="O162"/>
  <c r="N162"/>
  <c r="K162"/>
  <c r="I162"/>
  <c r="H162"/>
  <c r="G162"/>
  <c r="P161"/>
  <c r="O161"/>
  <c r="N161"/>
  <c r="L161"/>
  <c r="K161"/>
  <c r="J161" s="1"/>
  <c r="I161"/>
  <c r="H161"/>
  <c r="G161"/>
  <c r="P160"/>
  <c r="O160"/>
  <c r="N160"/>
  <c r="K160"/>
  <c r="I160"/>
  <c r="H160"/>
  <c r="G160"/>
  <c r="P159"/>
  <c r="O159"/>
  <c r="N159"/>
  <c r="K159"/>
  <c r="I159"/>
  <c r="H159"/>
  <c r="G159"/>
  <c r="P158"/>
  <c r="O158"/>
  <c r="N158"/>
  <c r="L158"/>
  <c r="K158"/>
  <c r="J158" s="1"/>
  <c r="I158"/>
  <c r="H158"/>
  <c r="G158"/>
  <c r="P157"/>
  <c r="O157"/>
  <c r="N157"/>
  <c r="L157"/>
  <c r="K157"/>
  <c r="J157" s="1"/>
  <c r="I157"/>
  <c r="H157"/>
  <c r="G157"/>
  <c r="P156"/>
  <c r="O156"/>
  <c r="N156"/>
  <c r="K156"/>
  <c r="I156"/>
  <c r="H156"/>
  <c r="G156"/>
  <c r="P155"/>
  <c r="O155"/>
  <c r="N155"/>
  <c r="L155"/>
  <c r="K155"/>
  <c r="J155" s="1"/>
  <c r="I155"/>
  <c r="H155"/>
  <c r="G155"/>
  <c r="P154"/>
  <c r="O154"/>
  <c r="N154"/>
  <c r="K154"/>
  <c r="I154"/>
  <c r="H154"/>
  <c r="G154"/>
  <c r="P153"/>
  <c r="O153"/>
  <c r="N153"/>
  <c r="L153"/>
  <c r="K153"/>
  <c r="J153" s="1"/>
  <c r="I153"/>
  <c r="H153"/>
  <c r="G153"/>
  <c r="P152"/>
  <c r="O152"/>
  <c r="N152"/>
  <c r="K152"/>
  <c r="I152"/>
  <c r="H152"/>
  <c r="G152"/>
  <c r="P151"/>
  <c r="O151"/>
  <c r="N151"/>
  <c r="K151"/>
  <c r="I151"/>
  <c r="H151"/>
  <c r="G151"/>
  <c r="P150"/>
  <c r="O150"/>
  <c r="N150"/>
  <c r="L150"/>
  <c r="K150"/>
  <c r="J150" s="1"/>
  <c r="I150"/>
  <c r="H150"/>
  <c r="G150"/>
  <c r="P149"/>
  <c r="O149"/>
  <c r="N149"/>
  <c r="K149"/>
  <c r="I149"/>
  <c r="H149"/>
  <c r="G149"/>
  <c r="P148"/>
  <c r="O148"/>
  <c r="N148"/>
  <c r="K148"/>
  <c r="I148"/>
  <c r="H148"/>
  <c r="G148"/>
  <c r="P147"/>
  <c r="O147"/>
  <c r="N147"/>
  <c r="L147"/>
  <c r="K147"/>
  <c r="J147" s="1"/>
  <c r="I147"/>
  <c r="H147"/>
  <c r="G147"/>
  <c r="P146"/>
  <c r="O146"/>
  <c r="N146"/>
  <c r="L146"/>
  <c r="K146"/>
  <c r="J146" s="1"/>
  <c r="I146"/>
  <c r="H146"/>
  <c r="G146"/>
  <c r="P145"/>
  <c r="O145"/>
  <c r="N145"/>
  <c r="L145"/>
  <c r="K145"/>
  <c r="J145" s="1"/>
  <c r="I145"/>
  <c r="H145"/>
  <c r="G145"/>
  <c r="P144"/>
  <c r="O144"/>
  <c r="N144"/>
  <c r="L144"/>
  <c r="K144"/>
  <c r="J144" s="1"/>
  <c r="I144"/>
  <c r="H144"/>
  <c r="G144"/>
  <c r="P143"/>
  <c r="O143"/>
  <c r="N143"/>
  <c r="L143"/>
  <c r="K143"/>
  <c r="J143" s="1"/>
  <c r="I143"/>
  <c r="H143"/>
  <c r="G143"/>
  <c r="P142"/>
  <c r="O142"/>
  <c r="N142"/>
  <c r="L142"/>
  <c r="K142"/>
  <c r="J142" s="1"/>
  <c r="I142"/>
  <c r="H142"/>
  <c r="G142"/>
  <c r="P141"/>
  <c r="O141"/>
  <c r="N141"/>
  <c r="K141"/>
  <c r="I141"/>
  <c r="H141"/>
  <c r="G141"/>
  <c r="P140"/>
  <c r="O140"/>
  <c r="N140"/>
  <c r="L140"/>
  <c r="K140"/>
  <c r="J140" s="1"/>
  <c r="I140"/>
  <c r="H140"/>
  <c r="G140"/>
  <c r="P139"/>
  <c r="O139"/>
  <c r="N139"/>
  <c r="L139"/>
  <c r="K139"/>
  <c r="J139" s="1"/>
  <c r="I139"/>
  <c r="H139"/>
  <c r="G139"/>
  <c r="P138"/>
  <c r="O138"/>
  <c r="N138"/>
  <c r="L138"/>
  <c r="K138"/>
  <c r="J138" s="1"/>
  <c r="I138"/>
  <c r="H138"/>
  <c r="G138"/>
  <c r="P137"/>
  <c r="O137"/>
  <c r="N137"/>
  <c r="L137"/>
  <c r="K137"/>
  <c r="J137" s="1"/>
  <c r="I137"/>
  <c r="H137"/>
  <c r="G137"/>
  <c r="P136"/>
  <c r="O136"/>
  <c r="N136"/>
  <c r="K136"/>
  <c r="I136"/>
  <c r="H136"/>
  <c r="G136"/>
  <c r="P135"/>
  <c r="O135"/>
  <c r="N135"/>
  <c r="K135"/>
  <c r="I135"/>
  <c r="H135"/>
  <c r="G135"/>
  <c r="P134"/>
  <c r="O134"/>
  <c r="N134"/>
  <c r="L134"/>
  <c r="K134"/>
  <c r="J134" s="1"/>
  <c r="I134"/>
  <c r="H134"/>
  <c r="G134"/>
  <c r="P133"/>
  <c r="O133"/>
  <c r="N133"/>
  <c r="L133"/>
  <c r="K133"/>
  <c r="J133" s="1"/>
  <c r="I133"/>
  <c r="H133"/>
  <c r="G133"/>
  <c r="P132"/>
  <c r="O132"/>
  <c r="N132"/>
  <c r="L132"/>
  <c r="K132"/>
  <c r="J132" s="1"/>
  <c r="I132"/>
  <c r="H132"/>
  <c r="G132"/>
  <c r="P131"/>
  <c r="O131"/>
  <c r="N131"/>
  <c r="L131"/>
  <c r="K131"/>
  <c r="J131" s="1"/>
  <c r="I131"/>
  <c r="H131"/>
  <c r="G131"/>
  <c r="P130"/>
  <c r="O130"/>
  <c r="N130"/>
  <c r="L130"/>
  <c r="K130"/>
  <c r="J130" s="1"/>
  <c r="I130"/>
  <c r="H130"/>
  <c r="G130"/>
  <c r="P129"/>
  <c r="O129"/>
  <c r="N129"/>
  <c r="L129"/>
  <c r="K129"/>
  <c r="J129" s="1"/>
  <c r="I129"/>
  <c r="H129"/>
  <c r="G129"/>
  <c r="P128"/>
  <c r="O128"/>
  <c r="N128"/>
  <c r="K128"/>
  <c r="I128"/>
  <c r="H128"/>
  <c r="G128"/>
  <c r="P127"/>
  <c r="O127"/>
  <c r="N127"/>
  <c r="L127"/>
  <c r="K127"/>
  <c r="J127" s="1"/>
  <c r="I127"/>
  <c r="H127"/>
  <c r="G127"/>
  <c r="P126"/>
  <c r="O126"/>
  <c r="N126"/>
  <c r="K126"/>
  <c r="I126"/>
  <c r="H126"/>
  <c r="G126"/>
  <c r="P125"/>
  <c r="O125"/>
  <c r="N125"/>
  <c r="L125"/>
  <c r="K125"/>
  <c r="J125" s="1"/>
  <c r="I125"/>
  <c r="H125"/>
  <c r="G125"/>
  <c r="P124"/>
  <c r="O124"/>
  <c r="N124"/>
  <c r="K124"/>
  <c r="I124"/>
  <c r="H124"/>
  <c r="G124"/>
  <c r="P123"/>
  <c r="O123"/>
  <c r="N123"/>
  <c r="K123"/>
  <c r="I123"/>
  <c r="H123"/>
  <c r="G123"/>
  <c r="P122"/>
  <c r="O122"/>
  <c r="N122"/>
  <c r="K122"/>
  <c r="I122"/>
  <c r="H122"/>
  <c r="G122"/>
  <c r="P121"/>
  <c r="O121"/>
  <c r="N121"/>
  <c r="L121"/>
  <c r="K121"/>
  <c r="J121" s="1"/>
  <c r="I121"/>
  <c r="H121"/>
  <c r="G121"/>
  <c r="P120"/>
  <c r="O120"/>
  <c r="N120"/>
  <c r="L120"/>
  <c r="K120"/>
  <c r="J120" s="1"/>
  <c r="I120"/>
  <c r="H120"/>
  <c r="G120"/>
  <c r="P119"/>
  <c r="O119"/>
  <c r="N119"/>
  <c r="L119"/>
  <c r="K119"/>
  <c r="J119" s="1"/>
  <c r="I119"/>
  <c r="H119"/>
  <c r="G119"/>
  <c r="P118"/>
  <c r="O118"/>
  <c r="N118"/>
  <c r="L118"/>
  <c r="K118"/>
  <c r="J118" s="1"/>
  <c r="I118"/>
  <c r="H118"/>
  <c r="G118"/>
  <c r="P117"/>
  <c r="O117"/>
  <c r="N117"/>
  <c r="K117"/>
  <c r="I117"/>
  <c r="H117"/>
  <c r="G117"/>
  <c r="P116"/>
  <c r="O116"/>
  <c r="N116"/>
  <c r="K116"/>
  <c r="I116"/>
  <c r="H116"/>
  <c r="G116"/>
  <c r="P115"/>
  <c r="O115"/>
  <c r="N115"/>
  <c r="K115"/>
  <c r="I115"/>
  <c r="H115"/>
  <c r="G115"/>
  <c r="P114"/>
  <c r="O114"/>
  <c r="N114"/>
  <c r="L114"/>
  <c r="K114"/>
  <c r="J114" s="1"/>
  <c r="I114"/>
  <c r="H114"/>
  <c r="G114"/>
  <c r="P113"/>
  <c r="O113"/>
  <c r="N113"/>
  <c r="L113"/>
  <c r="K113"/>
  <c r="J113" s="1"/>
  <c r="I113"/>
  <c r="H113"/>
  <c r="G113"/>
  <c r="P112"/>
  <c r="O112"/>
  <c r="N112"/>
  <c r="K112"/>
  <c r="I112"/>
  <c r="H112"/>
  <c r="G112"/>
  <c r="P111"/>
  <c r="O111"/>
  <c r="N111"/>
  <c r="L111"/>
  <c r="K111"/>
  <c r="J111" s="1"/>
  <c r="I111"/>
  <c r="H111"/>
  <c r="G111"/>
  <c r="P110"/>
  <c r="O110"/>
  <c r="N110"/>
  <c r="L110"/>
  <c r="K110"/>
  <c r="J110" s="1"/>
  <c r="I110"/>
  <c r="H110"/>
  <c r="G110"/>
  <c r="P109"/>
  <c r="O109"/>
  <c r="N109"/>
  <c r="L109"/>
  <c r="K109"/>
  <c r="J109" s="1"/>
  <c r="I109"/>
  <c r="H109"/>
  <c r="G109"/>
  <c r="P108"/>
  <c r="O108"/>
  <c r="N108"/>
  <c r="L108"/>
  <c r="K108"/>
  <c r="J108" s="1"/>
  <c r="I108"/>
  <c r="H108"/>
  <c r="G108"/>
  <c r="P107"/>
  <c r="O107"/>
  <c r="N107"/>
  <c r="L107"/>
  <c r="K107"/>
  <c r="J107" s="1"/>
  <c r="I107"/>
  <c r="H107"/>
  <c r="G107"/>
  <c r="P106"/>
  <c r="O106"/>
  <c r="N106"/>
  <c r="L106"/>
  <c r="K106"/>
  <c r="J106" s="1"/>
  <c r="I106"/>
  <c r="H106"/>
  <c r="G106"/>
  <c r="P105"/>
  <c r="O105"/>
  <c r="N105"/>
  <c r="L105"/>
  <c r="K105"/>
  <c r="J105" s="1"/>
  <c r="I105"/>
  <c r="H105"/>
  <c r="G105"/>
  <c r="P104"/>
  <c r="O104"/>
  <c r="N104"/>
  <c r="L104"/>
  <c r="K104"/>
  <c r="J104" s="1"/>
  <c r="I104"/>
  <c r="H104"/>
  <c r="G104"/>
  <c r="P103"/>
  <c r="O103"/>
  <c r="N103"/>
  <c r="L103"/>
  <c r="K103"/>
  <c r="J103" s="1"/>
  <c r="I103"/>
  <c r="H103"/>
  <c r="G103"/>
  <c r="P102"/>
  <c r="O102"/>
  <c r="N102"/>
  <c r="K102"/>
  <c r="I102"/>
  <c r="H102"/>
  <c r="G102"/>
  <c r="P101"/>
  <c r="O101"/>
  <c r="N101"/>
  <c r="K101"/>
  <c r="I101"/>
  <c r="H101"/>
  <c r="G101"/>
  <c r="P100"/>
  <c r="O100"/>
  <c r="N100"/>
  <c r="K100"/>
  <c r="I100"/>
  <c r="H100"/>
  <c r="G100"/>
  <c r="P99"/>
  <c r="O99"/>
  <c r="N99"/>
  <c r="K99"/>
  <c r="I99"/>
  <c r="H99"/>
  <c r="G99"/>
  <c r="P98"/>
  <c r="O98"/>
  <c r="N98"/>
  <c r="K98"/>
  <c r="I98"/>
  <c r="H98"/>
  <c r="G98"/>
  <c r="P97"/>
  <c r="O97"/>
  <c r="N97"/>
  <c r="K97"/>
  <c r="I97"/>
  <c r="H97"/>
  <c r="G97"/>
  <c r="P96"/>
  <c r="O96"/>
  <c r="N96"/>
  <c r="L96"/>
  <c r="K96"/>
  <c r="J96" s="1"/>
  <c r="I96"/>
  <c r="H96"/>
  <c r="G96"/>
  <c r="P95"/>
  <c r="O95"/>
  <c r="N95"/>
  <c r="K95"/>
  <c r="I95"/>
  <c r="H95"/>
  <c r="G95"/>
  <c r="P94"/>
  <c r="O94"/>
  <c r="N94"/>
  <c r="K94"/>
  <c r="I94"/>
  <c r="H94"/>
  <c r="G94"/>
  <c r="P93"/>
  <c r="O93"/>
  <c r="N93"/>
  <c r="L93"/>
  <c r="K93"/>
  <c r="J93" s="1"/>
  <c r="I93"/>
  <c r="H93"/>
  <c r="G93"/>
  <c r="P92"/>
  <c r="O92"/>
  <c r="N92"/>
  <c r="L92"/>
  <c r="K92"/>
  <c r="J92" s="1"/>
  <c r="I92"/>
  <c r="H92"/>
  <c r="G92"/>
  <c r="P91"/>
  <c r="O91"/>
  <c r="N91"/>
  <c r="L91"/>
  <c r="K91"/>
  <c r="J91" s="1"/>
  <c r="I91"/>
  <c r="H91"/>
  <c r="G91"/>
  <c r="P90"/>
  <c r="O90"/>
  <c r="N90"/>
  <c r="L90"/>
  <c r="K90"/>
  <c r="J90" s="1"/>
  <c r="I90"/>
  <c r="H90"/>
  <c r="G90"/>
  <c r="P89"/>
  <c r="O89"/>
  <c r="N89"/>
  <c r="L89"/>
  <c r="K89"/>
  <c r="J89" s="1"/>
  <c r="I89"/>
  <c r="H89"/>
  <c r="G89"/>
  <c r="P88"/>
  <c r="O88"/>
  <c r="N88"/>
  <c r="K88"/>
  <c r="I88"/>
  <c r="H88"/>
  <c r="G88"/>
  <c r="P87"/>
  <c r="O87"/>
  <c r="N87"/>
  <c r="L87"/>
  <c r="K87"/>
  <c r="J87" s="1"/>
  <c r="I87"/>
  <c r="H87"/>
  <c r="G87"/>
  <c r="P86"/>
  <c r="O86"/>
  <c r="N86"/>
  <c r="L86"/>
  <c r="K86"/>
  <c r="J86" s="1"/>
  <c r="I86"/>
  <c r="H86"/>
  <c r="G86"/>
  <c r="P85"/>
  <c r="O85"/>
  <c r="N85"/>
  <c r="K85"/>
  <c r="I85"/>
  <c r="H85"/>
  <c r="G85"/>
  <c r="P84"/>
  <c r="O84"/>
  <c r="N84"/>
  <c r="K84"/>
  <c r="I84"/>
  <c r="H84"/>
  <c r="G84"/>
  <c r="P83"/>
  <c r="O83"/>
  <c r="N83"/>
  <c r="L83"/>
  <c r="K83"/>
  <c r="J83" s="1"/>
  <c r="I83"/>
  <c r="H83"/>
  <c r="G83"/>
  <c r="P82"/>
  <c r="O82"/>
  <c r="N82"/>
  <c r="K82"/>
  <c r="I82"/>
  <c r="H82"/>
  <c r="G82"/>
  <c r="P81"/>
  <c r="O81"/>
  <c r="N81"/>
  <c r="K81"/>
  <c r="I81"/>
  <c r="H81"/>
  <c r="G81"/>
  <c r="P80"/>
  <c r="O80"/>
  <c r="N80"/>
  <c r="L80"/>
  <c r="K80"/>
  <c r="J80" s="1"/>
  <c r="I80"/>
  <c r="H80"/>
  <c r="G80"/>
  <c r="P79"/>
  <c r="O79"/>
  <c r="N79"/>
  <c r="K79"/>
  <c r="I79"/>
  <c r="H79"/>
  <c r="G79"/>
  <c r="P78"/>
  <c r="O78"/>
  <c r="N78"/>
  <c r="L78"/>
  <c r="K78"/>
  <c r="J78" s="1"/>
  <c r="I78"/>
  <c r="H78"/>
  <c r="G78"/>
  <c r="P77"/>
  <c r="O77"/>
  <c r="N77"/>
  <c r="K77"/>
  <c r="I77"/>
  <c r="H77"/>
  <c r="G77"/>
  <c r="P76"/>
  <c r="O76"/>
  <c r="N76"/>
  <c r="L76"/>
  <c r="K76"/>
  <c r="J76" s="1"/>
  <c r="I76"/>
  <c r="H76"/>
  <c r="G76"/>
  <c r="P75"/>
  <c r="O75"/>
  <c r="N75"/>
  <c r="L75"/>
  <c r="K75"/>
  <c r="J75" s="1"/>
  <c r="I75"/>
  <c r="H75"/>
  <c r="G75"/>
  <c r="P74"/>
  <c r="O74"/>
  <c r="N74"/>
  <c r="L74"/>
  <c r="K74"/>
  <c r="J74" s="1"/>
  <c r="I74"/>
  <c r="H74"/>
  <c r="G74"/>
  <c r="P73"/>
  <c r="O73"/>
  <c r="N73"/>
  <c r="K73"/>
  <c r="I73"/>
  <c r="H73"/>
  <c r="G73"/>
  <c r="P72"/>
  <c r="O72"/>
  <c r="N72"/>
  <c r="L72"/>
  <c r="K72"/>
  <c r="J72" s="1"/>
  <c r="I72"/>
  <c r="H72"/>
  <c r="G72"/>
  <c r="P71"/>
  <c r="O71"/>
  <c r="N71"/>
  <c r="K71"/>
  <c r="I71"/>
  <c r="H71"/>
  <c r="G71"/>
  <c r="P70"/>
  <c r="O70"/>
  <c r="N70"/>
  <c r="L70"/>
  <c r="K70"/>
  <c r="J70" s="1"/>
  <c r="I70"/>
  <c r="H70"/>
  <c r="G70"/>
  <c r="P69"/>
  <c r="O69"/>
  <c r="N69"/>
  <c r="K69"/>
  <c r="I69"/>
  <c r="H69"/>
  <c r="G69"/>
  <c r="P68"/>
  <c r="O68"/>
  <c r="N68"/>
  <c r="K68"/>
  <c r="I68"/>
  <c r="H68"/>
  <c r="G68"/>
  <c r="P67"/>
  <c r="O67"/>
  <c r="N67"/>
  <c r="K67"/>
  <c r="I67"/>
  <c r="H67"/>
  <c r="G67"/>
  <c r="P66"/>
  <c r="O66"/>
  <c r="N66"/>
  <c r="L66"/>
  <c r="K66"/>
  <c r="J66" s="1"/>
  <c r="I66"/>
  <c r="H66"/>
  <c r="G66"/>
  <c r="P65"/>
  <c r="O65"/>
  <c r="N65"/>
  <c r="L65"/>
  <c r="K65"/>
  <c r="J65" s="1"/>
  <c r="I65"/>
  <c r="H65"/>
  <c r="G65"/>
  <c r="P64"/>
  <c r="O64"/>
  <c r="N64"/>
  <c r="L64"/>
  <c r="K64"/>
  <c r="J64" s="1"/>
  <c r="I64"/>
  <c r="H64"/>
  <c r="G64"/>
  <c r="P63"/>
  <c r="O63"/>
  <c r="N63"/>
  <c r="L63"/>
  <c r="K63"/>
  <c r="J63" s="1"/>
  <c r="I63"/>
  <c r="H63"/>
  <c r="G63"/>
  <c r="P62"/>
  <c r="O62"/>
  <c r="N62"/>
  <c r="L62"/>
  <c r="K62"/>
  <c r="J62" s="1"/>
  <c r="I62"/>
  <c r="H62"/>
  <c r="G62"/>
  <c r="P61"/>
  <c r="O61"/>
  <c r="N61"/>
  <c r="K61"/>
  <c r="I61"/>
  <c r="H61"/>
  <c r="G61"/>
  <c r="P60"/>
  <c r="O60"/>
  <c r="N60"/>
  <c r="L60"/>
  <c r="K60"/>
  <c r="J60" s="1"/>
  <c r="I60"/>
  <c r="H60"/>
  <c r="G60"/>
  <c r="P59"/>
  <c r="O59"/>
  <c r="N59"/>
  <c r="K59"/>
  <c r="I59"/>
  <c r="H59"/>
  <c r="G59"/>
  <c r="P58"/>
  <c r="O58"/>
  <c r="N58"/>
  <c r="K58"/>
  <c r="I58"/>
  <c r="H58"/>
  <c r="G58"/>
  <c r="P57"/>
  <c r="O57"/>
  <c r="N57"/>
  <c r="L57"/>
  <c r="K57"/>
  <c r="J57" s="1"/>
  <c r="I57"/>
  <c r="H57"/>
  <c r="G57"/>
  <c r="P56"/>
  <c r="O56"/>
  <c r="N56"/>
  <c r="L56"/>
  <c r="K56"/>
  <c r="J56" s="1"/>
  <c r="I56"/>
  <c r="H56"/>
  <c r="G56"/>
  <c r="P55"/>
  <c r="O55"/>
  <c r="N55"/>
  <c r="L55"/>
  <c r="K55"/>
  <c r="J55" s="1"/>
  <c r="I55"/>
  <c r="H55"/>
  <c r="G55"/>
  <c r="P54"/>
  <c r="O54"/>
  <c r="N54"/>
  <c r="K54"/>
  <c r="I54"/>
  <c r="H54"/>
  <c r="G54"/>
  <c r="P53"/>
  <c r="O53"/>
  <c r="N53"/>
  <c r="K53"/>
  <c r="I53"/>
  <c r="H53"/>
  <c r="G53"/>
  <c r="P52"/>
  <c r="O52"/>
  <c r="N52"/>
  <c r="L52"/>
  <c r="K52"/>
  <c r="J52" s="1"/>
  <c r="I52"/>
  <c r="H52"/>
  <c r="G52"/>
  <c r="P51"/>
  <c r="O51"/>
  <c r="N51"/>
  <c r="L51"/>
  <c r="K51"/>
  <c r="J51" s="1"/>
  <c r="I51"/>
  <c r="H51"/>
  <c r="G51"/>
  <c r="P50"/>
  <c r="O50"/>
  <c r="N50"/>
  <c r="L50"/>
  <c r="K50"/>
  <c r="J50" s="1"/>
  <c r="I50"/>
  <c r="H50"/>
  <c r="G50"/>
  <c r="P49"/>
  <c r="O49"/>
  <c r="N49"/>
  <c r="L49"/>
  <c r="K49"/>
  <c r="J49" s="1"/>
  <c r="I49"/>
  <c r="H49"/>
  <c r="G49"/>
  <c r="P48"/>
  <c r="O48"/>
  <c r="N48"/>
  <c r="K48"/>
  <c r="I48"/>
  <c r="H48"/>
  <c r="G48"/>
  <c r="P47"/>
  <c r="O47"/>
  <c r="N47"/>
  <c r="L47"/>
  <c r="K47"/>
  <c r="J47" s="1"/>
  <c r="I47"/>
  <c r="H47"/>
  <c r="G47"/>
  <c r="P46"/>
  <c r="O46"/>
  <c r="N46"/>
  <c r="L46"/>
  <c r="K46"/>
  <c r="J46" s="1"/>
  <c r="I46"/>
  <c r="H46"/>
  <c r="G46"/>
  <c r="P45"/>
  <c r="O45"/>
  <c r="N45"/>
  <c r="K45"/>
  <c r="I45"/>
  <c r="H45"/>
  <c r="G45"/>
  <c r="P44"/>
  <c r="O44"/>
  <c r="N44"/>
  <c r="K44"/>
  <c r="I44"/>
  <c r="H44"/>
  <c r="G44"/>
  <c r="P43"/>
  <c r="O43"/>
  <c r="N43"/>
  <c r="L43"/>
  <c r="K43"/>
  <c r="J43" s="1"/>
  <c r="I43"/>
  <c r="H43"/>
  <c r="G43"/>
  <c r="P42"/>
  <c r="O42"/>
  <c r="N42"/>
  <c r="K42"/>
  <c r="I42"/>
  <c r="H42"/>
  <c r="G42"/>
  <c r="P41"/>
  <c r="O41"/>
  <c r="N41"/>
  <c r="L41"/>
  <c r="K41"/>
  <c r="J41" s="1"/>
  <c r="I41"/>
  <c r="H41"/>
  <c r="G41"/>
  <c r="P40"/>
  <c r="O40"/>
  <c r="N40"/>
  <c r="L40"/>
  <c r="K40"/>
  <c r="J40" s="1"/>
  <c r="I40"/>
  <c r="H40"/>
  <c r="G40"/>
  <c r="P39"/>
  <c r="O39"/>
  <c r="N39"/>
  <c r="K39"/>
  <c r="I39"/>
  <c r="H39"/>
  <c r="G39"/>
  <c r="P38"/>
  <c r="O38"/>
  <c r="N38"/>
  <c r="K38"/>
  <c r="I38"/>
  <c r="H38"/>
  <c r="G38"/>
  <c r="P37"/>
  <c r="O37"/>
  <c r="N37"/>
  <c r="K37"/>
  <c r="I37"/>
  <c r="H37"/>
  <c r="G37"/>
  <c r="P36"/>
  <c r="O36"/>
  <c r="N36"/>
  <c r="K36"/>
  <c r="I36"/>
  <c r="H36"/>
  <c r="G36"/>
  <c r="P35"/>
  <c r="O35"/>
  <c r="N35"/>
  <c r="L35"/>
  <c r="K35"/>
  <c r="J35" s="1"/>
  <c r="I35"/>
  <c r="H35"/>
  <c r="G35"/>
  <c r="P34"/>
  <c r="O34"/>
  <c r="N34"/>
  <c r="K34"/>
  <c r="I34"/>
  <c r="H34"/>
  <c r="G34"/>
  <c r="P33"/>
  <c r="O33"/>
  <c r="N33"/>
  <c r="L33"/>
  <c r="K33"/>
  <c r="J33" s="1"/>
  <c r="I33"/>
  <c r="H33"/>
  <c r="G33"/>
  <c r="P32"/>
  <c r="O32"/>
  <c r="N32"/>
  <c r="K32"/>
  <c r="I32"/>
  <c r="H32"/>
  <c r="G32"/>
  <c r="P31"/>
  <c r="O31"/>
  <c r="N31"/>
  <c r="K31"/>
  <c r="I31"/>
  <c r="H31"/>
  <c r="G31"/>
  <c r="P30"/>
  <c r="O30"/>
  <c r="N30"/>
  <c r="K30"/>
  <c r="I30"/>
  <c r="H30"/>
  <c r="G30"/>
  <c r="P29"/>
  <c r="O29"/>
  <c r="N29"/>
  <c r="L29"/>
  <c r="K29"/>
  <c r="J29" s="1"/>
  <c r="I29"/>
  <c r="H29"/>
  <c r="G29"/>
  <c r="P28"/>
  <c r="O28"/>
  <c r="N28"/>
  <c r="L28"/>
  <c r="K28"/>
  <c r="J28" s="1"/>
  <c r="I28"/>
  <c r="H28"/>
  <c r="G28"/>
  <c r="P27"/>
  <c r="O27"/>
  <c r="N27"/>
  <c r="L27"/>
  <c r="K27"/>
  <c r="J27" s="1"/>
  <c r="I27"/>
  <c r="H27"/>
  <c r="G27"/>
  <c r="P26"/>
  <c r="O26"/>
  <c r="N26"/>
  <c r="L26"/>
  <c r="K26"/>
  <c r="J26" s="1"/>
  <c r="I26"/>
  <c r="H26"/>
  <c r="G26"/>
  <c r="P25"/>
  <c r="O25"/>
  <c r="N25"/>
  <c r="K25"/>
  <c r="I25"/>
  <c r="H25"/>
  <c r="G25"/>
  <c r="P24"/>
  <c r="O24"/>
  <c r="N24"/>
  <c r="K24"/>
  <c r="I24"/>
  <c r="H24"/>
  <c r="G24"/>
  <c r="P23"/>
  <c r="O23"/>
  <c r="N23"/>
  <c r="L23"/>
  <c r="K23"/>
  <c r="J23" s="1"/>
  <c r="I23"/>
  <c r="H23"/>
  <c r="G23"/>
  <c r="P22"/>
  <c r="O22"/>
  <c r="N22"/>
  <c r="K22"/>
  <c r="I22"/>
  <c r="H22"/>
  <c r="G22"/>
  <c r="P21"/>
  <c r="O21"/>
  <c r="N21"/>
  <c r="K21"/>
  <c r="I21"/>
  <c r="H21"/>
  <c r="G21"/>
  <c r="P20"/>
  <c r="O20"/>
  <c r="N20"/>
  <c r="L20"/>
  <c r="K20"/>
  <c r="J20" s="1"/>
  <c r="I20"/>
  <c r="H20"/>
  <c r="G20"/>
  <c r="P19"/>
  <c r="O19"/>
  <c r="N19"/>
  <c r="K19"/>
  <c r="I19"/>
  <c r="H19"/>
  <c r="G19"/>
  <c r="P18"/>
  <c r="O18"/>
  <c r="N18"/>
  <c r="K18"/>
  <c r="I18"/>
  <c r="H18"/>
  <c r="G18"/>
  <c r="P17"/>
  <c r="O17"/>
  <c r="N17"/>
  <c r="K17"/>
  <c r="I17"/>
  <c r="H17"/>
  <c r="G17"/>
  <c r="P16"/>
  <c r="O16"/>
  <c r="N16"/>
  <c r="K16"/>
  <c r="I16"/>
  <c r="H16"/>
  <c r="G16"/>
  <c r="P15"/>
  <c r="O15"/>
  <c r="N15"/>
  <c r="K15"/>
  <c r="I15"/>
  <c r="H15"/>
  <c r="G15"/>
  <c r="P14"/>
  <c r="O14"/>
  <c r="N14"/>
  <c r="K14"/>
  <c r="I14"/>
  <c r="H14"/>
  <c r="G14"/>
  <c r="P13"/>
  <c r="O13"/>
  <c r="N13"/>
  <c r="K13"/>
  <c r="I13"/>
  <c r="H13"/>
  <c r="G13"/>
  <c r="P12"/>
  <c r="O12"/>
  <c r="N12"/>
  <c r="K12"/>
  <c r="I12"/>
  <c r="H12"/>
  <c r="G12"/>
  <c r="P11"/>
  <c r="O11"/>
  <c r="N11"/>
  <c r="K11"/>
  <c r="I11"/>
  <c r="H11"/>
  <c r="G11"/>
  <c r="P10"/>
  <c r="O10"/>
  <c r="N10"/>
  <c r="K10"/>
  <c r="I10"/>
  <c r="H10"/>
  <c r="G10"/>
  <c r="P9"/>
  <c r="O9"/>
  <c r="N9"/>
  <c r="K9"/>
  <c r="I9"/>
  <c r="H9"/>
  <c r="G9"/>
  <c r="P8"/>
  <c r="O8"/>
  <c r="N8"/>
  <c r="K8"/>
  <c r="I8"/>
  <c r="H8"/>
  <c r="G8"/>
  <c r="P7"/>
  <c r="O7"/>
  <c r="N7"/>
  <c r="L7"/>
  <c r="K7"/>
  <c r="J7" s="1"/>
  <c r="I7"/>
  <c r="H7"/>
  <c r="G7"/>
  <c r="P6"/>
  <c r="O6"/>
  <c r="N6"/>
  <c r="K6"/>
  <c r="I6"/>
  <c r="H6"/>
  <c r="G6"/>
  <c r="P5"/>
  <c r="O5"/>
  <c r="N5"/>
  <c r="K5"/>
  <c r="I5"/>
  <c r="H5"/>
  <c r="G5"/>
  <c r="P4"/>
  <c r="O4"/>
  <c r="N4"/>
  <c r="L4"/>
  <c r="K4"/>
  <c r="J4" s="1"/>
  <c r="I4"/>
  <c r="H4"/>
  <c r="G4"/>
  <c r="E32" i="25" l="1"/>
  <c r="H32" s="1"/>
  <c r="D32"/>
  <c r="G32" s="1"/>
  <c r="B32"/>
  <c r="A32"/>
  <c r="M62" i="2"/>
  <c r="M63"/>
  <c r="M64"/>
  <c r="M65"/>
  <c r="M66"/>
  <c r="M72"/>
  <c r="M89"/>
  <c r="M91"/>
  <c r="M104"/>
  <c r="M144"/>
  <c r="M145"/>
  <c r="M146"/>
  <c r="M147"/>
  <c r="M153"/>
  <c r="K33" i="25"/>
  <c r="L33" s="1"/>
  <c r="N34"/>
  <c r="O34"/>
  <c r="X33"/>
  <c r="W33"/>
  <c r="S34"/>
  <c r="G14"/>
  <c r="J246" i="2"/>
  <c r="J250"/>
  <c r="J262"/>
  <c r="J274"/>
  <c r="T34" i="25"/>
  <c r="R34"/>
  <c r="P34"/>
  <c r="J33"/>
  <c r="V33"/>
  <c r="M34"/>
  <c r="Q34"/>
  <c r="M76" i="2"/>
  <c r="M83"/>
  <c r="M155"/>
  <c r="M163"/>
  <c r="M292"/>
  <c r="M293"/>
  <c r="M294"/>
  <c r="M296"/>
  <c r="M298"/>
  <c r="M299"/>
  <c r="M301"/>
  <c r="M302"/>
  <c r="M303"/>
  <c r="M304"/>
  <c r="M305"/>
  <c r="M307"/>
  <c r="M308"/>
  <c r="M309"/>
  <c r="J160"/>
  <c r="J81"/>
  <c r="M7"/>
  <c r="M20"/>
  <c r="M26"/>
  <c r="M27"/>
  <c r="M35"/>
  <c r="M50"/>
  <c r="M51"/>
  <c r="M137"/>
  <c r="M140"/>
  <c r="M177"/>
  <c r="M213"/>
  <c r="M28"/>
  <c r="M29"/>
  <c r="M40"/>
  <c r="M52"/>
  <c r="M60"/>
  <c r="M70"/>
  <c r="M46"/>
  <c r="M47"/>
  <c r="M184"/>
  <c r="M195"/>
  <c r="M197"/>
  <c r="M200"/>
  <c r="M222"/>
  <c r="M223"/>
  <c r="M236"/>
  <c r="J207"/>
  <c r="J221"/>
  <c r="J231"/>
  <c r="J235"/>
  <c r="J94"/>
  <c r="J99"/>
  <c r="J162"/>
  <c r="J226"/>
  <c r="J6"/>
  <c r="J15"/>
  <c r="J19"/>
  <c r="M74"/>
  <c r="J124"/>
  <c r="J136"/>
  <c r="J152"/>
  <c r="J247"/>
  <c r="J251"/>
  <c r="J259"/>
  <c r="J267"/>
  <c r="J271"/>
  <c r="J275"/>
  <c r="J279"/>
  <c r="J283"/>
  <c r="J291"/>
  <c r="J14"/>
  <c r="J18"/>
  <c r="J115"/>
  <c r="J123"/>
  <c r="J209"/>
  <c r="J237"/>
  <c r="J254"/>
  <c r="J154"/>
  <c r="J31"/>
  <c r="J37"/>
  <c r="J54"/>
  <c r="J58"/>
  <c r="M92"/>
  <c r="J102"/>
  <c r="M132"/>
  <c r="M133"/>
  <c r="M150"/>
  <c r="J168"/>
  <c r="M169"/>
  <c r="M192"/>
  <c r="M193"/>
  <c r="J205"/>
  <c r="M206"/>
  <c r="M219"/>
  <c r="M220"/>
  <c r="J230"/>
  <c r="M242"/>
  <c r="M243"/>
  <c r="M244"/>
  <c r="M4"/>
  <c r="J22"/>
  <c r="M23"/>
  <c r="J44"/>
  <c r="M55"/>
  <c r="J68"/>
  <c r="J79"/>
  <c r="M86"/>
  <c r="J98"/>
  <c r="M113"/>
  <c r="M114"/>
  <c r="M129"/>
  <c r="M130"/>
  <c r="J166"/>
  <c r="J173"/>
  <c r="M174"/>
  <c r="J182"/>
  <c r="J191"/>
  <c r="J8"/>
  <c r="J21"/>
  <c r="J30"/>
  <c r="J36"/>
  <c r="J42"/>
  <c r="M43"/>
  <c r="J53"/>
  <c r="M56"/>
  <c r="M75"/>
  <c r="M78"/>
  <c r="M105"/>
  <c r="M107"/>
  <c r="M108"/>
  <c r="M110"/>
  <c r="M111"/>
  <c r="J117"/>
  <c r="M118"/>
  <c r="M120"/>
  <c r="M121"/>
  <c r="M127"/>
  <c r="M143"/>
  <c r="J148"/>
  <c r="J156"/>
  <c r="M158"/>
  <c r="M167"/>
  <c r="J172"/>
  <c r="J179"/>
  <c r="M181"/>
  <c r="M187"/>
  <c r="M188"/>
  <c r="M190"/>
  <c r="M203"/>
  <c r="M204"/>
  <c r="M211"/>
  <c r="M216"/>
  <c r="M229"/>
  <c r="J238"/>
  <c r="J248"/>
  <c r="J256"/>
  <c r="J264"/>
  <c r="J268"/>
  <c r="J272"/>
  <c r="J276"/>
  <c r="J280"/>
  <c r="J288"/>
  <c r="J12"/>
  <c r="J11"/>
  <c r="J185"/>
  <c r="J116"/>
  <c r="J234"/>
  <c r="J135"/>
  <c r="J171"/>
  <c r="J176"/>
  <c r="J178"/>
  <c r="J240"/>
  <c r="J245"/>
  <c r="J263"/>
  <c r="J17"/>
  <c r="J25"/>
  <c r="J34"/>
  <c r="J61"/>
  <c r="J71"/>
  <c r="J73"/>
  <c r="J77"/>
  <c r="J84"/>
  <c r="J97"/>
  <c r="J101"/>
  <c r="J122"/>
  <c r="J128"/>
  <c r="J151"/>
  <c r="J170"/>
  <c r="J175"/>
  <c r="J183"/>
  <c r="J210"/>
  <c r="J215"/>
  <c r="M225"/>
  <c r="J239"/>
  <c r="J253"/>
  <c r="J261"/>
  <c r="J270"/>
  <c r="J278"/>
  <c r="J286"/>
  <c r="J13"/>
  <c r="J39"/>
  <c r="J48"/>
  <c r="J10"/>
  <c r="J16"/>
  <c r="J24"/>
  <c r="J32"/>
  <c r="J38"/>
  <c r="J45"/>
  <c r="J69"/>
  <c r="J82"/>
  <c r="J95"/>
  <c r="J100"/>
  <c r="J141"/>
  <c r="J159"/>
  <c r="J232"/>
  <c r="M241"/>
  <c r="J265"/>
  <c r="J269"/>
  <c r="J273"/>
  <c r="J277"/>
  <c r="J285"/>
  <c r="M297"/>
  <c r="J282"/>
  <c r="J88"/>
  <c r="J59"/>
  <c r="J112"/>
  <c r="J266"/>
  <c r="J258"/>
  <c r="J126"/>
  <c r="J201"/>
  <c r="J217"/>
  <c r="J290"/>
  <c r="M33"/>
  <c r="Q224"/>
  <c r="R224" s="1"/>
  <c r="M295"/>
  <c r="M57"/>
  <c r="M93"/>
  <c r="M106"/>
  <c r="Q29"/>
  <c r="R29" s="1"/>
  <c r="M41"/>
  <c r="M49"/>
  <c r="M180"/>
  <c r="M196"/>
  <c r="M212"/>
  <c r="M218"/>
  <c r="M199"/>
  <c r="Q64"/>
  <c r="R64" s="1"/>
  <c r="M80"/>
  <c r="M90"/>
  <c r="M103"/>
  <c r="Q155"/>
  <c r="R155" s="1"/>
  <c r="M109"/>
  <c r="M134"/>
  <c r="M139"/>
  <c r="Q147"/>
  <c r="R147" s="1"/>
  <c r="M157"/>
  <c r="M300"/>
  <c r="M306"/>
  <c r="M87"/>
  <c r="M96"/>
  <c r="M119"/>
  <c r="M125"/>
  <c r="M131"/>
  <c r="Q133"/>
  <c r="R133" s="1"/>
  <c r="M142"/>
  <c r="Q158"/>
  <c r="R158" s="1"/>
  <c r="M189"/>
  <c r="Q208"/>
  <c r="R208" s="1"/>
  <c r="Q292"/>
  <c r="R292" s="1"/>
  <c r="Q308"/>
  <c r="R308" s="1"/>
  <c r="J9"/>
  <c r="Q50"/>
  <c r="R50" s="1"/>
  <c r="Q78"/>
  <c r="R78" s="1"/>
  <c r="Q89"/>
  <c r="R89" s="1"/>
  <c r="Q129"/>
  <c r="R129" s="1"/>
  <c r="M138"/>
  <c r="J149"/>
  <c r="Q161"/>
  <c r="R161" s="1"/>
  <c r="Q163"/>
  <c r="R163" s="1"/>
  <c r="M164"/>
  <c r="J186"/>
  <c r="M198"/>
  <c r="J202"/>
  <c r="M208"/>
  <c r="M214"/>
  <c r="M224"/>
  <c r="J228"/>
  <c r="J249"/>
  <c r="J281"/>
  <c r="J5"/>
  <c r="Q33"/>
  <c r="R33" s="1"/>
  <c r="Q35"/>
  <c r="R35" s="1"/>
  <c r="Q41"/>
  <c r="R41" s="1"/>
  <c r="Q49"/>
  <c r="R49" s="1"/>
  <c r="Q51"/>
  <c r="R51" s="1"/>
  <c r="Q57"/>
  <c r="R57" s="1"/>
  <c r="Q76"/>
  <c r="R76" s="1"/>
  <c r="J85"/>
  <c r="Q92"/>
  <c r="R92" s="1"/>
  <c r="Q93"/>
  <c r="R93" s="1"/>
  <c r="Q125"/>
  <c r="R125" s="1"/>
  <c r="Q131"/>
  <c r="R131" s="1"/>
  <c r="Q139"/>
  <c r="R139" s="1"/>
  <c r="Q157"/>
  <c r="R157" s="1"/>
  <c r="M161"/>
  <c r="Q211"/>
  <c r="R211" s="1"/>
  <c r="M227"/>
  <c r="J233"/>
  <c r="J252"/>
  <c r="J284"/>
  <c r="Q65"/>
  <c r="R65" s="1"/>
  <c r="J67"/>
  <c r="J255"/>
  <c r="J257"/>
  <c r="J260"/>
  <c r="J287"/>
  <c r="J289"/>
  <c r="J194"/>
  <c r="Q243"/>
  <c r="R243" s="1"/>
  <c r="Q144"/>
  <c r="R144" s="1"/>
  <c r="Q188"/>
  <c r="R188" s="1"/>
  <c r="Q220"/>
  <c r="R220" s="1"/>
  <c r="Q223"/>
  <c r="R223" s="1"/>
  <c r="Q297"/>
  <c r="R297" s="1"/>
  <c r="Q300"/>
  <c r="R300" s="1"/>
  <c r="Q303"/>
  <c r="R303" s="1"/>
  <c r="Q146"/>
  <c r="R146" s="1"/>
  <c r="Q196"/>
  <c r="R196" s="1"/>
  <c r="Q199"/>
  <c r="R199" s="1"/>
  <c r="Q241"/>
  <c r="R241" s="1"/>
  <c r="Q83"/>
  <c r="R83" s="1"/>
  <c r="Q105"/>
  <c r="R105" s="1"/>
  <c r="Q121"/>
  <c r="R121" s="1"/>
  <c r="Q134"/>
  <c r="R134" s="1"/>
  <c r="Q143"/>
  <c r="R143" s="1"/>
  <c r="Q153"/>
  <c r="R153" s="1"/>
  <c r="Q169"/>
  <c r="R169" s="1"/>
  <c r="Q181"/>
  <c r="R181" s="1"/>
  <c r="Q184"/>
  <c r="R184" s="1"/>
  <c r="Q187"/>
  <c r="R187" s="1"/>
  <c r="Q190"/>
  <c r="R190" s="1"/>
  <c r="Q197"/>
  <c r="R197" s="1"/>
  <c r="Q200"/>
  <c r="R200" s="1"/>
  <c r="Q203"/>
  <c r="R203" s="1"/>
  <c r="Q46"/>
  <c r="R46" s="1"/>
  <c r="Q62"/>
  <c r="R62" s="1"/>
  <c r="Q70"/>
  <c r="R70" s="1"/>
  <c r="Q118"/>
  <c r="R118" s="1"/>
  <c r="Q4"/>
  <c r="R4" s="1"/>
  <c r="Q20"/>
  <c r="R20" s="1"/>
  <c r="Q23"/>
  <c r="R23" s="1"/>
  <c r="Q28"/>
  <c r="R28" s="1"/>
  <c r="Q55"/>
  <c r="R55" s="1"/>
  <c r="Q60"/>
  <c r="R60" s="1"/>
  <c r="Q87"/>
  <c r="R87" s="1"/>
  <c r="Q103"/>
  <c r="R103" s="1"/>
  <c r="Q106"/>
  <c r="R106" s="1"/>
  <c r="Q109"/>
  <c r="R109" s="1"/>
  <c r="Q119"/>
  <c r="R119" s="1"/>
  <c r="Q167"/>
  <c r="R167" s="1"/>
  <c r="Q214"/>
  <c r="R214" s="1"/>
  <c r="Q227"/>
  <c r="R227" s="1"/>
  <c r="Q298"/>
  <c r="R298" s="1"/>
  <c r="Q301"/>
  <c r="R301" s="1"/>
  <c r="Q304"/>
  <c r="R304" s="1"/>
  <c r="Q307"/>
  <c r="R307" s="1"/>
  <c r="Q7"/>
  <c r="R7" s="1"/>
  <c r="Q27"/>
  <c r="R27" s="1"/>
  <c r="Q26"/>
  <c r="R26" s="1"/>
  <c r="Q40"/>
  <c r="R40" s="1"/>
  <c r="Q47"/>
  <c r="R47" s="1"/>
  <c r="Q56"/>
  <c r="R56" s="1"/>
  <c r="Q63"/>
  <c r="R63" s="1"/>
  <c r="Q66"/>
  <c r="R66" s="1"/>
  <c r="Q72"/>
  <c r="R72" s="1"/>
  <c r="Q74"/>
  <c r="R74" s="1"/>
  <c r="Q90"/>
  <c r="R90" s="1"/>
  <c r="Q96"/>
  <c r="R96" s="1"/>
  <c r="Q104"/>
  <c r="R104" s="1"/>
  <c r="Q107"/>
  <c r="R107" s="1"/>
  <c r="Q110"/>
  <c r="R110" s="1"/>
  <c r="Q113"/>
  <c r="R113" s="1"/>
  <c r="Q120"/>
  <c r="R120" s="1"/>
  <c r="Q127"/>
  <c r="R127" s="1"/>
  <c r="Q130"/>
  <c r="R130" s="1"/>
  <c r="Q132"/>
  <c r="R132" s="1"/>
  <c r="Q137"/>
  <c r="R137" s="1"/>
  <c r="Q142"/>
  <c r="R142" s="1"/>
  <c r="Q164"/>
  <c r="R164" s="1"/>
  <c r="Q189"/>
  <c r="R189" s="1"/>
  <c r="Q192"/>
  <c r="R192" s="1"/>
  <c r="Q204"/>
  <c r="R204" s="1"/>
  <c r="Q206"/>
  <c r="R206" s="1"/>
  <c r="Q212"/>
  <c r="R212" s="1"/>
  <c r="Q218"/>
  <c r="R218" s="1"/>
  <c r="Q225"/>
  <c r="R225" s="1"/>
  <c r="Q236"/>
  <c r="R236" s="1"/>
  <c r="Q242"/>
  <c r="R242" s="1"/>
  <c r="Q244"/>
  <c r="R244" s="1"/>
  <c r="Q295"/>
  <c r="R295" s="1"/>
  <c r="Q302"/>
  <c r="R302" s="1"/>
  <c r="Q305"/>
  <c r="R305" s="1"/>
  <c r="Q43"/>
  <c r="R43" s="1"/>
  <c r="Q52"/>
  <c r="R52" s="1"/>
  <c r="Q75"/>
  <c r="R75" s="1"/>
  <c r="Q80"/>
  <c r="R80" s="1"/>
  <c r="Q86"/>
  <c r="R86" s="1"/>
  <c r="Q91"/>
  <c r="R91" s="1"/>
  <c r="Q108"/>
  <c r="R108" s="1"/>
  <c r="Q111"/>
  <c r="R111" s="1"/>
  <c r="Q114"/>
  <c r="R114" s="1"/>
  <c r="Q138"/>
  <c r="R138" s="1"/>
  <c r="Q140"/>
  <c r="R140" s="1"/>
  <c r="Q145"/>
  <c r="R145" s="1"/>
  <c r="Q150"/>
  <c r="R150" s="1"/>
  <c r="Q180"/>
  <c r="R180" s="1"/>
  <c r="Q193"/>
  <c r="R193" s="1"/>
  <c r="Q195"/>
  <c r="R195" s="1"/>
  <c r="Q198"/>
  <c r="R198" s="1"/>
  <c r="Q213"/>
  <c r="R213" s="1"/>
  <c r="Q216"/>
  <c r="R216" s="1"/>
  <c r="Q219"/>
  <c r="R219" s="1"/>
  <c r="Q222"/>
  <c r="R222" s="1"/>
  <c r="Q229"/>
  <c r="R229" s="1"/>
  <c r="Q293"/>
  <c r="R293" s="1"/>
  <c r="Q296"/>
  <c r="R296" s="1"/>
  <c r="Q299"/>
  <c r="R299" s="1"/>
  <c r="Q306"/>
  <c r="R306" s="1"/>
  <c r="Q309"/>
  <c r="R309" s="1"/>
  <c r="Q294"/>
  <c r="R294" s="1"/>
  <c r="D33" i="25" l="1"/>
  <c r="G33" s="1"/>
  <c r="E33"/>
  <c r="H33" s="1"/>
  <c r="L123" i="2"/>
  <c r="M123" s="1"/>
  <c r="L141"/>
  <c r="Q141" s="1"/>
  <c r="R141" s="1"/>
  <c r="L226"/>
  <c r="M226" s="1"/>
  <c r="L252"/>
  <c r="M252" s="1"/>
  <c r="L232"/>
  <c r="M232" s="1"/>
  <c r="L228"/>
  <c r="Q228" s="1"/>
  <c r="R228" s="1"/>
  <c r="L39"/>
  <c r="L178"/>
  <c r="M178" s="1"/>
  <c r="L290"/>
  <c r="M290" s="1"/>
  <c r="L263"/>
  <c r="M263" s="1"/>
  <c r="L278"/>
  <c r="M278" s="1"/>
  <c r="L256"/>
  <c r="M256" s="1"/>
  <c r="L272"/>
  <c r="M272" s="1"/>
  <c r="L156"/>
  <c r="L112"/>
  <c r="L264"/>
  <c r="M264" s="1"/>
  <c r="L79"/>
  <c r="M79" s="1"/>
  <c r="L37"/>
  <c r="M37" s="1"/>
  <c r="L247"/>
  <c r="M247" s="1"/>
  <c r="L284"/>
  <c r="Q284" s="1"/>
  <c r="R284" s="1"/>
  <c r="L275"/>
  <c r="M275" s="1"/>
  <c r="L267"/>
  <c r="M267" s="1"/>
  <c r="L48"/>
  <c r="M48" s="1"/>
  <c r="L8"/>
  <c r="L81"/>
  <c r="M81" s="1"/>
  <c r="L217"/>
  <c r="Q217" s="1"/>
  <c r="R217" s="1"/>
  <c r="L185"/>
  <c r="Q185" s="1"/>
  <c r="R185" s="1"/>
  <c r="L71"/>
  <c r="M71" s="1"/>
  <c r="L273"/>
  <c r="M273" s="1"/>
  <c r="L257"/>
  <c r="M257" s="1"/>
  <c r="L283"/>
  <c r="L205"/>
  <c r="M205" s="1"/>
  <c r="L59"/>
  <c r="M59" s="1"/>
  <c r="L210"/>
  <c r="M210" s="1"/>
  <c r="L94"/>
  <c r="M94" s="1"/>
  <c r="L258"/>
  <c r="L122"/>
  <c r="Q122" s="1"/>
  <c r="R122" s="1"/>
  <c r="L240"/>
  <c r="L100"/>
  <c r="M100" s="1"/>
  <c r="L9"/>
  <c r="L15"/>
  <c r="M15" s="1"/>
  <c r="L151"/>
  <c r="M151" s="1"/>
  <c r="L18"/>
  <c r="L135"/>
  <c r="M135" s="1"/>
  <c r="L201"/>
  <c r="L230"/>
  <c r="M230" s="1"/>
  <c r="L5"/>
  <c r="M5" s="1"/>
  <c r="L11"/>
  <c r="M11" s="1"/>
  <c r="L16"/>
  <c r="M16" s="1"/>
  <c r="L53"/>
  <c r="M53" s="1"/>
  <c r="L98"/>
  <c r="L136"/>
  <c r="L269"/>
  <c r="L99"/>
  <c r="L124"/>
  <c r="L170"/>
  <c r="M170" s="1"/>
  <c r="L207"/>
  <c r="L245"/>
  <c r="L277"/>
  <c r="L152"/>
  <c r="M152" s="1"/>
  <c r="L165"/>
  <c r="M165" s="1"/>
  <c r="L183"/>
  <c r="M183" s="1"/>
  <c r="L215"/>
  <c r="L237"/>
  <c r="L250"/>
  <c r="L253"/>
  <c r="L285"/>
  <c r="L288"/>
  <c r="L291"/>
  <c r="L262"/>
  <c r="L268"/>
  <c r="L238"/>
  <c r="M238" s="1"/>
  <c r="L254"/>
  <c r="M254" s="1"/>
  <c r="L279"/>
  <c r="M279" s="1"/>
  <c r="L289"/>
  <c r="M289" s="1"/>
  <c r="L22"/>
  <c r="L17"/>
  <c r="L25"/>
  <c r="L44"/>
  <c r="L68"/>
  <c r="L84"/>
  <c r="L128"/>
  <c r="L171"/>
  <c r="L179"/>
  <c r="L34"/>
  <c r="L42"/>
  <c r="L126"/>
  <c r="M126" s="1"/>
  <c r="L154"/>
  <c r="L172"/>
  <c r="M172" s="1"/>
  <c r="L21"/>
  <c r="M21" s="1"/>
  <c r="L32"/>
  <c r="L45"/>
  <c r="L61"/>
  <c r="M61" s="1"/>
  <c r="L69"/>
  <c r="L82"/>
  <c r="M82" s="1"/>
  <c r="L95"/>
  <c r="L117"/>
  <c r="L148"/>
  <c r="M148" s="1"/>
  <c r="L191"/>
  <c r="L221"/>
  <c r="L235"/>
  <c r="L266"/>
  <c r="L38"/>
  <c r="M38" s="1"/>
  <c r="L73"/>
  <c r="L175"/>
  <c r="L274"/>
  <c r="L202"/>
  <c r="M202" s="1"/>
  <c r="L248"/>
  <c r="M248" s="1"/>
  <c r="L282"/>
  <c r="M282" s="1"/>
  <c r="L234"/>
  <c r="L259"/>
  <c r="L249"/>
  <c r="M249" s="1"/>
  <c r="L255"/>
  <c r="M255" s="1"/>
  <c r="L265"/>
  <c r="M265" s="1"/>
  <c r="L260"/>
  <c r="M260" s="1"/>
  <c r="L270"/>
  <c r="M270" s="1"/>
  <c r="L14"/>
  <c r="M14" s="1"/>
  <c r="L30"/>
  <c r="M30" s="1"/>
  <c r="L54"/>
  <c r="L12"/>
  <c r="L31"/>
  <c r="L36"/>
  <c r="L77"/>
  <c r="L116"/>
  <c r="M116" s="1"/>
  <c r="L160"/>
  <c r="L10"/>
  <c r="M10" s="1"/>
  <c r="L58"/>
  <c r="M58" s="1"/>
  <c r="L88"/>
  <c r="M88" s="1"/>
  <c r="L97"/>
  <c r="L13"/>
  <c r="L19"/>
  <c r="L24"/>
  <c r="L101"/>
  <c r="L173"/>
  <c r="M173" s="1"/>
  <c r="L102"/>
  <c r="M102" s="1"/>
  <c r="L115"/>
  <c r="L159"/>
  <c r="L182"/>
  <c r="L239"/>
  <c r="L162"/>
  <c r="L168"/>
  <c r="L186"/>
  <c r="M186" s="1"/>
  <c r="L209"/>
  <c r="L233"/>
  <c r="M233" s="1"/>
  <c r="L251"/>
  <c r="L280"/>
  <c r="L261"/>
  <c r="M261" s="1"/>
  <c r="L246"/>
  <c r="L271"/>
  <c r="L281"/>
  <c r="M281" s="1"/>
  <c r="L287"/>
  <c r="M287" s="1"/>
  <c r="L231"/>
  <c r="L276"/>
  <c r="L286"/>
  <c r="L176"/>
  <c r="M176" s="1"/>
  <c r="L6"/>
  <c r="L67"/>
  <c r="M67" s="1"/>
  <c r="L149"/>
  <c r="M149" s="1"/>
  <c r="L85"/>
  <c r="M85" s="1"/>
  <c r="L194"/>
  <c r="M194" s="1"/>
  <c r="M185" l="1"/>
  <c r="Q273"/>
  <c r="R273" s="1"/>
  <c r="M284"/>
  <c r="Q272"/>
  <c r="R272" s="1"/>
  <c r="L166"/>
  <c r="M166" s="1"/>
  <c r="Q210"/>
  <c r="R210" s="1"/>
  <c r="Q71"/>
  <c r="R71" s="1"/>
  <c r="Q254"/>
  <c r="R254" s="1"/>
  <c r="Q53"/>
  <c r="R53" s="1"/>
  <c r="Q58"/>
  <c r="R58" s="1"/>
  <c r="Q205"/>
  <c r="R205" s="1"/>
  <c r="Q247"/>
  <c r="R247" s="1"/>
  <c r="Q256"/>
  <c r="R256" s="1"/>
  <c r="Q123"/>
  <c r="R123" s="1"/>
  <c r="Q100"/>
  <c r="R100" s="1"/>
  <c r="Q249"/>
  <c r="R249" s="1"/>
  <c r="Q94"/>
  <c r="R94" s="1"/>
  <c r="M141"/>
  <c r="M228"/>
  <c r="Q232"/>
  <c r="R232" s="1"/>
  <c r="Q290"/>
  <c r="R290" s="1"/>
  <c r="Q81"/>
  <c r="R81" s="1"/>
  <c r="Q21"/>
  <c r="R21" s="1"/>
  <c r="Q10"/>
  <c r="R10" s="1"/>
  <c r="Q265"/>
  <c r="R265" s="1"/>
  <c r="Q289"/>
  <c r="R289" s="1"/>
  <c r="Q79"/>
  <c r="R79" s="1"/>
  <c r="Q173"/>
  <c r="R173" s="1"/>
  <c r="Q252"/>
  <c r="R252" s="1"/>
  <c r="M217"/>
  <c r="Q267"/>
  <c r="R267" s="1"/>
  <c r="Q38"/>
  <c r="R38" s="1"/>
  <c r="Q230"/>
  <c r="R230" s="1"/>
  <c r="Q183"/>
  <c r="R183" s="1"/>
  <c r="Q281"/>
  <c r="R281" s="1"/>
  <c r="Q48"/>
  <c r="R48" s="1"/>
  <c r="Q178"/>
  <c r="R178" s="1"/>
  <c r="Q264"/>
  <c r="R264" s="1"/>
  <c r="Q151"/>
  <c r="R151" s="1"/>
  <c r="Q260"/>
  <c r="R260" s="1"/>
  <c r="Q126"/>
  <c r="R126" s="1"/>
  <c r="Q82"/>
  <c r="R82" s="1"/>
  <c r="Q186"/>
  <c r="R186" s="1"/>
  <c r="Q255"/>
  <c r="R255" s="1"/>
  <c r="Q275"/>
  <c r="R275" s="1"/>
  <c r="Q261"/>
  <c r="R261" s="1"/>
  <c r="Q116"/>
  <c r="R116" s="1"/>
  <c r="Q263"/>
  <c r="R263" s="1"/>
  <c r="M122"/>
  <c r="Q287"/>
  <c r="R287" s="1"/>
  <c r="Q226"/>
  <c r="R226" s="1"/>
  <c r="Q248"/>
  <c r="R248" s="1"/>
  <c r="Q59"/>
  <c r="R59" s="1"/>
  <c r="Q37"/>
  <c r="R37" s="1"/>
  <c r="Q88"/>
  <c r="R88" s="1"/>
  <c r="Q102"/>
  <c r="R102" s="1"/>
  <c r="Q270"/>
  <c r="R270" s="1"/>
  <c r="Q279"/>
  <c r="R279" s="1"/>
  <c r="Q14"/>
  <c r="R14" s="1"/>
  <c r="Q233"/>
  <c r="R233" s="1"/>
  <c r="Q278"/>
  <c r="R278" s="1"/>
  <c r="M283"/>
  <c r="Q283"/>
  <c r="R283" s="1"/>
  <c r="M39"/>
  <c r="Q39"/>
  <c r="R39" s="1"/>
  <c r="Q61"/>
  <c r="R61" s="1"/>
  <c r="Q152"/>
  <c r="R152" s="1"/>
  <c r="Q172"/>
  <c r="R172" s="1"/>
  <c r="Q135"/>
  <c r="R135" s="1"/>
  <c r="Q257"/>
  <c r="R257" s="1"/>
  <c r="M156"/>
  <c r="Q156"/>
  <c r="R156" s="1"/>
  <c r="M112"/>
  <c r="Q112"/>
  <c r="R112" s="1"/>
  <c r="Q11"/>
  <c r="R11" s="1"/>
  <c r="Q170"/>
  <c r="R170" s="1"/>
  <c r="Q282"/>
  <c r="R282" s="1"/>
  <c r="Q202"/>
  <c r="R202" s="1"/>
  <c r="M8"/>
  <c r="Q8"/>
  <c r="R8" s="1"/>
  <c r="M276"/>
  <c r="Q276"/>
  <c r="R276" s="1"/>
  <c r="M159"/>
  <c r="Q159"/>
  <c r="R159" s="1"/>
  <c r="M13"/>
  <c r="Q13"/>
  <c r="R13" s="1"/>
  <c r="M266"/>
  <c r="Q266"/>
  <c r="R266" s="1"/>
  <c r="M128"/>
  <c r="Q128"/>
  <c r="R128" s="1"/>
  <c r="M250"/>
  <c r="Q250"/>
  <c r="R250" s="1"/>
  <c r="M269"/>
  <c r="Q269"/>
  <c r="R269" s="1"/>
  <c r="M9"/>
  <c r="Q9"/>
  <c r="R9" s="1"/>
  <c r="Q30"/>
  <c r="R30" s="1"/>
  <c r="Q176"/>
  <c r="R176" s="1"/>
  <c r="Q148"/>
  <c r="R148" s="1"/>
  <c r="Q165"/>
  <c r="R165" s="1"/>
  <c r="M231"/>
  <c r="Q231"/>
  <c r="R231" s="1"/>
  <c r="M246"/>
  <c r="Q246"/>
  <c r="R246" s="1"/>
  <c r="M162"/>
  <c r="Q162"/>
  <c r="R162" s="1"/>
  <c r="M115"/>
  <c r="Q115"/>
  <c r="R115" s="1"/>
  <c r="M101"/>
  <c r="Q101"/>
  <c r="R101" s="1"/>
  <c r="M97"/>
  <c r="Q97"/>
  <c r="R97" s="1"/>
  <c r="M160"/>
  <c r="Q160"/>
  <c r="R160" s="1"/>
  <c r="M31"/>
  <c r="Q31"/>
  <c r="R31" s="1"/>
  <c r="M175"/>
  <c r="Q175"/>
  <c r="R175" s="1"/>
  <c r="M235"/>
  <c r="Q235"/>
  <c r="R235" s="1"/>
  <c r="M117"/>
  <c r="Q117"/>
  <c r="R117" s="1"/>
  <c r="M34"/>
  <c r="Q34"/>
  <c r="R34" s="1"/>
  <c r="M84"/>
  <c r="Q84"/>
  <c r="R84" s="1"/>
  <c r="M17"/>
  <c r="Q17"/>
  <c r="R17" s="1"/>
  <c r="M288"/>
  <c r="Q288"/>
  <c r="R288" s="1"/>
  <c r="M237"/>
  <c r="Q237"/>
  <c r="R237" s="1"/>
  <c r="M136"/>
  <c r="Q136"/>
  <c r="R136" s="1"/>
  <c r="M271"/>
  <c r="Q271"/>
  <c r="R271" s="1"/>
  <c r="M168"/>
  <c r="Q168"/>
  <c r="R168" s="1"/>
  <c r="M274"/>
  <c r="Q274"/>
  <c r="R274" s="1"/>
  <c r="M42"/>
  <c r="Q42"/>
  <c r="R42" s="1"/>
  <c r="M201"/>
  <c r="Q201"/>
  <c r="R201" s="1"/>
  <c r="Q15"/>
  <c r="R15" s="1"/>
  <c r="Q16"/>
  <c r="R16" s="1"/>
  <c r="M209"/>
  <c r="Q209"/>
  <c r="R209" s="1"/>
  <c r="M239"/>
  <c r="Q239"/>
  <c r="R239" s="1"/>
  <c r="M24"/>
  <c r="Q24"/>
  <c r="R24" s="1"/>
  <c r="M12"/>
  <c r="Q12"/>
  <c r="R12" s="1"/>
  <c r="M73"/>
  <c r="Q73"/>
  <c r="R73" s="1"/>
  <c r="M221"/>
  <c r="Q221"/>
  <c r="R221" s="1"/>
  <c r="M95"/>
  <c r="Q95"/>
  <c r="R95" s="1"/>
  <c r="M45"/>
  <c r="Q45"/>
  <c r="R45" s="1"/>
  <c r="M154"/>
  <c r="Q154"/>
  <c r="R154" s="1"/>
  <c r="M179"/>
  <c r="Q179"/>
  <c r="R179" s="1"/>
  <c r="M68"/>
  <c r="Q68"/>
  <c r="R68" s="1"/>
  <c r="M22"/>
  <c r="Q22"/>
  <c r="R22" s="1"/>
  <c r="M268"/>
  <c r="Q268"/>
  <c r="R268" s="1"/>
  <c r="M285"/>
  <c r="Q285"/>
  <c r="R285" s="1"/>
  <c r="M215"/>
  <c r="Q215"/>
  <c r="R215" s="1"/>
  <c r="M277"/>
  <c r="Q277"/>
  <c r="R277" s="1"/>
  <c r="M124"/>
  <c r="Q124"/>
  <c r="R124" s="1"/>
  <c r="M98"/>
  <c r="Q98"/>
  <c r="R98" s="1"/>
  <c r="M18"/>
  <c r="Q18"/>
  <c r="R18" s="1"/>
  <c r="M240"/>
  <c r="Q240"/>
  <c r="R240" s="1"/>
  <c r="M251"/>
  <c r="Q251"/>
  <c r="R251" s="1"/>
  <c r="M36"/>
  <c r="Q36"/>
  <c r="R36" s="1"/>
  <c r="M234"/>
  <c r="Q234"/>
  <c r="R234" s="1"/>
  <c r="M69"/>
  <c r="Q69"/>
  <c r="R69" s="1"/>
  <c r="M25"/>
  <c r="Q25"/>
  <c r="R25" s="1"/>
  <c r="M291"/>
  <c r="Q291"/>
  <c r="R291" s="1"/>
  <c r="M207"/>
  <c r="Q207"/>
  <c r="R207" s="1"/>
  <c r="Q238"/>
  <c r="R238" s="1"/>
  <c r="M6"/>
  <c r="Q6"/>
  <c r="R6" s="1"/>
  <c r="M286"/>
  <c r="Q286"/>
  <c r="R286" s="1"/>
  <c r="M280"/>
  <c r="Q280"/>
  <c r="R280" s="1"/>
  <c r="M182"/>
  <c r="Q182"/>
  <c r="R182" s="1"/>
  <c r="M19"/>
  <c r="Q19"/>
  <c r="R19" s="1"/>
  <c r="M77"/>
  <c r="Q77"/>
  <c r="R77" s="1"/>
  <c r="M54"/>
  <c r="Q54"/>
  <c r="R54" s="1"/>
  <c r="M259"/>
  <c r="Q259"/>
  <c r="R259" s="1"/>
  <c r="M191"/>
  <c r="Q191"/>
  <c r="R191" s="1"/>
  <c r="M32"/>
  <c r="Q32"/>
  <c r="R32" s="1"/>
  <c r="M171"/>
  <c r="Q171"/>
  <c r="R171" s="1"/>
  <c r="M44"/>
  <c r="Q44"/>
  <c r="R44" s="1"/>
  <c r="M262"/>
  <c r="Q262"/>
  <c r="R262" s="1"/>
  <c r="M253"/>
  <c r="Q253"/>
  <c r="R253" s="1"/>
  <c r="M245"/>
  <c r="Q245"/>
  <c r="R245" s="1"/>
  <c r="M99"/>
  <c r="Q99"/>
  <c r="R99" s="1"/>
  <c r="Q5"/>
  <c r="R5" s="1"/>
  <c r="M258"/>
  <c r="Q258"/>
  <c r="R258" s="1"/>
  <c r="Q149"/>
  <c r="R149" s="1"/>
  <c r="Q85"/>
  <c r="R85" s="1"/>
  <c r="Q194"/>
  <c r="R194" s="1"/>
  <c r="Q67"/>
  <c r="R67" s="1"/>
  <c r="Q166" l="1"/>
  <c r="R166" s="1"/>
  <c r="S190" s="1"/>
  <c r="S17" l="1"/>
  <c r="S104"/>
  <c r="S240"/>
  <c r="S255"/>
  <c r="S122"/>
  <c r="S277"/>
  <c r="S200"/>
  <c r="S118"/>
  <c r="S187"/>
  <c r="S75"/>
  <c r="S89"/>
  <c r="S7"/>
  <c r="S158"/>
  <c r="S46"/>
  <c r="S290"/>
  <c r="S174"/>
  <c r="S111"/>
  <c r="S182"/>
  <c r="S19"/>
  <c r="S212"/>
  <c r="S280"/>
  <c r="S152"/>
  <c r="S166"/>
  <c r="S236"/>
  <c r="S120"/>
  <c r="S66"/>
  <c r="S297"/>
  <c r="S129"/>
  <c r="S168"/>
  <c r="S11"/>
  <c r="S54"/>
  <c r="S4"/>
  <c r="S14"/>
  <c r="S134"/>
  <c r="S69"/>
  <c r="S245"/>
  <c r="S15"/>
  <c r="S48"/>
  <c r="S145"/>
  <c r="S84"/>
  <c r="S157"/>
  <c r="S253"/>
  <c r="S260"/>
  <c r="S23"/>
  <c r="S244"/>
  <c r="S208"/>
  <c r="S105"/>
  <c r="S59"/>
  <c r="S80"/>
  <c r="S284"/>
  <c r="S96"/>
  <c r="S38"/>
  <c r="S36"/>
  <c r="S164"/>
  <c r="S217"/>
  <c r="S221"/>
  <c r="S124"/>
  <c r="S261"/>
  <c r="S220"/>
  <c r="S22"/>
  <c r="S116"/>
  <c r="S141"/>
  <c r="S42"/>
  <c r="S95"/>
  <c r="S148"/>
  <c r="S128"/>
  <c r="S131"/>
  <c r="S192"/>
  <c r="S202"/>
  <c r="S302"/>
  <c r="S53"/>
  <c r="S299"/>
  <c r="S270"/>
  <c r="S180"/>
  <c r="S61"/>
  <c r="S40"/>
  <c r="S273"/>
  <c r="S138"/>
  <c r="S21"/>
  <c r="S188"/>
  <c r="S5"/>
  <c r="S50"/>
  <c r="S193"/>
  <c r="S160"/>
  <c r="S282"/>
  <c r="S101"/>
  <c r="S37"/>
  <c r="S135"/>
  <c r="S43"/>
  <c r="S45"/>
  <c r="S173"/>
  <c r="S246"/>
  <c r="S196"/>
  <c r="S41"/>
  <c r="S67"/>
  <c r="S74"/>
  <c r="S209"/>
  <c r="S306"/>
  <c r="S184"/>
  <c r="S107"/>
  <c r="S161"/>
  <c r="R2"/>
  <c r="S172"/>
  <c r="S197"/>
  <c r="S219"/>
  <c r="S92"/>
  <c r="S162"/>
  <c r="S279"/>
  <c r="S64"/>
  <c r="S103"/>
  <c r="S143"/>
  <c r="S271"/>
  <c r="S71"/>
  <c r="S73"/>
  <c r="S229"/>
  <c r="S292"/>
  <c r="S33"/>
  <c r="S65"/>
  <c r="S136"/>
  <c r="S79"/>
  <c r="S140"/>
  <c r="S295"/>
  <c r="S85"/>
  <c r="S201"/>
  <c r="S68"/>
  <c r="S153"/>
  <c r="S231"/>
  <c r="S106"/>
  <c r="S109"/>
  <c r="S77"/>
  <c r="S110"/>
  <c r="S72"/>
  <c r="S214"/>
  <c r="S247"/>
  <c r="S298"/>
  <c r="S252"/>
  <c r="S147"/>
  <c r="S186"/>
  <c r="S94"/>
  <c r="S259"/>
  <c r="S207"/>
  <c r="S194"/>
  <c r="S170"/>
  <c r="S176"/>
  <c r="S175"/>
  <c r="S224"/>
  <c r="S276"/>
  <c r="S272"/>
  <c r="S35"/>
  <c r="S305"/>
  <c r="S8"/>
  <c r="S163"/>
  <c r="S226"/>
  <c r="S137"/>
  <c r="S56"/>
  <c r="S304"/>
  <c r="S218"/>
  <c r="S235"/>
  <c r="S225"/>
  <c r="S210"/>
  <c r="S213"/>
  <c r="S183"/>
  <c r="S283"/>
  <c r="S108"/>
  <c r="S288"/>
  <c r="S90"/>
  <c r="S262"/>
  <c r="S16"/>
  <c r="S98"/>
  <c r="S250"/>
  <c r="S291"/>
  <c r="S27"/>
  <c r="S47"/>
  <c r="S34"/>
  <c r="S114"/>
  <c r="S263"/>
  <c r="S303"/>
  <c r="S52"/>
  <c r="S57"/>
  <c r="S159"/>
  <c r="S10"/>
  <c r="S82"/>
  <c r="S222"/>
  <c r="S227"/>
  <c r="S204"/>
  <c r="S232"/>
  <c r="S269"/>
  <c r="S13"/>
  <c r="S150"/>
  <c r="S238"/>
  <c r="S281"/>
  <c r="S142"/>
  <c r="S185"/>
  <c r="S169"/>
  <c r="S286"/>
  <c r="S20"/>
  <c r="S93"/>
  <c r="S293"/>
  <c r="S243"/>
  <c r="S97"/>
  <c r="S29"/>
  <c r="S119"/>
  <c r="S121"/>
  <c r="S151"/>
  <c r="S117"/>
  <c r="S199"/>
  <c r="S123"/>
  <c r="S149"/>
  <c r="S205"/>
  <c r="S179"/>
  <c r="S76"/>
  <c r="S256"/>
  <c r="S234"/>
  <c r="S39"/>
  <c r="S28"/>
  <c r="S274"/>
  <c r="S88"/>
  <c r="S125"/>
  <c r="S285"/>
  <c r="S241"/>
  <c r="S63"/>
  <c r="S266"/>
  <c r="S146"/>
  <c r="S254"/>
  <c r="S198"/>
  <c r="S154"/>
  <c r="S264"/>
  <c r="S26"/>
  <c r="S25"/>
  <c r="S86"/>
  <c r="S81"/>
  <c r="S70"/>
  <c r="S30"/>
  <c r="S32"/>
  <c r="S215"/>
  <c r="S132"/>
  <c r="S51"/>
  <c r="S31"/>
  <c r="S307"/>
  <c r="S112"/>
  <c r="S178"/>
  <c r="S83"/>
  <c r="S195"/>
  <c r="S144"/>
  <c r="S230"/>
  <c r="S308"/>
  <c r="S275"/>
  <c r="S12"/>
  <c r="S100"/>
  <c r="S177"/>
  <c r="S44"/>
  <c r="S181"/>
  <c r="S191"/>
  <c r="S278"/>
  <c r="S58"/>
  <c r="S165"/>
  <c r="S62"/>
  <c r="S9"/>
  <c r="S223"/>
  <c r="S296"/>
  <c r="S18"/>
  <c r="S102"/>
  <c r="S251"/>
  <c r="S55"/>
  <c r="S99"/>
  <c r="S139"/>
  <c r="S155"/>
  <c r="S115"/>
  <c r="S301"/>
  <c r="S6"/>
  <c r="S189"/>
  <c r="S228"/>
  <c r="S268"/>
  <c r="S91"/>
  <c r="S78"/>
  <c r="S206"/>
  <c r="S248"/>
  <c r="S60"/>
  <c r="S113"/>
  <c r="S294"/>
  <c r="S126"/>
  <c r="S171"/>
  <c r="S24"/>
  <c r="S289"/>
  <c r="S267"/>
  <c r="S167"/>
  <c r="S203"/>
  <c r="S258"/>
  <c r="S300"/>
  <c r="S133"/>
  <c r="S287"/>
  <c r="S249"/>
  <c r="S265"/>
  <c r="S233"/>
  <c r="S239"/>
  <c r="S127"/>
  <c r="S257"/>
  <c r="S87"/>
  <c r="S130"/>
  <c r="S156"/>
  <c r="S242"/>
  <c r="S49"/>
  <c r="S216"/>
  <c r="S309"/>
  <c r="S237"/>
  <c r="S211"/>
</calcChain>
</file>

<file path=xl/sharedStrings.xml><?xml version="1.0" encoding="utf-8"?>
<sst xmlns="http://schemas.openxmlformats.org/spreadsheetml/2006/main" count="996" uniqueCount="631">
  <si>
    <t>ABRICOTS SIROP (KG PNE)</t>
  </si>
  <si>
    <t>BRISURES DE NOUGAT MONTELIMAR (KG)</t>
  </si>
  <si>
    <t>BTE HEINEKEN 33 cl (PC)</t>
  </si>
  <si>
    <t>BTE ICE TEA PECHE 33 cl (PC)</t>
  </si>
  <si>
    <t>BTE LIPTON ICE TEA GREEN AGRUME 33CL (PC</t>
  </si>
  <si>
    <t>BTE OASIS TROPICAL 33 cl (PC)</t>
  </si>
  <si>
    <t>BTE ORANGINA 33 cl (PC)</t>
  </si>
  <si>
    <t>BTE PEPSI COLA 33 cl (PC)</t>
  </si>
  <si>
    <t>BTE PEPSI LIGHT 33 cl (PC)</t>
  </si>
  <si>
    <t>BTE PEPSI MAX 33 cl (PC)</t>
  </si>
  <si>
    <t>BTE PERRIER 33 cl (PC)</t>
  </si>
  <si>
    <t>BTE PULCO CITRONNADE 33 cl (PC)</t>
  </si>
  <si>
    <t>BTE SCHWEPPES AGRUM ZERO 33 cl (PC)</t>
  </si>
  <si>
    <t>BTE SEVEN-UP 33 cl (PC)</t>
  </si>
  <si>
    <t>BTE SEVEN-UP MOJITO 33CL (PC)</t>
  </si>
  <si>
    <t>CACAO PUR (KG)</t>
  </si>
  <si>
    <t>DECAFEINE CAFE MOULU (KG)</t>
  </si>
  <si>
    <t>CAFE GRAIN BLEND SAN FRANCICO (KG)</t>
  </si>
  <si>
    <t>CARAMEL LIQUIDE (Topping) (L)</t>
  </si>
  <si>
    <t>CASSON (SUCRE GRAIN) (KG)</t>
  </si>
  <si>
    <t>CASSONNADE ANTILLAISE (KG)</t>
  </si>
  <si>
    <t>CHIPS LAYS A L'ANCIENNE 45G (PC)</t>
  </si>
  <si>
    <t>CHIPS LAYS BARBECUE 45G (PC)</t>
  </si>
  <si>
    <t>CHOCOLAT DECOR BD 1.6 G (PC)</t>
  </si>
  <si>
    <t>CHOCOLAT LACTE 4* MONBANA (KG)</t>
  </si>
  <si>
    <t>CHOCOLAT LAIT MILKA (KG)</t>
  </si>
  <si>
    <t>CHUNK CHOCO BLANC (KG)</t>
  </si>
  <si>
    <t>CHUNK CHOCO LAIT (KG)</t>
  </si>
  <si>
    <t>CIDRE DOUX BOLEE BRETONNE VP 75CL (PC)</t>
  </si>
  <si>
    <t>CONFITURE ABRICOT 20-25Gr (PC)</t>
  </si>
  <si>
    <t>CONFITURE FRAISE 20-25Gr (PC)</t>
  </si>
  <si>
    <t>CORNICHONS 40/59 ENTIER (KG PNE)</t>
  </si>
  <si>
    <t>COULIS DE CARAMEL (KG)</t>
  </si>
  <si>
    <t>CREME DE MARRONS (KG)</t>
  </si>
  <si>
    <t>CRUMBLE FRUITS ROUGES (KG)</t>
  </si>
  <si>
    <t>CRUMBLE POMME CANNELLE (KG)</t>
  </si>
  <si>
    <t>DRAGIBUS MINI SACHET 40G (PC)</t>
  </si>
  <si>
    <t>ECLAT CARAMEL (KG)</t>
  </si>
  <si>
    <t>EXPRESSO POD DECAFEINE (PC)</t>
  </si>
  <si>
    <t>FARINE BIO PIERRETTE T65 (KG)</t>
  </si>
  <si>
    <t>FARINE MENAGERE T 55 (KG)</t>
  </si>
  <si>
    <t>FARINE PIERRETTE T65 CRC (KG)</t>
  </si>
  <si>
    <t>FLOR FINA (GRS) 80-20 % (KG)</t>
  </si>
  <si>
    <t>GRAINE DE SESAME (KG)</t>
  </si>
  <si>
    <t>GRAINES PAVOT BLEU BE (KG)</t>
  </si>
  <si>
    <t>GRAISSE MOULE ET PLAQUE (L)</t>
  </si>
  <si>
    <t>GRANITA TROPICAL BLEU (Poudre) (KG)</t>
  </si>
  <si>
    <t>HUILE OLIVE EXTRA VIERGE (L)</t>
  </si>
  <si>
    <t>HUILE PIMENTE (PC)</t>
  </si>
  <si>
    <t>INFUSION VERVEINE (PC)</t>
  </si>
  <si>
    <t>KINDER SURPRISE (PCE)</t>
  </si>
  <si>
    <t>LAIT 1/2 ECREME UHT (L)</t>
  </si>
  <si>
    <t>LEVURE INSTANTANNEE (KG)</t>
  </si>
  <si>
    <t>LEVURE SECHE INSTANT ROUGE (KG)</t>
  </si>
  <si>
    <t>M&amp;M'S PEANUT (KG)</t>
  </si>
  <si>
    <t>MARINADE MEDITERRANEE (KG)</t>
  </si>
  <si>
    <t>MELANGE GRAINES BIO (KG)</t>
  </si>
  <si>
    <t>MIEL DE FLEUR LIQUIDE (KG)</t>
  </si>
  <si>
    <t>MIGNONNETTE VINAIGR OLIVE&amp;BALSA 18G (PC)</t>
  </si>
  <si>
    <t>MOUTARDE A L'ANCIENNE (KG)</t>
  </si>
  <si>
    <t>NAPPAGE NEUTRE (KG)</t>
  </si>
  <si>
    <t>NOISETTES TORREFIEES HACHEES (KG)</t>
  </si>
  <si>
    <t>NOIX DE PECAN (KG)</t>
  </si>
  <si>
    <t>NUTELLA (KG)</t>
  </si>
  <si>
    <t>OLIVES NOIRES DENOY (KG PNE)</t>
  </si>
  <si>
    <t>COMPOTE POMMES ANDROS 90G (PC)</t>
  </si>
  <si>
    <t>PAIN D'EPICES 470G (PC)</t>
  </si>
  <si>
    <t>PEPITES CHOCOLAT (KG)</t>
  </si>
  <si>
    <t>PEPITES PRALINE (PC)</t>
  </si>
  <si>
    <t>PET ICE TEA PECHE 50 cl (PC)</t>
  </si>
  <si>
    <t>PET LIPTON ICE TEA GREEN AGRUME 50CL (PC</t>
  </si>
  <si>
    <t>PET OASIS TROPICAL 50 cl (PC)</t>
  </si>
  <si>
    <t>PET ORANGINA 50 cl (PC)</t>
  </si>
  <si>
    <t>PET PEPSI COLA 50 cl (PC)</t>
  </si>
  <si>
    <t>PET PEPSI MAX 50 cl (PC)</t>
  </si>
  <si>
    <t>PET PULCO CITRONNADE  50 cl (PC)</t>
  </si>
  <si>
    <t>PET SAN PELLEGRINO 33CL (PC)</t>
  </si>
  <si>
    <t>PET SAN PELLEGRINO 50 cl (PC)</t>
  </si>
  <si>
    <t>PET SCHWEPPES AGRUM  REG 50CL (PC)</t>
  </si>
  <si>
    <t>PET SCHWEPPES AGRUM ZERO 50 cl (PC)</t>
  </si>
  <si>
    <t>PET SEVEN UP 50 cl (PC)</t>
  </si>
  <si>
    <t>PET SEVEN UP LEMON- LEMON 50CL (PC)</t>
  </si>
  <si>
    <t>PET SEVEN UP MOJITO 50CL (PC)</t>
  </si>
  <si>
    <t>PET VITTEL 50 cl (PC)</t>
  </si>
  <si>
    <t>PISTOLE CHOCOLAT BLANC (KG)</t>
  </si>
  <si>
    <t>PISTOLE CHOCOLAT LAIT (KG)</t>
  </si>
  <si>
    <t>PISTOLE CHOCOLAT LAIT CARAMEL (KG)</t>
  </si>
  <si>
    <t>PISTOLE CHOCOLAT NOIR (KG)</t>
  </si>
  <si>
    <t>POIVRE DOSETTE 1 Gr (PC)</t>
  </si>
  <si>
    <t>POMMES DE TERRE RONDELLE (KG)</t>
  </si>
  <si>
    <t>SAUCE BLANCHE (KEBAB) (KG)</t>
  </si>
  <si>
    <t>SAUCE BURGER (KG)</t>
  </si>
  <si>
    <t>SAUCE CAESAR Cup (PC)</t>
  </si>
  <si>
    <t>SAUCE CARAMEL (TORANI) (KG)</t>
  </si>
  <si>
    <t>SAUCE MOUTARDE (KG)</t>
  </si>
  <si>
    <t>SAUCE TARTARE (AMB) (KG)</t>
  </si>
  <si>
    <t>SAUCE TOMATES PIZZA (KG)</t>
  </si>
  <si>
    <t>SCHTROUMPF MINI SACHET 40G (PC)</t>
  </si>
  <si>
    <t>SEL FIN (KG)</t>
  </si>
  <si>
    <t>SPICEMIX MEDITERRANNEE (KG)</t>
  </si>
  <si>
    <t>SUCRE BUCHETTE BD 4Gr (PC)</t>
  </si>
  <si>
    <t>SUCRE BUCHETTE NEUTRE SL 4 Gr (PC)</t>
  </si>
  <si>
    <t>SUCRE DECOR (KG)</t>
  </si>
  <si>
    <t>SUCRE GLACE (KG)</t>
  </si>
  <si>
    <t>SUCRE SEMOULE (KG)</t>
  </si>
  <si>
    <t>TAGADA MINI SACHET 40G (PC)</t>
  </si>
  <si>
    <t>THE CHAI EPICES BD (PC)</t>
  </si>
  <si>
    <t>THE EARL GREY (PC)</t>
  </si>
  <si>
    <t>THE ENGLISH BREAKFAST (PC)</t>
  </si>
  <si>
    <t>THE FRUITS ROUGES (PC)</t>
  </si>
  <si>
    <t>THE NOIR VANILLE BD (PC)</t>
  </si>
  <si>
    <t>THE VERT DETOX BD (PC)</t>
  </si>
  <si>
    <t>THE VERT MENTHE (PC)</t>
  </si>
  <si>
    <t>VINAIGRE ALCOOL COLORE (L)</t>
  </si>
  <si>
    <t>CREME LIQUIDE 35% (L)</t>
  </si>
  <si>
    <t>CREME PATISSIERE (KG)</t>
  </si>
  <si>
    <t>EMMENTAL EN CHIFFONNADE (KG)</t>
  </si>
  <si>
    <t>EPINARD JEUNE POUSSE (KG)</t>
  </si>
  <si>
    <t>FRAISE (KG)</t>
  </si>
  <si>
    <t>FROMAGE A RACLETTE (KG)</t>
  </si>
  <si>
    <t>FROMAGE BLANC 0% (KG)</t>
  </si>
  <si>
    <t>FROMAGE ITALIEN COPEAUX (KG)</t>
  </si>
  <si>
    <t>JUS DE POMME BIO TROPICANA 20cl (PC)</t>
  </si>
  <si>
    <t>KIWI 39/36 (PC)</t>
  </si>
  <si>
    <t>MAYONNAISE ALLEGEE (KG)</t>
  </si>
  <si>
    <t>MELON (PC)</t>
  </si>
  <si>
    <t>MICROPAIN BEURRE DOUX 15G (PC)</t>
  </si>
  <si>
    <t>MIMOLETTE TRANCHES (KG)</t>
  </si>
  <si>
    <t>OEUF DUR ECALE (PC)</t>
  </si>
  <si>
    <t>OEUF ENTIER LIQUIDE (L)</t>
  </si>
  <si>
    <t>POMMES VERTES LAMELLES (GRANY) (KG)</t>
  </si>
  <si>
    <t>RAISIN NOIR (KG)</t>
  </si>
  <si>
    <t>ROQUETTE (KG)</t>
  </si>
  <si>
    <t>ROSETTE TRANCHEE (KG)</t>
  </si>
  <si>
    <t>SALADE DOUCEUR (KG)</t>
  </si>
  <si>
    <t>SALADE GOURMANDE (Fris-chico-Mach) (KG)</t>
  </si>
  <si>
    <t>SALADE ICEBERG LANIERES (KG)</t>
  </si>
  <si>
    <t>SALADE MESCLUN-JEUNES POUSSES (KG)</t>
  </si>
  <si>
    <t>SAUCISSE HOT DOG 95G (Frais) (PC)</t>
  </si>
  <si>
    <t>TARTARE DE TOMATE (KG)</t>
  </si>
  <si>
    <t>THON LISTAO A L'HUILE FRAIS (KG)</t>
  </si>
  <si>
    <t>THON MAYONNAISE (MIX THON) (KG)</t>
  </si>
  <si>
    <t>TOMATE CAL 47/57 (KG)</t>
  </si>
  <si>
    <t>TOMATES CONFITES (KG PNE)</t>
  </si>
  <si>
    <t>TROPICANA PUR PREMIUM (PC)</t>
  </si>
  <si>
    <t>VINAIGRETTE AGRUMES BD (PC)</t>
  </si>
  <si>
    <t>YAOURTS BIO AUX FRUITS VRAI 150G (PC)</t>
  </si>
  <si>
    <t>YAOURTS BIO FRAISE VRAI (PC)</t>
  </si>
  <si>
    <t>COURONNE BELLA ARGENT (1PCE=100u)</t>
  </si>
  <si>
    <t>COUTEAU</t>
  </si>
  <si>
    <t>COUV / ASSIETTE NOIRE SALADE 750 ml</t>
  </si>
  <si>
    <t>COUV DOME /GOB CHAUD 10 CL (4 OZ) NEUTRE</t>
  </si>
  <si>
    <t>COUV. PLAT POT A DESSERT 8oz/9oz/10oz</t>
  </si>
  <si>
    <t>COUVERCLE DOME GOBELET 20-30 cl (8-12oz)</t>
  </si>
  <si>
    <t>COUVERCLE POTS TUSIPACK DM 8 ou 12</t>
  </si>
  <si>
    <t>CUILLERE CAFE</t>
  </si>
  <si>
    <t>CUILLERE ENTREMET</t>
  </si>
  <si>
    <t>DIP IT PLUS, Flacon de 2,4 KG</t>
  </si>
  <si>
    <t>DISTRIMOUSSE (1PCE=500u)</t>
  </si>
  <si>
    <t>EPICARE 5C, cartouche 1,25 L</t>
  </si>
  <si>
    <t>EPICARE DES, Flacon de 0,5 L</t>
  </si>
  <si>
    <t>ETIQUETTES FDP PR TARTELETTE (1PC=1000u)</t>
  </si>
  <si>
    <t>FDP GOBELET CHAUD 25CL (12 OZ)</t>
  </si>
  <si>
    <t>FDP GOBELETS CHAUD 10 CL (4Oz)</t>
  </si>
  <si>
    <t>FDP SAC BAGUETTE 10+5x40 KRFT BRUN</t>
  </si>
  <si>
    <t>FDP SAC SOS 18X11X34 KRAFT BRUN</t>
  </si>
  <si>
    <t>FDP SAC VIENN PETIT 14+7x21 KRFT BRUN</t>
  </si>
  <si>
    <t>FOURCHETTE</t>
  </si>
  <si>
    <t>GOBELET CRISTAL 20/25 CL (Backeurop)</t>
  </si>
  <si>
    <t>GOBELET ESPRESSO NOIR 20CL (8oz)</t>
  </si>
  <si>
    <t>INTO MAXX, Bidon de 5 L</t>
  </si>
  <si>
    <t>JAVEL PASTILLES (Boite 150 pastilles)</t>
  </si>
  <si>
    <t>KITCHEN PRO DES 2L</t>
  </si>
  <si>
    <t>KITCHEN PRO DUO 2L</t>
  </si>
  <si>
    <t>OASIS PRO 40 PREMIUM 2L</t>
  </si>
  <si>
    <t>PAILLES EMBALLEES BOITE DIST (1PCE=500u)</t>
  </si>
  <si>
    <t>PAPIER HYGIENIQUE</t>
  </si>
  <si>
    <t>POT A DESSERT PET 30 CL (10 OZ)</t>
  </si>
  <si>
    <t>POT TUSIPACK 250CC DM8</t>
  </si>
  <si>
    <t>ROND 28</t>
  </si>
  <si>
    <t>SAC 1-3 VIENN 14X7X21 Neutre</t>
  </si>
  <si>
    <t>SAC 4-5 VIENN 18X7X28 NEUTRE</t>
  </si>
  <si>
    <t>SAC A PAIN TRANCHE</t>
  </si>
  <si>
    <t>SAC BAGUETTE 10X5X40 NEUTRE</t>
  </si>
  <si>
    <t>SAC BRETELLES 27 X 12 X 47</t>
  </si>
  <si>
    <t>SAC CABAS 26 X 20 X 26</t>
  </si>
  <si>
    <t>SAC GALETTE 35x3x40 (ss Logo FDP v.2015)</t>
  </si>
  <si>
    <t>SAC POUBELLE NOIR 130L (35 microns)</t>
  </si>
  <si>
    <t>SAC SAND LONG POLYPRO NEUTRE</t>
  </si>
  <si>
    <t>SAC SAND LONG POLYPRO NEUTRE 34X10</t>
  </si>
  <si>
    <t>SAC SANDW 10X5X29 NEUTRE</t>
  </si>
  <si>
    <t>SAC SOS 18X11X34 (NEUTRE) KRAFT BRUN</t>
  </si>
  <si>
    <t>SAC SOS 25X15X43 (NEUTRE) KRAFT BRUN</t>
  </si>
  <si>
    <t>SEL DOLCE, Bte de 2KG</t>
  </si>
  <si>
    <t>SERVIETTE BLANCHE 1 PLI 29X29 (Neutre)</t>
  </si>
  <si>
    <t>STRIP A WAY, Bidon de 5 L</t>
  </si>
  <si>
    <t>TOPRINSE JET, Bidon de 5 L</t>
  </si>
  <si>
    <t>CHOUQUETTE 25 Gr (PC)</t>
  </si>
  <si>
    <t>CIABATTA  TRADITIONNAL 140G (PC)</t>
  </si>
  <si>
    <t>CIBOULETTE Surg (KG)</t>
  </si>
  <si>
    <t>COMPOTEE POMME POIRE RHUBARBE (KG)</t>
  </si>
  <si>
    <t>COOKIE CACAO PEP. CHOCO N. 50Gr (PC)</t>
  </si>
  <si>
    <t>COOKIE PUK NATURE PEPITES CHOCO 70G (PC)</t>
  </si>
  <si>
    <t>COULIS DE FRAMBOISES (KG)</t>
  </si>
  <si>
    <t>COULIS DE FRUITS ROUGES (KG)</t>
  </si>
  <si>
    <t>CREME AMANDE (KG)</t>
  </si>
  <si>
    <t>CREPES de FROMENT SUCREES 70G (PC)</t>
  </si>
  <si>
    <t>CROISSANT ECLAT DU TER 70G (PC)</t>
  </si>
  <si>
    <t>CROISSANT ECLAT DU TERROIR 80G (PC)</t>
  </si>
  <si>
    <t>CROISSANT FOUR CACAO NOISET 90G (PC)</t>
  </si>
  <si>
    <t>DEJEUNETTE DUCHESSE PAVOT 140G (PC)</t>
  </si>
  <si>
    <t>DEMI BAGUETTE VIEN PREC 130 Gr (PC)</t>
  </si>
  <si>
    <t>DONUT CHOCO (PC)</t>
  </si>
  <si>
    <t>DONUT SUCRE (PC)</t>
  </si>
  <si>
    <t>ECLAIR AU CAFE (PC)</t>
  </si>
  <si>
    <t>ECLAIR CHOCOLAT (PC)</t>
  </si>
  <si>
    <t>EMINCE POULET ROTI HALAL Sv KEBAB (KG)</t>
  </si>
  <si>
    <t>FETA IQF (KG)</t>
  </si>
  <si>
    <t>FLAN NATURE 27 CM (PC)</t>
  </si>
  <si>
    <t>FRAMBOISES (Surg) (KG)</t>
  </si>
  <si>
    <t>FROMAGE BLEU IQF (KG)</t>
  </si>
  <si>
    <t>GALETTE CHOCOLAT DIAM 22 (PC)</t>
  </si>
  <si>
    <t>GALETTE CREME AMANDE DIAM 22 (PC)</t>
  </si>
  <si>
    <t>GALETTE CACAO NOISETT (Nutella) D22 (PC)</t>
  </si>
  <si>
    <t>GALETTES DE BLE NOIR 90G (PC)</t>
  </si>
  <si>
    <t>MACARON CHOCOLAT DIAM75 55 Gr (PC)</t>
  </si>
  <si>
    <t>MACARON CITRON DIAM75 55 Gr (PC)</t>
  </si>
  <si>
    <t>MACARON FRAMBOISE DIAM75 55 Gr (PC)</t>
  </si>
  <si>
    <t>MACARON PISTACHE DIAM75 55 Gr (PC)</t>
  </si>
  <si>
    <t>MAXI PAIN CHOCOLAT (PC)</t>
  </si>
  <si>
    <t>MELANGE FRUITS ROUGES (KG)</t>
  </si>
  <si>
    <t>MINI CHAUSSON 40 Gr (PC)</t>
  </si>
  <si>
    <t>MINI CROISSANT (PC)</t>
  </si>
  <si>
    <t>MINI PAIN CHOCOLAT (PC)</t>
  </si>
  <si>
    <t>MINI PAIN RAISIN (PC)</t>
  </si>
  <si>
    <t>MOELLEUX AU CHOCOLAT 800/900G (PC)</t>
  </si>
  <si>
    <t>MOZZARELLA FILAMENT SURG (KG)</t>
  </si>
  <si>
    <t>MUFFIN AU TRIPLE CHOCOLAT (PC)</t>
  </si>
  <si>
    <t>MUFFIN CITRON F. FRAMBOISE (PC)</t>
  </si>
  <si>
    <t>MUFFIN POMMES CARAMEL (PC)</t>
  </si>
  <si>
    <t>MUFFIN VANILLE F CACAO-NOISET (PC)</t>
  </si>
  <si>
    <t>PAIN BURGER NATURE 140G (PC)</t>
  </si>
  <si>
    <t>PAIN CAMPAGNARD 450G (PC)</t>
  </si>
  <si>
    <t>PAIN CHOCO ECLAT DU TERR PAC 80G (PC)</t>
  </si>
  <si>
    <t>PAIN CHOCOLAT ECLAT DU TER CRU 80G (PC)</t>
  </si>
  <si>
    <t>PAIN RAISINS (PC)</t>
  </si>
  <si>
    <t>PAIN SURPRISE (PC)</t>
  </si>
  <si>
    <t>PATE PENNETTE IQF (KG)</t>
  </si>
  <si>
    <t>PATON (KG)</t>
  </si>
  <si>
    <t>PLAQUE FOCACCIA TOMATEE 850G (PC)</t>
  </si>
  <si>
    <t>POIVRONS GRILLES (KG)</t>
  </si>
  <si>
    <t>POMME PAILLASSON (KG)</t>
  </si>
  <si>
    <t>POULET ROTI EMINCE IQF (KG)</t>
  </si>
  <si>
    <t>PTIT BEIGNET CHOCOLAT 25G (PC)</t>
  </si>
  <si>
    <t>PTIT BEIGNET FRAMBOISE 25G (PC)</t>
  </si>
  <si>
    <t>PTIT BEIGNET POMME 25G (PC)</t>
  </si>
  <si>
    <t>RELIGIEUSE CAFE 100G (PC)</t>
  </si>
  <si>
    <t>RISOTTO POULET PESTO ROSSO 300G (PC)</t>
  </si>
  <si>
    <t>SAUCE BECHAMEL (Surg) (KG)</t>
  </si>
  <si>
    <t>STEAK HACHE VBF CUIT 50Gr (PC)</t>
  </si>
  <si>
    <t>TARTEL. CRUMBLE POMME MYRTILLE 150G (PC)</t>
  </si>
  <si>
    <t>TARTELETTE CITRON MERINGUEE 130G (PC)</t>
  </si>
  <si>
    <t>TARTELETTE POMME PATE CROISS. 115G (PC)</t>
  </si>
  <si>
    <t>TORSADE CHOCOLAT LAIT 90G (PC)</t>
  </si>
  <si>
    <t>Code article</t>
  </si>
  <si>
    <t>BEURRE LEGER TARTIMALIN DOUX 40%, (KG)</t>
  </si>
  <si>
    <t>BRIOCHETTE 55 Gr (PC)</t>
  </si>
  <si>
    <t>Unité de base</t>
  </si>
  <si>
    <t>Prix en EUR</t>
  </si>
  <si>
    <t>Valeur Stock en Eur</t>
  </si>
  <si>
    <t>AIL HACHE (KG)</t>
  </si>
  <si>
    <t>BASILIC Surg (KG)</t>
  </si>
  <si>
    <t>AGITATEURS BOIS (1PCE=1 Boite de 1000u.)</t>
  </si>
  <si>
    <t>BEURRE BARATTE DOUX, (KG)</t>
  </si>
  <si>
    <t>PET VITTEL  33CL (PC)</t>
  </si>
  <si>
    <t>ASSIETTE NOIRE SALADE (WAVY) 750 ML</t>
  </si>
  <si>
    <t>BOITE ENFANT (à colorier)</t>
  </si>
  <si>
    <t>BOITE PATIS.  15X15X4 NEUTRE</t>
  </si>
  <si>
    <t>BOITE PATIS.  20X5 NEUTRE</t>
  </si>
  <si>
    <t>BOITE PATIS. 10X10X4 NEUTRE</t>
  </si>
  <si>
    <t>BOITE PATISSIERE 29X29X5</t>
  </si>
  <si>
    <t>BOITE PIZZA 26X26X4</t>
  </si>
  <si>
    <t>BOITE POUR PLATEAU TRAIT 19X28</t>
  </si>
  <si>
    <t>BOITE POUR PLATEAU TRAIT 28X42</t>
  </si>
  <si>
    <t>CAISSETTE OUVERTE PATISSIERE 16X12X5</t>
  </si>
  <si>
    <t>CARRE RAINE 17X17 Sans Impression</t>
  </si>
  <si>
    <t>MOULE PANIBOIS ARCHIDUC  (1PCE)</t>
  </si>
  <si>
    <t>MOULE PANIBOIS DUC  (1PCE)</t>
  </si>
  <si>
    <t>MOULE PANIBOIS OCTO  (1PCE)</t>
  </si>
  <si>
    <t>CREME FRAICHE EPAISSE 30% (L)</t>
  </si>
  <si>
    <t>ABRICOTS (KG)</t>
  </si>
  <si>
    <t>ANANAS EXTRA SWEET (PC)</t>
  </si>
  <si>
    <t>ANETH (PC)</t>
  </si>
  <si>
    <t>CERISE (KG)</t>
  </si>
  <si>
    <t>CHAMPIGNON EMINCE (KG)</t>
  </si>
  <si>
    <t>CIBOULETTE (PC)</t>
  </si>
  <si>
    <t>CIBOULETTE COUPEE (KG)</t>
  </si>
  <si>
    <t>CONCOMBRE (PC)</t>
  </si>
  <si>
    <t>CHEVRE RONDELLES (KG)</t>
  </si>
  <si>
    <t>COUPELLE LAIT UHT 10 Gr (PC)</t>
  </si>
  <si>
    <t>BAGUETTE BLANCHE 280Gr (PC)</t>
  </si>
  <si>
    <t>BAGUETTE BLANCHE 290 Gr (PC)</t>
  </si>
  <si>
    <t>BAGUETTE PERENE AU SESAME 330G (PC)</t>
  </si>
  <si>
    <t>BAGUETTE RUSTIQUE 280G (Parisienne) (PC)</t>
  </si>
  <si>
    <t>BAGUETTINE SESAME 140 Gr (PC)</t>
  </si>
  <si>
    <t>BOULE FROMENT 480G (PC)</t>
  </si>
  <si>
    <t>DEJEUNETTE  FARINEE 140G (PC)</t>
  </si>
  <si>
    <t>DEJEUNETTE PAVOT  (PC)</t>
  </si>
  <si>
    <t>APPAREIL PANNA COTTA (KG PNE)</t>
  </si>
  <si>
    <t>CREME FOUETTEE UHT (KG)</t>
  </si>
  <si>
    <t>BURGER DE POULET PANE 75G (PC)</t>
  </si>
  <si>
    <t>BLOC DESODO WC (Sachet de 3)</t>
  </si>
  <si>
    <t>BOBINE OUATE (Essuie Mains)</t>
  </si>
  <si>
    <t>CLEAR DRY CLASSIC, Bidon de 5 L</t>
  </si>
  <si>
    <t>CAISSETTE CUIS TULIPE NOIR 175x175x50</t>
  </si>
  <si>
    <t>CAISSETTE TULIPCUP IMP VIOLETTE</t>
  </si>
  <si>
    <t>ALLUMETTES DE CHORIZO (KG)</t>
  </si>
  <si>
    <t>ALLUMETTES JAMBON SEC AOSTE (KG)</t>
  </si>
  <si>
    <t>BACON CRISPY (KG)</t>
  </si>
  <si>
    <t>SAUCE  SAMOURAI (KG)</t>
  </si>
  <si>
    <t>BEIGNET NATURE (MASCOTTE) (PC)</t>
  </si>
  <si>
    <t>CANELE (Surg) (PC)</t>
  </si>
  <si>
    <t>BANDE TARTE AUX POMMES 8 Parts (PC)</t>
  </si>
  <si>
    <t>FOND SUCRE Diam 10  (PC)</t>
  </si>
  <si>
    <t>CHAUSSONS POMMES 105 Gr (PC)</t>
  </si>
  <si>
    <t>CARRE EQUILIBRE 440 Gr (PC)</t>
  </si>
  <si>
    <t>SUCRE BUCHETTE NEUTRE SL 4 Gr, L'unité</t>
  </si>
  <si>
    <t>BTE ICE TEA PECHE 33CL, L'unité</t>
  </si>
  <si>
    <t>BTE LIPTON ICE TEA GREEN AGRUME 33CL, Pc</t>
  </si>
  <si>
    <t>BTE OASIS TROPICAL SLIM 33CL, L'unité</t>
  </si>
  <si>
    <t>BTE ORANGINA 33CL, L'unité</t>
  </si>
  <si>
    <t>BTE PEPSI COLA REG 33CL, L'unité</t>
  </si>
  <si>
    <t>BTE PEPSI MAX 33CL, L'unité</t>
  </si>
  <si>
    <t>BTE SCHWEPPES AGRUM ZERO SLIM 33CL, Pce</t>
  </si>
  <si>
    <t>BTE SEVEN-UP REG 33CL, L'unité</t>
  </si>
  <si>
    <t>PET ICE TEA PECHE 50CL, L'unité</t>
  </si>
  <si>
    <t>PET OASIS TROPICAL 50CL, L'unité</t>
  </si>
  <si>
    <t>PET ORANGINA 50CL, L'unité</t>
  </si>
  <si>
    <t>PET PEPSI COLA REG 50CL, L'unité</t>
  </si>
  <si>
    <t>PET PEPSI MAX 50CL, L'unité</t>
  </si>
  <si>
    <t>PET SAN PELLEGRINO 33CL, L'unité</t>
  </si>
  <si>
    <t>PET SAN PELLEGRINO 50 cl, L'unité</t>
  </si>
  <si>
    <t>PET SCHWEPPES AGRUM ZERO 50CL, L'unité</t>
  </si>
  <si>
    <t>PET SEVEN-UP REG 50CL, L'unité</t>
  </si>
  <si>
    <t>PET VITTEL  33CL, L'unité</t>
  </si>
  <si>
    <t>PET VITTEL 50 cl, L'unité</t>
  </si>
  <si>
    <t>JUS DE POMME TROPICANA 25CL, La Btle</t>
  </si>
  <si>
    <t>TROPICANA PUR PREMIUM ORANGE, BTLE 25CL</t>
  </si>
  <si>
    <t>BRIOCHETTE 55 Gr, L'unité (P155)</t>
  </si>
  <si>
    <t>FLOR FINA (GRS) 80-20 %, Sachet de 1 Kg</t>
  </si>
  <si>
    <t>DECAFEINE CAFE MOULU M02, Paquet 500G</t>
  </si>
  <si>
    <t>CHUNK CHOCO AU LAIT, Seau 3.75KG</t>
  </si>
  <si>
    <t>CHUNK CHOCO BLANC, Seau 3.75KG</t>
  </si>
  <si>
    <t>KINDER SURPRISE, L'unité</t>
  </si>
  <si>
    <t>NUTELLA, Pot de 3KG</t>
  </si>
  <si>
    <t>PISTOLE CHOCOLAT LAIT CARAMEL, Sach 5 Kg</t>
  </si>
  <si>
    <t>YAOURTS BIO FRAISE VRAI  100G, Lot 4 Pc</t>
  </si>
  <si>
    <t>COMPOTE POMMES ANDROS 90G, La Gourde</t>
  </si>
  <si>
    <t>TARTARE DE TOMATE, Barq. 1 Kg</t>
  </si>
  <si>
    <t>COMPOTEE POMME POIRE RHUBARBE, Sac 1KG</t>
  </si>
  <si>
    <t>COULIS DE FRUITS ROUGES SURG, BIDON 500G</t>
  </si>
  <si>
    <t>POMME PAILLASSON, sachet 1.5KG</t>
  </si>
  <si>
    <t>CIBOULETTE, La botte</t>
  </si>
  <si>
    <t>FRAISES (Frais), Le kilo</t>
  </si>
  <si>
    <t>SALADE DOUCEUR, Le kilo</t>
  </si>
  <si>
    <t>SALADE MESCLUN-JEUNES POUSSES, Le kilo</t>
  </si>
  <si>
    <t>TOMATES CONFITES, ESV 1Kg (PNE 900G) Cx2</t>
  </si>
  <si>
    <t>FRAMBOISES ENTIERES IQF, BARQ. 500G</t>
  </si>
  <si>
    <t>EMMENTAL EN CHIFFONNADE, Sachet 500 Gr</t>
  </si>
  <si>
    <t>FROMAGE A RACLETTE, Barq 400Gr</t>
  </si>
  <si>
    <t>MIMOLETTE TRANCHE, SACH 2X16X15G (=480G)</t>
  </si>
  <si>
    <t>CHEVRE RONDELLES, Sac 5 Kg (Tr D55mm)</t>
  </si>
  <si>
    <t>FETA IQF, Sachet 1KG</t>
  </si>
  <si>
    <t>HUILE OLIVE EXTRA VIERGE, Btle PET 1L</t>
  </si>
  <si>
    <t>HUILE PIMENTEE, Stick 4 ML</t>
  </si>
  <si>
    <t>MIGNONNETTE VINAIGR OLIVE BALSA 18G, Pce</t>
  </si>
  <si>
    <t>CREME PATISSIERE, Poche de 1,7 Kg</t>
  </si>
  <si>
    <t>LAIT 1/2 ECREME UHT, La Brique 1L</t>
  </si>
  <si>
    <t>OEUF DUR ECALE, PLAQUE 40 PCES (4x10)</t>
  </si>
  <si>
    <t>OEUF ENTIER LIQUIDE, Btle 1L (=1KG)</t>
  </si>
  <si>
    <t>DEJEUNETTE  FARINEE 140G, L'unité</t>
  </si>
  <si>
    <t>DEJEUNETTE PAVOT (BAGUETINE) 140G, Pce</t>
  </si>
  <si>
    <t>PAIN BURGER  NATURE 140G, L'unité</t>
  </si>
  <si>
    <t>PAIN CAMPAGNARD (Boule Bio) 450G, PCE</t>
  </si>
  <si>
    <t>ECLAIR AU CHOCOLAT 80G, Barq 10 pces</t>
  </si>
  <si>
    <t>FLAN NATURE 27 CM, Pièce de 1.8KG</t>
  </si>
  <si>
    <t>MOELLEUX  CHOCOLAT 800G, Prédéc  8 Parts</t>
  </si>
  <si>
    <t>PATON (Pizza), La pièce de 160Gr</t>
  </si>
  <si>
    <t>CREME FOUETTEE UHT , Bombe de 500 Gr</t>
  </si>
  <si>
    <t>FROMAGE BLANC CALIN NATURE 0%, Seau 5KG</t>
  </si>
  <si>
    <t>POULET ROTI EMINCE FRANCE IQF, Sach 1KG</t>
  </si>
  <si>
    <t>STEAK HACHE VBF CUIT A COE. 50G, L'unité</t>
  </si>
  <si>
    <t>EMINCE POULET ROTI HALAL KEBAB, Sach 1KG</t>
  </si>
  <si>
    <t>THON LISTAO A L'HUILE, Poche 1 Kg</t>
  </si>
  <si>
    <t>JAMBON VPF CUIT DD TR, Bq 20X40G(800G) B</t>
  </si>
  <si>
    <t>ROSETTE TRANCHEE, Barq 250G</t>
  </si>
  <si>
    <t>SAUCE BLANCHE (KEBAB),  Flac 1L (=895Gr)</t>
  </si>
  <si>
    <t>SAUCE CAESAR 30G, La dose</t>
  </si>
  <si>
    <t>SAUCE TOMATES PIZZA, Bte 5/1 de 4.1Kg</t>
  </si>
  <si>
    <t>SAUCE  SAMOURAI, Squeeze 850G (900ml)</t>
  </si>
  <si>
    <t>SAUCE BURGER, Squeeze 448G</t>
  </si>
  <si>
    <t>MAYONNAISE  ALLEGEE, Poche 1.5 KG</t>
  </si>
  <si>
    <t>CHIPS LAYS A L'ANCIENNE 45G, Le Sachet</t>
  </si>
  <si>
    <t>M&amp;M'S PEANUT,  Sachet 100G</t>
  </si>
  <si>
    <t>BEIGNET NATURE (MASCOTTE) 90 Gr, L'unité</t>
  </si>
  <si>
    <t>CANELE (Surg) 60G, L'unité</t>
  </si>
  <si>
    <t>COOKIE PUCK NATURE PEPITES CHOCO 70G, PC</t>
  </si>
  <si>
    <t>DONUT CHOCO, L'unité</t>
  </si>
  <si>
    <t>DONUT SUCRE, L'unité</t>
  </si>
  <si>
    <t>MACARON CHOCOLAT DIAM75 55 Gr, L'unité</t>
  </si>
  <si>
    <t>MACARON CITRON DIAM75 55 Gr, L'unité</t>
  </si>
  <si>
    <t>MACARON PISTACHE DIAM75 55 Gr, L'unité</t>
  </si>
  <si>
    <t>MUFFIN AU TRIPLE CHOCOLAT 112Gr, Pce</t>
  </si>
  <si>
    <t>MUFFIN CITRON F. FRAMBOISE 112Gr, Pce</t>
  </si>
  <si>
    <t>MUFFIN POMMES CARAMEL 112Gr, Pce</t>
  </si>
  <si>
    <t>MUFFIN VANILLE F CACAO-NOISET 112Gr, Pce</t>
  </si>
  <si>
    <t>SUCRE DECOR, Paquet de 2,5 Kg</t>
  </si>
  <si>
    <t>FOND SUCRE TARTELETTE 10CM - 40GR, Pce</t>
  </si>
  <si>
    <t>TARTELETTE CITRON MERINGUEE 130G,L'unité</t>
  </si>
  <si>
    <t>TARTELETTE POMME PATE CROISS. 115G, Pce</t>
  </si>
  <si>
    <t>CHAUSSONS POMMES 105 Gr, L'unité</t>
  </si>
  <si>
    <t>CHOUQUETTE 25G, L'unité</t>
  </si>
  <si>
    <t>MAXI PAIN CHOCOLAT 150G, PIECE (CRU BF)</t>
  </si>
  <si>
    <t>PAIN RAISINS 105G, L'UNITÉ (CRU BF)</t>
  </si>
  <si>
    <t>TORSADE CHOCOLAT LAIT 90G, PC (PAC)</t>
  </si>
  <si>
    <t>INVENTAIRE</t>
  </si>
  <si>
    <t>ACHAT1</t>
  </si>
  <si>
    <t>ACHAT2</t>
  </si>
  <si>
    <t>SI en €</t>
  </si>
  <si>
    <t>Stock en cours
QTE</t>
  </si>
  <si>
    <t>QTE
Utilisée</t>
  </si>
  <si>
    <t>Montant
 utilisé</t>
  </si>
  <si>
    <t>Stock en
cours
Qté</t>
  </si>
  <si>
    <t>Ecart
QTE</t>
  </si>
  <si>
    <t>Ecart
€</t>
  </si>
  <si>
    <t>Achat
QTE</t>
  </si>
  <si>
    <t>Achat
€</t>
  </si>
  <si>
    <t>f</t>
  </si>
  <si>
    <t>Invendus</t>
  </si>
  <si>
    <t>a</t>
  </si>
  <si>
    <t>Rang</t>
  </si>
  <si>
    <t>OIGNONS ROUGES (KG)</t>
  </si>
  <si>
    <t>BTE HEINEKEN 33CL, L'unité</t>
  </si>
  <si>
    <t>PEPITES CHOCOLAT, Paquet de 10 Kg</t>
  </si>
  <si>
    <t>ALLUMETTES JAMBON SEC AOSTE VPF, Bq 500G</t>
  </si>
  <si>
    <t>Étiquettes de lignes</t>
  </si>
  <si>
    <t>Somme de QTE</t>
  </si>
  <si>
    <t>Somme de Ecart</t>
  </si>
  <si>
    <t>Somme de Ecart
€</t>
  </si>
  <si>
    <t>STICK COURONNE NATURE 380G (PC)</t>
  </si>
  <si>
    <t>BAGUETTE CEREALES 280G (PC)</t>
  </si>
  <si>
    <t>YAOURT NAT LAIT ENT L LAITIERE 125G (PC)</t>
  </si>
  <si>
    <t>MELANGE FRISEE MACHE (KG)</t>
  </si>
  <si>
    <t>BAGUETTE CARACTERE 320G (PC)</t>
  </si>
  <si>
    <t>PAIN CACAO (B’BREAK) 70G (PC)</t>
  </si>
  <si>
    <t>PAIN CHORIZO (B’BREAK) 70G (PC)</t>
  </si>
  <si>
    <t>PAIN COMPLET BIO 330G (PC)</t>
  </si>
  <si>
    <t>PAIN GRAND POCHON 1.1KG (PC)</t>
  </si>
  <si>
    <t>PAIN MUESLI (B’BREAK) 70G (PC)</t>
  </si>
  <si>
    <t>PAIN OLIVES (B’BREAK) 70G (PC)</t>
  </si>
  <si>
    <t>SAUCE CAJUN (KG)</t>
  </si>
  <si>
    <t>CORNICHONS RONDELLES (KG)</t>
  </si>
  <si>
    <t>PREPA TARTINABLE THYM ROMARIN (KG)</t>
  </si>
  <si>
    <t>CHUNK CHOCO NOIR (KG)</t>
  </si>
  <si>
    <t>PREPARATION DE POIRES WILLIAMS (KG)</t>
  </si>
  <si>
    <t>COULIS FRUITS ROUGES SURG (KG)</t>
  </si>
  <si>
    <t>OIGNONS CARAMELISES (KG)</t>
  </si>
  <si>
    <t>RHUBARBE EN DES (KG)</t>
  </si>
  <si>
    <t>POIRE AU SIROP (KG PNE)</t>
  </si>
  <si>
    <t>BANANE (KG)</t>
  </si>
  <si>
    <t>BATAVIA COUPEE (KG)</t>
  </si>
  <si>
    <t>COURGETTES RAPES (KG)</t>
  </si>
  <si>
    <t>RADIS RONDELLES (KG)</t>
  </si>
  <si>
    <t>COURGETTES GRILLEES LAMELLES (KG)</t>
  </si>
  <si>
    <t>POMME TRANCHE (KG)</t>
  </si>
  <si>
    <t>CANTAL CHIFFONNADE (KG)</t>
  </si>
  <si>
    <t>EMMENTAL TRANCHE (KG)</t>
  </si>
  <si>
    <t>FROMAGE CHEVRE (AFFINE) 15Gr (PC)</t>
  </si>
  <si>
    <t>MOZZARELLA RAPEE (Frais) (KG)</t>
  </si>
  <si>
    <t>AMANDES EFFILEES (KG)</t>
  </si>
  <si>
    <t>NOIX DE COCO RAPEE (KG)</t>
  </si>
  <si>
    <t>SPECULOOS (Lotus) PATE A TART (KG)</t>
  </si>
  <si>
    <t>LAIT 1/2 ECREME (L)</t>
  </si>
  <si>
    <t>BAGUETTINE AU LIN BRUN 140G (KG)</t>
  </si>
  <si>
    <t>PAIN POCHON 450G (PC)</t>
  </si>
  <si>
    <t>FLAN COCO 27 CM (PC)</t>
  </si>
  <si>
    <t>SAUMON FUME TRANCHE (KG)</t>
  </si>
  <si>
    <t>TZATZIKI AUX AGRUMES (KG)</t>
  </si>
  <si>
    <t>JAMBON CUIT DD TR (KG)</t>
  </si>
  <si>
    <t>POITRINE DE LARD FUME IQF (KG)</t>
  </si>
  <si>
    <t>SAUCE TOMATES CORNI (Frais) (KG)</t>
  </si>
  <si>
    <t>TOBLERONE 100G (PC)</t>
  </si>
  <si>
    <t>BEIGNET LONG (MASCOTTE) CHOCO NOISET(PC)</t>
  </si>
  <si>
    <t>COOKIE PUK DOUBLE CHOCOLAT 70G (PC)</t>
  </si>
  <si>
    <t>GALET CHOCO PATE MUFFIN CHK N&amp;B 60G (PC)</t>
  </si>
  <si>
    <t>GALET NAT PATE MUFF CHK CHOC BL 60G (PC)</t>
  </si>
  <si>
    <t>BANDE FEUILLETEE SUCREE 40X12CM (PC)</t>
  </si>
  <si>
    <t>CARRE CREAM CHEESE 75G (PC)</t>
  </si>
  <si>
    <t>CORNICHONS RONDELLES, Poche 230G PNE</t>
  </si>
  <si>
    <t>BEURRE LEGER DOUX 40%, Barq 1KG</t>
  </si>
  <si>
    <t>PREPA TARTINABLE THYM ROMARIN, Sach 300G</t>
  </si>
  <si>
    <t>BTE PERRIER 33 cl, L'unité</t>
  </si>
  <si>
    <t>CHUNK CHOCO NOIR, Boite 2.5KG</t>
  </si>
  <si>
    <t>CHOCOLAT LACTE 4* MONBANA , Paquet 1 Kg</t>
  </si>
  <si>
    <t>STICK COURONNE NATURE 380G Sans Feve, Pc</t>
  </si>
  <si>
    <t>CREME LIQUIDE 35% GASTRO, Brique 1L</t>
  </si>
  <si>
    <t>YAOURT NAT LAIT ENT L LAITIERE 125G, Pce</t>
  </si>
  <si>
    <t>PREPARATION DE POIRES WILLIAMS, Pot 840G</t>
  </si>
  <si>
    <t>OIGNONS CARAMELISES OF, Poche 250 Gr</t>
  </si>
  <si>
    <t>RHUBARBE EN DES (Surg), Sachet 1 KG</t>
  </si>
  <si>
    <t>POIRE AU SIROP WILLIAMS OF, Bte 465G PNE</t>
  </si>
  <si>
    <t>BANANE CAT1, Vrac 2KG</t>
  </si>
  <si>
    <t>BATAVIA COUPEE, Sach 400G</t>
  </si>
  <si>
    <t>CONCOMBRE CAL 30-35 CAT1, PCE</t>
  </si>
  <si>
    <t>COURGETTES RAPEES, Sach 500G</t>
  </si>
  <si>
    <t>MELANGE FRISEE MACHE, Sach 500G</t>
  </si>
  <si>
    <t>OIGNONS ROUGES CAT1, Sac 1KG</t>
  </si>
  <si>
    <t>RADIS RONDELLES, Sach 1KG</t>
  </si>
  <si>
    <t>ROQUETTE, Sach 250G</t>
  </si>
  <si>
    <t>SALADE ICEBERG LANIERES, Sach 500G</t>
  </si>
  <si>
    <t>TOMATE CAL 47/57 CAT1, Vrac 6KG</t>
  </si>
  <si>
    <t>COURGETTES GRILLEES LAMELLES, Sach 1KG</t>
  </si>
  <si>
    <t>POMME TRANCHEE 1/8, Vrac 10KG</t>
  </si>
  <si>
    <t>CANTAL CHIFFONNADE, Sachet de 500 Gr</t>
  </si>
  <si>
    <t>EMMENTAL TRANCHE FR, Sach 480G (40x12G)</t>
  </si>
  <si>
    <t>FROMAGE CHEVRE (AFFINE) 15Gr, Le palet</t>
  </si>
  <si>
    <t>MOZZARELLA RAPEE (Frais), Barq 2.5 KG .E</t>
  </si>
  <si>
    <t>AMANDES EFFILEES, Paquet 1 KG</t>
  </si>
  <si>
    <t>NOIX DE COCO RAPEE, Sach 1KG</t>
  </si>
  <si>
    <t>NOIX DE PECAN, Sach 1 KG</t>
  </si>
  <si>
    <t>NAPPAGE NEUTRE, Seau de 7 KG</t>
  </si>
  <si>
    <t>SPECULOOS (Lotus) PATE A TART, Pot 720G</t>
  </si>
  <si>
    <t>BAGUETTE CARACTERE (LA DOREE) 320G, Pce</t>
  </si>
  <si>
    <t>BAGUETTE CEREALES 280G (MultiG), L'unité</t>
  </si>
  <si>
    <t>BAGUETTE CEREALES 280G, Pce</t>
  </si>
  <si>
    <t>BAGUETTE PARISIENNE (BLANCHE) 320G, Pce</t>
  </si>
  <si>
    <t>BAGUETTINE AU LIN BRUN 140G, L'unité</t>
  </si>
  <si>
    <t>PAIN CACAO (B’BREAK) 70G, Pce</t>
  </si>
  <si>
    <t>PAIN CHORIZO (B’BREAK) 70G, Pce</t>
  </si>
  <si>
    <t>PAIN COMPLET BIO 330G, Pce</t>
  </si>
  <si>
    <t>PAIN GRAND POCHON 1.1KG, Pce</t>
  </si>
  <si>
    <t>PAIN MUESLI (B’BREAK) 70G, Pce</t>
  </si>
  <si>
    <t>PAIN OLIVES (B’BREAK) 70G, Pce</t>
  </si>
  <si>
    <t>PAIN POCHON 450G, Pce</t>
  </si>
  <si>
    <t>FLAN COCO 27 CM, Pièce de 1.8KG</t>
  </si>
  <si>
    <t>SAUMON FUME, Barq 600Gr (2X300Gr)</t>
  </si>
  <si>
    <t>TZATZIKI AUX AGRUMES, Barq 1KG</t>
  </si>
  <si>
    <t>POITRINE DE LARD FUME IQF, Sach 1KG</t>
  </si>
  <si>
    <t>SAUCE CAJUN, Poche 500G</t>
  </si>
  <si>
    <t>SAUCE TOMATES CORNI (Frais), Poche 500G</t>
  </si>
  <si>
    <t>TOBLERONE 100G, L'unité</t>
  </si>
  <si>
    <t>BEIGNET LONG CHOCO NOISETTE 130G, Pce</t>
  </si>
  <si>
    <t>COOKIE PUCK DBLE CHOC (lait-Blc) 70G, PC</t>
  </si>
  <si>
    <t>GALET CHOCO PATE MUFFIN CHK N&amp;B 60G, Pce</t>
  </si>
  <si>
    <t>GALET NAT PATE MUFFIN CHK CHOC BL 60G,Pc</t>
  </si>
  <si>
    <t>BANDE FEUILLETEE SUCREE 40X12CM, L'unité</t>
  </si>
  <si>
    <t>CARRE CREAM CHEESE 75G (PAC)  L'unité</t>
  </si>
  <si>
    <t>CA</t>
  </si>
  <si>
    <t>INCLURE INVENAIRE INITIAL SUR REFERENCES INCONNUES</t>
  </si>
  <si>
    <t>Premier de l'an</t>
  </si>
  <si>
    <t>Lundi de Pâques</t>
  </si>
  <si>
    <t>Fête du travail</t>
  </si>
  <si>
    <t>Victoire de 1945</t>
  </si>
  <si>
    <t>Ascension</t>
  </si>
  <si>
    <t>Pentecôte</t>
  </si>
  <si>
    <t>Fête nationale</t>
  </si>
  <si>
    <t>Toussaint</t>
  </si>
  <si>
    <t>Armistice</t>
  </si>
  <si>
    <t>Noël</t>
  </si>
  <si>
    <t>Pâques</t>
  </si>
  <si>
    <t>CA N-1</t>
  </si>
  <si>
    <t>Prèv</t>
  </si>
  <si>
    <t>%P N-1</t>
  </si>
  <si>
    <t>%P Prèv</t>
  </si>
  <si>
    <t>H plg</t>
  </si>
  <si>
    <t>Prod</t>
  </si>
  <si>
    <t>Masse salariale</t>
  </si>
  <si>
    <t>%MS</t>
  </si>
  <si>
    <t>T1
CA    /   T°</t>
  </si>
  <si>
    <t>T2
CA    /   T°</t>
  </si>
  <si>
    <t>T3
CA    /   T°</t>
  </si>
  <si>
    <t>T4
CA    /   T°</t>
  </si>
  <si>
    <t>Remise</t>
  </si>
  <si>
    <t>TM</t>
  </si>
  <si>
    <t>Nb Tickets</t>
  </si>
  <si>
    <t>TOTAL comparable</t>
  </si>
  <si>
    <t>MOZZARELLA FILAMENT (ou RAPE) FRAIS (KG)</t>
  </si>
  <si>
    <t>BUDGET 2018</t>
  </si>
  <si>
    <t>JOUR</t>
  </si>
  <si>
    <t>DATE</t>
  </si>
  <si>
    <t>CA HT</t>
  </si>
  <si>
    <t>CHAMPIGNON EMINCE,Sachet 500 Gr</t>
  </si>
  <si>
    <t>CROISSANT FOUR CACAO NOISET 90G,Pc (PAC)</t>
  </si>
  <si>
    <t>CROISSANT IRRESISTIBLE 65G, Pce (CRU BF)</t>
  </si>
  <si>
    <t>CROISSANT IRRESISTIBLE 70G, Pce (PAC BF)</t>
  </si>
  <si>
    <t>PAIN CHOC IRRESISTIBLE 70G, Pce (CRU BF)</t>
  </si>
  <si>
    <t>PAIN CHOC IRRESISTIBLE 70G, Pce (PAC BF)</t>
  </si>
  <si>
    <t>ANNEE:</t>
  </si>
  <si>
    <t>Soldes été</t>
  </si>
  <si>
    <t>Vacances noel</t>
  </si>
  <si>
    <t>Début</t>
  </si>
  <si>
    <t>Fin</t>
  </si>
  <si>
    <t>Vacances hiver</t>
  </si>
  <si>
    <t>Vacances Printemps</t>
  </si>
  <si>
    <t>Vacances été</t>
  </si>
  <si>
    <t>Vacances Toussain</t>
  </si>
  <si>
    <t>Vacances noel (2)</t>
  </si>
  <si>
    <t>Soldes Hiver</t>
  </si>
  <si>
    <t>Nb Heures</t>
  </si>
  <si>
    <t>Epiphanie</t>
  </si>
  <si>
    <t>La Chandeleur</t>
  </si>
  <si>
    <t>Saint Valentin</t>
  </si>
  <si>
    <t>Mardi Gras</t>
  </si>
  <si>
    <t>Fête des Grands Mères</t>
  </si>
  <si>
    <t>Saint Patrick</t>
  </si>
  <si>
    <t>Fête des Mères</t>
  </si>
  <si>
    <t>Fête des voisins</t>
  </si>
  <si>
    <t>Fête des Pères</t>
  </si>
  <si>
    <t>Fête de la Musique</t>
  </si>
  <si>
    <t>Fête de la Saint Jean</t>
  </si>
  <si>
    <t>Fête des Grands Pères</t>
  </si>
  <si>
    <t>Fête de la Saint-Nicolas</t>
  </si>
  <si>
    <r>
      <t xml:space="preserve">Evénements
</t>
    </r>
    <r>
      <rPr>
        <i/>
        <sz val="9"/>
        <color theme="1"/>
        <rFont val="Calibri"/>
        <family val="2"/>
        <scheme val="minor"/>
      </rPr>
      <t>(Ne pas écrire dans cette colonne)</t>
    </r>
  </si>
  <si>
    <r>
      <t>Evénement1</t>
    </r>
    <r>
      <rPr>
        <i/>
        <sz val="8"/>
        <color theme="1"/>
        <rFont val="Calibri"/>
        <family val="2"/>
        <scheme val="minor"/>
      </rPr>
      <t xml:space="preserve"> 
(Ne pas écrire dans cette colonne)</t>
    </r>
  </si>
  <si>
    <t>Commentaire</t>
  </si>
  <si>
    <t>VENTES</t>
  </si>
  <si>
    <t>Date importante</t>
  </si>
  <si>
    <t>Budget</t>
  </si>
  <si>
    <t>Historique</t>
  </si>
  <si>
    <t>Comptage caisse</t>
  </si>
  <si>
    <t>Quand j'arrive en bas des textbox, la scrollbar doit descendre pour rendre visible un textbox supplémentaire vers le bas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</si>
</sst>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164" formatCode="0.0"/>
    <numFmt numFmtId="165" formatCode="0.0%"/>
    <numFmt numFmtId="166" formatCode="[$-F800]dddd\,\ mmmm\ dd\,\ yyyy"/>
    <numFmt numFmtId="167" formatCode="_-* #,##0.0\ &quot;€&quot;_-;\-* #,##0.0\ &quot;€&quot;_-;_-* &quot;-&quot;??\ &quot;€&quot;_-;_-@_-"/>
  </numFmts>
  <fonts count="1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rgb="FF000000"/>
      <name val="Arial"/>
      <family val="2"/>
    </font>
    <font>
      <b/>
      <sz val="14"/>
      <color theme="1"/>
      <name val="Calibri"/>
      <family val="2"/>
      <scheme val="minor"/>
    </font>
    <font>
      <sz val="10"/>
      <name val="Arial"/>
    </font>
    <font>
      <i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8"/>
      <color rgb="FF000000"/>
      <name val="Arial"/>
      <family val="2"/>
    </font>
    <font>
      <sz val="12"/>
      <color rgb="FF1A1A1A"/>
      <name val="Georgia"/>
      <family val="1"/>
    </font>
    <font>
      <u/>
      <sz val="11"/>
      <color theme="10"/>
      <name val="Calibri"/>
      <family val="2"/>
    </font>
    <font>
      <i/>
      <sz val="8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/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/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/>
      <top style="thick">
        <color indexed="64"/>
      </top>
      <bottom style="thin">
        <color auto="1"/>
      </bottom>
      <diagonal/>
    </border>
    <border>
      <left/>
      <right/>
      <top style="thick">
        <color indexed="64"/>
      </top>
      <bottom style="thin">
        <color auto="1"/>
      </bottom>
      <diagonal/>
    </border>
    <border>
      <left/>
      <right style="thick">
        <color indexed="64"/>
      </right>
      <top style="thick">
        <color indexed="64"/>
      </top>
      <bottom style="thin">
        <color auto="1"/>
      </bottom>
      <diagonal/>
    </border>
    <border>
      <left style="thick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indexed="64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 style="dotted">
        <color indexed="64"/>
      </right>
      <top style="thick">
        <color indexed="64"/>
      </top>
      <bottom style="dotted">
        <color indexed="64"/>
      </bottom>
      <diagonal/>
    </border>
    <border>
      <left style="dotted">
        <color indexed="64"/>
      </left>
      <right style="thick">
        <color indexed="64"/>
      </right>
      <top style="thick">
        <color indexed="64"/>
      </top>
      <bottom style="dotted">
        <color indexed="64"/>
      </bottom>
      <diagonal/>
    </border>
    <border>
      <left style="thick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ck">
        <color indexed="64"/>
      </right>
      <top style="dotted">
        <color indexed="64"/>
      </top>
      <bottom style="dotted">
        <color indexed="64"/>
      </bottom>
      <diagonal/>
    </border>
    <border>
      <left style="thick">
        <color indexed="64"/>
      </left>
      <right style="dotted">
        <color indexed="64"/>
      </right>
      <top style="dotted">
        <color indexed="64"/>
      </top>
      <bottom style="thick">
        <color indexed="64"/>
      </bottom>
      <diagonal/>
    </border>
    <border>
      <left style="dotted">
        <color indexed="64"/>
      </left>
      <right style="thick">
        <color indexed="64"/>
      </right>
      <top style="dotted">
        <color indexed="64"/>
      </top>
      <bottom style="thick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dashed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n">
        <color auto="1"/>
      </right>
      <top style="dashed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dashed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3" fillId="0" borderId="0"/>
    <xf numFmtId="0" fontId="3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11" fillId="0" borderId="0"/>
    <xf numFmtId="0" fontId="16" fillId="0" borderId="0" applyNumberFormat="0" applyFill="0" applyBorder="0" applyAlignment="0" applyProtection="0">
      <alignment vertical="top"/>
      <protection locked="0"/>
    </xf>
  </cellStyleXfs>
  <cellXfs count="154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3" fillId="2" borderId="2" xfId="1" applyFill="1" applyBorder="1" applyAlignment="1">
      <alignment vertical="top"/>
    </xf>
    <xf numFmtId="0" fontId="3" fillId="5" borderId="2" xfId="1" applyFill="1" applyBorder="1" applyAlignment="1">
      <alignment vertical="top" wrapText="1"/>
    </xf>
    <xf numFmtId="0" fontId="3" fillId="5" borderId="2" xfId="1" applyFill="1" applyBorder="1" applyAlignment="1">
      <alignment vertical="top"/>
    </xf>
    <xf numFmtId="0" fontId="0" fillId="0" borderId="0" xfId="0" applyFill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44" fontId="0" fillId="0" borderId="0" xfId="3" applyFont="1"/>
    <xf numFmtId="0" fontId="0" fillId="0" borderId="0" xfId="0" pivotButton="1" applyAlignment="1">
      <alignment horizontal="center"/>
    </xf>
    <xf numFmtId="0" fontId="2" fillId="0" borderId="2" xfId="0" applyFont="1" applyFill="1" applyBorder="1" applyAlignment="1">
      <alignment vertical="top" wrapText="1"/>
    </xf>
    <xf numFmtId="0" fontId="0" fillId="0" borderId="2" xfId="0" applyFill="1" applyBorder="1"/>
    <xf numFmtId="0" fontId="3" fillId="0" borderId="2" xfId="1" applyFill="1" applyBorder="1" applyAlignment="1">
      <alignment vertical="top"/>
    </xf>
    <xf numFmtId="0" fontId="2" fillId="0" borderId="0" xfId="0" applyFont="1" applyFill="1" applyBorder="1" applyAlignment="1">
      <alignment vertical="top" wrapText="1"/>
    </xf>
    <xf numFmtId="0" fontId="0" fillId="2" borderId="0" xfId="0" applyFill="1"/>
    <xf numFmtId="0" fontId="0" fillId="2" borderId="2" xfId="0" applyFill="1" applyBorder="1"/>
    <xf numFmtId="0" fontId="0" fillId="2" borderId="0" xfId="0" applyFill="1" applyAlignment="1">
      <alignment horizontal="center"/>
    </xf>
    <xf numFmtId="0" fontId="0" fillId="0" borderId="3" xfId="0" applyBorder="1" applyAlignment="1">
      <alignment horizontal="center"/>
    </xf>
    <xf numFmtId="0" fontId="2" fillId="0" borderId="3" xfId="0" applyFont="1" applyFill="1" applyBorder="1" applyAlignment="1">
      <alignment vertical="top" wrapText="1"/>
    </xf>
    <xf numFmtId="0" fontId="5" fillId="2" borderId="2" xfId="0" applyFont="1" applyFill="1" applyBorder="1"/>
    <xf numFmtId="44" fontId="1" fillId="6" borderId="2" xfId="3" applyFont="1" applyFill="1" applyBorder="1"/>
    <xf numFmtId="0" fontId="0" fillId="0" borderId="2" xfId="0" applyBorder="1" applyAlignment="1">
      <alignment wrapText="1"/>
    </xf>
    <xf numFmtId="0" fontId="0" fillId="4" borderId="2" xfId="0" applyFill="1" applyBorder="1"/>
    <xf numFmtId="0" fontId="3" fillId="3" borderId="2" xfId="1" applyFill="1" applyBorder="1" applyAlignment="1">
      <alignment vertical="top" wrapText="1"/>
    </xf>
    <xf numFmtId="0" fontId="1" fillId="0" borderId="2" xfId="0" applyFont="1" applyBorder="1"/>
    <xf numFmtId="1" fontId="0" fillId="2" borderId="2" xfId="0" applyNumberFormat="1" applyFill="1" applyBorder="1"/>
    <xf numFmtId="1" fontId="0" fillId="0" borderId="2" xfId="0" applyNumberFormat="1" applyFill="1" applyBorder="1"/>
    <xf numFmtId="1" fontId="0" fillId="0" borderId="0" xfId="0" applyNumberFormat="1" applyFill="1"/>
    <xf numFmtId="2" fontId="0" fillId="2" borderId="2" xfId="0" applyNumberFormat="1" applyFill="1" applyBorder="1"/>
    <xf numFmtId="2" fontId="0" fillId="0" borderId="2" xfId="0" applyNumberFormat="1" applyFill="1" applyBorder="1"/>
    <xf numFmtId="2" fontId="0" fillId="0" borderId="0" xfId="0" applyNumberFormat="1" applyFill="1"/>
    <xf numFmtId="0" fontId="0" fillId="0" borderId="0" xfId="0" applyFill="1" applyAlignment="1">
      <alignment vertical="top"/>
    </xf>
    <xf numFmtId="0" fontId="1" fillId="0" borderId="2" xfId="0" applyFont="1" applyBorder="1" applyAlignment="1">
      <alignment vertical="center"/>
    </xf>
    <xf numFmtId="0" fontId="1" fillId="0" borderId="3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1" fillId="0" borderId="5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14" fontId="0" fillId="0" borderId="2" xfId="0" applyNumberFormat="1" applyBorder="1"/>
    <xf numFmtId="1" fontId="6" fillId="0" borderId="2" xfId="0" applyNumberFormat="1" applyFont="1" applyFill="1" applyBorder="1"/>
    <xf numFmtId="10" fontId="4" fillId="0" borderId="2" xfId="4" applyNumberFormat="1" applyFont="1" applyBorder="1"/>
    <xf numFmtId="10" fontId="4" fillId="0" borderId="3" xfId="4" applyNumberFormat="1" applyFont="1" applyBorder="1"/>
    <xf numFmtId="0" fontId="6" fillId="0" borderId="11" xfId="0" applyFont="1" applyFill="1" applyBorder="1"/>
    <xf numFmtId="164" fontId="0" fillId="0" borderId="2" xfId="0" applyNumberFormat="1" applyBorder="1" applyAlignment="1">
      <alignment horizontal="center"/>
    </xf>
    <xf numFmtId="165" fontId="4" fillId="0" borderId="12" xfId="4" applyNumberFormat="1" applyFont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0" fillId="8" borderId="14" xfId="0" applyFill="1" applyBorder="1" applyAlignment="1">
      <alignment horizontal="center"/>
    </xf>
    <xf numFmtId="0" fontId="0" fillId="9" borderId="3" xfId="0" applyFill="1" applyBorder="1" applyAlignment="1">
      <alignment horizontal="center"/>
    </xf>
    <xf numFmtId="0" fontId="0" fillId="9" borderId="14" xfId="0" applyFill="1" applyBorder="1" applyAlignment="1">
      <alignment horizontal="center"/>
    </xf>
    <xf numFmtId="0" fontId="0" fillId="10" borderId="3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0" fillId="11" borderId="3" xfId="0" applyFill="1" applyBorder="1" applyAlignment="1">
      <alignment horizontal="center"/>
    </xf>
    <xf numFmtId="0" fontId="0" fillId="11" borderId="15" xfId="0" applyFill="1" applyBorder="1" applyAlignment="1">
      <alignment horizontal="center"/>
    </xf>
    <xf numFmtId="0" fontId="0" fillId="0" borderId="11" xfId="0" applyFill="1" applyBorder="1" applyAlignment="1">
      <alignment horizontal="center" vertical="center"/>
    </xf>
    <xf numFmtId="10" fontId="4" fillId="0" borderId="12" xfId="4" applyNumberFormat="1" applyFont="1" applyBorder="1" applyAlignment="1">
      <alignment horizontal="center" vertical="center"/>
    </xf>
    <xf numFmtId="165" fontId="4" fillId="0" borderId="11" xfId="4" applyNumberFormat="1" applyFont="1" applyBorder="1" applyAlignment="1">
      <alignment horizontal="center"/>
    </xf>
    <xf numFmtId="0" fontId="0" fillId="0" borderId="12" xfId="0" applyBorder="1" applyAlignment="1">
      <alignment horizontal="center"/>
    </xf>
    <xf numFmtId="1" fontId="1" fillId="0" borderId="2" xfId="0" applyNumberFormat="1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10" fontId="1" fillId="0" borderId="2" xfId="4" applyNumberFormat="1" applyFont="1" applyBorder="1" applyAlignment="1">
      <alignment horizontal="center"/>
    </xf>
    <xf numFmtId="2" fontId="1" fillId="0" borderId="2" xfId="0" applyNumberFormat="1" applyFont="1" applyBorder="1" applyAlignment="1">
      <alignment horizontal="center"/>
    </xf>
    <xf numFmtId="10" fontId="1" fillId="0" borderId="3" xfId="4" applyNumberFormat="1" applyFont="1" applyBorder="1" applyAlignment="1">
      <alignment horizontal="center"/>
    </xf>
    <xf numFmtId="1" fontId="1" fillId="8" borderId="16" xfId="0" applyNumberFormat="1" applyFont="1" applyFill="1" applyBorder="1" applyAlignment="1">
      <alignment horizontal="center"/>
    </xf>
    <xf numFmtId="1" fontId="1" fillId="8" borderId="17" xfId="0" applyNumberFormat="1" applyFont="1" applyFill="1" applyBorder="1" applyAlignment="1">
      <alignment horizontal="center"/>
    </xf>
    <xf numFmtId="1" fontId="1" fillId="9" borderId="18" xfId="0" applyNumberFormat="1" applyFont="1" applyFill="1" applyBorder="1" applyAlignment="1">
      <alignment horizontal="center"/>
    </xf>
    <xf numFmtId="1" fontId="1" fillId="9" borderId="17" xfId="0" applyNumberFormat="1" applyFont="1" applyFill="1" applyBorder="1" applyAlignment="1">
      <alignment horizontal="center"/>
    </xf>
    <xf numFmtId="1" fontId="1" fillId="10" borderId="18" xfId="0" applyNumberFormat="1" applyFont="1" applyFill="1" applyBorder="1" applyAlignment="1">
      <alignment horizontal="center"/>
    </xf>
    <xf numFmtId="1" fontId="1" fillId="10" borderId="17" xfId="0" applyNumberFormat="1" applyFont="1" applyFill="1" applyBorder="1" applyAlignment="1">
      <alignment horizontal="center"/>
    </xf>
    <xf numFmtId="1" fontId="1" fillId="11" borderId="19" xfId="0" applyNumberFormat="1" applyFont="1" applyFill="1" applyBorder="1" applyAlignment="1">
      <alignment horizontal="center"/>
    </xf>
    <xf numFmtId="1" fontId="1" fillId="11" borderId="17" xfId="0" applyNumberFormat="1" applyFont="1" applyFill="1" applyBorder="1" applyAlignment="1">
      <alignment horizontal="center"/>
    </xf>
    <xf numFmtId="164" fontId="1" fillId="0" borderId="16" xfId="0" applyNumberFormat="1" applyFont="1" applyFill="1" applyBorder="1" applyAlignment="1">
      <alignment horizontal="center" vertical="center"/>
    </xf>
    <xf numFmtId="10" fontId="8" fillId="0" borderId="19" xfId="4" applyNumberFormat="1" applyFont="1" applyFill="1" applyBorder="1" applyAlignment="1">
      <alignment horizontal="center" vertical="center"/>
    </xf>
    <xf numFmtId="0" fontId="0" fillId="0" borderId="22" xfId="0" applyBorder="1"/>
    <xf numFmtId="165" fontId="8" fillId="8" borderId="23" xfId="4" applyNumberFormat="1" applyFont="1" applyFill="1" applyBorder="1" applyAlignment="1">
      <alignment horizontal="center"/>
    </xf>
    <xf numFmtId="167" fontId="8" fillId="8" borderId="24" xfId="3" applyNumberFormat="1" applyFont="1" applyFill="1" applyBorder="1" applyAlignment="1">
      <alignment horizontal="center"/>
    </xf>
    <xf numFmtId="165" fontId="8" fillId="9" borderId="25" xfId="4" applyNumberFormat="1" applyFont="1" applyFill="1" applyBorder="1" applyAlignment="1">
      <alignment horizontal="center"/>
    </xf>
    <xf numFmtId="167" fontId="8" fillId="9" borderId="24" xfId="3" applyNumberFormat="1" applyFont="1" applyFill="1" applyBorder="1" applyAlignment="1">
      <alignment horizontal="center"/>
    </xf>
    <xf numFmtId="165" fontId="8" fillId="10" borderId="25" xfId="4" applyNumberFormat="1" applyFont="1" applyFill="1" applyBorder="1" applyAlignment="1">
      <alignment horizontal="center"/>
    </xf>
    <xf numFmtId="167" fontId="8" fillId="10" borderId="24" xfId="3" applyNumberFormat="1" applyFont="1" applyFill="1" applyBorder="1" applyAlignment="1">
      <alignment horizontal="center"/>
    </xf>
    <xf numFmtId="165" fontId="8" fillId="11" borderId="26" xfId="4" applyNumberFormat="1" applyFont="1" applyFill="1" applyBorder="1" applyAlignment="1">
      <alignment horizontal="center"/>
    </xf>
    <xf numFmtId="167" fontId="8" fillId="11" borderId="24" xfId="3" applyNumberFormat="1" applyFont="1" applyFill="1" applyBorder="1" applyAlignment="1">
      <alignment horizontal="center"/>
    </xf>
    <xf numFmtId="0" fontId="0" fillId="0" borderId="29" xfId="0" applyBorder="1"/>
    <xf numFmtId="14" fontId="0" fillId="0" borderId="0" xfId="0" applyNumberFormat="1"/>
    <xf numFmtId="0" fontId="1" fillId="0" borderId="22" xfId="0" applyFont="1" applyFill="1" applyBorder="1" applyAlignment="1">
      <alignment horizontal="center" vertical="center"/>
    </xf>
    <xf numFmtId="0" fontId="5" fillId="0" borderId="2" xfId="0" applyFont="1" applyFill="1" applyBorder="1"/>
    <xf numFmtId="0" fontId="0" fillId="0" borderId="30" xfId="0" applyBorder="1"/>
    <xf numFmtId="0" fontId="10" fillId="0" borderId="31" xfId="0" applyFont="1" applyBorder="1" applyAlignment="1"/>
    <xf numFmtId="0" fontId="0" fillId="0" borderId="0" xfId="0" applyFill="1" applyAlignment="1">
      <alignment horizontal="center"/>
    </xf>
    <xf numFmtId="0" fontId="1" fillId="0" borderId="4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0" fillId="0" borderId="32" xfId="0" applyBorder="1"/>
    <xf numFmtId="14" fontId="0" fillId="0" borderId="32" xfId="0" applyNumberFormat="1" applyBorder="1"/>
    <xf numFmtId="3" fontId="9" fillId="12" borderId="38" xfId="0" applyNumberFormat="1" applyFont="1" applyFill="1" applyBorder="1" applyAlignment="1">
      <alignment horizontal="center" vertical="center"/>
    </xf>
    <xf numFmtId="3" fontId="9" fillId="12" borderId="30" xfId="0" applyNumberFormat="1" applyFont="1" applyFill="1" applyBorder="1" applyAlignment="1">
      <alignment horizontal="center" vertical="center"/>
    </xf>
    <xf numFmtId="49" fontId="9" fillId="12" borderId="39" xfId="0" applyNumberFormat="1" applyFont="1" applyFill="1" applyBorder="1" applyAlignment="1">
      <alignment horizontal="center" vertical="center"/>
    </xf>
    <xf numFmtId="0" fontId="10" fillId="7" borderId="33" xfId="0" applyFont="1" applyFill="1" applyBorder="1" applyAlignment="1">
      <alignment horizontal="center"/>
    </xf>
    <xf numFmtId="0" fontId="0" fillId="7" borderId="34" xfId="0" applyNumberFormat="1" applyFill="1" applyBorder="1" applyAlignment="1">
      <alignment horizontal="center"/>
    </xf>
    <xf numFmtId="0" fontId="0" fillId="0" borderId="42" xfId="0" applyBorder="1"/>
    <xf numFmtId="166" fontId="0" fillId="0" borderId="43" xfId="0" applyNumberFormat="1" applyBorder="1"/>
    <xf numFmtId="0" fontId="0" fillId="0" borderId="44" xfId="0" applyBorder="1"/>
    <xf numFmtId="166" fontId="0" fillId="0" borderId="45" xfId="0" applyNumberFormat="1" applyBorder="1"/>
    <xf numFmtId="0" fontId="13" fillId="6" borderId="41" xfId="0" applyFont="1" applyFill="1" applyBorder="1" applyAlignment="1">
      <alignment horizontal="center"/>
    </xf>
    <xf numFmtId="0" fontId="13" fillId="0" borderId="40" xfId="0" applyFont="1" applyBorder="1"/>
    <xf numFmtId="0" fontId="0" fillId="0" borderId="46" xfId="0" applyBorder="1"/>
    <xf numFmtId="0" fontId="0" fillId="0" borderId="48" xfId="0" applyBorder="1"/>
    <xf numFmtId="0" fontId="0" fillId="0" borderId="50" xfId="0" applyBorder="1"/>
    <xf numFmtId="14" fontId="0" fillId="0" borderId="51" xfId="0" applyNumberFormat="1" applyBorder="1"/>
    <xf numFmtId="0" fontId="1" fillId="7" borderId="34" xfId="0" applyFont="1" applyFill="1" applyBorder="1" applyAlignment="1">
      <alignment horizontal="center"/>
    </xf>
    <xf numFmtId="49" fontId="14" fillId="12" borderId="38" xfId="0" applyNumberFormat="1" applyFont="1" applyFill="1" applyBorder="1" applyAlignment="1">
      <alignment horizontal="center" vertical="center" wrapText="1"/>
    </xf>
    <xf numFmtId="49" fontId="14" fillId="12" borderId="30" xfId="0" applyNumberFormat="1" applyFont="1" applyFill="1" applyBorder="1" applyAlignment="1">
      <alignment horizontal="center" vertical="center" wrapText="1"/>
    </xf>
    <xf numFmtId="49" fontId="14" fillId="12" borderId="39" xfId="0" applyNumberFormat="1" applyFont="1" applyFill="1" applyBorder="1" applyAlignment="1">
      <alignment horizontal="center" vertical="center" wrapText="1"/>
    </xf>
    <xf numFmtId="0" fontId="0" fillId="0" borderId="52" xfId="0" applyBorder="1"/>
    <xf numFmtId="0" fontId="16" fillId="0" borderId="48" xfId="6" applyFill="1" applyBorder="1" applyAlignment="1" applyProtection="1">
      <alignment horizontal="left"/>
    </xf>
    <xf numFmtId="14" fontId="0" fillId="0" borderId="47" xfId="0" applyNumberFormat="1" applyBorder="1"/>
    <xf numFmtId="14" fontId="0" fillId="0" borderId="49" xfId="0" applyNumberFormat="1" applyBorder="1"/>
    <xf numFmtId="0" fontId="15" fillId="0" borderId="53" xfId="0" applyFont="1" applyFill="1" applyBorder="1" applyAlignment="1">
      <alignment horizontal="left"/>
    </xf>
    <xf numFmtId="0" fontId="15" fillId="0" borderId="54" xfId="0" applyFont="1" applyFill="1" applyBorder="1" applyAlignment="1">
      <alignment horizontal="left"/>
    </xf>
    <xf numFmtId="16" fontId="0" fillId="0" borderId="54" xfId="0" applyNumberFormat="1" applyBorder="1"/>
    <xf numFmtId="14" fontId="0" fillId="0" borderId="54" xfId="0" applyNumberFormat="1" applyBorder="1"/>
    <xf numFmtId="16" fontId="0" fillId="0" borderId="55" xfId="0" applyNumberFormat="1" applyBorder="1"/>
    <xf numFmtId="0" fontId="0" fillId="0" borderId="57" xfId="0" applyBorder="1"/>
    <xf numFmtId="0" fontId="0" fillId="0" borderId="58" xfId="0" applyBorder="1"/>
    <xf numFmtId="0" fontId="0" fillId="0" borderId="59" xfId="0" applyBorder="1"/>
    <xf numFmtId="0" fontId="1" fillId="0" borderId="20" xfId="0" applyFont="1" applyFill="1" applyBorder="1" applyAlignment="1">
      <alignment horizontal="center" vertical="center" wrapText="1"/>
    </xf>
    <xf numFmtId="14" fontId="1" fillId="0" borderId="2" xfId="0" applyNumberFormat="1" applyFont="1" applyBorder="1" applyAlignment="1">
      <alignment vertical="center"/>
    </xf>
    <xf numFmtId="0" fontId="10" fillId="12" borderId="35" xfId="0" applyFont="1" applyFill="1" applyBorder="1" applyAlignment="1">
      <alignment horizontal="center"/>
    </xf>
    <xf numFmtId="0" fontId="10" fillId="12" borderId="36" xfId="0" applyFont="1" applyFill="1" applyBorder="1" applyAlignment="1">
      <alignment horizontal="center"/>
    </xf>
    <xf numFmtId="0" fontId="10" fillId="12" borderId="37" xfId="0" applyFont="1" applyFill="1" applyBorder="1" applyAlignment="1">
      <alignment horizontal="center"/>
    </xf>
    <xf numFmtId="0" fontId="10" fillId="0" borderId="56" xfId="0" applyFont="1" applyBorder="1" applyAlignment="1">
      <alignment horizontal="center" vertical="center" wrapText="1"/>
    </xf>
    <xf numFmtId="0" fontId="10" fillId="0" borderId="56" xfId="0" applyFont="1" applyBorder="1" applyAlignment="1">
      <alignment horizontal="center" vertical="center"/>
    </xf>
    <xf numFmtId="0" fontId="8" fillId="8" borderId="7" xfId="0" applyFont="1" applyFill="1" applyBorder="1" applyAlignment="1">
      <alignment horizontal="center" vertical="center" wrapText="1"/>
    </xf>
    <xf numFmtId="0" fontId="8" fillId="8" borderId="8" xfId="0" applyFont="1" applyFill="1" applyBorder="1" applyAlignment="1">
      <alignment horizontal="center" vertical="center"/>
    </xf>
    <xf numFmtId="0" fontId="8" fillId="9" borderId="9" xfId="0" applyFont="1" applyFill="1" applyBorder="1" applyAlignment="1">
      <alignment horizontal="center" vertical="center" wrapText="1"/>
    </xf>
    <xf numFmtId="0" fontId="8" fillId="9" borderId="8" xfId="0" applyFont="1" applyFill="1" applyBorder="1" applyAlignment="1">
      <alignment horizontal="center" vertical="center"/>
    </xf>
    <xf numFmtId="0" fontId="8" fillId="10" borderId="9" xfId="0" applyFont="1" applyFill="1" applyBorder="1" applyAlignment="1">
      <alignment horizontal="center" vertical="center" wrapText="1"/>
    </xf>
    <xf numFmtId="0" fontId="8" fillId="10" borderId="8" xfId="0" applyFont="1" applyFill="1" applyBorder="1" applyAlignment="1">
      <alignment horizontal="center" vertical="center"/>
    </xf>
    <xf numFmtId="0" fontId="8" fillId="11" borderId="9" xfId="0" applyFont="1" applyFill="1" applyBorder="1" applyAlignment="1">
      <alignment horizontal="center" vertical="center" wrapText="1"/>
    </xf>
    <xf numFmtId="0" fontId="8" fillId="11" borderId="10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10" fontId="1" fillId="0" borderId="20" xfId="4" applyNumberFormat="1" applyFont="1" applyFill="1" applyBorder="1" applyAlignment="1">
      <alignment horizontal="center" vertical="center"/>
    </xf>
    <xf numFmtId="10" fontId="1" fillId="0" borderId="27" xfId="4" applyNumberFormat="1" applyFont="1" applyFill="1" applyBorder="1" applyAlignment="1">
      <alignment horizontal="center" vertical="center"/>
    </xf>
    <xf numFmtId="2" fontId="0" fillId="0" borderId="21" xfId="0" applyNumberFormat="1" applyBorder="1" applyAlignment="1">
      <alignment horizontal="center" vertical="center"/>
    </xf>
    <xf numFmtId="2" fontId="0" fillId="0" borderId="28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3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18" fillId="6" borderId="0" xfId="0" applyFont="1" applyFill="1" applyAlignment="1">
      <alignment horizontal="center"/>
    </xf>
  </cellXfs>
  <cellStyles count="7">
    <cellStyle name="Lien hypertexte" xfId="6" builtinId="8"/>
    <cellStyle name="Monétaire" xfId="3" builtinId="4"/>
    <cellStyle name="Normal" xfId="0" builtinId="0"/>
    <cellStyle name="Normal 10" xfId="2"/>
    <cellStyle name="Normal 2" xfId="5"/>
    <cellStyle name="Normal 3" xfId="1"/>
    <cellStyle name="Pourcentage" xfId="4" builtinId="5"/>
  </cellStyles>
  <dxfs count="17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ill>
        <patternFill>
          <bgColor rgb="FFE6CD8E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ont>
        <color theme="0"/>
      </font>
    </dxf>
    <dxf>
      <font>
        <color auto="1"/>
      </font>
      <fill>
        <patternFill>
          <bgColor rgb="FFFFC000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</dxf>
    <dxf>
      <font>
        <color theme="0"/>
      </font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FF0066"/>
      <color rgb="FFFF0000"/>
      <color rgb="FFE6CD8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166688</xdr:colOff>
      <xdr:row>0</xdr:row>
      <xdr:rowOff>119062</xdr:rowOff>
    </xdr:from>
    <xdr:to>
      <xdr:col>20</xdr:col>
      <xdr:colOff>511969</xdr:colOff>
      <xdr:row>2</xdr:row>
      <xdr:rowOff>35719</xdr:rowOff>
    </xdr:to>
    <xdr:sp macro="[0]!comparatif_SI_SF" textlink="">
      <xdr:nvSpPr>
        <xdr:cNvPr id="2" name="Rectangle 1"/>
        <xdr:cNvSpPr/>
      </xdr:nvSpPr>
      <xdr:spPr>
        <a:xfrm>
          <a:off x="13180219" y="119062"/>
          <a:ext cx="1107281" cy="29765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Comparaison SI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114300</xdr:colOff>
      <xdr:row>0</xdr:row>
      <xdr:rowOff>57150</xdr:rowOff>
    </xdr:from>
    <xdr:to>
      <xdr:col>2</xdr:col>
      <xdr:colOff>590550</xdr:colOff>
      <xdr:row>0</xdr:row>
      <xdr:rowOff>304800</xdr:rowOff>
    </xdr:to>
    <xdr:sp macro="[0]!razCA" textlink="">
      <xdr:nvSpPr>
        <xdr:cNvPr id="2" name="Rectangle 1"/>
        <xdr:cNvSpPr/>
      </xdr:nvSpPr>
      <xdr:spPr>
        <a:xfrm>
          <a:off x="247650" y="57150"/>
          <a:ext cx="1238250" cy="24765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RAZ + Archive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</xdr:colOff>
      <xdr:row>4</xdr:row>
      <xdr:rowOff>0</xdr:rowOff>
    </xdr:from>
    <xdr:to>
      <xdr:col>6</xdr:col>
      <xdr:colOff>76201</xdr:colOff>
      <xdr:row>26</xdr:row>
      <xdr:rowOff>30059</xdr:rowOff>
    </xdr:to>
    <xdr:pic>
      <xdr:nvPicPr>
        <xdr:cNvPr id="2049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24001" y="762000"/>
          <a:ext cx="3124200" cy="422105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2</xdr:col>
      <xdr:colOff>466725</xdr:colOff>
      <xdr:row>20</xdr:row>
      <xdr:rowOff>28575</xdr:rowOff>
    </xdr:from>
    <xdr:to>
      <xdr:col>3</xdr:col>
      <xdr:colOff>466725</xdr:colOff>
      <xdr:row>21</xdr:row>
      <xdr:rowOff>114300</xdr:rowOff>
    </xdr:to>
    <xdr:sp macro="" textlink="">
      <xdr:nvSpPr>
        <xdr:cNvPr id="3" name="Ellipse 2"/>
        <xdr:cNvSpPr/>
      </xdr:nvSpPr>
      <xdr:spPr>
        <a:xfrm>
          <a:off x="1990725" y="3838575"/>
          <a:ext cx="762000" cy="276225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466725</xdr:colOff>
      <xdr:row>9</xdr:row>
      <xdr:rowOff>104775</xdr:rowOff>
    </xdr:from>
    <xdr:to>
      <xdr:col>4</xdr:col>
      <xdr:colOff>276225</xdr:colOff>
      <xdr:row>20</xdr:row>
      <xdr:rowOff>166688</xdr:rowOff>
    </xdr:to>
    <xdr:cxnSp macro="">
      <xdr:nvCxnSpPr>
        <xdr:cNvPr id="5" name="Connecteur droit avec flèche 4"/>
        <xdr:cNvCxnSpPr>
          <a:stCxn id="3" idx="6"/>
        </xdr:cNvCxnSpPr>
      </xdr:nvCxnSpPr>
      <xdr:spPr>
        <a:xfrm flipV="1">
          <a:off x="2752725" y="1819275"/>
          <a:ext cx="571500" cy="215741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381000</xdr:colOff>
      <xdr:row>9</xdr:row>
      <xdr:rowOff>0</xdr:rowOff>
    </xdr:from>
    <xdr:to>
      <xdr:col>4</xdr:col>
      <xdr:colOff>409575</xdr:colOff>
      <xdr:row>11</xdr:row>
      <xdr:rowOff>76200</xdr:rowOff>
    </xdr:to>
    <xdr:cxnSp macro="">
      <xdr:nvCxnSpPr>
        <xdr:cNvPr id="7" name="Connecteur droit avec flèche 6"/>
        <xdr:cNvCxnSpPr/>
      </xdr:nvCxnSpPr>
      <xdr:spPr>
        <a:xfrm>
          <a:off x="3429000" y="1714500"/>
          <a:ext cx="28575" cy="457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P.FR.NANTES.CC BEAULIEU NEAU" refreshedDate="43040.589525578704" createdVersion="5" refreshedVersion="5" minRefreshableVersion="3" recordCount="325">
  <cacheSource type="worksheet">
    <worksheetSource ref="D3:S244" sheet="bdd"/>
  </cacheSource>
  <cacheFields count="16">
    <cacheField name="INVENTAIRE" numFmtId="0">
      <sharedItems count="331">
        <s v="ABRICOTS (KG)"/>
        <s v="ABRICOTS SIROP (KG PNE)"/>
        <s v="AGITATEURS BOIS (1PCE=1 Boite de 1000u.)"/>
        <s v="AIL HACHE (KG)"/>
        <s v="ALLUMETTES DE CHORIZO (KG)"/>
        <s v="ALLUMETTES JAMBON SEC AOSTE (KG)"/>
        <s v="ANANAS EXTRA SWEET (PC)"/>
        <s v="ANETH (PC)"/>
        <s v="APPAREIL PANNA COTTA (KG PNE)"/>
        <s v="ASSIETTE NOIRE SALADE (WAVY) 750 ML"/>
        <s v="BACON CRISPY (KG)"/>
        <s v="BAGUETTE BLANCHE 280Gr (PC)"/>
        <s v="BAGUETTE BLANCHE 290 Gr (PC)"/>
        <s v="BAGUETTE PERENE AU SESAME 330G (PC)"/>
        <s v="BAGUETTE RUSTIQUE 280G (Parisienne) (PC)"/>
        <s v="BAGUETTINE SESAME 140 Gr (PC)"/>
        <s v="BANDE TARTE AUX POMMES 8 Parts (PC)"/>
        <s v="BASILIC Surg (KG)"/>
        <s v="BATAVIA COUPEE (KG)"/>
        <s v="BEIGNET NATURE (MASCOTTE) (PC)"/>
        <s v="BEURRE BARATTE DOUX, (KG)"/>
        <s v="BEURRE LEGER TARTIMALIN DOUX 40%, (KG)"/>
        <s v="BLOC DESODO WC (Sachet de 3)"/>
        <s v="BOBINE OUATE (Essuie Mains)"/>
        <s v="BOITE ENFANT (à colorier)"/>
        <s v="BOITE PATIS.  15X15X4 NEUTRE"/>
        <s v="BOITE PATIS.  20X5 NEUTRE"/>
        <s v="BOITE PATIS. 10X10X4 NEUTRE"/>
        <s v="BOITE PATISSIERE 29X29X5"/>
        <s v="BOITE PIZZA 26X26X4"/>
        <s v="BOITE POUR PLATEAU TRAIT 19X28"/>
        <s v="BOITE POUR PLATEAU TRAIT 28X42"/>
        <s v="BOULE FROMENT 480G (PC)"/>
        <s v="BRIOCHETTE 55 Gr (PC)"/>
        <s v="BRISURES DE NOUGAT MONTELIMAR (KG)"/>
        <s v="BTE HEINEKEN 33 cl (PC)"/>
        <s v="BTE ICE TEA PECHE 33 cl (PC)"/>
        <s v="BTE LIPTON ICE TEA GREEN AGRUME 33CL (PC"/>
        <s v="BTE OASIS TROPICAL 33 cl (PC)"/>
        <s v="BTE ORANGINA 33 cl (PC)"/>
        <s v="BTE PEPSI COLA 33 cl (PC)"/>
        <s v="BTE PEPSI LIGHT 33 cl (PC)"/>
        <s v="BTE PEPSI MAX 33 cl (PC)"/>
        <s v="BTE PERRIER 33 cl (PC)"/>
        <s v="BTE PULCO CITRONNADE 33 cl (PC)"/>
        <s v="BTE SCHWEPPES AGRUM ZERO 33 cl (PC)"/>
        <s v="BTE SEVEN-UP 33 cl (PC)"/>
        <s v="BTE SEVEN-UP MOJITO 33CL (PC)"/>
        <s v="BURGER DE POULET PANE 75G (PC)"/>
        <s v="CACAO PUR (KG)"/>
        <s v="CAFE GRAIN BLEND SAN FRANCICO (KG)"/>
        <s v="CAISSETTE CUIS TULIPE NOIR 175x175x50"/>
        <s v="CAISSETTE OUVERTE PATISSIERE 16X12X5"/>
        <s v="CAISSETTE TULIPCUP IMP VIOLETTE"/>
        <s v="CANELE (Surg) (PC)"/>
        <s v="CARAMEL LIQUIDE (Topping) (L)"/>
        <s v="CARRE EQUILIBRE 440 Gr (PC)"/>
        <s v="CARRE RAINE 17X17 Sans Impression"/>
        <s v="CASSON (SUCRE GRAIN) (KG)"/>
        <s v="CASSONNADE ANTILLAISE (KG)"/>
        <s v="CERISE (KG)"/>
        <s v="CHAMPIGNON EMINCE (KG)"/>
        <s v="CHAUSSONS POMMES 105 Gr (PC)"/>
        <s v="CHEVRE RONDELLES (KG)"/>
        <s v="CHIPS LAYS A L'ANCIENNE 45G (PC)"/>
        <s v="CHIPS LAYS BARBECUE 45G (PC)"/>
        <s v="CHOCOLAT DECOR BD 1.6 G (PC)"/>
        <s v="CHOCOLAT LACTE 4* MONBANA (KG)"/>
        <s v="CHOCOLAT LAIT MILKA (KG)"/>
        <s v="CHOUQUETTE 25 Gr (PC)"/>
        <s v="CHUNK CHOCO BLANC (KG)"/>
        <s v="CHUNK CHOCO LAIT (KG)"/>
        <s v="CIABATTA  TRADITIONNAL 140G (PC)"/>
        <s v="CIBOULETTE (PC)"/>
        <s v="CIBOULETTE COUPEE (KG)"/>
        <s v="CIBOULETTE Surg (KG)"/>
        <s v="CIDRE DOUX BOLEE BRETONNE VP 75CL (PC)"/>
        <s v="CLEAR DRY CLASSIC, Bidon de 5 L"/>
        <s v="COMPOTE POMMES ANDROS 90G (PC)"/>
        <s v="COMPOTEE POMME POIRE RHUBARBE (KG)"/>
        <s v="CONCOMBRE (PC)"/>
        <s v="CONFITURE ABRICOT 20-25Gr (PC)"/>
        <s v="CONFITURE FRAISE 20-25Gr (PC)"/>
        <s v="COOKIE CACAO PEP. CHOCO N. 50Gr (PC)"/>
        <s v="COOKIE PUK NATURE PEPITES CHOCO 70G (PC)"/>
        <s v="CORNICHONS 40/59 ENTIER (KG PNE)"/>
        <s v="COULIS DE CARAMEL (KG)"/>
        <s v="COULIS DE FRAMBOISES (KG)"/>
        <s v="COULIS DE FRUITS ROUGES (KG)"/>
        <s v="COUPELLE LAIT UHT 10 Gr (PC)"/>
        <s v="COURONNE BELLA ARGENT (1PCE=100u)"/>
        <s v="COUTEAU"/>
        <s v="COUV / ASSIETTE NOIRE SALADE 750 ml"/>
        <s v="COUV DOME /GOB CHAUD 10 CL (4 OZ) NEUTRE"/>
        <s v="COUV. PLAT POT A DESSERT 8oz/9oz/10oz"/>
        <s v="COUVERCLE DOME GOBELET 20-30 cl (8-12oz)"/>
        <s v="COUVERCLE POTS TUSIPACK DM 8 ou 12"/>
        <s v="CREME AMANDE (KG)"/>
        <s v="CREME DE MARRONS (KG)"/>
        <s v="CREME FOUETTEE UHT (KG)"/>
        <s v="CREME FRAICHE EPAISSE 30% (L)"/>
        <s v="CREME LIQUIDE 35% (L)"/>
        <s v="CREME PATISSIERE (KG)"/>
        <s v="CREPES de FROMENT SUCREES 70G (PC)"/>
        <s v="CROISSANT ECLAT DU TER 70G (PC)"/>
        <s v="CROISSANT ECLAT DU TERROIR 80G (PC)"/>
        <s v="CROISSANT FOUR CACAO NOISET 90G (PC)"/>
        <s v="CRUMBLE FRUITS ROUGES (KG)"/>
        <s v="CRUMBLE POMME CANNELLE (KG)"/>
        <s v="CUILLERE CAFE"/>
        <s v="CUILLERE ENTREMET"/>
        <s v="DECAFEINE CAFE MOULU (KG)"/>
        <s v="DEJEUNETTE  FARINEE 140G (PC)"/>
        <s v="DEJEUNETTE DUCHESSE PAVOT 140G (PC)"/>
        <s v="DEJEUNETTE PAVOT  (PC)"/>
        <s v="DEMI BAGUETTE VIEN PREC 130 Gr (PC)"/>
        <s v="DIP IT PLUS, Flacon de 2,4 KG"/>
        <s v="DISTRIMOUSSE (1PCE=500u)"/>
        <s v="DONUT CHOCO (PC)"/>
        <s v="DONUT SUCRE (PC)"/>
        <s v="DRAGIBUS MINI SACHET 40G (PC)"/>
        <s v="ECLAIR AU CAFE (PC)"/>
        <s v="ECLAIR CHOCOLAT (PC)"/>
        <s v="ECLAT CARAMEL (KG)"/>
        <s v="EMINCE POULET ROTI HALAL Sv KEBAB (KG)"/>
        <s v="EMMENTAL EN CHIFFONNADE (KG)"/>
        <s v="EPICARE 5C, cartouche 1,25 L"/>
        <s v="EPICARE DES, Flacon de 0,5 L"/>
        <s v="EPINARD JEUNE POUSSE (KG)"/>
        <s v="ETIQUETTES FDP PR TARTELETTE (1PC=1000u)"/>
        <s v="EXPRESSO POD DECAFEINE (PC)"/>
        <s v="FARINE BIO PIERRETTE T65 (KG)"/>
        <s v="FARINE MENAGERE T 55 (KG)"/>
        <s v="FARINE PIERRETTE T65 CRC (KG)"/>
        <s v="FDP GOBELET CHAUD 25CL (12 OZ)"/>
        <s v="FDP GOBELETS CHAUD 10 CL (4Oz)"/>
        <s v="FDP SAC BAGUETTE 10+5x40 KRFT BRUN"/>
        <s v="FDP SAC SOS 18X11X34 KRAFT BRUN"/>
        <s v="FDP SAC VIENN PETIT 14+7x21 KRFT BRUN"/>
        <s v="FETA IQF (KG)"/>
        <s v="FLAN NATURE 27 CM (PC)"/>
        <s v="FLOR FINA (GRS) 80-20 % (KG)"/>
        <s v="FOND SUCRE Diam 10  (PC)"/>
        <s v="FOURCHETTE"/>
        <s v="FRAISE (KG)"/>
        <s v="FRAMBOISES (Surg) (KG)"/>
        <s v="FROMAGE A RACLETTE (KG)"/>
        <s v="FROMAGE BLANC 0% (KG)"/>
        <s v="FROMAGE BLEU IQF (KG)"/>
        <s v="FROMAGE ITALIEN COPEAUX (KG)"/>
        <s v="GALETTE CACAO NOISETT (Nutella) D22 (PC)"/>
        <s v="GALETTE CHOCOLAT DIAM 22 (PC)"/>
        <s v="GALETTE CREME AMANDE DIAM 22 (PC)"/>
        <s v="GALETTES DE BLE NOIR 90G (PC)"/>
        <s v="GOBELET CRISTAL 20/25 CL (Backeurop)"/>
        <s v="GOBELET ESPRESSO NOIR 20CL (8oz)"/>
        <s v="GRAINE DE SESAME (KG)"/>
        <s v="GRAINES PAVOT BLEU BE (KG)"/>
        <s v="GRAISSE MOULE ET PLAQUE (L)"/>
        <s v="GRANITA TROPICAL BLEU (Poudre) (KG)"/>
        <s v="HUILE OLIVE EXTRA VIERGE (L)"/>
        <s v="HUILE PIMENTE (PC)"/>
        <s v="INFUSION VERVEINE (PC)"/>
        <s v="INTO MAXX, Bidon de 5 L"/>
        <s v="JAMBON CUIT DD TR (KG)"/>
        <s v="JAVEL PASTILLES (Boite 150 pastilles)"/>
        <s v="JUS DE POMME BIO TROPICANA 20cl (PC)"/>
        <s v="KINDER SURPRISE (PCE)"/>
        <s v="KITCHEN PRO DES 2L"/>
        <s v="KITCHEN PRO DUO 2L"/>
        <s v="KIWI 39/36 (PC)"/>
        <s v="LAIT 1/2 ECREME UHT (L)"/>
        <s v="LEVURE INSTANTANNEE (KG)"/>
        <s v="LEVURE SECHE INSTANT ROUGE (KG)"/>
        <s v="M&amp;M'S PEANUT (KG)"/>
        <s v="MACARON CHOCOLAT DIAM75 55 Gr (PC)"/>
        <s v="MACARON CITRON DIAM75 55 Gr (PC)"/>
        <s v="MACARON FRAMBOISE DIAM75 55 Gr (PC)"/>
        <s v="MACARON PISTACHE DIAM75 55 Gr (PC)"/>
        <s v="MARINADE MEDITERRANEE (KG)"/>
        <s v="MAXI PAIN CHOCOLAT (PC)"/>
        <s v="MAYONNAISE ALLEGEE (KG)"/>
        <s v="MELANGE FRUITS ROUGES (KG)"/>
        <s v="MELANGE GRAINES BIO (KG)"/>
        <s v="MELON (PC)"/>
        <s v="MICROPAIN BEURRE DOUX 15G (PC)"/>
        <s v="MIEL DE FLEUR LIQUIDE (KG)"/>
        <s v="MIGNONNETTE VINAIGR OLIVE&amp;BALSA 18G (PC)"/>
        <s v="MIMOLETTE TRANCHES (KG)"/>
        <s v="MINI CHAUSSON 40 Gr (PC)"/>
        <s v="MINI CROISSANT (PC)"/>
        <s v="MINI PAIN CHOCOLAT (PC)"/>
        <s v="MINI PAIN RAISIN (PC)"/>
        <s v="MOELLEUX AU CHOCOLAT 800/900G (PC)"/>
        <s v="MOULE PANIBOIS ARCHIDUC  (1PCE)"/>
        <s v="MOULE PANIBOIS DUC  (1PCE)"/>
        <s v="MOULE PANIBOIS OCTO  (1PCE)"/>
        <s v="MOUTARDE A L'ANCIENNE (KG)"/>
        <s v="MOZZARELLA RAPEE (Frais) (KG)"/>
        <s v="MOZZARELLA FILAMENT SURG (KG)"/>
        <s v="MUFFIN AU TRIPLE CHOCOLAT (PC)"/>
        <s v="MUFFIN CITRON F. FRAMBOISE (PC)"/>
        <s v="MUFFIN POMMES CARAMEL (PC)"/>
        <s v="MUFFIN VANILLE F CACAO-NOISET (PC)"/>
        <s v="NAPPAGE NEUTRE (KG)"/>
        <s v="NOISETTES TORREFIEES HACHEES (KG)"/>
        <s v="NOIX DE PECAN (KG)"/>
        <s v="NUTELLA (KG)"/>
        <s v="OASIS PRO 40 PREMIUM 2L"/>
        <s v="OEUF DUR ECALE (PC)"/>
        <s v="OEUF ENTIER LIQUIDE (L)"/>
        <s v="OLIVES NOIRES DENOY (KG PNE)"/>
        <s v="PAILLES EMBALLEES BOITE DIST (1PCE=500u)"/>
        <s v="PAIN CAMPAGNARD 450G (PC)"/>
        <s v="PAIN CHOCO ECLAT DU TERR PAC 80G (PC)"/>
        <s v="PAIN CHOCOLAT ECLAT DU TER CRU 80G (PC)"/>
        <s v="PAIN D'EPICES 470G (PC)"/>
        <s v="PAIN RAISINS (PC)"/>
        <s v="PAIN SURPRISE (PC)"/>
        <s v="PAPIER HYGIENIQUE"/>
        <s v="PATE PENNETTE IQF (KG)"/>
        <s v="PATON (KG)"/>
        <s v="PEPITES CHOCOLAT (KG)"/>
        <s v="PEPITES PRALINE (PC)"/>
        <s v="PET ICE TEA PECHE 50 cl (PC)"/>
        <s v="PET LIPTON ICE TEA GREEN AGRUME 50CL (PC"/>
        <s v="PET OASIS TROPICAL 50 cl (PC)"/>
        <s v="PET ORANGINA 50 cl (PC)"/>
        <s v="PET PEPSI COLA 50 cl (PC)"/>
        <s v="PET PEPSI MAX 50 cl (PC)"/>
        <s v="PET PULCO CITRONNADE  50 cl (PC)"/>
        <s v="PET SAN PELLEGRINO 33CL (PC)"/>
        <s v="PET SAN PELLEGRINO 50 cl (PC)"/>
        <s v="PET SCHWEPPES AGRUM  REG 50CL (PC)"/>
        <s v="PET SCHWEPPES AGRUM ZERO 50 cl (PC)"/>
        <s v="PET SEVEN UP 50 cl (PC)"/>
        <s v="PET SEVEN UP LEMON- LEMON 50CL (PC)"/>
        <s v="PET SEVEN UP MOJITO 50CL (PC)"/>
        <s v="PET VITTEL  33CL (PC)"/>
        <s v="PET VITTEL 50 cl (PC)"/>
        <s v="PISTOLE CHOCOLAT BLANC (KG)"/>
        <s v="PISTOLE CHOCOLAT LAIT (KG)"/>
        <s v="PISTOLE CHOCOLAT LAIT CARAMEL (KG)"/>
        <s v="PISTOLE CHOCOLAT NOIR (KG)"/>
        <s v="PLAQUE FOCACCIA TOMATEE 850G (PC)"/>
        <s v="POIVRE DOSETTE 1 Gr (PC)"/>
        <s v="POIVRONS GRILLES (KG)"/>
        <s v="POMME PAILLASSON (KG)"/>
        <s v="POMMES DE TERRE RONDELLE (KG)"/>
        <s v="POMMES VERTES LAMELLES (GRANY) (KG)"/>
        <s v="POT A DESSERT PET 30 CL (10 OZ)"/>
        <s v="POT TUSIPACK 250CC DM8"/>
        <s v="POULET ROTI EMINCE IQF (KG)"/>
        <s v="PTIT BEIGNET CHOCOLAT 25G (PC)"/>
        <s v="PTIT BEIGNET FRAMBOISE 25G (PC)"/>
        <s v="PTIT BEIGNET POMME 25G (PC)"/>
        <s v="RAISIN NOIR (KG)"/>
        <s v="RELIGIEUSE CAFE 100G (PC)"/>
        <s v="RISOTTO POULET PESTO ROSSO 300G (PC)"/>
        <s v="ROND 28"/>
        <s v="ROQUETTE (KG)"/>
        <s v="ROSETTE TRANCHEE (KG)"/>
        <s v="SAC 1-3 VIENN 14X7X21 Neutre"/>
        <s v="SAC 4-5 VIENN 18X7X28 NEUTRE"/>
        <s v="SAC A PAIN TRANCHE"/>
        <s v="SAC BAGUETTE 10X5X40 NEUTRE"/>
        <s v="SAC BRETELLES 27 X 12 X 47"/>
        <s v="SAC CABAS 26 X 20 X 26"/>
        <s v="SAC GALETTE 35x3x40 (ss Logo FDP v.2015)"/>
        <s v="SAC POUBELLE NOIR 130L (35 microns)"/>
        <s v="SAC SAND LONG POLYPRO NEUTRE"/>
        <s v="SAC SAND LONG POLYPRO NEUTRE 34X10"/>
        <s v="SAC SANDW 10X5X29 NEUTRE"/>
        <s v="SAC SOS 18X11X34 (NEUTRE) KRAFT BRUN"/>
        <s v="SAC SOS 25X15X43 (NEUTRE) KRAFT BRUN"/>
        <s v="SALADE DOUCEUR (KG)"/>
        <s v="SALADE GOURMANDE (Fris-chico-Mach) (KG)"/>
        <s v="SALADE ICEBERG LANIERES (KG)"/>
        <s v="SALADE MESCLUN-JEUNES POUSSES (KG)"/>
        <s v="SAUCE  SAMOURAI (KG)"/>
        <s v="SAUCE BECHAMEL (Surg) (KG)"/>
        <s v="SAUCE BLANCHE (KEBAB) (KG)"/>
        <s v="SAUCE BURGER (KG)"/>
        <s v="SAUCE CAESAR Cup (PC)"/>
        <s v="SAUCE CARAMEL (TORANI) (KG)"/>
        <s v="SAUCE MOUTARDE (KG)"/>
        <s v="SAUCE TARTARE (AMB) (KG)"/>
        <s v="SAUCE TOMATES PIZZA (KG)"/>
        <s v="SAUCISSE HOT DOG 95G (Frais) (PC)"/>
        <s v="SAUMON FUME TRANCHE (KG)"/>
        <s v="SCHTROUMPF MINI SACHET 40G (PC)"/>
        <s v="SEL DOLCE, Bte de 2KG"/>
        <s v="SEL FIN (KG)"/>
        <s v="SERVIETTE BLANCHE 1 PLI 29X29 (Neutre)"/>
        <s v="SPICEMIX MEDITERRANNEE (KG)"/>
        <s v="STEAK HACHE VBF CUIT 50Gr (PC)"/>
        <s v="STRIP A WAY, Bidon de 5 L"/>
        <s v="SUCRE BUCHETTE BD 4Gr (PC)"/>
        <s v="SUCRE BUCHETTE NEUTRE SL 4 Gr (PC)"/>
        <s v="SUCRE DECOR (KG)"/>
        <s v="SUCRE GLACE (KG)"/>
        <s v="SUCRE SEMOULE (KG)"/>
        <s v="TAGADA MINI SACHET 40G (PC)"/>
        <s v="TARTARE DE TOMATE (KG)"/>
        <s v="TARTEL. CRUMBLE POMME MYRTILLE 150G (PC)"/>
        <s v="TARTELETTE CITRON MERINGUEE 130G (PC)"/>
        <s v="TARTELETTE POMME PATE CROISS. 115G (PC)"/>
        <s v="THE CHAI EPICES BD (PC)"/>
        <s v="THE EARL GREY (PC)"/>
        <s v="THE ENGLISH BREAKFAST (PC)"/>
        <s v="THE FRUITS ROUGES (PC)"/>
        <s v="THE NOIR VANILLE BD (PC)"/>
        <s v="THE VERT DETOX BD (PC)"/>
        <s v="THE VERT MENTHE (PC)"/>
        <s v="THON LISTAO A L'HUILE FRAIS (KG)"/>
        <s v="THON MAYONNAISE (MIX THON) (KG)"/>
        <s v="TOMATE CAL 47/57 (KG)"/>
        <s v="TOMATES CONFITES (KG PNE)"/>
        <s v="TOPRINSE JET, Bidon de 5 L"/>
        <s v="TORSADE CHOCOLAT LAIT 90G (PC)"/>
        <s v="TROPICANA PUR PREMIUM (PC)"/>
        <s v="VINAIGRE ALCOOL COLORE (L)"/>
        <s v="VINAIGRETTE AGRUMES BD (PC)"/>
        <s v="YAOURTS BIO AUX FRUITS VRAI 150G (PC)"/>
        <s v="YAOURTS BIO FRAISE VRAI (PC)"/>
        <s v="OIGNONS ROUGE EMINCE (KG)" u="1"/>
        <s v="PAIN BURGER NATURE 140G (PC)" u="1"/>
        <s v="BATAVIA FEUILLE (KG)" u="1"/>
        <s v="MOZZARELLA FILAMENT (ou RAPE) FRAIS (KG)" u="1"/>
        <s v="JAMBON CUIT (KG)" u="1"/>
        <s v="SAUMON FUME (KG)" u="1"/>
      </sharedItems>
    </cacheField>
    <cacheField name="ACHAT1" numFmtId="0">
      <sharedItems containsBlank="1"/>
    </cacheField>
    <cacheField name="ACHAT2" numFmtId="0">
      <sharedItems containsBlank="1"/>
    </cacheField>
    <cacheField name="Unité de base" numFmtId="0">
      <sharedItems/>
    </cacheField>
    <cacheField name="Stock en_x000a_cours_x000a_Qté" numFmtId="0">
      <sharedItems containsSemiMixedTypes="0" containsString="0" containsNumber="1" minValue="0" maxValue="5800"/>
    </cacheField>
    <cacheField name="SI en €" numFmtId="0">
      <sharedItems containsSemiMixedTypes="0" containsString="0" containsNumber="1" minValue="0" maxValue="306.88"/>
    </cacheField>
    <cacheField name="Achat_x000a_QTE" numFmtId="0">
      <sharedItems containsSemiMixedTypes="0" containsString="0" containsNumber="1" minValue="0" maxValue="6644.4000000000005"/>
    </cacheField>
    <cacheField name="Achat_x000a_€" numFmtId="0">
      <sharedItems containsMixedTypes="1" containsNumber="1" minValue="0" maxValue="1328.88"/>
    </cacheField>
    <cacheField name="QTE_x000a_Utilisée" numFmtId="0">
      <sharedItems containsSemiMixedTypes="0" containsString="0" containsNumber="1" minValue="0" maxValue="5896"/>
    </cacheField>
    <cacheField name="Montant_x000a_ utilisé" numFmtId="0">
      <sharedItems containsMixedTypes="1" containsNumber="1" minValue="0" maxValue="1179.2"/>
    </cacheField>
    <cacheField name="Stock en cours_x000a_QTE" numFmtId="0">
      <sharedItems containsMixedTypes="1" containsNumber="1" minValue="0" maxValue="5000"/>
    </cacheField>
    <cacheField name="Prix en EUR" numFmtId="0">
      <sharedItems containsMixedTypes="1" containsNumber="1" minValue="0" maxValue="20"/>
    </cacheField>
    <cacheField name="Valeur Stock en Eur" numFmtId="0">
      <sharedItems containsMixedTypes="1" containsNumber="1" minValue="0" maxValue="306.88"/>
    </cacheField>
    <cacheField name="Ecart_x000a_QTE" numFmtId="0">
      <sharedItems containsBlank="1" containsMixedTypes="1" containsNumber="1" minValue="-3243" maxValue="2900"/>
    </cacheField>
    <cacheField name="Ecart_x000a_€" numFmtId="0">
      <sharedItems containsSemiMixedTypes="0" containsString="0" containsNumber="1" minValue="-248.9983" maxValue="189.64725000000001"/>
    </cacheField>
    <cacheField name="Rang" numFmtId="0">
      <sharedItems containsSemiMixedTypes="0" containsString="0" containsNumber="1" containsInteger="1" minValue="1" maxValue="373" count="238">
        <n v="120"/>
        <n v="93"/>
        <n v="323"/>
        <n v="10"/>
        <n v="369"/>
        <n v="345"/>
        <n v="372"/>
        <n v="370"/>
        <n v="38"/>
        <n v="80"/>
        <n v="103"/>
        <n v="331"/>
        <n v="66"/>
        <n v="339"/>
        <n v="347"/>
        <n v="303"/>
        <n v="31"/>
        <n v="110"/>
        <n v="115"/>
        <n v="299"/>
        <n v="54"/>
        <n v="301"/>
        <n v="79"/>
        <n v="94"/>
        <n v="76"/>
        <n v="360"/>
        <n v="84"/>
        <n v="309"/>
        <n v="65"/>
        <n v="95"/>
        <n v="319"/>
        <n v="60"/>
        <n v="353"/>
        <n v="109"/>
        <n v="72"/>
        <n v="106"/>
        <n v="96"/>
        <n v="300"/>
        <n v="315"/>
        <n v="113"/>
        <n v="32"/>
        <n v="30"/>
        <n v="7"/>
        <n v="87"/>
        <n v="71"/>
        <n v="68"/>
        <n v="340"/>
        <n v="52"/>
        <n v="359"/>
        <n v="108"/>
        <n v="366"/>
        <n v="63"/>
        <n v="43"/>
        <n v="354"/>
        <n v="97"/>
        <n v="4"/>
        <n v="334"/>
        <n v="69"/>
        <n v="16"/>
        <n v="23"/>
        <n v="295"/>
        <n v="2"/>
        <n v="5"/>
        <n v="107"/>
        <n v="70"/>
        <n v="324"/>
        <n v="46"/>
        <n v="346"/>
        <n v="40"/>
        <n v="27"/>
        <n v="67"/>
        <n v="77"/>
        <n v="335"/>
        <n v="102"/>
        <n v="373"/>
        <n v="17"/>
        <n v="9"/>
        <n v="22"/>
        <n v="62"/>
        <n v="44"/>
        <n v="118"/>
        <n v="47"/>
        <n v="6"/>
        <n v="41"/>
        <n v="48"/>
        <n v="362"/>
        <n v="50"/>
        <n v="312"/>
        <n v="363"/>
        <n v="320"/>
        <n v="308"/>
        <n v="348"/>
        <n v="336"/>
        <n v="116"/>
        <n v="117"/>
        <n v="322"/>
        <n v="59"/>
        <n v="82"/>
        <n v="18"/>
        <n v="28"/>
        <n v="42"/>
        <n v="355"/>
        <n v="337"/>
        <n v="53"/>
        <n v="368"/>
        <n v="307"/>
        <n v="305"/>
        <n v="302"/>
        <n v="318"/>
        <n v="14"/>
        <n v="371"/>
        <n v="357"/>
        <n v="104"/>
        <n v="57"/>
        <n v="36"/>
        <n v="21"/>
        <n v="35"/>
        <n v="25"/>
        <n v="86"/>
        <n v="343"/>
        <n v="89"/>
        <n v="351"/>
        <n v="19"/>
        <n v="367"/>
        <n v="20"/>
        <n v="26"/>
        <n v="294"/>
        <n v="327"/>
        <n v="45"/>
        <n v="11"/>
        <n v="332"/>
        <n v="296"/>
        <n v="105"/>
        <n v="342"/>
        <n v="111"/>
        <n v="297"/>
        <n v="358"/>
        <n v="364"/>
        <n v="83"/>
        <n v="330"/>
        <n v="119"/>
        <n v="356"/>
        <n v="81"/>
        <n v="88"/>
        <n v="55"/>
        <n v="75"/>
        <n v="352"/>
        <n v="15"/>
        <n v="78"/>
        <n v="24"/>
        <n v="99"/>
        <n v="341"/>
        <n v="37"/>
        <n v="328"/>
        <n v="100"/>
        <n v="306"/>
        <n v="329"/>
        <n v="64"/>
        <n v="34"/>
        <n v="29"/>
        <n v="311"/>
        <n v="365"/>
        <n v="13"/>
        <n v="49"/>
        <n v="73"/>
        <n v="298" u="1"/>
        <n v="256" u="1"/>
        <n v="285" u="1"/>
        <n v="314" u="1"/>
        <n v="272" u="1"/>
        <n v="259" u="1"/>
        <n v="61" u="1"/>
        <n v="288" u="1"/>
        <n v="251" u="1"/>
        <n v="317" u="1"/>
        <n v="275" u="1"/>
        <n v="304" u="1"/>
        <n v="262" u="1"/>
        <n v="112" u="1"/>
        <n v="291" u="1"/>
        <n v="91" u="1"/>
        <n v="278" u="1"/>
        <n v="349" u="1"/>
        <n v="265" u="1"/>
        <n v="254" u="1"/>
        <n v="74" u="1"/>
        <n v="281" u="1"/>
        <n v="310" u="1"/>
        <n v="268" u="1"/>
        <n v="326" u="1"/>
        <n v="284" u="1"/>
        <n v="313" u="1"/>
        <n v="271" u="1"/>
        <n v="258" u="1"/>
        <n v="287" u="1"/>
        <n v="316" u="1"/>
        <n v="90" u="1"/>
        <n v="274" u="1"/>
        <n v="261" u="1"/>
        <n v="290" u="1"/>
        <n v="56" u="1"/>
        <n v="252" u="1"/>
        <n v="33" u="1"/>
        <n v="277" u="1"/>
        <n v="98" u="1"/>
        <n v="58" u="1"/>
        <n v="264" u="1"/>
        <n v="293" u="1"/>
        <n v="280" u="1"/>
        <n v="1" u="1"/>
        <n v="267" u="1"/>
        <n v="3" u="1"/>
        <n v="8" u="1"/>
        <n v="39" u="1"/>
        <n v="85" u="1"/>
        <n v="255" u="1"/>
        <n v="325" u="1"/>
        <n v="283" u="1"/>
        <n v="270" u="1"/>
        <n v="257" u="1"/>
        <n v="286" u="1"/>
        <n v="250" u="1"/>
        <n v="273" u="1"/>
        <n v="260" u="1"/>
        <n v="289" u="1"/>
        <n v="101" u="1"/>
        <n v="276" u="1"/>
        <n v="263" u="1"/>
        <n v="292" u="1"/>
        <n v="253" u="1"/>
        <n v="321" u="1"/>
        <n v="51" u="1"/>
        <n v="279" u="1"/>
        <n v="266" u="1"/>
        <n v="92" u="1"/>
        <n v="282" u="1"/>
        <n v="12" u="1"/>
        <n v="269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25">
  <r>
    <x v="0"/>
    <m/>
    <m/>
    <s v="kilogramme"/>
    <n v="0"/>
    <n v="0"/>
    <n v="0"/>
    <n v="0"/>
    <n v="0"/>
    <n v="0"/>
    <n v="0"/>
    <n v="2.5"/>
    <n v="0"/>
    <n v="0"/>
    <n v="0"/>
    <x v="0"/>
  </r>
  <r>
    <x v="1"/>
    <m/>
    <m/>
    <s v="kilogramme"/>
    <n v="11.04"/>
    <n v="56.8"/>
    <n v="0"/>
    <n v="0"/>
    <n v="0"/>
    <n v="0"/>
    <n v="11.04"/>
    <n v="5.14"/>
    <n v="56.8"/>
    <n v="0"/>
    <n v="0"/>
    <x v="0"/>
  </r>
  <r>
    <x v="2"/>
    <s v="AGITATEURS BOIS (1PCE=1 Boite de 1000u.)"/>
    <m/>
    <s v="Pièce"/>
    <n v="2"/>
    <n v="4.96"/>
    <n v="0"/>
    <n v="2.48"/>
    <n v="0"/>
    <n v="0"/>
    <n v="1"/>
    <n v="2.48"/>
    <n v="2.48"/>
    <n v="1"/>
    <n v="2.48"/>
    <x v="1"/>
  </r>
  <r>
    <x v="3"/>
    <m/>
    <m/>
    <s v="Pièce"/>
    <n v="0"/>
    <n v="0"/>
    <n v="0"/>
    <n v="0"/>
    <n v="0"/>
    <e v="#VALUE!"/>
    <s v="Pièce"/>
    <s v="Pièce"/>
    <s v="Pièce"/>
    <e v="#VALUE!"/>
    <n v="0"/>
    <x v="0"/>
  </r>
  <r>
    <x v="4"/>
    <m/>
    <m/>
    <s v="kilogramme"/>
    <n v="0"/>
    <n v="0"/>
    <n v="0"/>
    <n v="0"/>
    <n v="0"/>
    <n v="0"/>
    <n v="0"/>
    <n v="9.6"/>
    <n v="0"/>
    <n v="0"/>
    <n v="0"/>
    <x v="0"/>
  </r>
  <r>
    <x v="5"/>
    <s v="ALLUMETTES JAMBON SEC AOSTE VPF, Bq 500G"/>
    <m/>
    <s v="kilogramme"/>
    <n v="1.615"/>
    <n v="19.21"/>
    <n v="8"/>
    <n v="94.8"/>
    <n v="6.8"/>
    <n v="80.58"/>
    <n v="3.5"/>
    <n v="11.85"/>
    <n v="41.46"/>
    <n v="-0.68499999999999961"/>
    <n v="-8.117249999999995"/>
    <x v="2"/>
  </r>
  <r>
    <x v="6"/>
    <m/>
    <m/>
    <s v="Pièce"/>
    <n v="0"/>
    <n v="0"/>
    <n v="0"/>
    <n v="0"/>
    <n v="0"/>
    <n v="0"/>
    <n v="0"/>
    <n v="2"/>
    <n v="0"/>
    <n v="0"/>
    <n v="0"/>
    <x v="0"/>
  </r>
  <r>
    <x v="7"/>
    <m/>
    <m/>
    <s v="Pièce"/>
    <n v="0"/>
    <n v="0"/>
    <n v="0"/>
    <n v="0"/>
    <n v="0"/>
    <n v="0"/>
    <n v="0"/>
    <n v="1.5"/>
    <n v="0"/>
    <n v="0"/>
    <n v="0"/>
    <x v="0"/>
  </r>
  <r>
    <x v="8"/>
    <m/>
    <m/>
    <s v="Pièce"/>
    <n v="0"/>
    <n v="0"/>
    <n v="0"/>
    <n v="0"/>
    <n v="0"/>
    <e v="#VALUE!"/>
    <s v="Pièce"/>
    <s v="Pièce"/>
    <s v="Pièce"/>
    <e v="#VALUE!"/>
    <n v="0"/>
    <x v="0"/>
  </r>
  <r>
    <x v="9"/>
    <s v="ASSIETTE NOIRE SALADE (WAVY) 750 ML"/>
    <m/>
    <s v="Pièce"/>
    <n v="660"/>
    <n v="68.98"/>
    <n v="0"/>
    <e v="#N/A"/>
    <n v="0"/>
    <n v="0"/>
    <n v="4.2"/>
    <n v="0.1"/>
    <n v="0.44"/>
    <n v="655.8"/>
    <n v="65.58"/>
    <x v="3"/>
  </r>
  <r>
    <x v="10"/>
    <m/>
    <m/>
    <s v="Pièce"/>
    <n v="0"/>
    <n v="0"/>
    <n v="0"/>
    <n v="0"/>
    <n v="2640"/>
    <e v="#VALUE!"/>
    <s v="Pièce"/>
    <s v="Pièce"/>
    <s v="Pièce"/>
    <e v="#VALUE!"/>
    <n v="0"/>
    <x v="0"/>
  </r>
  <r>
    <x v="11"/>
    <m/>
    <m/>
    <s v="Pièce"/>
    <n v="0"/>
    <n v="0"/>
    <n v="0"/>
    <n v="0"/>
    <n v="0"/>
    <n v="0"/>
    <n v="0"/>
    <n v="0.22"/>
    <n v="0"/>
    <n v="0"/>
    <n v="0"/>
    <x v="0"/>
  </r>
  <r>
    <x v="12"/>
    <s v="BAGUETTE BLANCHE, L'unité (P)"/>
    <m/>
    <s v="Pièce"/>
    <n v="0"/>
    <n v="0"/>
    <n v="0"/>
    <e v="#N/A"/>
    <n v="362.5"/>
    <e v="#VALUE!"/>
    <s v="Pièce"/>
    <s v="Pièce"/>
    <s v="Pièce"/>
    <e v="#VALUE!"/>
    <n v="0"/>
    <x v="0"/>
  </r>
  <r>
    <x v="13"/>
    <m/>
    <m/>
    <s v="Pièce"/>
    <n v="0"/>
    <n v="0"/>
    <n v="0"/>
    <n v="0"/>
    <n v="0"/>
    <e v="#VALUE!"/>
    <s v="Pièce"/>
    <s v="Pièce"/>
    <s v="Pièce"/>
    <e v="#VALUE!"/>
    <n v="0"/>
    <x v="0"/>
  </r>
  <r>
    <x v="14"/>
    <s v="BAGUETTE RUSTIQUE 280G (Parisienne), Pce"/>
    <m/>
    <s v="Pièce"/>
    <n v="53"/>
    <n v="27.77"/>
    <n v="50.38461538461538"/>
    <n v="26.2"/>
    <n v="434"/>
    <n v="225.68"/>
    <n v="0"/>
    <n v="0.52"/>
    <n v="0"/>
    <n v="-330.61538461538464"/>
    <n v="-171.92000000000002"/>
    <x v="4"/>
  </r>
  <r>
    <x v="15"/>
    <m/>
    <m/>
    <s v="Pièce"/>
    <n v="0"/>
    <n v="0"/>
    <n v="0"/>
    <n v="0"/>
    <n v="0"/>
    <n v="0"/>
    <n v="0"/>
    <n v="0.28000000000000003"/>
    <n v="0"/>
    <n v="0"/>
    <n v="0"/>
    <x v="0"/>
  </r>
  <r>
    <x v="16"/>
    <m/>
    <m/>
    <s v="Pièce"/>
    <n v="0"/>
    <n v="0"/>
    <n v="0"/>
    <n v="0"/>
    <n v="0"/>
    <n v="0"/>
    <n v="0"/>
    <n v="4.96"/>
    <n v="0"/>
    <n v="0"/>
    <n v="0"/>
    <x v="0"/>
  </r>
  <r>
    <x v="17"/>
    <m/>
    <m/>
    <s v="kilogramme"/>
    <n v="2"/>
    <n v="10.9"/>
    <n v="0"/>
    <n v="0"/>
    <n v="0"/>
    <n v="0"/>
    <n v="2"/>
    <n v="0"/>
    <n v="10.9"/>
    <n v="0"/>
    <n v="0"/>
    <x v="0"/>
  </r>
  <r>
    <x v="18"/>
    <s v="BATAVIA COUPEE, Sach 400G"/>
    <m/>
    <s v="kilogramme"/>
    <n v="0"/>
    <n v="0"/>
    <n v="25.999999999999996"/>
    <n v="100.1"/>
    <n v="28.949000000000002"/>
    <n v="111.45365000000001"/>
    <n v="2"/>
    <n v="3.85"/>
    <n v="7.7"/>
    <n v="-4.9490000000000052"/>
    <n v="-19.053650000000019"/>
    <x v="5"/>
  </r>
  <r>
    <x v="19"/>
    <s v="BEIGNET NATURE (MASCOTTE) 90 Gr, L'unité"/>
    <m/>
    <s v="Pièce"/>
    <n v="116"/>
    <n v="44.08"/>
    <n v="0"/>
    <e v="#N/A"/>
    <n v="718"/>
    <n v="272.83999999999997"/>
    <n v="0"/>
    <n v="0.38"/>
    <n v="0"/>
    <n v="-602"/>
    <n v="-228.76"/>
    <x v="6"/>
  </r>
  <r>
    <x v="20"/>
    <m/>
    <m/>
    <s v="kilogramme"/>
    <n v="0"/>
    <n v="0"/>
    <n v="0"/>
    <n v="0"/>
    <n v="0"/>
    <n v="0"/>
    <n v="0"/>
    <n v="5"/>
    <n v="0"/>
    <n v="0"/>
    <n v="0"/>
    <x v="0"/>
  </r>
  <r>
    <x v="21"/>
    <s v="BEURRE LEGER TARTIMALIN DOUX 40%, Bq 1KG"/>
    <m/>
    <s v="kilogramme"/>
    <n v="5.4450000000000003"/>
    <n v="23.75"/>
    <n v="0"/>
    <e v="#N/A"/>
    <n v="43.56"/>
    <n v="189.48599999999999"/>
    <n v="4.4000000000000004"/>
    <n v="4.3499999999999996"/>
    <n v="19.14"/>
    <n v="-42.515000000000001"/>
    <n v="-184.94024999999999"/>
    <x v="7"/>
  </r>
  <r>
    <x v="22"/>
    <m/>
    <m/>
    <s v="Pièce"/>
    <n v="0"/>
    <n v="0"/>
    <n v="0"/>
    <n v="0"/>
    <n v="0"/>
    <e v="#VALUE!"/>
    <s v="Pièce"/>
    <s v="Pièce"/>
    <s v="Pièce"/>
    <e v="#VALUE!"/>
    <n v="0"/>
    <x v="0"/>
  </r>
  <r>
    <x v="23"/>
    <s v="BOBINE OUATE (Essuie Mains)"/>
    <m/>
    <s v="Pièce"/>
    <n v="8"/>
    <n v="16.02"/>
    <n v="0"/>
    <e v="#N/A"/>
    <n v="0"/>
    <n v="0"/>
    <n v="0"/>
    <n v="2"/>
    <n v="0"/>
    <n v="8"/>
    <n v="16"/>
    <x v="8"/>
  </r>
  <r>
    <x v="24"/>
    <m/>
    <m/>
    <s v="Pièce"/>
    <n v="400"/>
    <n v="306.88"/>
    <n v="0"/>
    <n v="0"/>
    <n v="0"/>
    <n v="0"/>
    <n v="400"/>
    <n v="0"/>
    <n v="306.88"/>
    <n v="0"/>
    <n v="0"/>
    <x v="0"/>
  </r>
  <r>
    <x v="25"/>
    <s v="BOITE PATIS.  15X15X4 NEUTRE"/>
    <m/>
    <s v="Pièce"/>
    <n v="408"/>
    <n v="37.82"/>
    <n v="0"/>
    <e v="#N/A"/>
    <n v="0"/>
    <n v="0"/>
    <n v="365"/>
    <n v="0.09"/>
    <n v="33.83"/>
    <n v="43"/>
    <n v="3.8699999999999997"/>
    <x v="9"/>
  </r>
  <r>
    <x v="26"/>
    <s v="BOITE PATIS. 10X10X4 NEUTRE"/>
    <m/>
    <s v="Pièce"/>
    <n v="0"/>
    <n v="0"/>
    <n v="0"/>
    <e v="#N/A"/>
    <n v="0"/>
    <e v="#VALUE!"/>
    <s v="Pièce"/>
    <s v="Pièce"/>
    <s v="Pièce"/>
    <e v="#VALUE!"/>
    <n v="0"/>
    <x v="0"/>
  </r>
  <r>
    <x v="27"/>
    <m/>
    <m/>
    <s v="Pièce"/>
    <n v="300"/>
    <n v="23.02"/>
    <n v="0"/>
    <n v="0"/>
    <n v="0"/>
    <n v="0"/>
    <n v="283"/>
    <n v="0.08"/>
    <n v="21.72"/>
    <n v="17"/>
    <n v="1.36"/>
    <x v="10"/>
  </r>
  <r>
    <x v="28"/>
    <m/>
    <m/>
    <s v="Pièce"/>
    <n v="105"/>
    <n v="37.78"/>
    <n v="0"/>
    <n v="0"/>
    <n v="0"/>
    <n v="0"/>
    <n v="112"/>
    <n v="0"/>
    <n v="40.299999999999997"/>
    <n v="-7"/>
    <n v="0"/>
    <x v="0"/>
  </r>
  <r>
    <x v="29"/>
    <s v="BOITE PIZZA 26X26X4"/>
    <m/>
    <s v="Pièce"/>
    <n v="34"/>
    <n v="4.38"/>
    <n v="0"/>
    <n v="12.9"/>
    <n v="0"/>
    <n v="0"/>
    <n v="123"/>
    <n v="0.13"/>
    <n v="15.86"/>
    <n v="-89"/>
    <n v="-11.57"/>
    <x v="11"/>
  </r>
  <r>
    <x v="30"/>
    <m/>
    <m/>
    <s v="Pièce"/>
    <n v="3"/>
    <n v="0.28999999999999998"/>
    <n v="0"/>
    <n v="0"/>
    <n v="0"/>
    <n v="0"/>
    <n v="0"/>
    <n v="0"/>
    <n v="0"/>
    <n v="3"/>
    <n v="0"/>
    <x v="0"/>
  </r>
  <r>
    <x v="31"/>
    <m/>
    <m/>
    <s v="Pièce"/>
    <n v="2"/>
    <n v="0.21"/>
    <n v="0"/>
    <n v="0"/>
    <n v="0"/>
    <n v="0"/>
    <n v="0"/>
    <n v="0"/>
    <n v="0"/>
    <n v="2"/>
    <n v="0"/>
    <x v="0"/>
  </r>
  <r>
    <x v="32"/>
    <m/>
    <m/>
    <s v="Pièce"/>
    <n v="0"/>
    <n v="0"/>
    <n v="0"/>
    <n v="0"/>
    <n v="0"/>
    <e v="#VALUE!"/>
    <s v="Pièce"/>
    <s v="Pièce"/>
    <s v="Pièce"/>
    <e v="#VALUE!"/>
    <n v="0"/>
    <x v="0"/>
  </r>
  <r>
    <x v="33"/>
    <s v="BRIOCHETTE 55 Gr, L'unité (P155)"/>
    <m/>
    <s v="Pièce"/>
    <n v="112"/>
    <n v="21.39"/>
    <n v="0"/>
    <e v="#N/A"/>
    <n v="74"/>
    <n v="14.06"/>
    <n v="0.01"/>
    <n v="0.19"/>
    <n v="0"/>
    <n v="37.989999999999995"/>
    <n v="7.2180999999999989"/>
    <x v="12"/>
  </r>
  <r>
    <x v="34"/>
    <m/>
    <m/>
    <s v="kilogramme"/>
    <n v="0"/>
    <n v="0"/>
    <n v="0"/>
    <n v="0"/>
    <n v="0"/>
    <n v="0"/>
    <n v="0"/>
    <n v="12.26"/>
    <n v="0"/>
    <n v="0"/>
    <n v="0"/>
    <x v="0"/>
  </r>
  <r>
    <x v="35"/>
    <m/>
    <m/>
    <s v="Pièce"/>
    <n v="9"/>
    <n v="6.24"/>
    <n v="0"/>
    <n v="0"/>
    <n v="8"/>
    <n v="5.52"/>
    <n v="23"/>
    <n v="0.69"/>
    <n v="15.95"/>
    <n v="-22"/>
    <n v="-15.18"/>
    <x v="13"/>
  </r>
  <r>
    <x v="36"/>
    <s v="BTE ICE TEA PECHE 33CL, L'unité"/>
    <m/>
    <s v="Pièce"/>
    <n v="63"/>
    <n v="29.75"/>
    <n v="1036.5744680851064"/>
    <n v="487.19"/>
    <n v="968"/>
    <n v="454.96"/>
    <n v="182"/>
    <n v="0.47"/>
    <n v="85.91"/>
    <n v="-50.425531914893554"/>
    <n v="-23.699999999999971"/>
    <x v="14"/>
  </r>
  <r>
    <x v="37"/>
    <s v="BTE LIPTON ICE TEA GREEN AGRUME 33CL, Pc"/>
    <m/>
    <s v="Pièce"/>
    <n v="0"/>
    <n v="0"/>
    <n v="0"/>
    <e v="#N/A"/>
    <n v="3"/>
    <n v="1.56"/>
    <n v="0"/>
    <n v="0.52"/>
    <n v="0"/>
    <n v="-3"/>
    <n v="-1.56"/>
    <x v="15"/>
  </r>
  <r>
    <x v="38"/>
    <s v="BTE OASIS TROPICAL SLIM 33CL, L'unité"/>
    <m/>
    <s v="Pièce"/>
    <n v="90"/>
    <n v="46.88"/>
    <n v="649.03846153846155"/>
    <n v="337.5"/>
    <n v="556"/>
    <n v="289.12"/>
    <n v="147"/>
    <n v="0.52"/>
    <n v="76.56"/>
    <n v="36.038461538461547"/>
    <n v="18.740000000000006"/>
    <x v="16"/>
  </r>
  <r>
    <x v="39"/>
    <s v="BTE ORANGINA 33CL, L'unité"/>
    <m/>
    <s v="Pièce"/>
    <n v="52"/>
    <n v="27.19"/>
    <n v="410.28846153846149"/>
    <n v="213.35"/>
    <n v="367"/>
    <n v="190.84"/>
    <n v="94"/>
    <n v="0.52"/>
    <n v="49.16"/>
    <n v="1.2884615384614904"/>
    <n v="0.66999999999997506"/>
    <x v="17"/>
  </r>
  <r>
    <x v="40"/>
    <s v="BTE PEPSI COLA REG 33CL, L'unité"/>
    <m/>
    <s v="Pièce"/>
    <n v="79"/>
    <n v="28.6"/>
    <n v="506.91666666666669"/>
    <n v="182.49"/>
    <n v="463"/>
    <n v="166.68"/>
    <n v="122"/>
    <n v="0.36"/>
    <n v="44.18"/>
    <n v="0.91666666666674246"/>
    <n v="0.33000000000002727"/>
    <x v="18"/>
  </r>
  <r>
    <x v="41"/>
    <m/>
    <m/>
    <s v="Pièce"/>
    <n v="0"/>
    <n v="0"/>
    <n v="0"/>
    <n v="0"/>
    <n v="0"/>
    <n v="0"/>
    <n v="0"/>
    <n v="0.36"/>
    <n v="0"/>
    <n v="0"/>
    <n v="0"/>
    <x v="0"/>
  </r>
  <r>
    <x v="42"/>
    <s v="BTE PEPSI MAX 33CL, L'unité"/>
    <m/>
    <s v="Pièce"/>
    <n v="77"/>
    <n v="28.78"/>
    <n v="96.756756756756744"/>
    <n v="35.799999999999997"/>
    <n v="132"/>
    <n v="48.839999999999996"/>
    <n v="45"/>
    <n v="0.37"/>
    <n v="16.86"/>
    <n v="-3.2432432432432563"/>
    <n v="-1.2000000000000048"/>
    <x v="19"/>
  </r>
  <r>
    <x v="43"/>
    <s v="BTE PERRIER 33 cl, L'unité"/>
    <m/>
    <s v="Pièce"/>
    <n v="0"/>
    <n v="0"/>
    <n v="286.13333333333333"/>
    <n v="128.76"/>
    <n v="37"/>
    <n v="16.650000000000002"/>
    <n v="229"/>
    <n v="0.45"/>
    <n v="102.38"/>
    <n v="20.133333333333326"/>
    <n v="9.0599999999999969"/>
    <x v="20"/>
  </r>
  <r>
    <x v="44"/>
    <m/>
    <m/>
    <s v="Pièce"/>
    <n v="0"/>
    <n v="0"/>
    <n v="0"/>
    <n v="0"/>
    <n v="0"/>
    <e v="#VALUE!"/>
    <s v="Pièce"/>
    <s v="Pièce"/>
    <s v="Pièce"/>
    <e v="#VALUE!"/>
    <n v="0"/>
    <x v="0"/>
  </r>
  <r>
    <x v="45"/>
    <s v="BTE SCHWEPPES AGRUM ZERO SLIM 33CL, Pce"/>
    <m/>
    <s v="Pièce"/>
    <n v="147"/>
    <n v="76.12"/>
    <n v="143.42307692307691"/>
    <n v="74.58"/>
    <n v="180"/>
    <n v="93.600000000000009"/>
    <n v="113"/>
    <n v="0.52"/>
    <n v="58.53"/>
    <n v="-2.5769230769230944"/>
    <n v="-1.3400000000000092"/>
    <x v="21"/>
  </r>
  <r>
    <x v="46"/>
    <s v="BTE SEVEN-UP REG 33CL, L'unité"/>
    <m/>
    <s v="Pièce"/>
    <n v="81"/>
    <n v="30.71"/>
    <n v="263.4210526315789"/>
    <n v="100.1"/>
    <n v="266"/>
    <n v="101.08"/>
    <n v="68"/>
    <n v="0.38"/>
    <n v="25.78"/>
    <n v="10.421052631578902"/>
    <n v="3.9599999999999831"/>
    <x v="22"/>
  </r>
  <r>
    <x v="47"/>
    <m/>
    <m/>
    <s v="Pièce"/>
    <n v="0"/>
    <n v="0"/>
    <n v="0"/>
    <n v="0"/>
    <n v="0"/>
    <e v="#VALUE!"/>
    <s v="Pièce"/>
    <s v="Pièce"/>
    <s v="Pièce"/>
    <e v="#VALUE!"/>
    <n v="0"/>
    <x v="0"/>
  </r>
  <r>
    <x v="48"/>
    <m/>
    <m/>
    <s v="Pièce"/>
    <n v="0"/>
    <n v="0"/>
    <n v="0"/>
    <n v="0"/>
    <n v="0"/>
    <n v="0"/>
    <n v="0"/>
    <n v="0.38"/>
    <n v="0"/>
    <n v="0"/>
    <n v="0"/>
    <x v="0"/>
  </r>
  <r>
    <x v="49"/>
    <m/>
    <m/>
    <s v="kilogramme"/>
    <n v="0.5"/>
    <n v="3.73"/>
    <n v="0"/>
    <n v="0"/>
    <n v="0"/>
    <n v="0"/>
    <n v="0.2"/>
    <n v="7.46"/>
    <n v="1.49"/>
    <n v="0.3"/>
    <n v="2.238"/>
    <x v="23"/>
  </r>
  <r>
    <x v="50"/>
    <m/>
    <m/>
    <s v="Pièce"/>
    <n v="0"/>
    <n v="0"/>
    <n v="0"/>
    <n v="0"/>
    <n v="0"/>
    <e v="#VALUE!"/>
    <s v="Pièce"/>
    <s v="Pièce"/>
    <s v="Pièce"/>
    <e v="#VALUE!"/>
    <n v="0"/>
    <x v="0"/>
  </r>
  <r>
    <x v="51"/>
    <m/>
    <m/>
    <s v="Pièce"/>
    <n v="500"/>
    <n v="20.75"/>
    <n v="0"/>
    <n v="0"/>
    <n v="0"/>
    <n v="0"/>
    <n v="450"/>
    <n v="0"/>
    <n v="18.68"/>
    <n v="50"/>
    <n v="0"/>
    <x v="0"/>
  </r>
  <r>
    <x v="52"/>
    <s v="CAISSETTE OUVERTE PATISSIERE 16X12X5"/>
    <m/>
    <s v="Pièce"/>
    <n v="380"/>
    <n v="25.73"/>
    <n v="0"/>
    <e v="#N/A"/>
    <n v="0"/>
    <n v="0"/>
    <n v="322"/>
    <n v="7.0000000000000007E-2"/>
    <n v="21.8"/>
    <n v="58"/>
    <n v="4.0600000000000005"/>
    <x v="24"/>
  </r>
  <r>
    <x v="53"/>
    <m/>
    <m/>
    <s v="Pièce"/>
    <n v="1500"/>
    <n v="62.21"/>
    <n v="0"/>
    <n v="0"/>
    <n v="0"/>
    <n v="0"/>
    <n v="1350"/>
    <n v="0"/>
    <n v="55.99"/>
    <n v="150"/>
    <n v="0"/>
    <x v="0"/>
  </r>
  <r>
    <x v="54"/>
    <s v="CANELE (Surg) 60G, L'unité"/>
    <m/>
    <s v="Pièce"/>
    <n v="0"/>
    <n v="0"/>
    <n v="0"/>
    <e v="#N/A"/>
    <n v="0"/>
    <n v="0"/>
    <n v="0"/>
    <n v="0.4"/>
    <n v="0"/>
    <n v="0"/>
    <n v="0"/>
    <x v="0"/>
  </r>
  <r>
    <x v="55"/>
    <m/>
    <m/>
    <s v="litre"/>
    <n v="0"/>
    <n v="0"/>
    <n v="0"/>
    <n v="0"/>
    <n v="0"/>
    <n v="0"/>
    <n v="9.89"/>
    <n v="5"/>
    <n v="49.45"/>
    <n v="-9.89"/>
    <n v="-49.45"/>
    <x v="25"/>
  </r>
  <r>
    <x v="56"/>
    <m/>
    <m/>
    <s v="Pièce"/>
    <n v="0"/>
    <n v="0"/>
    <n v="0"/>
    <n v="0"/>
    <n v="0"/>
    <e v="#VALUE!"/>
    <s v="Pièce"/>
    <s v="Pièce"/>
    <s v="Pièce"/>
    <e v="#VALUE!"/>
    <n v="0"/>
    <x v="0"/>
  </r>
  <r>
    <x v="57"/>
    <m/>
    <m/>
    <s v="Pièce"/>
    <n v="382"/>
    <n v="9.86"/>
    <n v="0"/>
    <n v="0"/>
    <n v="0"/>
    <n v="0"/>
    <n v="280"/>
    <n v="0.03"/>
    <n v="7.23"/>
    <n v="102"/>
    <n v="3.06"/>
    <x v="26"/>
  </r>
  <r>
    <x v="58"/>
    <m/>
    <m/>
    <s v="Pièce"/>
    <n v="0"/>
    <n v="0"/>
    <n v="0"/>
    <n v="0"/>
    <n v="0"/>
    <e v="#VALUE!"/>
    <s v="Pièce"/>
    <s v="Pièce"/>
    <s v="Pièce"/>
    <e v="#VALUE!"/>
    <n v="0"/>
    <x v="0"/>
  </r>
  <r>
    <x v="59"/>
    <m/>
    <m/>
    <s v="Pièce"/>
    <n v="0"/>
    <n v="0"/>
    <n v="0"/>
    <n v="0"/>
    <n v="0"/>
    <e v="#VALUE!"/>
    <s v="Pièce"/>
    <s v="Pièce"/>
    <s v="Pièce"/>
    <e v="#VALUE!"/>
    <n v="0"/>
    <x v="0"/>
  </r>
  <r>
    <x v="60"/>
    <m/>
    <m/>
    <s v="kilogramme"/>
    <n v="0"/>
    <n v="0"/>
    <n v="0"/>
    <n v="0"/>
    <n v="0"/>
    <n v="0"/>
    <n v="0"/>
    <n v="3.68"/>
    <n v="0"/>
    <n v="0"/>
    <n v="0"/>
    <x v="0"/>
  </r>
  <r>
    <x v="61"/>
    <s v="CHAMPIGNON EMINCE, Le kilo"/>
    <m/>
    <s v="kilogramme"/>
    <n v="0"/>
    <n v="0"/>
    <n v="0"/>
    <e v="#N/A"/>
    <n v="0.46"/>
    <n v="1.7020000000000002"/>
    <n v="0.27"/>
    <n v="3.7"/>
    <n v="1"/>
    <n v="-0.73"/>
    <n v="-2.7010000000000001"/>
    <x v="27"/>
  </r>
  <r>
    <x v="62"/>
    <s v="CHAUSSONS POMMES 105 Gr, L'unité"/>
    <m/>
    <s v="Pièce"/>
    <n v="50"/>
    <n v="15.58"/>
    <n v="100.51612903225806"/>
    <n v="31.16"/>
    <n v="116"/>
    <n v="35.96"/>
    <n v="10"/>
    <n v="0.31"/>
    <n v="3.12"/>
    <n v="24.51612903225805"/>
    <n v="7.5999999999999952"/>
    <x v="28"/>
  </r>
  <r>
    <x v="63"/>
    <s v="CHEVRE RONDELLES, Sac 5 Kg (Tr D55mm)"/>
    <m/>
    <s v="kilogramme"/>
    <n v="2.2850000000000001"/>
    <n v="17.37"/>
    <n v="0"/>
    <e v="#N/A"/>
    <n v="0"/>
    <n v="0"/>
    <n v="2"/>
    <n v="7.6"/>
    <n v="15.2"/>
    <n v="0.28500000000000014"/>
    <n v="2.1660000000000008"/>
    <x v="29"/>
  </r>
  <r>
    <x v="64"/>
    <s v="CHIPS LAYS A L'ANCIENNE 45G, Le Sachet"/>
    <m/>
    <s v="Pièce"/>
    <n v="3"/>
    <n v="1.5"/>
    <n v="40"/>
    <n v="20"/>
    <n v="55"/>
    <n v="27.5"/>
    <n v="2"/>
    <n v="0.5"/>
    <n v="1"/>
    <n v="-14"/>
    <n v="-7"/>
    <x v="30"/>
  </r>
  <r>
    <x v="65"/>
    <m/>
    <m/>
    <s v="Pièce"/>
    <n v="38"/>
    <n v="19"/>
    <n v="0"/>
    <n v="0"/>
    <n v="0"/>
    <n v="0"/>
    <n v="22"/>
    <n v="0.5"/>
    <n v="11"/>
    <n v="16"/>
    <n v="8"/>
    <x v="31"/>
  </r>
  <r>
    <x v="66"/>
    <m/>
    <m/>
    <s v="Pièce"/>
    <n v="0"/>
    <n v="0"/>
    <n v="0"/>
    <n v="0"/>
    <n v="0"/>
    <n v="0"/>
    <n v="0"/>
    <n v="0.04"/>
    <n v="0"/>
    <n v="0"/>
    <n v="0"/>
    <x v="0"/>
  </r>
  <r>
    <x v="67"/>
    <m/>
    <m/>
    <s v="kilogramme"/>
    <n v="1.19"/>
    <n v="5.95"/>
    <n v="0"/>
    <n v="0"/>
    <n v="0"/>
    <n v="0"/>
    <n v="8.1999999999999993"/>
    <n v="4.57"/>
    <n v="37.5"/>
    <n v="-7.01"/>
    <n v="-32.035699999999999"/>
    <x v="32"/>
  </r>
  <r>
    <x v="68"/>
    <m/>
    <m/>
    <s v="Pièce"/>
    <n v="0"/>
    <n v="0"/>
    <n v="0"/>
    <n v="0"/>
    <n v="0"/>
    <e v="#VALUE!"/>
    <s v="Pièce"/>
    <s v="Pièce"/>
    <s v="Pièce"/>
    <e v="#VALUE!"/>
    <n v="0"/>
    <x v="0"/>
  </r>
  <r>
    <x v="69"/>
    <s v="CHOUQUETTE 25G, L'unité"/>
    <m/>
    <s v="Pièce"/>
    <n v="176"/>
    <n v="15.76"/>
    <n v="2340.3333333333335"/>
    <n v="210.63"/>
    <n v="2456"/>
    <n v="221.04"/>
    <n v="51"/>
    <n v="0.09"/>
    <n v="4.57"/>
    <n v="9.3333333333334849"/>
    <n v="0.84000000000001362"/>
    <x v="33"/>
  </r>
  <r>
    <x v="70"/>
    <s v="CHUNK CHOCO BLANC, Seau 3.75KG"/>
    <m/>
    <s v="kilogramme"/>
    <n v="3.4"/>
    <n v="24.25"/>
    <n v="0"/>
    <e v="#N/A"/>
    <n v="0.88"/>
    <n v="6.2744"/>
    <n v="1.84"/>
    <n v="7.13"/>
    <n v="13.12"/>
    <n v="0.67999999999999983"/>
    <n v="4.8483999999999989"/>
    <x v="34"/>
  </r>
  <r>
    <x v="71"/>
    <s v="CHUNK CHOCO AU LAIT, Seau 3.75KG"/>
    <m/>
    <s v="Pièce"/>
    <n v="0"/>
    <n v="0"/>
    <n v="0"/>
    <e v="#N/A"/>
    <n v="0"/>
    <e v="#VALUE!"/>
    <s v="Pièce"/>
    <s v="Pièce"/>
    <s v="Pièce"/>
    <e v="#VALUE!"/>
    <n v="0"/>
    <x v="0"/>
  </r>
  <r>
    <x v="72"/>
    <m/>
    <m/>
    <s v="Pièce"/>
    <n v="0"/>
    <n v="0"/>
    <n v="0"/>
    <n v="0"/>
    <n v="0"/>
    <e v="#VALUE!"/>
    <s v="Pièce"/>
    <s v="Pièce"/>
    <s v="Pièce"/>
    <e v="#VALUE!"/>
    <n v="0"/>
    <x v="0"/>
  </r>
  <r>
    <x v="73"/>
    <s v="CIBOULETTE, La botte"/>
    <m/>
    <s v="Pièce"/>
    <n v="1"/>
    <n v="0.97"/>
    <n v="0"/>
    <e v="#N/A"/>
    <n v="0"/>
    <n v="0"/>
    <n v="0"/>
    <n v="0.98"/>
    <n v="0"/>
    <n v="1"/>
    <n v="0.98"/>
    <x v="35"/>
  </r>
  <r>
    <x v="74"/>
    <m/>
    <m/>
    <s v="kilogramme"/>
    <n v="0"/>
    <n v="0"/>
    <n v="0"/>
    <n v="0"/>
    <n v="0"/>
    <n v="0"/>
    <n v="0"/>
    <n v="0"/>
    <n v="0"/>
    <n v="0"/>
    <n v="0"/>
    <x v="0"/>
  </r>
  <r>
    <x v="75"/>
    <m/>
    <m/>
    <s v="kilogramme"/>
    <n v="0"/>
    <n v="0"/>
    <n v="0"/>
    <n v="0"/>
    <n v="0"/>
    <n v="0"/>
    <n v="0"/>
    <n v="6.89"/>
    <n v="0"/>
    <n v="0"/>
    <n v="0"/>
    <x v="0"/>
  </r>
  <r>
    <x v="76"/>
    <m/>
    <m/>
    <s v="Pièce"/>
    <n v="0"/>
    <n v="0"/>
    <n v="0"/>
    <n v="0"/>
    <n v="0"/>
    <e v="#VALUE!"/>
    <s v="Pièce"/>
    <s v="Pièce"/>
    <s v="Pièce"/>
    <e v="#VALUE!"/>
    <n v="0"/>
    <x v="0"/>
  </r>
  <r>
    <x v="77"/>
    <m/>
    <m/>
    <s v="Pièce"/>
    <n v="0"/>
    <n v="0"/>
    <n v="0"/>
    <n v="0"/>
    <n v="0"/>
    <e v="#VALUE!"/>
    <s v="Pièce"/>
    <s v="Pièce"/>
    <s v="Pièce"/>
    <e v="#VALUE!"/>
    <n v="0"/>
    <x v="0"/>
  </r>
  <r>
    <x v="78"/>
    <s v="COMPOTE POMMES ANDROS 90G, La Gourde"/>
    <m/>
    <s v="Pièce"/>
    <n v="7"/>
    <n v="2.12"/>
    <n v="0"/>
    <e v="#N/A"/>
    <n v="0"/>
    <n v="0"/>
    <n v="0"/>
    <n v="0.3"/>
    <n v="0"/>
    <n v="7"/>
    <n v="2.1"/>
    <x v="36"/>
  </r>
  <r>
    <x v="79"/>
    <s v="COMPOTEE POMME POIRE RHUBARBE, Sac 1KG"/>
    <m/>
    <s v="kilogramme"/>
    <n v="0"/>
    <n v="0"/>
    <n v="0"/>
    <e v="#N/A"/>
    <n v="0.28000000000000003"/>
    <n v="1.2012"/>
    <n v="0"/>
    <n v="4.29"/>
    <n v="0"/>
    <n v="-0.28000000000000003"/>
    <n v="-1.2012"/>
    <x v="37"/>
  </r>
  <r>
    <x v="80"/>
    <s v="CONCOMBRE, La Pièce"/>
    <m/>
    <s v="Pièce"/>
    <n v="1.5"/>
    <n v="1.65"/>
    <n v="0"/>
    <e v="#N/A"/>
    <n v="7"/>
    <n v="6.58"/>
    <n v="1"/>
    <n v="0.94"/>
    <n v="0.94"/>
    <n v="-6.5"/>
    <n v="-6.1099999999999994"/>
    <x v="38"/>
  </r>
  <r>
    <x v="81"/>
    <m/>
    <m/>
    <s v="Pièce"/>
    <n v="37"/>
    <n v="3.12"/>
    <n v="0"/>
    <n v="0"/>
    <n v="0"/>
    <n v="0"/>
    <n v="32"/>
    <n v="0.08"/>
    <n v="2.72"/>
    <n v="5"/>
    <n v="0.4"/>
    <x v="39"/>
  </r>
  <r>
    <x v="82"/>
    <m/>
    <m/>
    <s v="Pièce"/>
    <n v="0"/>
    <n v="0"/>
    <n v="0"/>
    <n v="0"/>
    <n v="0"/>
    <n v="0"/>
    <n v="0"/>
    <n v="0.1"/>
    <n v="0"/>
    <n v="0"/>
    <n v="0"/>
    <x v="0"/>
  </r>
  <r>
    <x v="83"/>
    <m/>
    <m/>
    <s v="Pièce"/>
    <n v="0"/>
    <n v="0"/>
    <n v="0"/>
    <n v="0"/>
    <n v="0"/>
    <e v="#VALUE!"/>
    <s v="Pièce"/>
    <s v="Pièce"/>
    <s v="Pièce"/>
    <e v="#VALUE!"/>
    <n v="0"/>
    <x v="0"/>
  </r>
  <r>
    <x v="84"/>
    <s v="COOKIE PUCK NATURE PEPITES CHOCO 70G, PC"/>
    <m/>
    <s v="Pièce"/>
    <n v="54"/>
    <n v="17.82"/>
    <n v="800"/>
    <n v="264"/>
    <n v="515"/>
    <n v="169.95000000000002"/>
    <n v="283"/>
    <n v="0.33"/>
    <n v="93.39"/>
    <n v="56"/>
    <n v="18.48"/>
    <x v="40"/>
  </r>
  <r>
    <x v="85"/>
    <m/>
    <m/>
    <s v="kilogramme"/>
    <n v="15.44"/>
    <n v="33.06"/>
    <n v="0"/>
    <n v="0"/>
    <n v="1.2E-2"/>
    <n v="2.5680000000000001E-2"/>
    <n v="6.36"/>
    <n v="2.14"/>
    <n v="13.62"/>
    <n v="9.0679999999999978"/>
    <n v="19.405519999999996"/>
    <x v="41"/>
  </r>
  <r>
    <x v="86"/>
    <m/>
    <m/>
    <s v="kilogramme"/>
    <n v="6.6"/>
    <n v="87.73"/>
    <n v="0"/>
    <n v="0"/>
    <n v="0"/>
    <n v="0"/>
    <n v="0"/>
    <n v="13.29"/>
    <n v="0"/>
    <n v="6.6"/>
    <n v="87.713999999999984"/>
    <x v="42"/>
  </r>
  <r>
    <x v="87"/>
    <s v="COULIS DE FRUITS ROUGES SURG, BIDON 500G"/>
    <m/>
    <s v="Pièce"/>
    <n v="0"/>
    <n v="0"/>
    <n v="0"/>
    <e v="#N/A"/>
    <n v="0"/>
    <e v="#VALUE!"/>
    <s v="Pièce"/>
    <s v="Pièce"/>
    <s v="Pièce"/>
    <e v="#VALUE!"/>
    <n v="0"/>
    <x v="0"/>
  </r>
  <r>
    <x v="88"/>
    <m/>
    <m/>
    <s v="Pièce"/>
    <n v="0"/>
    <n v="0"/>
    <n v="0"/>
    <n v="0"/>
    <n v="0"/>
    <e v="#VALUE!"/>
    <s v="Pièce"/>
    <s v="Pièce"/>
    <s v="Pièce"/>
    <e v="#VALUE!"/>
    <n v="0"/>
    <x v="0"/>
  </r>
  <r>
    <x v="89"/>
    <m/>
    <m/>
    <s v="Pièce"/>
    <n v="0"/>
    <n v="0"/>
    <n v="0"/>
    <n v="0"/>
    <n v="0"/>
    <n v="0"/>
    <n v="0"/>
    <n v="0.03"/>
    <n v="0"/>
    <n v="0"/>
    <n v="0"/>
    <x v="0"/>
  </r>
  <r>
    <x v="90"/>
    <m/>
    <m/>
    <s v="Pièce"/>
    <n v="1.5"/>
    <n v="10.57"/>
    <n v="0"/>
    <n v="0"/>
    <n v="0"/>
    <n v="0"/>
    <n v="1.5"/>
    <n v="0"/>
    <n v="10.57"/>
    <n v="0"/>
    <n v="0"/>
    <x v="0"/>
  </r>
  <r>
    <x v="91"/>
    <m/>
    <m/>
    <s v="Pièce"/>
    <n v="540"/>
    <n v="9.67"/>
    <n v="0"/>
    <n v="0"/>
    <n v="0"/>
    <n v="0"/>
    <n v="400"/>
    <n v="0.02"/>
    <n v="7.16"/>
    <n v="140"/>
    <n v="2.8000000000000003"/>
    <x v="43"/>
  </r>
  <r>
    <x v="92"/>
    <s v="COUV / ASSIETTE NOIRE SALADE 750 ml"/>
    <m/>
    <s v="Pièce"/>
    <n v="0"/>
    <n v="0"/>
    <n v="0"/>
    <e v="#N/A"/>
    <n v="0"/>
    <e v="#VALUE!"/>
    <s v="Pièce"/>
    <s v="Pièce"/>
    <s v="Pièce"/>
    <e v="#VALUE!"/>
    <n v="0"/>
    <x v="0"/>
  </r>
  <r>
    <x v="93"/>
    <m/>
    <m/>
    <s v="Pièce"/>
    <n v="5527"/>
    <n v="55.27"/>
    <n v="0"/>
    <n v="0"/>
    <n v="0"/>
    <n v="0"/>
    <n v="5000"/>
    <n v="0.01"/>
    <n v="50"/>
    <n v="527"/>
    <n v="5.2700000000000005"/>
    <x v="44"/>
  </r>
  <r>
    <x v="94"/>
    <m/>
    <m/>
    <s v="Pièce"/>
    <n v="314"/>
    <n v="7.9"/>
    <n v="0"/>
    <n v="0"/>
    <n v="0"/>
    <n v="0"/>
    <n v="100"/>
    <n v="0.03"/>
    <n v="2.52"/>
    <n v="214"/>
    <n v="6.42"/>
    <x v="45"/>
  </r>
  <r>
    <x v="95"/>
    <m/>
    <m/>
    <s v="Pièce"/>
    <n v="227"/>
    <n v="4.32"/>
    <n v="0"/>
    <n v="0"/>
    <n v="0"/>
    <n v="0"/>
    <n v="1000"/>
    <n v="0.02"/>
    <n v="19.05"/>
    <n v="-773"/>
    <n v="-15.46"/>
    <x v="46"/>
  </r>
  <r>
    <x v="96"/>
    <m/>
    <m/>
    <s v="Pièce"/>
    <n v="300"/>
    <n v="11.31"/>
    <n v="0"/>
    <n v="0"/>
    <n v="0"/>
    <n v="0"/>
    <n v="300"/>
    <n v="0"/>
    <n v="11.31"/>
    <n v="0"/>
    <n v="0"/>
    <x v="0"/>
  </r>
  <r>
    <x v="97"/>
    <m/>
    <m/>
    <s v="kilogramme"/>
    <n v="13.4"/>
    <n v="91.84"/>
    <n v="0"/>
    <n v="0"/>
    <n v="0"/>
    <n v="0"/>
    <n v="13.7"/>
    <n v="0"/>
    <n v="93.9"/>
    <n v="-0.29999999999999893"/>
    <n v="0"/>
    <x v="0"/>
  </r>
  <r>
    <x v="98"/>
    <m/>
    <m/>
    <s v="kilogramme"/>
    <n v="0.85"/>
    <n v="0.35"/>
    <n v="0"/>
    <n v="0"/>
    <n v="0"/>
    <n v="0"/>
    <n v="0.85"/>
    <n v="0"/>
    <n v="0.35"/>
    <n v="0"/>
    <n v="0"/>
    <x v="0"/>
  </r>
  <r>
    <x v="99"/>
    <s v="CREME FOUETTEE UHT , Bombe de 500 Gr"/>
    <m/>
    <s v="kilogramme"/>
    <n v="1.5"/>
    <n v="14.79"/>
    <n v="0"/>
    <e v="#N/A"/>
    <n v="0"/>
    <n v="0"/>
    <n v="0.5"/>
    <n v="9.83"/>
    <n v="4.92"/>
    <n v="1"/>
    <n v="9.83"/>
    <x v="47"/>
  </r>
  <r>
    <x v="100"/>
    <m/>
    <m/>
    <s v="litre"/>
    <n v="0"/>
    <n v="0"/>
    <n v="0"/>
    <n v="0"/>
    <n v="0"/>
    <n v="0"/>
    <n v="0"/>
    <n v="2.6"/>
    <n v="0"/>
    <n v="0"/>
    <n v="0"/>
    <x v="0"/>
  </r>
  <r>
    <x v="101"/>
    <s v="CREME LIQUIDE SUP GASTRO 35%, BRICK 1 L"/>
    <m/>
    <s v="litre"/>
    <n v="3.8149999999999999"/>
    <n v="12.33"/>
    <n v="0"/>
    <e v="#N/A"/>
    <n v="6.7324999999999999"/>
    <n v="21.745975000000001"/>
    <n v="11.9"/>
    <n v="3.23"/>
    <n v="38.43"/>
    <n v="-14.817500000000001"/>
    <n v="-47.860525000000003"/>
    <x v="48"/>
  </r>
  <r>
    <x v="102"/>
    <s v="CREME PATISSIERE, Poche de 1,7 Kg"/>
    <m/>
    <s v="kilogramme"/>
    <n v="1.46"/>
    <n v="3.37"/>
    <n v="27.203463203463205"/>
    <n v="62.84"/>
    <n v="26"/>
    <n v="60.06"/>
    <n v="2.2799999999999998"/>
    <n v="2.31"/>
    <n v="5.27"/>
    <n v="0.38346320346320439"/>
    <n v="0.88580000000000214"/>
    <x v="49"/>
  </r>
  <r>
    <x v="103"/>
    <m/>
    <m/>
    <s v="Pièce"/>
    <n v="0"/>
    <n v="0"/>
    <n v="0"/>
    <n v="0"/>
    <n v="0"/>
    <e v="#VALUE!"/>
    <s v="Pièce"/>
    <s v="Pièce"/>
    <s v="Pièce"/>
    <e v="#VALUE!"/>
    <n v="0"/>
    <x v="0"/>
  </r>
  <r>
    <x v="104"/>
    <s v="CROISSANT ECL DU TER AOP 70G,PC (CRU BC)"/>
    <m/>
    <s v="Pièce"/>
    <n v="252"/>
    <n v="50.26"/>
    <n v="0"/>
    <e v="#N/A"/>
    <n v="841"/>
    <n v="151.38"/>
    <n v="131"/>
    <n v="0.18"/>
    <n v="23.93"/>
    <n v="-720"/>
    <n v="-129.6"/>
    <x v="50"/>
  </r>
  <r>
    <x v="105"/>
    <s v="CROISSANT ECLAT DU TERR 80G, PC (PAC BC)"/>
    <m/>
    <s v="Pièce"/>
    <n v="229"/>
    <n v="49.73"/>
    <n v="0"/>
    <e v="#N/A"/>
    <n v="0"/>
    <n v="0"/>
    <n v="194"/>
    <n v="0.22"/>
    <n v="42.13"/>
    <n v="35"/>
    <n v="7.7"/>
    <x v="51"/>
  </r>
  <r>
    <x v="106"/>
    <s v="CROISSANT FOUR CACAO NOISET 90G BF, Pce"/>
    <m/>
    <s v="Pièce"/>
    <n v="81"/>
    <n v="33.6"/>
    <n v="118.47619047619048"/>
    <n v="49.76"/>
    <n v="132"/>
    <n v="55.44"/>
    <n v="38"/>
    <n v="0.42"/>
    <n v="15.77"/>
    <n v="29.476190476190482"/>
    <n v="12.380000000000003"/>
    <x v="52"/>
  </r>
  <r>
    <x v="107"/>
    <m/>
    <m/>
    <s v="Pièce"/>
    <n v="0"/>
    <n v="0"/>
    <n v="0"/>
    <n v="0"/>
    <n v="0"/>
    <e v="#VALUE!"/>
    <s v="Pièce"/>
    <s v="Pièce"/>
    <s v="Pièce"/>
    <e v="#VALUE!"/>
    <n v="0"/>
    <x v="0"/>
  </r>
  <r>
    <x v="108"/>
    <m/>
    <m/>
    <s v="Pièce"/>
    <n v="0"/>
    <n v="0"/>
    <n v="0"/>
    <n v="0"/>
    <n v="0"/>
    <e v="#VALUE!"/>
    <s v="Pièce"/>
    <s v="Pièce"/>
    <s v="Pièce"/>
    <e v="#VALUE!"/>
    <n v="0"/>
    <x v="0"/>
  </r>
  <r>
    <x v="109"/>
    <m/>
    <m/>
    <s v="Pièce"/>
    <n v="0"/>
    <n v="0"/>
    <n v="0"/>
    <n v="0"/>
    <n v="0"/>
    <e v="#VALUE!"/>
    <s v="Pièce"/>
    <s v="Pièce"/>
    <s v="Pièce"/>
    <e v="#VALUE!"/>
    <n v="0"/>
    <x v="0"/>
  </r>
  <r>
    <x v="110"/>
    <s v="CUILLERE ENTREMET"/>
    <m/>
    <s v="Pièce"/>
    <n v="457"/>
    <n v="5.69"/>
    <n v="0"/>
    <n v="24.88"/>
    <n v="0"/>
    <n v="0"/>
    <n v="3700"/>
    <n v="0.01"/>
    <n v="46.04"/>
    <n v="-3243"/>
    <n v="-32.43"/>
    <x v="53"/>
  </r>
  <r>
    <x v="111"/>
    <s v="DECAFEINE CAFE MOULU M02, Paquet 500G"/>
    <m/>
    <s v="kilogramme"/>
    <n v="0.85"/>
    <n v="5.01"/>
    <n v="0"/>
    <n v="2.95"/>
    <n v="0"/>
    <n v="0"/>
    <n v="0.5"/>
    <n v="5.9"/>
    <n v="2.95"/>
    <n v="0.35"/>
    <n v="2.0649999999999999"/>
    <x v="54"/>
  </r>
  <r>
    <x v="112"/>
    <s v="DEJEUNETTE  FARINEE 140G, L'unité"/>
    <m/>
    <s v="Pièce"/>
    <n v="406"/>
    <n v="79.58"/>
    <n v="6644.4000000000005"/>
    <n v="1328.88"/>
    <n v="5896"/>
    <n v="1179.2"/>
    <n v="600"/>
    <n v="0.2"/>
    <n v="117.6"/>
    <n v="554.40000000000055"/>
    <n v="110.88000000000011"/>
    <x v="55"/>
  </r>
  <r>
    <x v="113"/>
    <m/>
    <m/>
    <s v="Pièce"/>
    <n v="0"/>
    <n v="0"/>
    <n v="0"/>
    <n v="0"/>
    <n v="0"/>
    <e v="#VALUE!"/>
    <s v="Pièce"/>
    <s v="Pièce"/>
    <s v="Pièce"/>
    <e v="#VALUE!"/>
    <n v="0"/>
    <x v="0"/>
  </r>
  <r>
    <x v="114"/>
    <s v="DEJEUNETTE PAVOT (BAGUETINE) 140G, Pce"/>
    <m/>
    <s v="Pièce"/>
    <n v="0"/>
    <n v="0"/>
    <n v="0"/>
    <e v="#N/A"/>
    <n v="43"/>
    <n v="12.9"/>
    <n v="0"/>
    <n v="0.3"/>
    <n v="0"/>
    <n v="-43"/>
    <n v="-12.9"/>
    <x v="56"/>
  </r>
  <r>
    <x v="115"/>
    <m/>
    <m/>
    <s v="Pièce"/>
    <n v="0"/>
    <n v="0"/>
    <n v="0"/>
    <n v="0"/>
    <n v="0"/>
    <e v="#VALUE!"/>
    <s v="Pièce"/>
    <s v="Pièce"/>
    <s v="Pièce"/>
    <e v="#VALUE!"/>
    <n v="0"/>
    <x v="0"/>
  </r>
  <r>
    <x v="116"/>
    <m/>
    <m/>
    <s v="Pièce"/>
    <n v="0"/>
    <n v="0"/>
    <n v="0"/>
    <n v="0"/>
    <n v="0"/>
    <e v="#VALUE!"/>
    <s v="Pièce"/>
    <s v="Pièce"/>
    <s v="Pièce"/>
    <e v="#VALUE!"/>
    <n v="0"/>
    <x v="0"/>
  </r>
  <r>
    <x v="117"/>
    <m/>
    <m/>
    <s v="Pièce"/>
    <n v="6"/>
    <n v="14.76"/>
    <n v="0"/>
    <n v="0"/>
    <n v="0"/>
    <n v="0"/>
    <n v="6"/>
    <n v="0"/>
    <n v="14.76"/>
    <n v="0"/>
    <n v="0"/>
    <x v="0"/>
  </r>
  <r>
    <x v="118"/>
    <s v="DONUT CHOCO, L'unité"/>
    <m/>
    <s v="Pièce"/>
    <n v="52"/>
    <n v="14.04"/>
    <n v="0"/>
    <e v="#N/A"/>
    <n v="30"/>
    <n v="8.1000000000000014"/>
    <n v="0"/>
    <n v="0.27"/>
    <n v="0"/>
    <n v="22"/>
    <n v="5.94"/>
    <x v="57"/>
  </r>
  <r>
    <x v="119"/>
    <s v="DONUT SUCRE, L'unité"/>
    <m/>
    <s v="Pièce"/>
    <n v="196"/>
    <n v="52.13"/>
    <n v="0"/>
    <e v="#N/A"/>
    <n v="28"/>
    <n v="7.5600000000000005"/>
    <n v="0"/>
    <n v="0.27"/>
    <n v="0"/>
    <n v="168"/>
    <n v="45.36"/>
    <x v="58"/>
  </r>
  <r>
    <x v="120"/>
    <m/>
    <m/>
    <s v="Pièce"/>
    <n v="96"/>
    <n v="31.54"/>
    <n v="0"/>
    <n v="0"/>
    <n v="0"/>
    <n v="0"/>
    <n v="0"/>
    <n v="0.33"/>
    <n v="0"/>
    <n v="96"/>
    <n v="31.68"/>
    <x v="59"/>
  </r>
  <r>
    <x v="121"/>
    <m/>
    <m/>
    <s v="Pièce"/>
    <n v="0"/>
    <n v="0"/>
    <n v="0"/>
    <n v="0"/>
    <n v="0"/>
    <n v="0"/>
    <n v="0"/>
    <n v="0.44"/>
    <n v="0"/>
    <n v="0"/>
    <n v="0"/>
    <x v="0"/>
  </r>
  <r>
    <x v="122"/>
    <s v="ECLAIR AU CHOCOLAT 80G, Barq 10 pces"/>
    <m/>
    <s v="Pièce"/>
    <n v="0"/>
    <n v="0"/>
    <n v="39.89473684210526"/>
    <n v="15.16"/>
    <n v="0"/>
    <n v="0"/>
    <n v="40"/>
    <n v="0.38"/>
    <n v="15.16"/>
    <n v="-0.10526315789473983"/>
    <n v="-4.0000000000001139E-2"/>
    <x v="60"/>
  </r>
  <r>
    <x v="123"/>
    <m/>
    <m/>
    <s v="kilogramme"/>
    <n v="0"/>
    <n v="0"/>
    <n v="0"/>
    <n v="0"/>
    <n v="0"/>
    <n v="0"/>
    <n v="0"/>
    <n v="8.93"/>
    <n v="0"/>
    <n v="0"/>
    <n v="0"/>
    <x v="0"/>
  </r>
  <r>
    <x v="124"/>
    <s v="EMINCE POULET ROTI HALAL KEBAB, Sach 1KG"/>
    <m/>
    <s v="kilogramme"/>
    <n v="23.855"/>
    <n v="189.89"/>
    <n v="0"/>
    <e v="#N/A"/>
    <n v="0"/>
    <n v="0"/>
    <n v="0"/>
    <n v="7.95"/>
    <n v="0"/>
    <n v="23.855"/>
    <n v="189.64725000000001"/>
    <x v="61"/>
  </r>
  <r>
    <x v="125"/>
    <s v="EMMENTAL EN CHIFFONNADE, Sachet 500 Gr"/>
    <m/>
    <s v="kilogramme"/>
    <n v="10.39"/>
    <n v="65.78"/>
    <n v="10.497630331753555"/>
    <n v="66.45"/>
    <n v="1.7729999999999999"/>
    <n v="11.223089999999999"/>
    <n v="2.62"/>
    <n v="6.33"/>
    <n v="16.579999999999998"/>
    <n v="16.494630331753555"/>
    <n v="104.41101"/>
    <x v="62"/>
  </r>
  <r>
    <x v="126"/>
    <m/>
    <m/>
    <s v="Pièce"/>
    <n v="13"/>
    <n v="63.05"/>
    <n v="0"/>
    <n v="0"/>
    <n v="0"/>
    <n v="0"/>
    <n v="12"/>
    <n v="0"/>
    <n v="58.2"/>
    <n v="1"/>
    <n v="0"/>
    <x v="0"/>
  </r>
  <r>
    <x v="127"/>
    <m/>
    <m/>
    <s v="Pièce"/>
    <n v="0"/>
    <n v="0"/>
    <n v="0"/>
    <n v="0"/>
    <n v="0"/>
    <e v="#VALUE!"/>
    <s v="Pièce"/>
    <s v="Pièce"/>
    <s v="Pièce"/>
    <e v="#VALUE!"/>
    <n v="0"/>
    <x v="0"/>
  </r>
  <r>
    <x v="128"/>
    <m/>
    <m/>
    <s v="kilogramme"/>
    <n v="0"/>
    <n v="0"/>
    <n v="0"/>
    <n v="0"/>
    <n v="0"/>
    <n v="0"/>
    <n v="0"/>
    <n v="8"/>
    <n v="0"/>
    <n v="0"/>
    <n v="0"/>
    <x v="0"/>
  </r>
  <r>
    <x v="129"/>
    <m/>
    <m/>
    <s v="Pièce"/>
    <n v="0"/>
    <n v="0"/>
    <n v="0"/>
    <n v="0"/>
    <n v="0"/>
    <n v="0"/>
    <n v="8"/>
    <n v="0"/>
    <n v="92"/>
    <n v="-8"/>
    <n v="0"/>
    <x v="0"/>
  </r>
  <r>
    <x v="130"/>
    <m/>
    <m/>
    <s v="Pièce"/>
    <n v="0"/>
    <n v="0"/>
    <n v="0"/>
    <n v="0"/>
    <n v="0"/>
    <n v="0"/>
    <n v="0"/>
    <n v="0.17"/>
    <n v="0"/>
    <n v="0"/>
    <n v="0"/>
    <x v="0"/>
  </r>
  <r>
    <x v="131"/>
    <m/>
    <m/>
    <s v="kilogramme"/>
    <n v="0"/>
    <n v="0"/>
    <n v="0"/>
    <n v="0"/>
    <n v="0"/>
    <n v="0"/>
    <n v="0"/>
    <n v="0.78"/>
    <n v="0"/>
    <n v="0"/>
    <n v="0"/>
    <x v="0"/>
  </r>
  <r>
    <x v="132"/>
    <m/>
    <m/>
    <s v="kilogramme"/>
    <n v="7.5949999999999998"/>
    <n v="4.62"/>
    <n v="0"/>
    <n v="0"/>
    <n v="0"/>
    <n v="0"/>
    <n v="6"/>
    <n v="0.61"/>
    <n v="3.65"/>
    <n v="1.5949999999999998"/>
    <n v="0.97294999999999987"/>
    <x v="63"/>
  </r>
  <r>
    <x v="133"/>
    <m/>
    <m/>
    <s v="kilogramme"/>
    <n v="0"/>
    <n v="0"/>
    <n v="0"/>
    <n v="0"/>
    <n v="0"/>
    <n v="0"/>
    <n v="0"/>
    <n v="0.45"/>
    <n v="0"/>
    <n v="0"/>
    <n v="0"/>
    <x v="0"/>
  </r>
  <r>
    <x v="134"/>
    <m/>
    <m/>
    <s v="Pièce"/>
    <n v="0"/>
    <n v="0"/>
    <n v="0"/>
    <n v="0"/>
    <n v="0"/>
    <e v="#VALUE!"/>
    <s v="Pièce"/>
    <s v="Pièce"/>
    <s v="Pièce"/>
    <e v="#VALUE!"/>
    <n v="0"/>
    <x v="0"/>
  </r>
  <r>
    <x v="135"/>
    <m/>
    <m/>
    <s v="Pièce"/>
    <n v="1603"/>
    <n v="32.06"/>
    <n v="0"/>
    <n v="0"/>
    <n v="0"/>
    <n v="0"/>
    <n v="1320"/>
    <n v="0.02"/>
    <n v="26.4"/>
    <n v="283"/>
    <n v="5.66"/>
    <x v="64"/>
  </r>
  <r>
    <x v="136"/>
    <s v="FDP SAC BAGUETTE 10+5x40 KRFT BRUN"/>
    <m/>
    <s v="Pièce"/>
    <n v="0"/>
    <n v="0"/>
    <n v="0"/>
    <n v="44.44"/>
    <n v="0"/>
    <n v="0"/>
    <n v="0"/>
    <n v="0.02"/>
    <n v="0"/>
    <n v="0"/>
    <n v="0"/>
    <x v="0"/>
  </r>
  <r>
    <x v="137"/>
    <s v="FDP SAC SOS 18X11X34 KRAFT BRUN"/>
    <m/>
    <s v="Pièce"/>
    <n v="1083"/>
    <n v="39.83"/>
    <n v="0"/>
    <n v="128.72999999999999"/>
    <n v="0"/>
    <n v="0"/>
    <n v="1300"/>
    <n v="0.04"/>
    <n v="47.81"/>
    <n v="-217"/>
    <n v="-8.68"/>
    <x v="65"/>
  </r>
  <r>
    <x v="138"/>
    <s v="FDP SAC VIENN PETIT 14+7x21 KRFT BRUN"/>
    <m/>
    <s v="Pièce"/>
    <n v="2000"/>
    <n v="18.86"/>
    <n v="0"/>
    <n v="47.15"/>
    <n v="0"/>
    <n v="0"/>
    <n v="830"/>
    <n v="0.01"/>
    <n v="7.83"/>
    <n v="1170"/>
    <n v="11.700000000000001"/>
    <x v="66"/>
  </r>
  <r>
    <x v="139"/>
    <s v="FETA IQF, Sachet 1KG"/>
    <m/>
    <s v="kilogramme"/>
    <n v="1.415"/>
    <n v="17.73"/>
    <n v="0"/>
    <e v="#N/A"/>
    <n v="0.245"/>
    <n v="3.0698499999999997"/>
    <n v="3"/>
    <n v="12.53"/>
    <n v="37.590000000000003"/>
    <n v="-1.83"/>
    <n v="-22.9299"/>
    <x v="67"/>
  </r>
  <r>
    <x v="140"/>
    <s v="FLAN NATURE 27 CM, Pièce de 1.8KG"/>
    <m/>
    <s v="Pièce"/>
    <n v="10"/>
    <n v="44.36"/>
    <n v="47.945945945945944"/>
    <n v="212.88"/>
    <n v="47.625"/>
    <n v="211.45500000000001"/>
    <n v="7"/>
    <n v="4.4400000000000004"/>
    <n v="31.06"/>
    <n v="3.3209459459459438"/>
    <n v="14.744999999999992"/>
    <x v="68"/>
  </r>
  <r>
    <x v="141"/>
    <s v="FLOR FINA (GRS) 80-20 %, Sachet de 1 Kg"/>
    <m/>
    <s v="kilogramme"/>
    <n v="11"/>
    <n v="74.12"/>
    <n v="0"/>
    <n v="80.86"/>
    <n v="0"/>
    <n v="0"/>
    <n v="7"/>
    <n v="6.74"/>
    <n v="47.17"/>
    <n v="4"/>
    <n v="26.96"/>
    <x v="69"/>
  </r>
  <r>
    <x v="142"/>
    <s v="FOND SUCRE TARTELETTE 10CM - 40GR, Pce"/>
    <m/>
    <s v="Pièce"/>
    <n v="74"/>
    <n v="13.71"/>
    <n v="632"/>
    <n v="120.08"/>
    <n v="593"/>
    <n v="112.67"/>
    <n v="78"/>
    <n v="0.19"/>
    <n v="14.45"/>
    <n v="35"/>
    <n v="6.65"/>
    <x v="70"/>
  </r>
  <r>
    <x v="143"/>
    <m/>
    <m/>
    <s v="Pièce"/>
    <n v="400"/>
    <n v="7.28"/>
    <n v="0"/>
    <n v="0"/>
    <n v="0"/>
    <n v="0"/>
    <n v="200"/>
    <n v="0.02"/>
    <n v="3.64"/>
    <n v="200"/>
    <n v="4"/>
    <x v="71"/>
  </r>
  <r>
    <x v="144"/>
    <s v="FRAISES (Frais), Le kilo"/>
    <m/>
    <s v="kilogramme"/>
    <n v="0"/>
    <n v="0"/>
    <n v="0"/>
    <e v="#N/A"/>
    <n v="3.06"/>
    <n v="13.219200000000001"/>
    <n v="0"/>
    <n v="4.32"/>
    <n v="0"/>
    <n v="-3.06"/>
    <n v="-13.219200000000001"/>
    <x v="72"/>
  </r>
  <r>
    <x v="145"/>
    <s v="FRAMBOISES ENTIERES IQF, BARQ. 500G"/>
    <m/>
    <s v="kilogramme"/>
    <n v="7.14"/>
    <n v="34.159999999999997"/>
    <n v="11.991649269311065"/>
    <n v="57.44"/>
    <n v="14.794"/>
    <n v="70.863259999999997"/>
    <n v="4"/>
    <n v="4.79"/>
    <n v="19.149999999999999"/>
    <n v="0.33764926931106487"/>
    <n v="1.6173400000000007"/>
    <x v="73"/>
  </r>
  <r>
    <x v="146"/>
    <s v="FROMAGE A RACLETTE, Barq 400Gr"/>
    <m/>
    <s v="kilogramme"/>
    <n v="0.8"/>
    <n v="5.29"/>
    <n v="68.360060514372165"/>
    <n v="451.86"/>
    <n v="104.3"/>
    <n v="689.423"/>
    <n v="2.5299999999999998"/>
    <n v="6.61"/>
    <n v="16.73"/>
    <n v="-37.669939485627836"/>
    <n v="-248.9983"/>
    <x v="74"/>
  </r>
  <r>
    <x v="147"/>
    <s v="FROMAGE BLANC CALIN NATURE 0%, Seau 5KG"/>
    <m/>
    <s v="kilogramme"/>
    <n v="8.1999999999999993"/>
    <n v="16.100000000000001"/>
    <n v="15.030612244897959"/>
    <n v="29.46"/>
    <n v="0"/>
    <n v="0"/>
    <n v="2.5"/>
    <n v="1.96"/>
    <n v="4.91"/>
    <n v="20.730612244897959"/>
    <n v="40.631999999999998"/>
    <x v="75"/>
  </r>
  <r>
    <x v="148"/>
    <m/>
    <m/>
    <s v="kilogramme"/>
    <n v="2"/>
    <n v="17.66"/>
    <n v="0"/>
    <n v="0"/>
    <n v="0"/>
    <n v="0"/>
    <n v="2"/>
    <n v="8.83"/>
    <n v="17.66"/>
    <n v="0"/>
    <n v="0"/>
    <x v="0"/>
  </r>
  <r>
    <x v="149"/>
    <m/>
    <m/>
    <s v="Pièce"/>
    <n v="0"/>
    <n v="0"/>
    <n v="0"/>
    <n v="0"/>
    <n v="0"/>
    <e v="#VALUE!"/>
    <s v="Pièce"/>
    <s v="Pièce"/>
    <s v="Pièce"/>
    <e v="#VALUE!"/>
    <n v="0"/>
    <x v="0"/>
  </r>
  <r>
    <x v="150"/>
    <m/>
    <m/>
    <s v="Pièce"/>
    <n v="0"/>
    <n v="0"/>
    <n v="0"/>
    <n v="0"/>
    <n v="0"/>
    <e v="#VALUE!"/>
    <s v="Pièce"/>
    <s v="Pièce"/>
    <s v="Pièce"/>
    <e v="#VALUE!"/>
    <n v="0"/>
    <x v="0"/>
  </r>
  <r>
    <x v="151"/>
    <m/>
    <m/>
    <s v="Pièce"/>
    <n v="0"/>
    <n v="0"/>
    <n v="0"/>
    <n v="0"/>
    <n v="0"/>
    <e v="#VALUE!"/>
    <s v="Pièce"/>
    <s v="Pièce"/>
    <s v="Pièce"/>
    <e v="#VALUE!"/>
    <n v="0"/>
    <x v="0"/>
  </r>
  <r>
    <x v="152"/>
    <m/>
    <m/>
    <s v="Pièce"/>
    <n v="0"/>
    <n v="0"/>
    <n v="0"/>
    <n v="0"/>
    <n v="0"/>
    <e v="#VALUE!"/>
    <s v="Pièce"/>
    <s v="Pièce"/>
    <s v="Pièce"/>
    <e v="#VALUE!"/>
    <n v="0"/>
    <x v="0"/>
  </r>
  <r>
    <x v="153"/>
    <m/>
    <m/>
    <s v="Pièce"/>
    <n v="40"/>
    <n v="18"/>
    <n v="0"/>
    <n v="0"/>
    <n v="0"/>
    <n v="0"/>
    <n v="40"/>
    <n v="0"/>
    <n v="18"/>
    <n v="0"/>
    <n v="0"/>
    <x v="0"/>
  </r>
  <r>
    <x v="154"/>
    <s v="GOBELET CRISTAL 20/25 CL (Backeurop)"/>
    <m/>
    <s v="Pièce"/>
    <n v="1663"/>
    <n v="95.36"/>
    <n v="0"/>
    <e v="#N/A"/>
    <n v="0"/>
    <n v="0"/>
    <n v="500"/>
    <n v="0.06"/>
    <n v="28.67"/>
    <n v="1163"/>
    <n v="69.78"/>
    <x v="76"/>
  </r>
  <r>
    <x v="155"/>
    <m/>
    <m/>
    <s v="Pièce"/>
    <n v="1547"/>
    <n v="49.51"/>
    <n v="0"/>
    <n v="0"/>
    <n v="0"/>
    <n v="0"/>
    <n v="450"/>
    <n v="0.03"/>
    <n v="14.4"/>
    <n v="1097"/>
    <n v="32.909999999999997"/>
    <x v="77"/>
  </r>
  <r>
    <x v="156"/>
    <m/>
    <m/>
    <s v="kilogramme"/>
    <n v="0"/>
    <n v="0"/>
    <n v="0"/>
    <n v="0"/>
    <n v="0"/>
    <n v="0"/>
    <n v="0"/>
    <n v="3.33"/>
    <n v="0"/>
    <n v="0"/>
    <n v="0"/>
    <x v="0"/>
  </r>
  <r>
    <x v="157"/>
    <m/>
    <m/>
    <s v="Pièce"/>
    <n v="0"/>
    <n v="0"/>
    <n v="0"/>
    <n v="0"/>
    <n v="0"/>
    <e v="#VALUE!"/>
    <s v="Pièce"/>
    <s v="Pièce"/>
    <s v="Pièce"/>
    <e v="#VALUE!"/>
    <n v="0"/>
    <x v="0"/>
  </r>
  <r>
    <x v="158"/>
    <m/>
    <m/>
    <s v="litre"/>
    <n v="7"/>
    <n v="50.55"/>
    <n v="0"/>
    <n v="0"/>
    <n v="0"/>
    <n v="0"/>
    <n v="5.9"/>
    <n v="7.22"/>
    <n v="42.58"/>
    <n v="1.0999999999999996"/>
    <n v="7.9419999999999975"/>
    <x v="78"/>
  </r>
  <r>
    <x v="159"/>
    <m/>
    <m/>
    <s v="kilogramme"/>
    <n v="10"/>
    <n v="63.5"/>
    <n v="0"/>
    <n v="0"/>
    <n v="0"/>
    <n v="0"/>
    <n v="10"/>
    <n v="0"/>
    <n v="63.5"/>
    <n v="0"/>
    <n v="0"/>
    <x v="0"/>
  </r>
  <r>
    <x v="160"/>
    <s v="HUILE OLIVE EXTRA VIERGE, Btle PET 1L"/>
    <m/>
    <s v="litre"/>
    <n v="2.5"/>
    <n v="10.54"/>
    <n v="5.0000000000000009"/>
    <n v="21.1"/>
    <n v="1.0500000000000001E-2"/>
    <n v="4.4310000000000002E-2"/>
    <n v="4.7"/>
    <n v="4.22"/>
    <n v="19.84"/>
    <n v="2.7895000000000008"/>
    <n v="11.771690000000003"/>
    <x v="79"/>
  </r>
  <r>
    <x v="161"/>
    <s v="HUILE PIMENTEE, Stick 4 ML"/>
    <m/>
    <s v="Pièce"/>
    <n v="844"/>
    <n v="16.829999999999998"/>
    <n v="0"/>
    <e v="#N/A"/>
    <n v="0"/>
    <n v="0"/>
    <n v="835"/>
    <n v="0.02"/>
    <n v="16.649999999999999"/>
    <n v="9"/>
    <n v="0.18"/>
    <x v="80"/>
  </r>
  <r>
    <x v="162"/>
    <m/>
    <m/>
    <s v="Pièce"/>
    <n v="137"/>
    <n v="26.74"/>
    <n v="0"/>
    <n v="0"/>
    <n v="0"/>
    <n v="0"/>
    <n v="80"/>
    <n v="0.2"/>
    <n v="15.61"/>
    <n v="57"/>
    <n v="11.4"/>
    <x v="81"/>
  </r>
  <r>
    <x v="163"/>
    <m/>
    <m/>
    <s v="Pièce"/>
    <n v="2"/>
    <n v="20.46"/>
    <n v="0"/>
    <n v="0"/>
    <n v="0"/>
    <n v="0"/>
    <n v="2"/>
    <n v="0"/>
    <n v="20.46"/>
    <n v="0"/>
    <n v="0"/>
    <x v="0"/>
  </r>
  <r>
    <x v="164"/>
    <s v="JAMBON VPF CUIT DD TR, Bq 20X40G(800G) B"/>
    <m/>
    <s v="kilogramme"/>
    <n v="18.524999999999999"/>
    <n v="110.83"/>
    <n v="105.83304940374786"/>
    <n v="621.24"/>
    <n v="92.04"/>
    <n v="540.27480000000003"/>
    <n v="15.1"/>
    <n v="5.87"/>
    <n v="88.68"/>
    <n v="17.218049403747855"/>
    <n v="101.06994999999991"/>
    <x v="82"/>
  </r>
  <r>
    <x v="165"/>
    <m/>
    <m/>
    <s v="Pièce"/>
    <n v="3"/>
    <n v="4.17"/>
    <n v="0"/>
    <n v="0"/>
    <n v="0"/>
    <n v="0"/>
    <n v="3"/>
    <n v="0"/>
    <n v="4.17"/>
    <n v="0"/>
    <n v="0"/>
    <x v="0"/>
  </r>
  <r>
    <x v="166"/>
    <s v="JUS DE POMME TROPICANA 25CL, La Btle"/>
    <m/>
    <s v="Pièce"/>
    <n v="9"/>
    <n v="6.75"/>
    <n v="135.54666666666665"/>
    <n v="101.66"/>
    <n v="105"/>
    <n v="78.75"/>
    <n v="21"/>
    <n v="0.75"/>
    <n v="15.7"/>
    <n v="18.546666666666653"/>
    <n v="13.909999999999989"/>
    <x v="83"/>
  </r>
  <r>
    <x v="167"/>
    <s v="KINDER SURPRISE, L'unité"/>
    <m/>
    <s v="Pièce"/>
    <n v="18"/>
    <n v="12.69"/>
    <n v="0"/>
    <e v="#N/A"/>
    <n v="2"/>
    <n v="1.42"/>
    <n v="0"/>
    <n v="0.71"/>
    <n v="0"/>
    <n v="16"/>
    <n v="11.36"/>
    <x v="84"/>
  </r>
  <r>
    <x v="168"/>
    <m/>
    <m/>
    <s v="Pièce"/>
    <n v="0"/>
    <n v="0"/>
    <n v="0"/>
    <n v="0"/>
    <n v="0"/>
    <e v="#VALUE!"/>
    <s v="Pièce"/>
    <s v="Pièce"/>
    <s v="Pièce"/>
    <e v="#VALUE!"/>
    <n v="0"/>
    <x v="0"/>
  </r>
  <r>
    <x v="169"/>
    <m/>
    <m/>
    <s v="Pièce"/>
    <n v="0"/>
    <n v="0"/>
    <n v="0"/>
    <n v="0"/>
    <n v="0"/>
    <e v="#VALUE!"/>
    <s v="Pièce"/>
    <s v="Pièce"/>
    <s v="Pièce"/>
    <e v="#VALUE!"/>
    <n v="0"/>
    <x v="0"/>
  </r>
  <r>
    <x v="170"/>
    <m/>
    <m/>
    <s v="Pièce"/>
    <n v="0"/>
    <n v="0"/>
    <n v="0"/>
    <n v="0"/>
    <n v="0"/>
    <n v="0"/>
    <n v="0"/>
    <n v="0.26"/>
    <n v="0"/>
    <n v="0"/>
    <n v="0"/>
    <x v="0"/>
  </r>
  <r>
    <x v="171"/>
    <s v="LAIT 1/2 ECREME UHT, La Brique 1L"/>
    <m/>
    <s v="Pièce"/>
    <n v="0"/>
    <n v="0"/>
    <n v="0"/>
    <n v="28.56"/>
    <n v="0"/>
    <e v="#VALUE!"/>
    <s v="Pièce"/>
    <s v="Pièce"/>
    <s v="Pièce"/>
    <e v="#VALUE!"/>
    <n v="0"/>
    <x v="0"/>
  </r>
  <r>
    <x v="172"/>
    <m/>
    <m/>
    <s v="kilogramme"/>
    <n v="0"/>
    <n v="0"/>
    <n v="0"/>
    <n v="0"/>
    <n v="0"/>
    <n v="0"/>
    <n v="0"/>
    <n v="10"/>
    <n v="0"/>
    <n v="0"/>
    <n v="0"/>
    <x v="0"/>
  </r>
  <r>
    <x v="173"/>
    <m/>
    <m/>
    <s v="kilogramme"/>
    <n v="0"/>
    <n v="0"/>
    <n v="0"/>
    <n v="0"/>
    <n v="0"/>
    <n v="0"/>
    <n v="0"/>
    <n v="6.04"/>
    <n v="0"/>
    <n v="0"/>
    <n v="0"/>
    <x v="0"/>
  </r>
  <r>
    <x v="174"/>
    <s v="M&amp;M'S PEANUT,  Sachet 100G"/>
    <m/>
    <s v="kilogramme"/>
    <n v="0"/>
    <n v="0"/>
    <n v="0"/>
    <e v="#N/A"/>
    <n v="0"/>
    <n v="0"/>
    <n v="0"/>
    <n v="10.83"/>
    <n v="0"/>
    <n v="0"/>
    <n v="0"/>
    <x v="0"/>
  </r>
  <r>
    <x v="175"/>
    <s v="MACARON CHOCOLAT DIAM75 55 Gr, L'unité"/>
    <m/>
    <s v="Pièce"/>
    <n v="1"/>
    <n v="0.92"/>
    <n v="47.760869565217384"/>
    <n v="43.94"/>
    <n v="107"/>
    <n v="98.44"/>
    <n v="10"/>
    <n v="0.92"/>
    <n v="9.16"/>
    <n v="-68.239130434782624"/>
    <n v="-62.780000000000015"/>
    <x v="85"/>
  </r>
  <r>
    <x v="176"/>
    <s v="MACARON CITRON DIAM75 55 Gr, L'unité"/>
    <m/>
    <s v="Pièce"/>
    <n v="18"/>
    <n v="16.48"/>
    <n v="0"/>
    <n v="21.97"/>
    <n v="0"/>
    <n v="0"/>
    <n v="6"/>
    <n v="0.92"/>
    <n v="5.49"/>
    <n v="12"/>
    <n v="11.040000000000001"/>
    <x v="86"/>
  </r>
  <r>
    <x v="177"/>
    <m/>
    <m/>
    <s v="Pièce"/>
    <n v="0"/>
    <n v="0"/>
    <n v="0"/>
    <n v="0"/>
    <n v="0"/>
    <n v="0"/>
    <n v="0"/>
    <n v="0.76"/>
    <n v="0"/>
    <n v="0"/>
    <n v="0"/>
    <x v="0"/>
  </r>
  <r>
    <x v="178"/>
    <s v="MACARON PISTACHE DIAM75 55 Gr, L'unité"/>
    <m/>
    <s v="Pièce"/>
    <n v="24"/>
    <n v="21.97"/>
    <n v="0"/>
    <n v="43.94"/>
    <n v="0"/>
    <n v="0"/>
    <n v="28"/>
    <n v="0.92"/>
    <n v="25.64"/>
    <n v="-4"/>
    <n v="-3.68"/>
    <x v="87"/>
  </r>
  <r>
    <x v="179"/>
    <m/>
    <m/>
    <s v="Pièce"/>
    <n v="0"/>
    <n v="0"/>
    <n v="0"/>
    <n v="0"/>
    <n v="0"/>
    <e v="#VALUE!"/>
    <s v="Pièce"/>
    <s v="Pièce"/>
    <s v="Pièce"/>
    <e v="#VALUE!"/>
    <n v="0"/>
    <x v="0"/>
  </r>
  <r>
    <x v="180"/>
    <s v="MAXI PAIN CHOCOLAT 150G, PIECE (CRU BF)"/>
    <m/>
    <s v="Pièce"/>
    <n v="58"/>
    <n v="21.98"/>
    <n v="167.57894736842104"/>
    <n v="63.68"/>
    <n v="326"/>
    <n v="123.88"/>
    <n v="67"/>
    <n v="0.38"/>
    <n v="25.41"/>
    <n v="-167.42105263157896"/>
    <n v="-63.620000000000005"/>
    <x v="88"/>
  </r>
  <r>
    <x v="181"/>
    <s v="MAYONNAISE  ALLEGEE, Poche 1.5 KG"/>
    <m/>
    <s v="Pièce"/>
    <n v="0"/>
    <n v="0"/>
    <n v="0"/>
    <n v="61.08"/>
    <n v="0"/>
    <e v="#VALUE!"/>
    <s v="Pièce"/>
    <s v="Pièce"/>
    <s v="Pièce"/>
    <e v="#VALUE!"/>
    <n v="0"/>
    <x v="0"/>
  </r>
  <r>
    <x v="182"/>
    <m/>
    <m/>
    <s v="kilogramme"/>
    <n v="2"/>
    <n v="14.58"/>
    <n v="0"/>
    <n v="0"/>
    <n v="0"/>
    <n v="0"/>
    <n v="3"/>
    <n v="7.29"/>
    <n v="21.87"/>
    <n v="-1"/>
    <n v="-7.29"/>
    <x v="89"/>
  </r>
  <r>
    <x v="183"/>
    <m/>
    <m/>
    <s v="kilogramme"/>
    <n v="0"/>
    <n v="0"/>
    <n v="0"/>
    <n v="0"/>
    <n v="0"/>
    <n v="0"/>
    <n v="0"/>
    <n v="2.4300000000000002"/>
    <n v="0"/>
    <n v="0"/>
    <n v="0"/>
    <x v="0"/>
  </r>
  <r>
    <x v="184"/>
    <m/>
    <m/>
    <s v="Pièce"/>
    <n v="0"/>
    <n v="0"/>
    <n v="0"/>
    <n v="0"/>
    <n v="0"/>
    <n v="0"/>
    <n v="0"/>
    <n v="1.81"/>
    <n v="0"/>
    <n v="0"/>
    <n v="0"/>
    <x v="0"/>
  </r>
  <r>
    <x v="185"/>
    <m/>
    <m/>
    <s v="Pièce"/>
    <n v="0"/>
    <n v="0"/>
    <n v="0"/>
    <n v="0"/>
    <n v="0"/>
    <n v="0"/>
    <n v="0"/>
    <n v="0.09"/>
    <n v="0"/>
    <n v="0"/>
    <n v="0"/>
    <x v="0"/>
  </r>
  <r>
    <x v="186"/>
    <m/>
    <m/>
    <s v="kilogramme"/>
    <n v="0"/>
    <n v="0"/>
    <n v="0"/>
    <n v="0"/>
    <n v="0"/>
    <n v="0"/>
    <n v="0.2"/>
    <n v="13.33"/>
    <n v="2.67"/>
    <n v="-0.2"/>
    <n v="-2.6660000000000004"/>
    <x v="90"/>
  </r>
  <r>
    <x v="187"/>
    <s v="MIGNONNETTE VINAIGR OLIVE BALSA 18G, Pce"/>
    <m/>
    <s v="Pièce"/>
    <n v="206"/>
    <n v="28.32"/>
    <n v="0"/>
    <n v="35.19"/>
    <n v="0"/>
    <n v="0"/>
    <n v="398"/>
    <n v="0.14000000000000001"/>
    <n v="54.71"/>
    <n v="-192"/>
    <n v="-26.880000000000003"/>
    <x v="91"/>
  </r>
  <r>
    <x v="188"/>
    <s v="MIMOLETTE TRANCHE, SACH 2X16X15G (=480G)"/>
    <m/>
    <s v="kilogramme"/>
    <n v="1.67"/>
    <n v="10.34"/>
    <n v="0"/>
    <e v="#N/A"/>
    <n v="3.84"/>
    <n v="23.769600000000001"/>
    <n v="0"/>
    <n v="6.19"/>
    <n v="0"/>
    <n v="-2.17"/>
    <n v="-13.4323"/>
    <x v="92"/>
  </r>
  <r>
    <x v="189"/>
    <m/>
    <m/>
    <s v="Pièce"/>
    <n v="255"/>
    <n v="31.05"/>
    <n v="0"/>
    <n v="0"/>
    <n v="0"/>
    <n v="0"/>
    <n v="255"/>
    <n v="0.12"/>
    <n v="31.05"/>
    <n v="0"/>
    <n v="0"/>
    <x v="0"/>
  </r>
  <r>
    <x v="190"/>
    <m/>
    <m/>
    <s v="Pièce"/>
    <n v="5"/>
    <n v="0.28000000000000003"/>
    <n v="0"/>
    <n v="0"/>
    <n v="0"/>
    <n v="0"/>
    <n v="0"/>
    <n v="0.06"/>
    <n v="0"/>
    <n v="5"/>
    <n v="0.3"/>
    <x v="93"/>
  </r>
  <r>
    <x v="191"/>
    <m/>
    <m/>
    <s v="Pièce"/>
    <n v="246"/>
    <n v="19.260000000000002"/>
    <n v="0"/>
    <n v="0"/>
    <n v="0"/>
    <n v="0"/>
    <n v="243"/>
    <n v="0.08"/>
    <n v="19.03"/>
    <n v="3"/>
    <n v="0.24"/>
    <x v="94"/>
  </r>
  <r>
    <x v="192"/>
    <m/>
    <m/>
    <s v="Pièce"/>
    <n v="17"/>
    <n v="1.43"/>
    <n v="0"/>
    <n v="0"/>
    <n v="0"/>
    <n v="0"/>
    <n v="115"/>
    <n v="0.08"/>
    <n v="9.67"/>
    <n v="-98"/>
    <n v="-7.84"/>
    <x v="95"/>
  </r>
  <r>
    <x v="193"/>
    <s v="MOELLEUX  CHOCOLAT 800G, Prédéc  8 Parts"/>
    <m/>
    <s v="Pièce"/>
    <n v="7"/>
    <n v="28.24"/>
    <n v="16.009925558312652"/>
    <n v="64.52"/>
    <n v="18"/>
    <n v="72.540000000000006"/>
    <n v="3"/>
    <n v="4.03"/>
    <n v="12.1"/>
    <n v="2.0099255583126521"/>
    <n v="8.099999999999989"/>
    <x v="96"/>
  </r>
  <r>
    <x v="194"/>
    <m/>
    <m/>
    <s v="Pièce"/>
    <n v="3"/>
    <n v="1.1200000000000001"/>
    <n v="0"/>
    <n v="0"/>
    <n v="0"/>
    <n v="0"/>
    <n v="3"/>
    <n v="0"/>
    <n v="1.1200000000000001"/>
    <n v="0"/>
    <n v="0"/>
    <x v="0"/>
  </r>
  <r>
    <x v="195"/>
    <m/>
    <m/>
    <s v="Pièce"/>
    <n v="43"/>
    <n v="16.45"/>
    <n v="0"/>
    <n v="0"/>
    <n v="0"/>
    <n v="0"/>
    <n v="43"/>
    <n v="0"/>
    <n v="16.45"/>
    <n v="0"/>
    <n v="0"/>
    <x v="0"/>
  </r>
  <r>
    <x v="196"/>
    <m/>
    <m/>
    <s v="Pièce"/>
    <n v="132"/>
    <n v="60.72"/>
    <n v="0"/>
    <n v="0"/>
    <n v="0"/>
    <n v="0"/>
    <n v="132"/>
    <n v="0"/>
    <n v="60.72"/>
    <n v="0"/>
    <n v="0"/>
    <x v="0"/>
  </r>
  <r>
    <x v="197"/>
    <m/>
    <m/>
    <s v="Pièce"/>
    <n v="0"/>
    <n v="0"/>
    <n v="0"/>
    <n v="0"/>
    <n v="0"/>
    <e v="#VALUE!"/>
    <s v="Pièce"/>
    <s v="Pièce"/>
    <s v="Pièce"/>
    <e v="#VALUE!"/>
    <n v="0"/>
    <x v="0"/>
  </r>
  <r>
    <x v="198"/>
    <s v="MOZZARELLA RAPEE (Frais), Barq 2.5 KG .E"/>
    <m/>
    <s v="kilogramme"/>
    <n v="23.815000000000001"/>
    <n v="90.39"/>
    <n v="9.9894736842105267"/>
    <n v="37.96"/>
    <n v="11.984999999999999"/>
    <n v="45.542999999999999"/>
    <n v="20.9"/>
    <n v="3.8"/>
    <n v="79.33"/>
    <n v="0.91947368421053"/>
    <n v="3.494000000000014"/>
    <x v="97"/>
  </r>
  <r>
    <x v="199"/>
    <m/>
    <m/>
    <s v="kilogramme"/>
    <n v="0"/>
    <n v="0"/>
    <n v="0"/>
    <n v="0"/>
    <n v="0"/>
    <n v="0"/>
    <n v="0"/>
    <n v="5.44"/>
    <n v="0"/>
    <n v="0"/>
    <n v="0"/>
    <x v="0"/>
  </r>
  <r>
    <x v="200"/>
    <s v="MUFFIN AU TRIPLE CHOCOLAT 112Gr, Pce"/>
    <m/>
    <s v="Pièce"/>
    <n v="48"/>
    <n v="40.32"/>
    <n v="0"/>
    <e v="#N/A"/>
    <n v="0"/>
    <n v="0"/>
    <n v="0"/>
    <n v="0.84"/>
    <n v="0"/>
    <n v="48"/>
    <n v="40.32"/>
    <x v="98"/>
  </r>
  <r>
    <x v="201"/>
    <s v="MUFFIN CITRON F. FRAMBOISE 112Gr, Pce"/>
    <m/>
    <s v="Pièce"/>
    <n v="70"/>
    <n v="56.33"/>
    <n v="0"/>
    <e v="#N/A"/>
    <n v="0"/>
    <n v="0"/>
    <n v="44"/>
    <n v="0.8"/>
    <n v="35.409999999999997"/>
    <n v="26"/>
    <n v="20.8"/>
    <x v="99"/>
  </r>
  <r>
    <x v="202"/>
    <s v="MUFFIN POMMES CARAMEL 112Gr, Pce"/>
    <m/>
    <s v="Pièce"/>
    <n v="44"/>
    <n v="36.08"/>
    <n v="0"/>
    <e v="#N/A"/>
    <n v="0"/>
    <n v="0"/>
    <n v="28"/>
    <n v="0.82"/>
    <n v="22.96"/>
    <n v="16"/>
    <n v="13.12"/>
    <x v="100"/>
  </r>
  <r>
    <x v="203"/>
    <s v="MUFFIN VANILLE F CACAO-NOISET 112Gr, Pce"/>
    <m/>
    <s v="Pièce"/>
    <n v="0"/>
    <n v="0"/>
    <n v="0"/>
    <e v="#N/A"/>
    <n v="45"/>
    <n v="35.550000000000004"/>
    <n v="0"/>
    <n v="0.79"/>
    <n v="0"/>
    <n v="-45"/>
    <n v="-35.550000000000004"/>
    <x v="101"/>
  </r>
  <r>
    <x v="204"/>
    <m/>
    <m/>
    <s v="kilogramme"/>
    <n v="4.3499999999999996"/>
    <n v="7.88"/>
    <n v="0"/>
    <n v="0"/>
    <n v="0"/>
    <n v="0"/>
    <n v="12"/>
    <n v="1.82"/>
    <n v="21.8"/>
    <n v="-7.65"/>
    <n v="-13.923000000000002"/>
    <x v="102"/>
  </r>
  <r>
    <x v="205"/>
    <m/>
    <m/>
    <s v="Pièce"/>
    <n v="0"/>
    <n v="0"/>
    <n v="0"/>
    <n v="0"/>
    <n v="0"/>
    <e v="#VALUE!"/>
    <s v="Pièce"/>
    <s v="Pièce"/>
    <s v="Pièce"/>
    <e v="#VALUE!"/>
    <n v="0"/>
    <x v="0"/>
  </r>
  <r>
    <x v="206"/>
    <s v="NOIX DE PECAN, Sach 1 KG"/>
    <m/>
    <s v="kilogramme"/>
    <n v="0"/>
    <n v="0"/>
    <n v="3.9978272677892446"/>
    <n v="73.599999999999994"/>
    <n v="1.4139999999999999"/>
    <n v="26.031739999999999"/>
    <n v="2.0499999999999998"/>
    <n v="18.41"/>
    <n v="37.75"/>
    <n v="0.53382726778924483"/>
    <n v="9.8277599999999978"/>
    <x v="103"/>
  </r>
  <r>
    <x v="207"/>
    <s v="NUTELLA, Pot de 3KG"/>
    <m/>
    <s v="kilogramme"/>
    <n v="6"/>
    <n v="33.26"/>
    <n v="59.375000000000007"/>
    <n v="332.5"/>
    <n v="76.819999999999993"/>
    <n v="430.19199999999995"/>
    <n v="14"/>
    <n v="5.6"/>
    <n v="78.400000000000006"/>
    <n v="-25.444999999999993"/>
    <n v="-142.49199999999996"/>
    <x v="104"/>
  </r>
  <r>
    <x v="208"/>
    <m/>
    <m/>
    <s v="Pièce"/>
    <n v="0"/>
    <n v="0"/>
    <n v="0"/>
    <n v="0"/>
    <n v="0"/>
    <e v="#VALUE!"/>
    <s v="Pièce"/>
    <s v="Pièce"/>
    <s v="Pièce"/>
    <e v="#VALUE!"/>
    <n v="0"/>
    <x v="0"/>
  </r>
  <r>
    <x v="209"/>
    <s v="OEUF DUR ECALE, PLAQUE 40 PCES (4x10)"/>
    <m/>
    <s v="Pièce"/>
    <n v="50"/>
    <n v="9.1300000000000008"/>
    <n v="567.77777777777783"/>
    <n v="102.2"/>
    <n v="496.13"/>
    <n v="89.303399999999996"/>
    <n v="136"/>
    <n v="0.18"/>
    <n v="24.83"/>
    <n v="-14.352222222222167"/>
    <n v="-2.5833999999999899"/>
    <x v="105"/>
  </r>
  <r>
    <x v="210"/>
    <s v="OEUF ENTIER LIQUIDE, Btle 1L (=1KG)"/>
    <m/>
    <s v="litre"/>
    <n v="5"/>
    <n v="13.38"/>
    <n v="0"/>
    <n v="16.059999999999999"/>
    <n v="0"/>
    <n v="0"/>
    <n v="5.8"/>
    <n v="2.67"/>
    <n v="15.5"/>
    <n v="-0.79999999999999982"/>
    <n v="-2.1359999999999997"/>
    <x v="106"/>
  </r>
  <r>
    <x v="211"/>
    <m/>
    <m/>
    <s v="kilogramme"/>
    <n v="0"/>
    <n v="0"/>
    <n v="0"/>
    <n v="0"/>
    <n v="0.1555"/>
    <n v="0.52869999999999995"/>
    <n v="0.3"/>
    <n v="3.4"/>
    <n v="1.02"/>
    <n v="-0.45550000000000002"/>
    <n v="-1.5487"/>
    <x v="107"/>
  </r>
  <r>
    <x v="212"/>
    <m/>
    <m/>
    <s v="Pièce"/>
    <n v="1"/>
    <n v="3.2"/>
    <n v="0"/>
    <n v="0"/>
    <n v="0"/>
    <n v="0"/>
    <n v="3"/>
    <n v="3.2"/>
    <n v="9.6"/>
    <n v="-2"/>
    <n v="-6.4"/>
    <x v="108"/>
  </r>
  <r>
    <x v="213"/>
    <s v="PAIN CAMPAGNARD (Boule Bio) 450G, PCE"/>
    <m/>
    <s v="Pièce"/>
    <n v="0"/>
    <n v="0"/>
    <n v="0"/>
    <e v="#N/A"/>
    <n v="0"/>
    <e v="#VALUE!"/>
    <s v="Pièce"/>
    <s v="Pièce"/>
    <s v="Pièce"/>
    <e v="#VALUE!"/>
    <n v="0"/>
    <x v="0"/>
  </r>
  <r>
    <x v="214"/>
    <s v="PAIN CHOC ECL DU TER AOP 80G, PC(CRU BC)"/>
    <m/>
    <s v="Pièce"/>
    <n v="219"/>
    <n v="50.55"/>
    <n v="0"/>
    <e v="#N/A"/>
    <n v="0"/>
    <n v="0"/>
    <n v="16"/>
    <n v="0.23"/>
    <n v="3.69"/>
    <n v="203"/>
    <n v="46.690000000000005"/>
    <x v="109"/>
  </r>
  <r>
    <x v="215"/>
    <s v="PAIN CHOCO ECLAT DU TERR PAC 80G, Pce"/>
    <m/>
    <s v="Pièce"/>
    <n v="102"/>
    <n v="22.44"/>
    <n v="0"/>
    <e v="#N/A"/>
    <n v="846"/>
    <n v="186.12"/>
    <n v="255"/>
    <n v="0.22"/>
    <n v="56.1"/>
    <n v="-999"/>
    <n v="-219.78"/>
    <x v="110"/>
  </r>
  <r>
    <x v="216"/>
    <m/>
    <m/>
    <s v="Pièce"/>
    <n v="0"/>
    <n v="0"/>
    <n v="0"/>
    <n v="0"/>
    <n v="0"/>
    <e v="#VALUE!"/>
    <s v="Pièce"/>
    <s v="Pièce"/>
    <s v="Pièce"/>
    <e v="#VALUE!"/>
    <n v="0"/>
    <x v="0"/>
  </r>
  <r>
    <x v="217"/>
    <s v="PAIN RAISINS 105G, L'UNITÉ (CRU BF)"/>
    <s v="PAIN RAISINS, L'unité (PAC)"/>
    <s v="Pièce"/>
    <n v="72"/>
    <n v="15.95"/>
    <n v="0"/>
    <e v="#N/A"/>
    <n v="196"/>
    <n v="43.12"/>
    <n v="55"/>
    <n v="0.22"/>
    <n v="12.17"/>
    <n v="-179"/>
    <n v="-39.380000000000003"/>
    <x v="111"/>
  </r>
  <r>
    <x v="218"/>
    <m/>
    <m/>
    <s v="Pièce"/>
    <n v="0"/>
    <n v="0"/>
    <n v="0"/>
    <n v="0"/>
    <n v="0"/>
    <e v="#VALUE!"/>
    <s v="Pièce"/>
    <s v="Pièce"/>
    <s v="Pièce"/>
    <e v="#VALUE!"/>
    <n v="0"/>
    <x v="0"/>
  </r>
  <r>
    <x v="219"/>
    <m/>
    <m/>
    <s v="Pièce"/>
    <n v="0"/>
    <n v="0"/>
    <n v="0"/>
    <n v="0"/>
    <n v="0"/>
    <e v="#VALUE!"/>
    <s v="Pièce"/>
    <s v="Pièce"/>
    <s v="Pièce"/>
    <e v="#VALUE!"/>
    <n v="0"/>
    <x v="0"/>
  </r>
  <r>
    <x v="220"/>
    <m/>
    <m/>
    <s v="kilogramme"/>
    <n v="1.18"/>
    <n v="3.21"/>
    <n v="0"/>
    <n v="0"/>
    <n v="0"/>
    <n v="0"/>
    <n v="1.8"/>
    <n v="0"/>
    <n v="4.9000000000000004"/>
    <n v="-0.62000000000000011"/>
    <n v="0"/>
    <x v="0"/>
  </r>
  <r>
    <x v="221"/>
    <s v="PATON (Pizza), La pièce de 160Gr"/>
    <m/>
    <s v="kilogramme"/>
    <n v="30.02"/>
    <n v="37.020000000000003"/>
    <n v="0"/>
    <n v="0"/>
    <n v="11.4"/>
    <n v="14.022"/>
    <n v="17.600000000000001"/>
    <n v="1.23"/>
    <n v="21.7"/>
    <n v="1.0199999999999978"/>
    <n v="1.2545999999999973"/>
    <x v="112"/>
  </r>
  <r>
    <x v="222"/>
    <s v="PEPITES CHOCOLAT, Paquet de 10 Kg"/>
    <m/>
    <s v="kilogramme"/>
    <n v="7.7649999999999997"/>
    <n v="37.880000000000003"/>
    <n v="9.9979508196721305"/>
    <n v="48.79"/>
    <n v="6"/>
    <n v="29.28"/>
    <n v="10"/>
    <n v="4.88"/>
    <n v="48.8"/>
    <n v="1.7629508196721311"/>
    <n v="8.6031999999999993"/>
    <x v="113"/>
  </r>
  <r>
    <x v="223"/>
    <m/>
    <m/>
    <s v="Pièce"/>
    <n v="0"/>
    <n v="0"/>
    <n v="0"/>
    <n v="0"/>
    <n v="0"/>
    <e v="#VALUE!"/>
    <s v="Pièce"/>
    <s v="Pièce"/>
    <s v="Pièce"/>
    <e v="#VALUE!"/>
    <n v="0"/>
    <x v="0"/>
  </r>
  <r>
    <x v="224"/>
    <s v="PET ICE TEA PECHE 50CL, L'unité"/>
    <m/>
    <s v="Pièce"/>
    <n v="27"/>
    <n v="23.53"/>
    <n v="252.42528735632186"/>
    <n v="219.61"/>
    <n v="213"/>
    <n v="185.31"/>
    <n v="47"/>
    <n v="0.87"/>
    <n v="40.97"/>
    <n v="19.42528735632186"/>
    <n v="16.900000000000016"/>
    <x v="114"/>
  </r>
  <r>
    <x v="225"/>
    <m/>
    <m/>
    <s v="Pièce"/>
    <n v="0"/>
    <n v="0"/>
    <n v="0"/>
    <n v="0"/>
    <n v="0"/>
    <n v="0"/>
    <n v="0"/>
    <n v="0.83"/>
    <n v="0"/>
    <n v="0"/>
    <n v="0"/>
    <x v="0"/>
  </r>
  <r>
    <x v="226"/>
    <s v="PET OASIS TROPICAL 50CL, L'unité"/>
    <m/>
    <s v="Pièce"/>
    <n v="88"/>
    <n v="76.48"/>
    <n v="119.88505747126436"/>
    <n v="104.3"/>
    <n v="112"/>
    <n v="97.44"/>
    <n v="57"/>
    <n v="0.87"/>
    <n v="49.53"/>
    <n v="38.885057471264361"/>
    <n v="33.829999999999991"/>
    <x v="115"/>
  </r>
  <r>
    <x v="227"/>
    <s v="PET ORANGINA 50CL, L'unité"/>
    <m/>
    <s v="Pièce"/>
    <n v="36"/>
    <n v="32.590000000000003"/>
    <n v="120.66666666666666"/>
    <n v="108.6"/>
    <n v="100"/>
    <n v="90"/>
    <n v="37"/>
    <n v="0.9"/>
    <n v="33.479999999999997"/>
    <n v="19.666666666666657"/>
    <n v="17.699999999999992"/>
    <x v="116"/>
  </r>
  <r>
    <x v="228"/>
    <s v="PET PEPSI COLA REG 50CL, L'unité"/>
    <m/>
    <s v="Pièce"/>
    <n v="27"/>
    <n v="20.45"/>
    <n v="191.26315789473685"/>
    <n v="145.36000000000001"/>
    <n v="156"/>
    <n v="118.56"/>
    <n v="25"/>
    <n v="0.76"/>
    <n v="18.93"/>
    <n v="37.26315789473685"/>
    <n v="28.320000000000007"/>
    <x v="117"/>
  </r>
  <r>
    <x v="229"/>
    <s v="PET PEPSI MAX 50CL, L'unité"/>
    <m/>
    <s v="Pièce"/>
    <n v="27"/>
    <n v="21.08"/>
    <n v="46.589743589743591"/>
    <n v="36.340000000000003"/>
    <n v="32"/>
    <n v="24.96"/>
    <n v="38"/>
    <n v="0.78"/>
    <n v="29.67"/>
    <n v="3.5897435897435912"/>
    <n v="2.8000000000000012"/>
    <x v="118"/>
  </r>
  <r>
    <x v="230"/>
    <m/>
    <m/>
    <s v="Pièce"/>
    <n v="0"/>
    <n v="0"/>
    <n v="0"/>
    <n v="0"/>
    <n v="0"/>
    <e v="#VALUE!"/>
    <s v="Pièce"/>
    <s v="Pièce"/>
    <s v="Pièce"/>
    <m/>
    <n v="0"/>
    <x v="0"/>
  </r>
  <r>
    <x v="231"/>
    <s v="PET SAN PELLEGRINO 33CL, L'unité"/>
    <m/>
    <s v="Pièce"/>
    <n v="134"/>
    <n v="58.01"/>
    <n v="144.97674418604652"/>
    <n v="62.34"/>
    <n v="322"/>
    <n v="138.46"/>
    <n v="0"/>
    <n v="0.43"/>
    <n v="0"/>
    <n v="-43.023255813953483"/>
    <n v="-18.499999999999996"/>
    <x v="119"/>
  </r>
  <r>
    <x v="232"/>
    <s v="PET SAN PELLEGRINO 50 cl, L'unité"/>
    <m/>
    <s v="Pièce"/>
    <n v="129"/>
    <n v="65.31"/>
    <n v="95.294117647058826"/>
    <n v="48.6"/>
    <n v="140"/>
    <n v="71.400000000000006"/>
    <n v="79"/>
    <n v="0.51"/>
    <n v="39.979999999999997"/>
    <n v="5.2941176470588402"/>
    <n v="2.7000000000000086"/>
    <x v="120"/>
  </r>
  <r>
    <x v="233"/>
    <m/>
    <m/>
    <s v="Pièce"/>
    <n v="0"/>
    <n v="0"/>
    <n v="0"/>
    <n v="0"/>
    <n v="0"/>
    <e v="#VALUE!"/>
    <s v="Pièce"/>
    <s v="Pièce"/>
    <s v="Pièce"/>
    <m/>
    <n v="0"/>
    <x v="0"/>
  </r>
  <r>
    <x v="234"/>
    <s v="PET SCHWEPPES AGRUM ZERO 50CL, L'unité"/>
    <m/>
    <s v="Pièce"/>
    <n v="37"/>
    <n v="32.11"/>
    <n v="23.94252873563218"/>
    <n v="20.83"/>
    <n v="60"/>
    <n v="52.2"/>
    <n v="34"/>
    <n v="0.87"/>
    <n v="29.58"/>
    <n v="-33.05747126436782"/>
    <n v="-28.76"/>
    <x v="121"/>
  </r>
  <r>
    <x v="235"/>
    <s v="PET SEVEN-UP REG 50CL, L'unité"/>
    <m/>
    <s v="Pièce"/>
    <n v="73"/>
    <n v="57"/>
    <n v="24.025641025641022"/>
    <n v="18.739999999999998"/>
    <n v="46"/>
    <n v="35.880000000000003"/>
    <n v="0"/>
    <n v="0.78"/>
    <n v="0"/>
    <n v="51.025641025641022"/>
    <n v="39.799999999999997"/>
    <x v="122"/>
  </r>
  <r>
    <x v="236"/>
    <m/>
    <m/>
    <s v="Pièce"/>
    <n v="0"/>
    <n v="0"/>
    <n v="0"/>
    <n v="0"/>
    <n v="0"/>
    <n v="0"/>
    <n v="0"/>
    <n v="0.87"/>
    <n v="0"/>
    <n v="0"/>
    <n v="0"/>
    <x v="0"/>
  </r>
  <r>
    <x v="237"/>
    <m/>
    <m/>
    <s v="Pièce"/>
    <n v="0"/>
    <n v="0"/>
    <n v="0"/>
    <n v="0"/>
    <n v="0"/>
    <n v="0"/>
    <n v="160"/>
    <n v="0.87"/>
    <n v="139.19999999999999"/>
    <n v="-160"/>
    <n v="-139.19999999999999"/>
    <x v="123"/>
  </r>
  <r>
    <x v="238"/>
    <s v="PET VITTEL  33CL, L'unité"/>
    <m/>
    <s v="Pièce"/>
    <n v="151"/>
    <n v="53.29"/>
    <n v="919.60000000000014"/>
    <n v="321.86"/>
    <n v="898"/>
    <n v="314.29999999999995"/>
    <n v="64"/>
    <n v="0.35"/>
    <n v="22.59"/>
    <n v="108.60000000000014"/>
    <n v="38.010000000000048"/>
    <x v="124"/>
  </r>
  <r>
    <x v="239"/>
    <s v="PET VITTEL 50 cl, L'unité"/>
    <m/>
    <s v="Pièce"/>
    <n v="125"/>
    <n v="46.25"/>
    <n v="144"/>
    <n v="53.28"/>
    <n v="194"/>
    <n v="71.78"/>
    <n v="0"/>
    <n v="0.37"/>
    <n v="0"/>
    <n v="75"/>
    <n v="27.75"/>
    <x v="125"/>
  </r>
  <r>
    <x v="240"/>
    <m/>
    <m/>
    <s v="kilogramme"/>
    <n v="0"/>
    <n v="0"/>
    <n v="0"/>
    <n v="0"/>
    <n v="0"/>
    <n v="0"/>
    <n v="0"/>
    <n v="7.64"/>
    <n v="0"/>
    <n v="0"/>
    <n v="0"/>
    <x v="0"/>
  </r>
  <r>
    <x v="241"/>
    <m/>
    <m/>
    <s v="kilogramme"/>
    <n v="0"/>
    <n v="0"/>
    <n v="0"/>
    <n v="0"/>
    <n v="0"/>
    <n v="0"/>
    <n v="0"/>
    <n v="5.14"/>
    <n v="0"/>
    <n v="0"/>
    <n v="0"/>
    <x v="0"/>
  </r>
  <r>
    <x v="242"/>
    <s v="PISTOLE CHOCOLAT LAIT CARAMEL, Sach 5 Kg"/>
    <m/>
    <s v="kilogramme"/>
    <n v="0.88500000000000001"/>
    <n v="9.25"/>
    <n v="0"/>
    <e v="#N/A"/>
    <n v="0.48749999999999999"/>
    <n v="5.0894999999999992"/>
    <n v="0.4"/>
    <n v="10.44"/>
    <n v="4.18"/>
    <n v="-2.5000000000000022E-3"/>
    <n v="-2.6100000000000022E-2"/>
    <x v="126"/>
  </r>
  <r>
    <x v="243"/>
    <m/>
    <m/>
    <s v="Pièce"/>
    <n v="0"/>
    <n v="0"/>
    <n v="0"/>
    <n v="0"/>
    <n v="0"/>
    <e v="#VALUE!"/>
    <s v="Pièce"/>
    <s v="Pièce"/>
    <s v="Pièce"/>
    <e v="#VALUE!"/>
    <n v="0"/>
    <x v="0"/>
  </r>
  <r>
    <x v="244"/>
    <m/>
    <m/>
    <s v="Pièce"/>
    <n v="0"/>
    <n v="0"/>
    <n v="0"/>
    <n v="0"/>
    <n v="0"/>
    <e v="#VALUE!"/>
    <s v="Pièce"/>
    <s v="Pièce"/>
    <s v="Pièce"/>
    <e v="#VALUE!"/>
    <n v="0"/>
    <x v="0"/>
  </r>
  <r>
    <x v="245"/>
    <m/>
    <m/>
    <s v="Pièce"/>
    <n v="26"/>
    <n v="0.1"/>
    <n v="0"/>
    <n v="0"/>
    <n v="0"/>
    <n v="0"/>
    <n v="1000"/>
    <n v="0"/>
    <n v="3.85"/>
    <n v="-974"/>
    <n v="0"/>
    <x v="0"/>
  </r>
  <r>
    <x v="246"/>
    <m/>
    <m/>
    <s v="Pièce"/>
    <n v="0"/>
    <n v="0"/>
    <n v="0"/>
    <n v="0"/>
    <n v="0"/>
    <e v="#VALUE!"/>
    <s v="Pièce"/>
    <s v="Pièce"/>
    <s v="Pièce"/>
    <e v="#VALUE!"/>
    <n v="0"/>
    <x v="0"/>
  </r>
  <r>
    <x v="247"/>
    <s v="POMME PAILLASSON, sachet 1.5KG"/>
    <m/>
    <s v="kilogramme"/>
    <n v="0.16500000000000001"/>
    <n v="0.37"/>
    <n v="0"/>
    <e v="#N/A"/>
    <n v="3.84"/>
    <n v="8.6016000000000012"/>
    <n v="0.7"/>
    <n v="2.2400000000000002"/>
    <n v="1.57"/>
    <n v="-4.375"/>
    <n v="-9.8000000000000007"/>
    <x v="127"/>
  </r>
  <r>
    <x v="248"/>
    <m/>
    <m/>
    <s v="kilogramme"/>
    <n v="0"/>
    <n v="0"/>
    <n v="0"/>
    <n v="0"/>
    <n v="0"/>
    <n v="0"/>
    <n v="0"/>
    <n v="1.67"/>
    <n v="0"/>
    <n v="0"/>
    <n v="0"/>
    <x v="0"/>
  </r>
  <r>
    <x v="249"/>
    <m/>
    <m/>
    <s v="kilogramme"/>
    <n v="0"/>
    <n v="0"/>
    <n v="0"/>
    <n v="0"/>
    <n v="0"/>
    <n v="0"/>
    <n v="0"/>
    <n v="3.51"/>
    <n v="0"/>
    <n v="0"/>
    <n v="0"/>
    <x v="0"/>
  </r>
  <r>
    <x v="250"/>
    <m/>
    <m/>
    <s v="Pièce"/>
    <n v="1302"/>
    <n v="78.77"/>
    <n v="0"/>
    <n v="0"/>
    <n v="0"/>
    <n v="0"/>
    <n v="1106"/>
    <n v="0.06"/>
    <n v="66.91"/>
    <n v="196"/>
    <n v="11.76"/>
    <x v="128"/>
  </r>
  <r>
    <x v="251"/>
    <m/>
    <m/>
    <s v="Pièce"/>
    <n v="300"/>
    <n v="25.64"/>
    <n v="0"/>
    <n v="0"/>
    <n v="0"/>
    <n v="0"/>
    <n v="300"/>
    <n v="0"/>
    <n v="25.64"/>
    <n v="0"/>
    <n v="0"/>
    <x v="0"/>
  </r>
  <r>
    <x v="252"/>
    <s v="POULET ROTI EMINCE FRANCE IQF, Sach 1KG"/>
    <m/>
    <s v="kilogramme"/>
    <n v="14.975"/>
    <n v="95.91"/>
    <n v="24.03125"/>
    <n v="153.80000000000001"/>
    <n v="24.67"/>
    <n v="157.88800000000003"/>
    <n v="6.62"/>
    <n v="6.4"/>
    <n v="42.38"/>
    <n v="7.7162500000000023"/>
    <n v="49.384000000000015"/>
    <x v="129"/>
  </r>
  <r>
    <x v="253"/>
    <m/>
    <m/>
    <s v="Pièce"/>
    <n v="0"/>
    <n v="0"/>
    <n v="0"/>
    <n v="0"/>
    <n v="0"/>
    <e v="#VALUE!"/>
    <s v="Pièce"/>
    <s v="Pièce"/>
    <s v="Pièce"/>
    <e v="#VALUE!"/>
    <n v="0"/>
    <x v="0"/>
  </r>
  <r>
    <x v="254"/>
    <m/>
    <m/>
    <s v="Pièce"/>
    <n v="0"/>
    <n v="0"/>
    <n v="0"/>
    <n v="0"/>
    <n v="0"/>
    <e v="#VALUE!"/>
    <s v="Pièce"/>
    <s v="Pièce"/>
    <s v="Pièce"/>
    <e v="#VALUE!"/>
    <n v="0"/>
    <x v="0"/>
  </r>
  <r>
    <x v="255"/>
    <m/>
    <m/>
    <s v="Pièce"/>
    <n v="0"/>
    <n v="0"/>
    <n v="0"/>
    <n v="0"/>
    <n v="0"/>
    <e v="#VALUE!"/>
    <s v="Pièce"/>
    <s v="Pièce"/>
    <s v="Pièce"/>
    <e v="#VALUE!"/>
    <n v="0"/>
    <x v="0"/>
  </r>
  <r>
    <x v="256"/>
    <m/>
    <m/>
    <s v="kilogramme"/>
    <n v="0"/>
    <n v="0"/>
    <n v="0"/>
    <n v="0"/>
    <n v="0"/>
    <n v="0"/>
    <n v="0"/>
    <n v="2.75"/>
    <n v="0"/>
    <n v="0"/>
    <n v="0"/>
    <x v="0"/>
  </r>
  <r>
    <x v="257"/>
    <m/>
    <m/>
    <s v="Pièce"/>
    <n v="0"/>
    <n v="0"/>
    <n v="0"/>
    <n v="0"/>
    <n v="0"/>
    <e v="#VALUE!"/>
    <s v="Pièce"/>
    <s v="Pièce"/>
    <s v="Pièce"/>
    <e v="#VALUE!"/>
    <n v="0"/>
    <x v="0"/>
  </r>
  <r>
    <x v="258"/>
    <m/>
    <m/>
    <s v="Pièce"/>
    <n v="0"/>
    <n v="0"/>
    <n v="0"/>
    <n v="0"/>
    <n v="0"/>
    <e v="#VALUE!"/>
    <s v="Pièce"/>
    <s v="Pièce"/>
    <s v="Pièce"/>
    <e v="#VALUE!"/>
    <n v="0"/>
    <x v="0"/>
  </r>
  <r>
    <x v="259"/>
    <s v="ROND 28"/>
    <m/>
    <s v="Pièce"/>
    <n v="0"/>
    <n v="0"/>
    <n v="0"/>
    <e v="#N/A"/>
    <n v="0"/>
    <e v="#VALUE!"/>
    <s v="Pièce"/>
    <s v="Pièce"/>
    <s v="Pièce"/>
    <e v="#VALUE!"/>
    <n v="0"/>
    <x v="0"/>
  </r>
  <r>
    <x v="260"/>
    <s v="ROQUETTE, Sach 250G"/>
    <m/>
    <s v="kilogramme"/>
    <n v="0.375"/>
    <n v="2.52"/>
    <n v="5.9022222222222229"/>
    <n v="39.840000000000003"/>
    <n v="7.891"/>
    <n v="53.264249999999997"/>
    <n v="0.25"/>
    <n v="6.75"/>
    <n v="1.69"/>
    <n v="-1.8637777777777771"/>
    <n v="-12.580499999999995"/>
    <x v="130"/>
  </r>
  <r>
    <x v="261"/>
    <s v="ROSETTE TRANCHEE, Barq 250G"/>
    <m/>
    <s v="kilogramme"/>
    <n v="0"/>
    <n v="0"/>
    <n v="0"/>
    <e v="#N/A"/>
    <n v="0.02"/>
    <n v="0.2"/>
    <n v="0"/>
    <n v="10"/>
    <n v="0"/>
    <n v="-0.02"/>
    <n v="-0.2"/>
    <x v="131"/>
  </r>
  <r>
    <x v="262"/>
    <m/>
    <m/>
    <s v="Pièce"/>
    <n v="0"/>
    <n v="0"/>
    <n v="0"/>
    <n v="0"/>
    <n v="0"/>
    <e v="#VALUE!"/>
    <s v="Pièce"/>
    <s v="Pièce"/>
    <s v="Pièce"/>
    <e v="#VALUE!"/>
    <n v="0"/>
    <x v="0"/>
  </r>
  <r>
    <x v="263"/>
    <m/>
    <m/>
    <s v="Pièce"/>
    <n v="1622"/>
    <n v="19.3"/>
    <n v="0"/>
    <n v="0"/>
    <n v="0"/>
    <n v="0"/>
    <n v="1500"/>
    <n v="0.01"/>
    <n v="17.850000000000001"/>
    <n v="122"/>
    <n v="1.22"/>
    <x v="132"/>
  </r>
  <r>
    <x v="264"/>
    <m/>
    <m/>
    <s v="Pièce"/>
    <n v="100"/>
    <n v="1.83"/>
    <n v="0"/>
    <n v="0"/>
    <n v="0"/>
    <n v="0"/>
    <n v="1000"/>
    <n v="0.02"/>
    <n v="18.3"/>
    <n v="-900"/>
    <n v="-18"/>
    <x v="133"/>
  </r>
  <r>
    <x v="265"/>
    <m/>
    <m/>
    <s v="Pièce"/>
    <n v="0"/>
    <n v="0"/>
    <n v="0"/>
    <n v="0"/>
    <n v="0"/>
    <e v="#VALUE!"/>
    <s v="Pièce"/>
    <s v="Pièce"/>
    <s v="Pièce"/>
    <e v="#VALUE!"/>
    <n v="0"/>
    <x v="0"/>
  </r>
  <r>
    <x v="266"/>
    <m/>
    <m/>
    <s v="Pièce"/>
    <n v="4200"/>
    <n v="42.79"/>
    <n v="0"/>
    <n v="0"/>
    <n v="0"/>
    <n v="0"/>
    <n v="4200"/>
    <n v="0"/>
    <n v="42.79"/>
    <n v="0"/>
    <n v="0"/>
    <x v="0"/>
  </r>
  <r>
    <x v="267"/>
    <s v="SAC CABAS 26 X 20 X 26"/>
    <m/>
    <s v="Pièce"/>
    <n v="130"/>
    <n v="13.22"/>
    <n v="0"/>
    <e v="#N/A"/>
    <n v="0"/>
    <n v="0"/>
    <n v="150"/>
    <n v="0"/>
    <n v="15.25"/>
    <n v="-20"/>
    <n v="0"/>
    <x v="0"/>
  </r>
  <r>
    <x v="268"/>
    <m/>
    <m/>
    <s v="Pièce"/>
    <n v="107"/>
    <n v="9.6300000000000008"/>
    <n v="0"/>
    <n v="0"/>
    <n v="0"/>
    <n v="0"/>
    <n v="100"/>
    <n v="0.09"/>
    <n v="9"/>
    <n v="7"/>
    <n v="0.63"/>
    <x v="134"/>
  </r>
  <r>
    <x v="269"/>
    <s v="SAC POUBELLE NOIR 130L (35 microns)"/>
    <m/>
    <s v="Pièce"/>
    <n v="2"/>
    <n v="0.25"/>
    <n v="0"/>
    <n v="25.22"/>
    <n v="0"/>
    <n v="0"/>
    <n v="4"/>
    <n v="0.13"/>
    <n v="0.5"/>
    <n v="-2"/>
    <n v="-0.26"/>
    <x v="135"/>
  </r>
  <r>
    <x v="270"/>
    <m/>
    <m/>
    <s v="Pièce"/>
    <n v="0"/>
    <n v="0"/>
    <n v="0"/>
    <n v="0"/>
    <n v="0"/>
    <n v="0"/>
    <n v="1000"/>
    <n v="0.04"/>
    <n v="40"/>
    <n v="-1000"/>
    <n v="-40"/>
    <x v="136"/>
  </r>
  <r>
    <x v="271"/>
    <m/>
    <m/>
    <s v="Pièce"/>
    <n v="0"/>
    <n v="0"/>
    <n v="0"/>
    <n v="0"/>
    <n v="0"/>
    <n v="0"/>
    <n v="2000"/>
    <n v="0.04"/>
    <n v="80"/>
    <n v="-2000"/>
    <n v="-80"/>
    <x v="137"/>
  </r>
  <r>
    <x v="272"/>
    <s v="SAC SANDW 10X5X29 NEUTRE"/>
    <m/>
    <s v="Pièce"/>
    <n v="1800"/>
    <n v="21.92"/>
    <n v="0"/>
    <n v="73.08"/>
    <n v="0"/>
    <n v="0"/>
    <n v="1000"/>
    <n v="0.01"/>
    <n v="12.18"/>
    <n v="800"/>
    <n v="8"/>
    <x v="31"/>
  </r>
  <r>
    <x v="273"/>
    <m/>
    <m/>
    <s v="Pièce"/>
    <n v="0"/>
    <n v="0"/>
    <n v="0"/>
    <n v="0"/>
    <n v="0"/>
    <e v="#VALUE!"/>
    <s v="Pièce"/>
    <s v="Pièce"/>
    <s v="Pièce"/>
    <e v="#VALUE!"/>
    <n v="0"/>
    <x v="0"/>
  </r>
  <r>
    <x v="274"/>
    <m/>
    <m/>
    <s v="Pièce"/>
    <n v="814"/>
    <n v="44.32"/>
    <n v="0"/>
    <n v="0"/>
    <n v="0"/>
    <n v="0"/>
    <n v="750"/>
    <n v="0.05"/>
    <n v="40.840000000000003"/>
    <n v="64"/>
    <n v="3.2"/>
    <x v="138"/>
  </r>
  <r>
    <x v="275"/>
    <s v="SALADE DOUCEUR, Le kilo"/>
    <m/>
    <s v="Pièce"/>
    <n v="0"/>
    <n v="0"/>
    <n v="0"/>
    <e v="#N/A"/>
    <n v="0"/>
    <e v="#VALUE!"/>
    <s v="Pièce"/>
    <s v="Pièce"/>
    <s v="Pièce"/>
    <e v="#VALUE!"/>
    <n v="0"/>
    <x v="0"/>
  </r>
  <r>
    <x v="276"/>
    <m/>
    <m/>
    <s v="kilogramme"/>
    <n v="0"/>
    <n v="0"/>
    <n v="0"/>
    <n v="0"/>
    <n v="0"/>
    <n v="0"/>
    <n v="0"/>
    <n v="4"/>
    <n v="0"/>
    <n v="0"/>
    <n v="0"/>
    <x v="0"/>
  </r>
  <r>
    <x v="277"/>
    <s v="SALADE ICEBERG LANIERES, Sach 500G"/>
    <m/>
    <s v="kilogramme"/>
    <n v="0.23"/>
    <n v="0.74"/>
    <n v="8.8000000000000007"/>
    <n v="27.72"/>
    <n v="12.635"/>
    <n v="39.800249999999998"/>
    <n v="0"/>
    <n v="3.15"/>
    <n v="0"/>
    <n v="-3.6049999999999986"/>
    <n v="-11.355749999999995"/>
    <x v="139"/>
  </r>
  <r>
    <x v="278"/>
    <s v="SALADE MESCLUN-JEUNES POUSSES, Le kilo"/>
    <m/>
    <s v="Pièce"/>
    <n v="0"/>
    <n v="0"/>
    <n v="0"/>
    <e v="#N/A"/>
    <n v="0"/>
    <e v="#VALUE!"/>
    <s v="Pièce"/>
    <s v="Pièce"/>
    <s v="Pièce"/>
    <e v="#VALUE!"/>
    <n v="0"/>
    <x v="0"/>
  </r>
  <r>
    <x v="279"/>
    <s v="SAUCE  SAMOURAI, Squeeze 850G (900ml)"/>
    <m/>
    <s v="kilogramme"/>
    <n v="2.9"/>
    <n v="1.1000000000000001"/>
    <n v="0"/>
    <e v="#N/A"/>
    <n v="1.54"/>
    <n v="0.58520000000000005"/>
    <n v="0.9"/>
    <n v="0.38"/>
    <n v="0.34"/>
    <n v="0.45999999999999996"/>
    <n v="0.17479999999999998"/>
    <x v="140"/>
  </r>
  <r>
    <x v="280"/>
    <m/>
    <m/>
    <s v="kilogramme"/>
    <n v="1"/>
    <n v="5.55"/>
    <n v="0"/>
    <n v="0"/>
    <n v="0"/>
    <n v="0"/>
    <n v="8"/>
    <n v="5.55"/>
    <n v="44.4"/>
    <n v="-7"/>
    <n v="-38.85"/>
    <x v="141"/>
  </r>
  <r>
    <x v="281"/>
    <s v="SAUCE BLANCHE (KEBAB),  Flac 1L (=895Gr)"/>
    <m/>
    <s v="kilogramme"/>
    <n v="11.885"/>
    <n v="63.13"/>
    <n v="0"/>
    <e v="#N/A"/>
    <n v="11.18"/>
    <n v="59.253999999999998"/>
    <n v="0"/>
    <n v="5.3"/>
    <n v="0"/>
    <n v="0.70500000000000007"/>
    <n v="3.7365000000000004"/>
    <x v="142"/>
  </r>
  <r>
    <x v="282"/>
    <s v="SAUCE BURGER, Squeeze 448G"/>
    <m/>
    <s v="kilogramme"/>
    <n v="2.0019999999999998"/>
    <n v="11.62"/>
    <n v="0"/>
    <e v="#N/A"/>
    <n v="1.53"/>
    <n v="8.8893000000000004"/>
    <n v="0"/>
    <n v="5.81"/>
    <n v="0"/>
    <n v="0.47199999999999975"/>
    <n v="2.7423199999999985"/>
    <x v="143"/>
  </r>
  <r>
    <x v="283"/>
    <s v="SAUCE CAESAR 30G, La dose"/>
    <m/>
    <s v="Pièce"/>
    <n v="59"/>
    <n v="8.85"/>
    <n v="0"/>
    <e v="#N/A"/>
    <n v="0"/>
    <n v="0"/>
    <n v="0"/>
    <n v="0.15"/>
    <n v="0"/>
    <n v="59"/>
    <n v="8.85"/>
    <x v="144"/>
  </r>
  <r>
    <x v="284"/>
    <m/>
    <m/>
    <s v="Pièce"/>
    <n v="0"/>
    <n v="0"/>
    <n v="0"/>
    <n v="0"/>
    <n v="0"/>
    <e v="#VALUE!"/>
    <s v="Pièce"/>
    <s v="Pièce"/>
    <s v="Pièce"/>
    <e v="#VALUE!"/>
    <n v="0"/>
    <x v="0"/>
  </r>
  <r>
    <x v="285"/>
    <m/>
    <m/>
    <s v="kilogramme"/>
    <n v="0"/>
    <n v="0"/>
    <n v="0"/>
    <n v="0"/>
    <n v="0"/>
    <n v="0"/>
    <n v="0"/>
    <n v="5"/>
    <n v="0"/>
    <n v="0"/>
    <n v="0"/>
    <x v="0"/>
  </r>
  <r>
    <x v="286"/>
    <m/>
    <m/>
    <s v="Pièce"/>
    <n v="0"/>
    <n v="0"/>
    <n v="0"/>
    <n v="0"/>
    <n v="0"/>
    <e v="#VALUE!"/>
    <s v="Pièce"/>
    <s v="Pièce"/>
    <s v="Pièce"/>
    <e v="#VALUE!"/>
    <n v="0"/>
    <x v="0"/>
  </r>
  <r>
    <x v="287"/>
    <s v="SAUCE TOMATES PIZZA, Bte 5/1 de 4.1Kg"/>
    <m/>
    <s v="kilogramme"/>
    <n v="12.3"/>
    <n v="10.24"/>
    <n v="0"/>
    <e v="#N/A"/>
    <n v="2.85"/>
    <n v="2.3654999999999999"/>
    <n v="4.0999999999999996"/>
    <n v="0.83"/>
    <n v="3.42"/>
    <n v="5.3500000000000014"/>
    <n v="4.440500000000001"/>
    <x v="145"/>
  </r>
  <r>
    <x v="288"/>
    <m/>
    <m/>
    <s v="Pièce"/>
    <n v="0"/>
    <n v="0"/>
    <n v="0"/>
    <n v="0"/>
    <n v="0"/>
    <e v="#VALUE!"/>
    <s v="Pièce"/>
    <s v="Pièce"/>
    <s v="Pièce"/>
    <e v="#VALUE!"/>
    <n v="0"/>
    <x v="0"/>
  </r>
  <r>
    <x v="289"/>
    <s v="SAUMON FUME, Barq 600Gr (2X300Gr)"/>
    <m/>
    <s v="kilogramme"/>
    <n v="1.8"/>
    <n v="23.22"/>
    <n v="11.984147952443857"/>
    <n v="181.44"/>
    <n v="12.32"/>
    <n v="186.5248"/>
    <n v="3.5"/>
    <n v="15.14"/>
    <n v="52.98"/>
    <n v="-2.0358520475561424"/>
    <n v="-30.822799999999997"/>
    <x v="146"/>
  </r>
  <r>
    <x v="290"/>
    <m/>
    <m/>
    <s v="Pièce"/>
    <n v="140"/>
    <n v="45.76"/>
    <n v="0"/>
    <n v="0"/>
    <n v="0"/>
    <n v="0"/>
    <n v="0"/>
    <n v="0.33"/>
    <n v="0"/>
    <n v="140"/>
    <n v="46.2"/>
    <x v="147"/>
  </r>
  <r>
    <x v="291"/>
    <m/>
    <m/>
    <s v="Pièce"/>
    <n v="12.5"/>
    <n v="19.87"/>
    <n v="0"/>
    <n v="0"/>
    <n v="0"/>
    <n v="0"/>
    <n v="10"/>
    <n v="1.59"/>
    <n v="15.9"/>
    <n v="2.5"/>
    <n v="3.9750000000000001"/>
    <x v="148"/>
  </r>
  <r>
    <x v="292"/>
    <m/>
    <m/>
    <s v="kilogramme"/>
    <n v="1"/>
    <n v="0.32"/>
    <n v="0"/>
    <n v="0"/>
    <n v="0"/>
    <n v="0"/>
    <n v="1"/>
    <n v="0.32"/>
    <n v="0.32"/>
    <n v="0"/>
    <n v="0"/>
    <x v="0"/>
  </r>
  <r>
    <x v="293"/>
    <s v="SERVIETTE BLANCHE 1 PLI 29X29 (Neutre)"/>
    <m/>
    <s v="Pièce"/>
    <n v="5800"/>
    <n v="38.79"/>
    <n v="0"/>
    <n v="85.6"/>
    <n v="0"/>
    <n v="0"/>
    <n v="2900"/>
    <n v="0.01"/>
    <n v="19.39"/>
    <n v="2900"/>
    <n v="29"/>
    <x v="149"/>
  </r>
  <r>
    <x v="294"/>
    <m/>
    <m/>
    <s v="kilogramme"/>
    <n v="0.3"/>
    <n v="4.67"/>
    <n v="0"/>
    <n v="0"/>
    <n v="0"/>
    <n v="0"/>
    <n v="0.2"/>
    <n v="20"/>
    <n v="4"/>
    <n v="9.9999999999999978E-2"/>
    <n v="1.9999999999999996"/>
    <x v="150"/>
  </r>
  <r>
    <x v="295"/>
    <s v="STEAK HACHE VBF CUIT A COE. 50G, L'unité"/>
    <m/>
    <s v="Pièce"/>
    <n v="100"/>
    <n v="36.03"/>
    <n v="1155.9166666666667"/>
    <n v="416.13"/>
    <n v="1289"/>
    <n v="464.03999999999996"/>
    <n v="12"/>
    <n v="0.36"/>
    <n v="4.32"/>
    <n v="-45.083333333333258"/>
    <n v="-16.229999999999972"/>
    <x v="151"/>
  </r>
  <r>
    <x v="296"/>
    <m/>
    <m/>
    <s v="Pièce"/>
    <n v="0"/>
    <n v="0"/>
    <n v="0"/>
    <n v="0"/>
    <n v="0"/>
    <e v="#VALUE!"/>
    <s v="Pièce"/>
    <s v="Pièce"/>
    <s v="Pièce"/>
    <e v="#VALUE!"/>
    <n v="0"/>
    <x v="0"/>
  </r>
  <r>
    <x v="297"/>
    <m/>
    <m/>
    <s v="Pièce"/>
    <n v="0"/>
    <n v="0"/>
    <n v="0"/>
    <n v="0"/>
    <n v="0"/>
    <n v="0"/>
    <n v="0"/>
    <n v="0.02"/>
    <n v="0"/>
    <n v="0"/>
    <n v="0"/>
    <x v="0"/>
  </r>
  <r>
    <x v="298"/>
    <s v="SUCRE BUCHETTE NEUTRE SL 4 Gr, L'unité"/>
    <m/>
    <s v="Pièce"/>
    <n v="1684"/>
    <n v="15.12"/>
    <n v="0"/>
    <e v="#N/A"/>
    <n v="0"/>
    <n v="0"/>
    <n v="80"/>
    <n v="0.01"/>
    <n v="0.72"/>
    <n v="1604"/>
    <n v="16.04"/>
    <x v="152"/>
  </r>
  <r>
    <x v="299"/>
    <s v="SUCRE DECOR, Paquet de 2,5 Kg"/>
    <m/>
    <s v="kilogramme"/>
    <n v="0"/>
    <n v="0"/>
    <n v="0"/>
    <n v="6.54"/>
    <n v="0"/>
    <n v="0"/>
    <n v="4"/>
    <n v="2.62"/>
    <n v="10.48"/>
    <n v="-4"/>
    <n v="-10.48"/>
    <x v="153"/>
  </r>
  <r>
    <x v="300"/>
    <m/>
    <m/>
    <s v="kilogramme"/>
    <n v="0"/>
    <n v="0"/>
    <n v="0"/>
    <n v="0"/>
    <n v="0"/>
    <n v="0"/>
    <n v="0"/>
    <n v="1.64"/>
    <n v="0"/>
    <n v="0"/>
    <n v="0"/>
    <x v="0"/>
  </r>
  <r>
    <x v="301"/>
    <m/>
    <m/>
    <s v="Pièce"/>
    <n v="0"/>
    <n v="0"/>
    <n v="0"/>
    <n v="0"/>
    <n v="1530"/>
    <e v="#VALUE!"/>
    <s v="Pièce"/>
    <s v="Pièce"/>
    <s v="Pièce"/>
    <e v="#VALUE!"/>
    <n v="0"/>
    <x v="0"/>
  </r>
  <r>
    <x v="302"/>
    <m/>
    <m/>
    <s v="Pièce"/>
    <n v="0"/>
    <n v="0"/>
    <n v="0"/>
    <n v="0"/>
    <n v="0"/>
    <n v="0"/>
    <n v="0"/>
    <n v="0.34"/>
    <n v="0"/>
    <n v="0"/>
    <n v="0"/>
    <x v="0"/>
  </r>
  <r>
    <x v="303"/>
    <s v="TARTARE DE TOMATE, Barq. 1 Kg"/>
    <m/>
    <s v="kilogramme"/>
    <n v="1"/>
    <n v="4.3099999999999996"/>
    <n v="10.011574074074073"/>
    <n v="43.25"/>
    <n v="8.26"/>
    <n v="35.683199999999999"/>
    <n v="2.29"/>
    <n v="4.32"/>
    <n v="9.89"/>
    <n v="0.46157407407407369"/>
    <n v="1.9939999999999984"/>
    <x v="154"/>
  </r>
  <r>
    <x v="304"/>
    <m/>
    <m/>
    <s v="Pièce"/>
    <n v="0"/>
    <n v="0"/>
    <n v="0"/>
    <n v="0"/>
    <n v="0"/>
    <e v="#VALUE!"/>
    <s v="Pièce"/>
    <s v="Pièce"/>
    <s v="Pièce"/>
    <e v="#VALUE!"/>
    <n v="0"/>
    <x v="0"/>
  </r>
  <r>
    <x v="305"/>
    <s v="TARTELETTE CITRON MERINGUEE 130G,L'unité"/>
    <m/>
    <s v="Pièce"/>
    <n v="47"/>
    <n v="33.47"/>
    <n v="234.73239436619718"/>
    <n v="166.66"/>
    <n v="249"/>
    <n v="176.79"/>
    <n v="36"/>
    <n v="0.71"/>
    <n v="25.64"/>
    <n v="-3.2676056338028161"/>
    <n v="-2.3199999999999994"/>
    <x v="155"/>
  </r>
  <r>
    <x v="306"/>
    <s v="TARTELETTE POMME PATE CROISS. 115G, Pce"/>
    <m/>
    <s v="Pièce"/>
    <n v="3"/>
    <n v="2.09"/>
    <n v="268.54285714285714"/>
    <n v="187.98"/>
    <n v="266"/>
    <n v="186.2"/>
    <n v="21"/>
    <n v="0.7"/>
    <n v="14.62"/>
    <n v="-15.457142857142856"/>
    <n v="-10.819999999999999"/>
    <x v="156"/>
  </r>
  <r>
    <x v="307"/>
    <m/>
    <m/>
    <s v="Pièce"/>
    <n v="0"/>
    <n v="0"/>
    <n v="0"/>
    <n v="0"/>
    <n v="0"/>
    <n v="0"/>
    <n v="0"/>
    <n v="0.11"/>
    <n v="0"/>
    <n v="0"/>
    <n v="0"/>
    <x v="0"/>
  </r>
  <r>
    <x v="308"/>
    <m/>
    <m/>
    <s v="Pièce"/>
    <n v="63"/>
    <n v="9.64"/>
    <n v="0"/>
    <n v="0"/>
    <n v="0"/>
    <n v="0"/>
    <n v="12"/>
    <n v="0.15"/>
    <n v="1.84"/>
    <n v="51"/>
    <n v="7.6499999999999995"/>
    <x v="157"/>
  </r>
  <r>
    <x v="309"/>
    <m/>
    <m/>
    <s v="Pièce"/>
    <n v="0"/>
    <n v="0"/>
    <n v="0"/>
    <n v="0"/>
    <n v="0"/>
    <n v="0"/>
    <n v="0"/>
    <n v="0.04"/>
    <n v="0"/>
    <n v="0"/>
    <n v="0"/>
    <x v="0"/>
  </r>
  <r>
    <x v="310"/>
    <m/>
    <m/>
    <s v="Pièce"/>
    <n v="680"/>
    <n v="104.19"/>
    <n v="0"/>
    <n v="0"/>
    <n v="0"/>
    <n v="0"/>
    <n v="560"/>
    <n v="0.15"/>
    <n v="85.82"/>
    <n v="120"/>
    <n v="18"/>
    <x v="158"/>
  </r>
  <r>
    <x v="311"/>
    <m/>
    <m/>
    <s v="Pièce"/>
    <n v="0"/>
    <n v="0"/>
    <n v="0"/>
    <n v="0"/>
    <n v="0"/>
    <n v="0"/>
    <n v="0"/>
    <n v="0.11"/>
    <n v="0"/>
    <n v="0"/>
    <n v="0"/>
    <x v="0"/>
  </r>
  <r>
    <x v="312"/>
    <m/>
    <m/>
    <s v="Pièce"/>
    <n v="0"/>
    <n v="0"/>
    <n v="0"/>
    <n v="0"/>
    <n v="0"/>
    <n v="0"/>
    <n v="0"/>
    <n v="0.11"/>
    <n v="0"/>
    <n v="0"/>
    <n v="0"/>
    <x v="0"/>
  </r>
  <r>
    <x v="313"/>
    <m/>
    <m/>
    <s v="Pièce"/>
    <n v="357"/>
    <n v="59.63"/>
    <n v="0"/>
    <n v="0"/>
    <n v="0"/>
    <n v="0"/>
    <n v="240"/>
    <n v="0.17"/>
    <n v="40.090000000000003"/>
    <n v="117"/>
    <n v="19.89"/>
    <x v="159"/>
  </r>
  <r>
    <x v="314"/>
    <s v="THON LISTAO A L'HUILE, Poche 1 Kg"/>
    <m/>
    <s v="kilogramme"/>
    <n v="2.4049999999999998"/>
    <n v="15.47"/>
    <n v="20.006220839813373"/>
    <n v="128.63999999999999"/>
    <n v="15.15"/>
    <n v="97.414500000000004"/>
    <n v="7.82"/>
    <n v="6.43"/>
    <n v="50.3"/>
    <n v="-0.5587791601866261"/>
    <n v="-3.5929500000000059"/>
    <x v="160"/>
  </r>
  <r>
    <x v="315"/>
    <m/>
    <m/>
    <s v="kilogramme"/>
    <n v="0"/>
    <n v="0"/>
    <n v="0"/>
    <n v="0"/>
    <n v="0"/>
    <n v="0"/>
    <n v="0"/>
    <n v="6"/>
    <n v="0"/>
    <n v="0"/>
    <n v="0"/>
    <x v="0"/>
  </r>
  <r>
    <x v="316"/>
    <s v="TOMATE CAL 47/57, Le kilo"/>
    <m/>
    <s v="kilogramme"/>
    <n v="5.91"/>
    <n v="7.07"/>
    <n v="0"/>
    <e v="#N/A"/>
    <n v="70.474999999999994"/>
    <n v="83.865249999999989"/>
    <n v="4.2"/>
    <n v="1.19"/>
    <n v="4.9800000000000004"/>
    <n v="-68.765000000000001"/>
    <n v="-81.830349999999996"/>
    <x v="161"/>
  </r>
  <r>
    <x v="317"/>
    <s v="TOMATES CONFITES, ESV 1Kg (PNE 900G) Cx2"/>
    <m/>
    <s v="kilogramme"/>
    <n v="0"/>
    <n v="0"/>
    <n v="5.4"/>
    <n v="56.7"/>
    <n v="0.90600000000000003"/>
    <n v="9.5129999999999999"/>
    <n v="0"/>
    <n v="10.5"/>
    <n v="0"/>
    <n v="4.4940000000000007"/>
    <n v="47.187000000000005"/>
    <x v="162"/>
  </r>
  <r>
    <x v="318"/>
    <m/>
    <m/>
    <s v="Pièce"/>
    <n v="0"/>
    <n v="0"/>
    <n v="0"/>
    <n v="0"/>
    <n v="0"/>
    <e v="#VALUE!"/>
    <s v="Pièce"/>
    <s v="Pièce"/>
    <s v="Pièce"/>
    <e v="#VALUE!"/>
    <n v="0"/>
    <x v="0"/>
  </r>
  <r>
    <x v="319"/>
    <s v="TORSADE CHOCOLAT LAIT 90G, PC (PAC)"/>
    <m/>
    <s v="Pièce"/>
    <n v="76"/>
    <n v="19.98"/>
    <n v="141.69230769230771"/>
    <n v="36.840000000000003"/>
    <n v="122"/>
    <n v="31.720000000000002"/>
    <n v="53"/>
    <n v="0.26"/>
    <n v="13.95"/>
    <n v="42.692307692307708"/>
    <n v="11.100000000000005"/>
    <x v="163"/>
  </r>
  <r>
    <x v="320"/>
    <s v="TROPICANA PUR PREMIUM ORANGE, BTLE 25CL"/>
    <m/>
    <s v="Pièce"/>
    <n v="22"/>
    <n v="13.12"/>
    <n v="151.05000000000001"/>
    <n v="90.63"/>
    <n v="125"/>
    <n v="75"/>
    <n v="40"/>
    <n v="0.6"/>
    <n v="23.86"/>
    <n v="8.0500000000000114"/>
    <n v="4.8300000000000063"/>
    <x v="164"/>
  </r>
  <r>
    <x v="321"/>
    <m/>
    <m/>
    <s v="litre"/>
    <n v="31.5"/>
    <n v="13.35"/>
    <n v="0"/>
    <n v="0"/>
    <n v="0"/>
    <n v="0"/>
    <n v="20"/>
    <n v="0"/>
    <n v="8.48"/>
    <n v="11.5"/>
    <n v="0"/>
    <x v="0"/>
  </r>
  <r>
    <x v="322"/>
    <m/>
    <m/>
    <s v="Pièce"/>
    <n v="0"/>
    <n v="0"/>
    <n v="0"/>
    <n v="0"/>
    <n v="0"/>
    <e v="#VALUE!"/>
    <s v="Pièce"/>
    <s v="Pièce"/>
    <s v="Pièce"/>
    <e v="#VALUE!"/>
    <n v="0"/>
    <x v="0"/>
  </r>
  <r>
    <x v="323"/>
    <s v="YAOURTS BIO FRAISE VRAI  100G, Lot 4 Pc"/>
    <m/>
    <s v="Pièce"/>
    <n v="0"/>
    <n v="0"/>
    <n v="0"/>
    <e v="#N/A"/>
    <n v="0"/>
    <e v="#VALUE!"/>
    <s v="Pièce"/>
    <s v="Pièce"/>
    <s v="Pièce"/>
    <e v="#VALUE!"/>
    <n v="0"/>
    <x v="0"/>
  </r>
  <r>
    <x v="324"/>
    <s v="YAOURTS BIO FRAISE VRAI  100G, Lot 4 Pc"/>
    <m/>
    <s v="Pièce"/>
    <n v="0"/>
    <n v="0"/>
    <n v="0"/>
    <e v="#N/A"/>
    <n v="0"/>
    <n v="0"/>
    <n v="0"/>
    <n v="0.39"/>
    <n v="0"/>
    <n v="0"/>
    <n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rowGrandTotals="0" colGrandTotals="0" itemPrintTitles="1" mergeItem="1" createdVersion="5" indent="0" outline="1" outlineData="1" multipleFieldFilters="0">
  <location ref="A3:D493" firstHeaderRow="0" firstDataRow="1" firstDataCol="1"/>
  <pivotFields count="16">
    <pivotField axis="axisRow" showAll="0">
      <items count="33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m="1" x="327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m="1" x="329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m="1" x="32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m="1" x="325"/>
        <item x="211"/>
        <item x="212"/>
        <item m="1" x="326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m="1" x="330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18"/>
        <item x="164"/>
        <item x="198"/>
        <item x="289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dataField="1" showAll="0"/>
    <pivotField dataField="1" showAll="0"/>
    <pivotField axis="axisRow" showAll="0">
      <items count="239">
        <item m="1" x="209"/>
        <item x="61"/>
        <item m="1" x="211"/>
        <item x="55"/>
        <item x="62"/>
        <item x="82"/>
        <item x="42"/>
        <item m="1" x="212"/>
        <item x="76"/>
        <item x="3"/>
        <item x="129"/>
        <item m="1" x="236"/>
        <item x="162"/>
        <item x="109"/>
        <item x="147"/>
        <item x="58"/>
        <item x="75"/>
        <item x="98"/>
        <item x="122"/>
        <item x="124"/>
        <item x="115"/>
        <item x="77"/>
        <item x="59"/>
        <item x="149"/>
        <item x="117"/>
        <item x="125"/>
        <item x="69"/>
        <item x="99"/>
        <item x="159"/>
        <item x="41"/>
        <item x="16"/>
        <item x="40"/>
        <item m="1" x="202"/>
        <item x="158"/>
        <item x="116"/>
        <item x="114"/>
        <item x="152"/>
        <item x="8"/>
        <item m="1" x="213"/>
        <item x="68"/>
        <item x="83"/>
        <item x="100"/>
        <item x="52"/>
        <item x="79"/>
        <item x="128"/>
        <item x="66"/>
        <item x="81"/>
        <item x="84"/>
        <item x="163"/>
        <item x="86"/>
        <item m="1" x="231"/>
        <item x="47"/>
        <item x="103"/>
        <item x="20"/>
        <item x="144"/>
        <item m="1" x="200"/>
        <item x="113"/>
        <item m="1" x="205"/>
        <item x="96"/>
        <item x="31"/>
        <item m="1" x="171"/>
        <item x="78"/>
        <item x="51"/>
        <item x="157"/>
        <item x="28"/>
        <item x="12"/>
        <item x="70"/>
        <item x="45"/>
        <item x="57"/>
        <item x="64"/>
        <item x="44"/>
        <item x="34"/>
        <item x="164"/>
        <item m="1" x="185"/>
        <item x="145"/>
        <item x="24"/>
        <item x="71"/>
        <item x="148"/>
        <item x="22"/>
        <item x="9"/>
        <item x="142"/>
        <item x="97"/>
        <item x="138"/>
        <item x="26"/>
        <item m="1" x="214"/>
        <item x="118"/>
        <item x="43"/>
        <item x="143"/>
        <item x="120"/>
        <item m="1" x="196"/>
        <item m="1" x="180"/>
        <item m="1" x="234"/>
        <item x="1"/>
        <item x="23"/>
        <item x="29"/>
        <item x="36"/>
        <item x="54"/>
        <item m="1" x="204"/>
        <item x="150"/>
        <item x="154"/>
        <item m="1" x="225"/>
        <item x="73"/>
        <item x="10"/>
        <item x="112"/>
        <item x="132"/>
        <item x="35"/>
        <item x="63"/>
        <item x="49"/>
        <item x="33"/>
        <item x="17"/>
        <item x="134"/>
        <item m="1" x="178"/>
        <item x="39"/>
        <item m="1" x="221"/>
        <item m="1" x="173"/>
        <item m="1" x="201"/>
        <item m="1" x="229"/>
        <item m="1" x="184"/>
        <item m="1" x="215"/>
        <item m="1" x="166"/>
        <item m="1" x="219"/>
        <item m="1" x="193"/>
        <item m="1" x="170"/>
        <item m="1" x="223"/>
        <item m="1" x="198"/>
        <item m="1" x="177"/>
        <item m="1" x="227"/>
        <item m="1" x="206"/>
        <item m="1" x="183"/>
        <item m="1" x="233"/>
        <item m="1" x="210"/>
        <item m="1" x="188"/>
        <item m="1" x="237"/>
        <item m="1" x="218"/>
        <item m="1" x="192"/>
        <item m="1" x="169"/>
        <item m="1" x="222"/>
        <item m="1" x="197"/>
        <item m="1" x="175"/>
        <item m="1" x="226"/>
        <item m="1" x="203"/>
        <item m="1" x="181"/>
        <item m="1" x="232"/>
        <item m="1" x="208"/>
        <item m="1" x="186"/>
        <item m="1" x="235"/>
        <item m="1" x="217"/>
        <item m="1" x="190"/>
        <item m="1" x="167"/>
        <item m="1" x="220"/>
        <item m="1" x="194"/>
        <item m="1" x="172"/>
        <item m="1" x="224"/>
        <item m="1" x="199"/>
        <item m="1" x="179"/>
        <item m="1" x="228"/>
        <item m="1" x="207"/>
        <item x="126"/>
        <item x="60"/>
        <item x="131"/>
        <item x="135"/>
        <item m="1" x="165"/>
        <item x="19"/>
        <item x="37"/>
        <item x="21"/>
        <item x="107"/>
        <item x="15"/>
        <item m="1" x="176"/>
        <item x="106"/>
        <item x="155"/>
        <item x="105"/>
        <item x="90"/>
        <item x="27"/>
        <item m="1" x="187"/>
        <item x="160"/>
        <item x="87"/>
        <item m="1" x="191"/>
        <item m="1" x="168"/>
        <item x="38"/>
        <item m="1" x="195"/>
        <item m="1" x="174"/>
        <item x="108"/>
        <item x="30"/>
        <item x="89"/>
        <item m="1" x="230"/>
        <item x="95"/>
        <item x="2"/>
        <item x="65"/>
        <item m="1" x="216"/>
        <item m="1" x="189"/>
        <item x="127"/>
        <item x="130"/>
        <item x="101"/>
        <item x="136"/>
        <item x="14"/>
        <item x="67"/>
        <item x="133"/>
        <item x="56"/>
        <item x="72"/>
        <item m="1" x="182"/>
        <item x="141"/>
        <item x="156"/>
        <item x="151"/>
        <item x="13"/>
        <item x="5"/>
        <item x="46"/>
        <item x="146"/>
        <item x="111"/>
        <item x="121"/>
        <item x="11"/>
        <item x="119"/>
        <item x="153"/>
        <item x="0"/>
        <item x="4"/>
        <item x="6"/>
        <item x="7"/>
        <item x="18"/>
        <item x="25"/>
        <item x="32"/>
        <item x="48"/>
        <item x="50"/>
        <item x="53"/>
        <item x="74"/>
        <item x="80"/>
        <item x="85"/>
        <item x="88"/>
        <item x="91"/>
        <item x="92"/>
        <item x="93"/>
        <item x="94"/>
        <item x="102"/>
        <item x="104"/>
        <item x="110"/>
        <item x="123"/>
        <item x="137"/>
        <item x="139"/>
        <item x="140"/>
        <item x="161"/>
        <item t="default"/>
      </items>
    </pivotField>
  </pivotFields>
  <rowFields count="2">
    <field x="15"/>
    <field x="0"/>
  </rowFields>
  <rowItems count="490">
    <i>
      <x v="1"/>
    </i>
    <i r="1">
      <x v="124"/>
    </i>
    <i>
      <x v="3"/>
    </i>
    <i r="1">
      <x v="112"/>
    </i>
    <i>
      <x v="4"/>
    </i>
    <i r="1">
      <x v="125"/>
    </i>
    <i>
      <x v="5"/>
    </i>
    <i r="1">
      <x v="328"/>
    </i>
    <i>
      <x v="6"/>
    </i>
    <i r="1">
      <x v="86"/>
    </i>
    <i>
      <x v="8"/>
    </i>
    <i r="1">
      <x v="154"/>
    </i>
    <i>
      <x v="9"/>
    </i>
    <i r="1">
      <x v="9"/>
    </i>
    <i>
      <x v="10"/>
    </i>
    <i r="1">
      <x v="254"/>
    </i>
    <i>
      <x v="12"/>
    </i>
    <i r="1">
      <x v="319"/>
    </i>
    <i>
      <x v="13"/>
    </i>
    <i r="1">
      <x v="216"/>
    </i>
    <i>
      <x v="14"/>
    </i>
    <i r="1">
      <x v="292"/>
    </i>
    <i>
      <x v="15"/>
    </i>
    <i r="1">
      <x v="119"/>
    </i>
    <i>
      <x v="16"/>
    </i>
    <i r="1">
      <x v="147"/>
    </i>
    <i>
      <x v="17"/>
    </i>
    <i r="1">
      <x v="200"/>
    </i>
    <i>
      <x v="18"/>
    </i>
    <i r="1">
      <x v="237"/>
    </i>
    <i>
      <x v="19"/>
    </i>
    <i r="1">
      <x v="240"/>
    </i>
    <i>
      <x v="20"/>
    </i>
    <i r="1">
      <x v="228"/>
    </i>
    <i>
      <x v="21"/>
    </i>
    <i r="1">
      <x v="155"/>
    </i>
    <i>
      <x v="22"/>
    </i>
    <i r="1">
      <x v="120"/>
    </i>
    <i>
      <x v="23"/>
    </i>
    <i r="1">
      <x v="295"/>
    </i>
    <i>
      <x v="24"/>
    </i>
    <i r="1">
      <x v="230"/>
    </i>
    <i>
      <x v="25"/>
    </i>
    <i r="1">
      <x v="241"/>
    </i>
    <i>
      <x v="26"/>
    </i>
    <i r="1">
      <x v="141"/>
    </i>
    <i>
      <x v="27"/>
    </i>
    <i r="1">
      <x v="201"/>
    </i>
    <i>
      <x v="28"/>
    </i>
    <i r="1">
      <x v="315"/>
    </i>
    <i>
      <x v="29"/>
    </i>
    <i r="1">
      <x v="85"/>
    </i>
    <i>
      <x v="30"/>
    </i>
    <i r="1">
      <x v="38"/>
    </i>
    <i>
      <x v="31"/>
    </i>
    <i r="1">
      <x v="84"/>
    </i>
    <i>
      <x v="33"/>
    </i>
    <i r="1">
      <x v="312"/>
    </i>
    <i>
      <x v="34"/>
    </i>
    <i r="1">
      <x v="229"/>
    </i>
    <i>
      <x v="35"/>
    </i>
    <i r="1">
      <x v="226"/>
    </i>
    <i>
      <x v="36"/>
    </i>
    <i r="1">
      <x v="300"/>
    </i>
    <i>
      <x v="37"/>
    </i>
    <i r="1">
      <x v="23"/>
    </i>
    <i>
      <x v="39"/>
    </i>
    <i r="1">
      <x v="140"/>
    </i>
    <i>
      <x v="40"/>
    </i>
    <i r="1">
      <x v="166"/>
    </i>
    <i>
      <x v="41"/>
    </i>
    <i r="1">
      <x v="202"/>
    </i>
    <i>
      <x v="42"/>
    </i>
    <i r="1">
      <x v="106"/>
    </i>
    <i>
      <x v="43"/>
    </i>
    <i r="1">
      <x v="160"/>
    </i>
    <i>
      <x v="44"/>
    </i>
    <i r="1">
      <x v="252"/>
    </i>
    <i>
      <x v="45"/>
    </i>
    <i r="1">
      <x v="138"/>
    </i>
    <i>
      <x v="46"/>
    </i>
    <i r="1">
      <x v="162"/>
    </i>
    <i>
      <x v="47"/>
    </i>
    <i r="1">
      <x v="167"/>
    </i>
    <i>
      <x v="48"/>
    </i>
    <i r="1">
      <x v="321"/>
    </i>
    <i>
      <x v="49"/>
    </i>
    <i r="1">
      <x v="176"/>
    </i>
    <i>
      <x v="51"/>
    </i>
    <i r="1">
      <x v="99"/>
    </i>
    <i>
      <x v="52"/>
    </i>
    <i r="1">
      <x v="206"/>
    </i>
    <i>
      <x v="53"/>
    </i>
    <i r="1">
      <x v="43"/>
    </i>
    <i>
      <x v="54"/>
    </i>
    <i r="1">
      <x v="285"/>
    </i>
    <i>
      <x v="56"/>
    </i>
    <i r="1">
      <x v="224"/>
    </i>
    <i>
      <x v="58"/>
    </i>
    <i r="1">
      <x v="193"/>
    </i>
    <i>
      <x v="59"/>
    </i>
    <i r="1">
      <x v="65"/>
    </i>
    <i r="1">
      <x v="274"/>
    </i>
    <i>
      <x v="61"/>
    </i>
    <i r="1">
      <x v="158"/>
    </i>
    <i>
      <x v="62"/>
    </i>
    <i r="1">
      <x v="105"/>
    </i>
    <i>
      <x v="63"/>
    </i>
    <i r="1">
      <x v="310"/>
    </i>
    <i>
      <x v="64"/>
    </i>
    <i r="1">
      <x v="62"/>
    </i>
    <i>
      <x v="65"/>
    </i>
    <i r="1">
      <x v="33"/>
    </i>
    <i>
      <x v="66"/>
    </i>
    <i r="1">
      <x v="142"/>
    </i>
    <i>
      <x v="67"/>
    </i>
    <i r="1">
      <x v="94"/>
    </i>
    <i>
      <x v="68"/>
    </i>
    <i r="1">
      <x v="118"/>
    </i>
    <i>
      <x v="69"/>
    </i>
    <i r="1">
      <x v="135"/>
    </i>
    <i>
      <x v="70"/>
    </i>
    <i r="1">
      <x v="93"/>
    </i>
    <i>
      <x v="71"/>
    </i>
    <i r="1">
      <x v="70"/>
    </i>
    <i>
      <x v="72"/>
    </i>
    <i r="1">
      <x v="322"/>
    </i>
    <i>
      <x v="74"/>
    </i>
    <i r="1">
      <x v="289"/>
    </i>
    <i>
      <x v="75"/>
    </i>
    <i r="1">
      <x v="52"/>
    </i>
    <i>
      <x v="76"/>
    </i>
    <i r="1">
      <x v="143"/>
    </i>
    <i>
      <x v="77"/>
    </i>
    <i r="1">
      <x v="293"/>
    </i>
    <i>
      <x v="78"/>
    </i>
    <i r="1">
      <x v="46"/>
    </i>
    <i>
      <x v="79"/>
    </i>
    <i r="1">
      <x v="25"/>
    </i>
    <i>
      <x v="80"/>
    </i>
    <i r="1">
      <x v="283"/>
    </i>
    <i>
      <x v="81"/>
    </i>
    <i r="1">
      <x v="329"/>
    </i>
    <i>
      <x v="82"/>
    </i>
    <i r="1">
      <x v="276"/>
    </i>
    <i>
      <x v="83"/>
    </i>
    <i r="1">
      <x v="57"/>
    </i>
    <i>
      <x v="85"/>
    </i>
    <i r="1">
      <x v="231"/>
    </i>
    <i>
      <x v="86"/>
    </i>
    <i r="1">
      <x v="91"/>
    </i>
    <i>
      <x v="87"/>
    </i>
    <i r="1">
      <x v="284"/>
    </i>
    <i>
      <x v="88"/>
    </i>
    <i r="1">
      <x v="234"/>
    </i>
    <i>
      <x v="92"/>
    </i>
    <i r="1">
      <x v="2"/>
    </i>
    <i>
      <x v="93"/>
    </i>
    <i r="1">
      <x v="49"/>
    </i>
    <i>
      <x v="94"/>
    </i>
    <i r="1">
      <x v="63"/>
    </i>
    <i>
      <x v="95"/>
    </i>
    <i r="1">
      <x v="78"/>
    </i>
    <i>
      <x v="96"/>
    </i>
    <i r="1">
      <x v="111"/>
    </i>
    <i>
      <x v="98"/>
    </i>
    <i r="1">
      <x v="296"/>
    </i>
    <i>
      <x v="99"/>
    </i>
    <i r="1">
      <x v="305"/>
    </i>
    <i>
      <x v="101"/>
    </i>
    <i r="1">
      <x v="145"/>
    </i>
    <i>
      <x v="102"/>
    </i>
    <i r="1">
      <x v="27"/>
    </i>
    <i>
      <x v="103"/>
    </i>
    <i r="1">
      <x v="223"/>
    </i>
    <i>
      <x v="104"/>
    </i>
    <i r="1">
      <x v="265"/>
    </i>
    <i>
      <x v="105"/>
    </i>
    <i r="1">
      <x v="73"/>
    </i>
    <i>
      <x v="106"/>
    </i>
    <i r="1">
      <x v="132"/>
    </i>
    <i>
      <x v="107"/>
    </i>
    <i r="1">
      <x v="102"/>
    </i>
    <i>
      <x v="108"/>
    </i>
    <i r="1">
      <x v="69"/>
    </i>
    <i>
      <x v="109"/>
    </i>
    <i r="1">
      <x v="39"/>
    </i>
    <i>
      <x v="110"/>
    </i>
    <i r="1">
      <x v="270"/>
    </i>
    <i>
      <x v="112"/>
    </i>
    <i r="1">
      <x v="81"/>
    </i>
    <i>
      <x v="157"/>
    </i>
    <i r="1">
      <x v="244"/>
    </i>
    <i>
      <x v="158"/>
    </i>
    <i r="1">
      <x v="122"/>
    </i>
    <i>
      <x v="159"/>
    </i>
    <i r="1">
      <x v="263"/>
    </i>
    <i>
      <x v="160"/>
    </i>
    <i r="1">
      <x v="271"/>
    </i>
    <i>
      <x v="162"/>
    </i>
    <i r="1">
      <x v="42"/>
    </i>
    <i>
      <x v="163"/>
    </i>
    <i r="1">
      <x v="79"/>
    </i>
    <i>
      <x v="164"/>
    </i>
    <i r="1">
      <x v="45"/>
    </i>
    <i>
      <x v="165"/>
    </i>
    <i r="1">
      <x v="212"/>
    </i>
    <i>
      <x v="166"/>
    </i>
    <i r="1">
      <x v="37"/>
    </i>
    <i>
      <x v="168"/>
    </i>
    <i r="1">
      <x v="210"/>
    </i>
    <i>
      <x v="169"/>
    </i>
    <i r="1">
      <x v="307"/>
    </i>
    <i>
      <x v="170"/>
    </i>
    <i r="1">
      <x v="209"/>
    </i>
    <i>
      <x v="171"/>
    </i>
    <i r="1">
      <x v="186"/>
    </i>
    <i>
      <x v="172"/>
    </i>
    <i r="1">
      <x v="61"/>
    </i>
    <i>
      <x v="174"/>
    </i>
    <i r="1">
      <x v="316"/>
    </i>
    <i>
      <x v="175"/>
    </i>
    <i r="1">
      <x v="178"/>
    </i>
    <i>
      <x v="178"/>
    </i>
    <i r="1">
      <x v="80"/>
    </i>
    <i>
      <x v="181"/>
    </i>
    <i r="1">
      <x v="213"/>
    </i>
    <i>
      <x v="182"/>
    </i>
    <i r="1">
      <x v="64"/>
    </i>
    <i>
      <x v="183"/>
    </i>
    <i r="1">
      <x v="182"/>
    </i>
    <i>
      <x v="185"/>
    </i>
    <i r="1">
      <x v="192"/>
    </i>
    <i>
      <x v="186"/>
    </i>
    <i r="1">
      <x v="5"/>
    </i>
    <i>
      <x v="187"/>
    </i>
    <i r="1">
      <x v="137"/>
    </i>
    <i>
      <x v="190"/>
    </i>
    <i r="1">
      <x v="249"/>
    </i>
    <i>
      <x v="191"/>
    </i>
    <i r="1">
      <x v="262"/>
    </i>
    <i>
      <x v="192"/>
    </i>
    <i r="1">
      <x v="203"/>
    </i>
    <i>
      <x v="193"/>
    </i>
    <i r="1">
      <x v="272"/>
    </i>
    <i>
      <x v="194"/>
    </i>
    <i r="1">
      <x v="36"/>
    </i>
    <i>
      <x v="195"/>
    </i>
    <i r="1">
      <x v="139"/>
    </i>
    <i>
      <x v="196"/>
    </i>
    <i r="1">
      <x v="266"/>
    </i>
    <i>
      <x v="197"/>
    </i>
    <i r="1">
      <x v="114"/>
    </i>
    <i>
      <x v="198"/>
    </i>
    <i r="1">
      <x v="144"/>
    </i>
    <i>
      <x v="200"/>
    </i>
    <i r="1">
      <x v="282"/>
    </i>
    <i>
      <x v="201"/>
    </i>
    <i r="1">
      <x v="308"/>
    </i>
    <i>
      <x v="202"/>
    </i>
    <i r="1">
      <x v="297"/>
    </i>
    <i>
      <x v="203"/>
    </i>
    <i r="1">
      <x v="35"/>
    </i>
    <i>
      <x v="204"/>
    </i>
    <i r="1">
      <x v="327"/>
    </i>
    <i>
      <x v="205"/>
    </i>
    <i r="1">
      <x v="95"/>
    </i>
    <i>
      <x v="206"/>
    </i>
    <i r="1">
      <x v="330"/>
    </i>
    <i>
      <x v="207"/>
    </i>
    <i r="1">
      <x v="219"/>
    </i>
    <i>
      <x v="208"/>
    </i>
    <i r="1">
      <x v="236"/>
    </i>
    <i>
      <x v="209"/>
    </i>
    <i r="1">
      <x v="29"/>
    </i>
    <i>
      <x v="210"/>
    </i>
    <i r="1">
      <x v="233"/>
    </i>
    <i>
      <x v="211"/>
    </i>
    <i r="1">
      <x v="301"/>
    </i>
    <i>
      <x v="212"/>
    </i>
    <i r="1">
      <x/>
    </i>
    <i r="1">
      <x v="1"/>
    </i>
    <i r="1">
      <x v="3"/>
    </i>
    <i r="1">
      <x v="4"/>
    </i>
    <i r="1">
      <x v="6"/>
    </i>
    <i r="1">
      <x v="7"/>
    </i>
    <i r="1">
      <x v="8"/>
    </i>
    <i r="1">
      <x v="10"/>
    </i>
    <i r="1">
      <x v="11"/>
    </i>
    <i r="1">
      <x v="12"/>
    </i>
    <i r="1">
      <x v="13"/>
    </i>
    <i r="1">
      <x v="15"/>
    </i>
    <i r="1">
      <x v="16"/>
    </i>
    <i r="1">
      <x v="17"/>
    </i>
    <i r="1">
      <x v="20"/>
    </i>
    <i r="1">
      <x v="22"/>
    </i>
    <i r="1">
      <x v="24"/>
    </i>
    <i r="1">
      <x v="26"/>
    </i>
    <i r="1">
      <x v="28"/>
    </i>
    <i r="1">
      <x v="30"/>
    </i>
    <i r="1">
      <x v="31"/>
    </i>
    <i r="1">
      <x v="32"/>
    </i>
    <i r="1">
      <x v="34"/>
    </i>
    <i r="1">
      <x v="41"/>
    </i>
    <i r="1">
      <x v="44"/>
    </i>
    <i r="1">
      <x v="47"/>
    </i>
    <i r="1">
      <x v="48"/>
    </i>
    <i r="1">
      <x v="50"/>
    </i>
    <i r="1">
      <x v="51"/>
    </i>
    <i r="1">
      <x v="53"/>
    </i>
    <i r="1">
      <x v="54"/>
    </i>
    <i r="1">
      <x v="56"/>
    </i>
    <i r="1">
      <x v="58"/>
    </i>
    <i r="1">
      <x v="59"/>
    </i>
    <i r="1">
      <x v="60"/>
    </i>
    <i r="1">
      <x v="66"/>
    </i>
    <i r="1">
      <x v="68"/>
    </i>
    <i r="1">
      <x v="71"/>
    </i>
    <i r="1">
      <x v="72"/>
    </i>
    <i r="1">
      <x v="74"/>
    </i>
    <i r="1">
      <x v="75"/>
    </i>
    <i r="1">
      <x v="76"/>
    </i>
    <i r="1">
      <x v="77"/>
    </i>
    <i r="1">
      <x v="82"/>
    </i>
    <i r="1">
      <x v="83"/>
    </i>
    <i r="1">
      <x v="87"/>
    </i>
    <i r="1">
      <x v="88"/>
    </i>
    <i r="1">
      <x v="89"/>
    </i>
    <i r="1">
      <x v="90"/>
    </i>
    <i r="1">
      <x v="92"/>
    </i>
    <i r="1">
      <x v="96"/>
    </i>
    <i r="1">
      <x v="97"/>
    </i>
    <i r="1">
      <x v="98"/>
    </i>
    <i r="1">
      <x v="100"/>
    </i>
    <i r="1">
      <x v="103"/>
    </i>
    <i r="1">
      <x v="107"/>
    </i>
    <i r="1">
      <x v="108"/>
    </i>
    <i r="1">
      <x v="109"/>
    </i>
    <i r="1">
      <x v="113"/>
    </i>
    <i r="1">
      <x v="115"/>
    </i>
    <i r="1">
      <x v="116"/>
    </i>
    <i r="1">
      <x v="117"/>
    </i>
    <i r="1">
      <x v="121"/>
    </i>
    <i r="1">
      <x v="123"/>
    </i>
    <i r="1">
      <x v="126"/>
    </i>
    <i r="1">
      <x v="127"/>
    </i>
    <i r="1">
      <x v="128"/>
    </i>
    <i r="1">
      <x v="129"/>
    </i>
    <i r="1">
      <x v="130"/>
    </i>
    <i r="1">
      <x v="131"/>
    </i>
    <i r="1">
      <x v="133"/>
    </i>
    <i r="1">
      <x v="134"/>
    </i>
    <i r="1">
      <x v="136"/>
    </i>
    <i r="1">
      <x v="148"/>
    </i>
    <i r="1">
      <x v="149"/>
    </i>
    <i r="1">
      <x v="150"/>
    </i>
    <i r="1">
      <x v="151"/>
    </i>
    <i r="1">
      <x v="152"/>
    </i>
    <i r="1">
      <x v="153"/>
    </i>
    <i r="1">
      <x v="156"/>
    </i>
    <i r="1">
      <x v="157"/>
    </i>
    <i r="1">
      <x v="159"/>
    </i>
    <i r="1">
      <x v="163"/>
    </i>
    <i r="1">
      <x v="165"/>
    </i>
    <i r="1">
      <x v="168"/>
    </i>
    <i r="1">
      <x v="169"/>
    </i>
    <i r="1">
      <x v="170"/>
    </i>
    <i r="1">
      <x v="171"/>
    </i>
    <i r="1">
      <x v="172"/>
    </i>
    <i r="1">
      <x v="173"/>
    </i>
    <i r="1">
      <x v="174"/>
    </i>
    <i r="1">
      <x v="177"/>
    </i>
    <i r="1">
      <x v="179"/>
    </i>
    <i r="1">
      <x v="181"/>
    </i>
    <i r="1">
      <x v="183"/>
    </i>
    <i r="1">
      <x v="184"/>
    </i>
    <i r="1">
      <x v="185"/>
    </i>
    <i r="1">
      <x v="189"/>
    </i>
    <i r="1">
      <x v="194"/>
    </i>
    <i r="1">
      <x v="195"/>
    </i>
    <i r="1">
      <x v="196"/>
    </i>
    <i r="1">
      <x v="197"/>
    </i>
    <i r="1">
      <x v="199"/>
    </i>
    <i r="1">
      <x v="205"/>
    </i>
    <i r="1">
      <x v="208"/>
    </i>
    <i r="1">
      <x v="215"/>
    </i>
    <i r="1">
      <x v="218"/>
    </i>
    <i r="1">
      <x v="220"/>
    </i>
    <i r="1">
      <x v="221"/>
    </i>
    <i r="1">
      <x v="222"/>
    </i>
    <i r="1">
      <x v="225"/>
    </i>
    <i r="1">
      <x v="227"/>
    </i>
    <i r="1">
      <x v="232"/>
    </i>
    <i r="1">
      <x v="235"/>
    </i>
    <i r="1">
      <x v="238"/>
    </i>
    <i r="1">
      <x v="242"/>
    </i>
    <i r="1">
      <x v="243"/>
    </i>
    <i r="1">
      <x v="245"/>
    </i>
    <i r="1">
      <x v="246"/>
    </i>
    <i r="1">
      <x v="247"/>
    </i>
    <i r="1">
      <x v="248"/>
    </i>
    <i r="1">
      <x v="250"/>
    </i>
    <i r="1">
      <x v="251"/>
    </i>
    <i r="1">
      <x v="253"/>
    </i>
    <i r="1">
      <x v="255"/>
    </i>
    <i r="1">
      <x v="256"/>
    </i>
    <i r="1">
      <x v="257"/>
    </i>
    <i r="1">
      <x v="258"/>
    </i>
    <i r="1">
      <x v="259"/>
    </i>
    <i r="1">
      <x v="260"/>
    </i>
    <i r="1">
      <x v="261"/>
    </i>
    <i r="1">
      <x v="264"/>
    </i>
    <i r="1">
      <x v="267"/>
    </i>
    <i r="1">
      <x v="268"/>
    </i>
    <i r="1">
      <x v="269"/>
    </i>
    <i r="1">
      <x v="275"/>
    </i>
    <i r="1">
      <x v="277"/>
    </i>
    <i r="1">
      <x v="278"/>
    </i>
    <i r="1">
      <x v="280"/>
    </i>
    <i r="1">
      <x v="286"/>
    </i>
    <i r="1">
      <x v="287"/>
    </i>
    <i r="1">
      <x v="288"/>
    </i>
    <i r="1">
      <x v="290"/>
    </i>
    <i r="1">
      <x v="294"/>
    </i>
    <i r="1">
      <x v="298"/>
    </i>
    <i r="1">
      <x v="299"/>
    </i>
    <i r="1">
      <x v="302"/>
    </i>
    <i r="1">
      <x v="303"/>
    </i>
    <i r="1">
      <x v="304"/>
    </i>
    <i r="1">
      <x v="306"/>
    </i>
    <i r="1">
      <x v="309"/>
    </i>
    <i r="1">
      <x v="311"/>
    </i>
    <i r="1">
      <x v="313"/>
    </i>
    <i r="1">
      <x v="314"/>
    </i>
    <i r="1">
      <x v="317"/>
    </i>
    <i r="1">
      <x v="320"/>
    </i>
    <i r="1">
      <x v="323"/>
    </i>
    <i r="1">
      <x v="324"/>
    </i>
    <i r="1">
      <x v="325"/>
    </i>
    <i r="1">
      <x v="326"/>
    </i>
    <i>
      <x v="213"/>
    </i>
    <i r="1">
      <x v="14"/>
    </i>
    <i>
      <x v="214"/>
    </i>
    <i r="1">
      <x v="19"/>
    </i>
    <i>
      <x v="215"/>
    </i>
    <i r="1">
      <x v="21"/>
    </i>
    <i>
      <x v="216"/>
    </i>
    <i r="1">
      <x v="40"/>
    </i>
    <i>
      <x v="217"/>
    </i>
    <i r="1">
      <x v="55"/>
    </i>
    <i>
      <x v="218"/>
    </i>
    <i r="1">
      <x v="67"/>
    </i>
    <i>
      <x v="219"/>
    </i>
    <i r="1">
      <x v="101"/>
    </i>
    <i>
      <x v="220"/>
    </i>
    <i r="1">
      <x v="104"/>
    </i>
    <i>
      <x v="221"/>
    </i>
    <i r="1">
      <x v="110"/>
    </i>
    <i>
      <x v="222"/>
    </i>
    <i r="1">
      <x v="146"/>
    </i>
    <i>
      <x v="223"/>
    </i>
    <i r="1">
      <x v="161"/>
    </i>
    <i>
      <x v="224"/>
    </i>
    <i r="1">
      <x v="175"/>
    </i>
    <i>
      <x v="225"/>
    </i>
    <i r="1">
      <x v="180"/>
    </i>
    <i>
      <x v="226"/>
    </i>
    <i r="1">
      <x v="187"/>
    </i>
    <i>
      <x v="227"/>
    </i>
    <i r="1">
      <x v="188"/>
    </i>
    <i>
      <x v="228"/>
    </i>
    <i r="1">
      <x v="190"/>
    </i>
    <i>
      <x v="229"/>
    </i>
    <i r="1">
      <x v="191"/>
    </i>
    <i>
      <x v="230"/>
    </i>
    <i r="1">
      <x v="204"/>
    </i>
    <i>
      <x v="231"/>
    </i>
    <i r="1">
      <x v="207"/>
    </i>
    <i>
      <x v="232"/>
    </i>
    <i r="1">
      <x v="217"/>
    </i>
    <i>
      <x v="233"/>
    </i>
    <i r="1">
      <x v="239"/>
    </i>
    <i>
      <x v="234"/>
    </i>
    <i r="1">
      <x v="273"/>
    </i>
    <i>
      <x v="235"/>
    </i>
    <i r="1">
      <x v="279"/>
    </i>
    <i>
      <x v="236"/>
    </i>
    <i r="1">
      <x v="281"/>
    </i>
    <i>
      <x v="237"/>
    </i>
    <i r="1">
      <x v="318"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QTE" fld="8" baseField="15" baseItem="0"/>
    <dataField name="Somme de Ecart" fld="13" baseField="15" baseItem="0"/>
    <dataField name="Somme de Ecart_x000a_€" fld="1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http://www.jour-ferie.info/fete-des-voisins/" TargetMode="External"/><Relationship Id="rId13" Type="http://schemas.openxmlformats.org/officeDocument/2006/relationships/hyperlink" Target="http://www.jour-ferie.info/la-saint-nicolas/" TargetMode="External"/><Relationship Id="rId3" Type="http://schemas.openxmlformats.org/officeDocument/2006/relationships/hyperlink" Target="http://www.jour-ferie.info/saint-valentin/" TargetMode="External"/><Relationship Id="rId7" Type="http://schemas.openxmlformats.org/officeDocument/2006/relationships/hyperlink" Target="http://www.jour-ferie.info/fetes/fete-des-meres/" TargetMode="External"/><Relationship Id="rId12" Type="http://schemas.openxmlformats.org/officeDocument/2006/relationships/hyperlink" Target="http://www.jour-ferie.info/fetes/fete-des-grands-peres/" TargetMode="External"/><Relationship Id="rId2" Type="http://schemas.openxmlformats.org/officeDocument/2006/relationships/hyperlink" Target="http://www.jour-ferie.info/fetes/chandeleur/" TargetMode="External"/><Relationship Id="rId1" Type="http://schemas.openxmlformats.org/officeDocument/2006/relationships/hyperlink" Target="http://www.jour-ferie.info/fete-de-lepiphanie/" TargetMode="External"/><Relationship Id="rId6" Type="http://schemas.openxmlformats.org/officeDocument/2006/relationships/hyperlink" Target="http://www.jour-ferie.info/saint-patrick/" TargetMode="External"/><Relationship Id="rId11" Type="http://schemas.openxmlformats.org/officeDocument/2006/relationships/hyperlink" Target="http://www.jour-ferie.info/fetes/fete-de-la-saint-jean/" TargetMode="External"/><Relationship Id="rId5" Type="http://schemas.openxmlformats.org/officeDocument/2006/relationships/hyperlink" Target="http://www.jour-ferie.info/fete-grands-meres/" TargetMode="External"/><Relationship Id="rId10" Type="http://schemas.openxmlformats.org/officeDocument/2006/relationships/hyperlink" Target="http://www.jour-ferie.info/fete-de-musique/" TargetMode="External"/><Relationship Id="rId4" Type="http://schemas.openxmlformats.org/officeDocument/2006/relationships/hyperlink" Target="http://www.jour-ferie.info/mardi-gras/" TargetMode="External"/><Relationship Id="rId9" Type="http://schemas.openxmlformats.org/officeDocument/2006/relationships/hyperlink" Target="http://www.jour-ferie.info/fetes/fete-des-peres/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9"/>
  <dimension ref="A3:D522"/>
  <sheetViews>
    <sheetView workbookViewId="0">
      <selection activeCell="A20" sqref="A20"/>
    </sheetView>
  </sheetViews>
  <sheetFormatPr baseColWidth="10" defaultRowHeight="15"/>
  <cols>
    <col min="1" max="1" width="47.28515625" bestFit="1" customWidth="1"/>
    <col min="2" max="2" width="14.28515625" bestFit="1" customWidth="1"/>
    <col min="3" max="3" width="15.140625" bestFit="1" customWidth="1"/>
    <col min="4" max="4" width="16.28515625" style="11" bestFit="1" customWidth="1"/>
  </cols>
  <sheetData>
    <row r="3" spans="1:4">
      <c r="A3" s="12" t="s">
        <v>445</v>
      </c>
      <c r="B3" s="1" t="s">
        <v>446</v>
      </c>
      <c r="C3" s="1" t="s">
        <v>447</v>
      </c>
      <c r="D3" s="1" t="s">
        <v>448</v>
      </c>
    </row>
    <row r="4" spans="1:4">
      <c r="A4" s="8">
        <v>2</v>
      </c>
      <c r="B4" s="10">
        <v>0</v>
      </c>
      <c r="C4" s="10">
        <v>23.855</v>
      </c>
      <c r="D4" s="10">
        <v>189.64725000000001</v>
      </c>
    </row>
    <row r="5" spans="1:4">
      <c r="A5" s="9" t="s">
        <v>216</v>
      </c>
      <c r="B5" s="10">
        <v>0</v>
      </c>
      <c r="C5" s="10">
        <v>23.855</v>
      </c>
      <c r="D5" s="10">
        <v>189.64725000000001</v>
      </c>
    </row>
    <row r="6" spans="1:4">
      <c r="A6" s="8">
        <v>4</v>
      </c>
      <c r="B6" s="10">
        <v>5896</v>
      </c>
      <c r="C6" s="10">
        <v>554.40000000000055</v>
      </c>
      <c r="D6" s="10">
        <v>110.88000000000011</v>
      </c>
    </row>
    <row r="7" spans="1:4">
      <c r="A7" s="9" t="s">
        <v>306</v>
      </c>
      <c r="B7" s="10">
        <v>5896</v>
      </c>
      <c r="C7" s="10">
        <v>554.40000000000055</v>
      </c>
      <c r="D7" s="10">
        <v>110.88000000000011</v>
      </c>
    </row>
    <row r="8" spans="1:4">
      <c r="A8" s="8">
        <v>5</v>
      </c>
      <c r="B8" s="10">
        <v>1.7729999999999999</v>
      </c>
      <c r="C8" s="10">
        <v>16.494630331753555</v>
      </c>
      <c r="D8" s="10">
        <v>104.41101</v>
      </c>
    </row>
    <row r="9" spans="1:4">
      <c r="A9" s="9" t="s">
        <v>116</v>
      </c>
      <c r="B9" s="10">
        <v>1.7729999999999999</v>
      </c>
      <c r="C9" s="10">
        <v>16.494630331753555</v>
      </c>
      <c r="D9" s="10">
        <v>104.41101</v>
      </c>
    </row>
    <row r="10" spans="1:4">
      <c r="A10" s="8">
        <v>6</v>
      </c>
      <c r="B10" s="10">
        <v>92.04</v>
      </c>
      <c r="C10" s="10">
        <v>17.218049403747855</v>
      </c>
      <c r="D10" s="10">
        <v>101.06994999999991</v>
      </c>
    </row>
    <row r="11" spans="1:4">
      <c r="A11" s="9" t="s">
        <v>488</v>
      </c>
      <c r="B11" s="10">
        <v>92.04</v>
      </c>
      <c r="C11" s="10">
        <v>17.218049403747855</v>
      </c>
      <c r="D11" s="10">
        <v>101.06994999999991</v>
      </c>
    </row>
    <row r="12" spans="1:4">
      <c r="A12" s="8">
        <v>7</v>
      </c>
      <c r="B12" s="10">
        <v>0</v>
      </c>
      <c r="C12" s="10">
        <v>6.6</v>
      </c>
      <c r="D12" s="10">
        <v>87.713999999999984</v>
      </c>
    </row>
    <row r="13" spans="1:4">
      <c r="A13" s="9" t="s">
        <v>32</v>
      </c>
      <c r="B13" s="10">
        <v>0</v>
      </c>
      <c r="C13" s="10">
        <v>6.6</v>
      </c>
      <c r="D13" s="10">
        <v>87.713999999999984</v>
      </c>
    </row>
    <row r="14" spans="1:4">
      <c r="A14" s="8">
        <v>9</v>
      </c>
      <c r="B14" s="10">
        <v>0</v>
      </c>
      <c r="C14" s="10">
        <v>1163</v>
      </c>
      <c r="D14" s="10">
        <v>69.78</v>
      </c>
    </row>
    <row r="15" spans="1:4">
      <c r="A15" s="9" t="s">
        <v>168</v>
      </c>
      <c r="B15" s="10">
        <v>0</v>
      </c>
      <c r="C15" s="10">
        <v>1163</v>
      </c>
      <c r="D15" s="10">
        <v>69.78</v>
      </c>
    </row>
    <row r="16" spans="1:4">
      <c r="A16" s="8">
        <v>10</v>
      </c>
      <c r="B16" s="10">
        <v>0</v>
      </c>
      <c r="C16" s="10">
        <v>655.8</v>
      </c>
      <c r="D16" s="10">
        <v>65.58</v>
      </c>
    </row>
    <row r="17" spans="1:4">
      <c r="A17" s="9" t="s">
        <v>275</v>
      </c>
      <c r="B17" s="10">
        <v>0</v>
      </c>
      <c r="C17" s="10">
        <v>655.8</v>
      </c>
      <c r="D17" s="10">
        <v>65.58</v>
      </c>
    </row>
    <row r="18" spans="1:4">
      <c r="A18" s="8">
        <v>11</v>
      </c>
      <c r="B18" s="10">
        <v>24.67</v>
      </c>
      <c r="C18" s="10">
        <v>7.7162500000000023</v>
      </c>
      <c r="D18" s="10">
        <v>49.384000000000015</v>
      </c>
    </row>
    <row r="19" spans="1:4">
      <c r="A19" s="9" t="s">
        <v>252</v>
      </c>
      <c r="B19" s="10">
        <v>24.67</v>
      </c>
      <c r="C19" s="10">
        <v>7.7162500000000023</v>
      </c>
      <c r="D19" s="10">
        <v>49.384000000000015</v>
      </c>
    </row>
    <row r="20" spans="1:4">
      <c r="A20" s="8">
        <v>13</v>
      </c>
      <c r="B20" s="10">
        <v>0.90600000000000003</v>
      </c>
      <c r="C20" s="10">
        <v>4.4940000000000007</v>
      </c>
      <c r="D20" s="10">
        <v>47.187000000000005</v>
      </c>
    </row>
    <row r="21" spans="1:4">
      <c r="A21" s="9" t="s">
        <v>143</v>
      </c>
      <c r="B21" s="10">
        <v>0.90600000000000003</v>
      </c>
      <c r="C21" s="10">
        <v>4.4940000000000007</v>
      </c>
      <c r="D21" s="10">
        <v>47.187000000000005</v>
      </c>
    </row>
    <row r="22" spans="1:4">
      <c r="A22" s="8">
        <v>14</v>
      </c>
      <c r="B22" s="10">
        <v>0</v>
      </c>
      <c r="C22" s="10">
        <v>203</v>
      </c>
      <c r="D22" s="10">
        <v>46.690000000000005</v>
      </c>
    </row>
    <row r="23" spans="1:4">
      <c r="A23" s="9" t="s">
        <v>243</v>
      </c>
      <c r="B23" s="10">
        <v>0</v>
      </c>
      <c r="C23" s="10">
        <v>203</v>
      </c>
      <c r="D23" s="10">
        <v>46.690000000000005</v>
      </c>
    </row>
    <row r="24" spans="1:4">
      <c r="A24" s="8">
        <v>15</v>
      </c>
      <c r="B24" s="10">
        <v>0</v>
      </c>
      <c r="C24" s="10">
        <v>140</v>
      </c>
      <c r="D24" s="10">
        <v>46.2</v>
      </c>
    </row>
    <row r="25" spans="1:4">
      <c r="A25" s="9" t="s">
        <v>97</v>
      </c>
      <c r="B25" s="10">
        <v>0</v>
      </c>
      <c r="C25" s="10">
        <v>140</v>
      </c>
      <c r="D25" s="10">
        <v>46.2</v>
      </c>
    </row>
    <row r="26" spans="1:4">
      <c r="A26" s="8">
        <v>16</v>
      </c>
      <c r="B26" s="10">
        <v>28</v>
      </c>
      <c r="C26" s="10">
        <v>168</v>
      </c>
      <c r="D26" s="10">
        <v>45.36</v>
      </c>
    </row>
    <row r="27" spans="1:4">
      <c r="A27" s="9" t="s">
        <v>213</v>
      </c>
      <c r="B27" s="10">
        <v>28</v>
      </c>
      <c r="C27" s="10">
        <v>168</v>
      </c>
      <c r="D27" s="10">
        <v>45.36</v>
      </c>
    </row>
    <row r="28" spans="1:4">
      <c r="A28" s="8">
        <v>17</v>
      </c>
      <c r="B28" s="10">
        <v>0</v>
      </c>
      <c r="C28" s="10">
        <v>20.730612244897959</v>
      </c>
      <c r="D28" s="10">
        <v>40.631999999999998</v>
      </c>
    </row>
    <row r="29" spans="1:4">
      <c r="A29" s="9" t="s">
        <v>120</v>
      </c>
      <c r="B29" s="10">
        <v>0</v>
      </c>
      <c r="C29" s="10">
        <v>20.730612244897959</v>
      </c>
      <c r="D29" s="10">
        <v>40.631999999999998</v>
      </c>
    </row>
    <row r="30" spans="1:4">
      <c r="A30" s="8">
        <v>18</v>
      </c>
      <c r="B30" s="10">
        <v>0</v>
      </c>
      <c r="C30" s="10">
        <v>48</v>
      </c>
      <c r="D30" s="10">
        <v>40.32</v>
      </c>
    </row>
    <row r="31" spans="1:4">
      <c r="A31" s="9" t="s">
        <v>237</v>
      </c>
      <c r="B31" s="10">
        <v>0</v>
      </c>
      <c r="C31" s="10">
        <v>48</v>
      </c>
      <c r="D31" s="10">
        <v>40.32</v>
      </c>
    </row>
    <row r="32" spans="1:4">
      <c r="A32" s="8">
        <v>19</v>
      </c>
      <c r="B32" s="10">
        <v>46</v>
      </c>
      <c r="C32" s="10">
        <v>51.025641025641022</v>
      </c>
      <c r="D32" s="10">
        <v>39.799999999999997</v>
      </c>
    </row>
    <row r="33" spans="1:4">
      <c r="A33" s="9" t="s">
        <v>80</v>
      </c>
      <c r="B33" s="10">
        <v>46</v>
      </c>
      <c r="C33" s="10">
        <v>51.025641025641022</v>
      </c>
      <c r="D33" s="10">
        <v>39.799999999999997</v>
      </c>
    </row>
    <row r="34" spans="1:4">
      <c r="A34" s="8">
        <v>20</v>
      </c>
      <c r="B34" s="10">
        <v>898</v>
      </c>
      <c r="C34" s="10">
        <v>108.60000000000014</v>
      </c>
      <c r="D34" s="10">
        <v>38.010000000000048</v>
      </c>
    </row>
    <row r="35" spans="1:4">
      <c r="A35" s="9" t="s">
        <v>274</v>
      </c>
      <c r="B35" s="10">
        <v>898</v>
      </c>
      <c r="C35" s="10">
        <v>108.60000000000014</v>
      </c>
      <c r="D35" s="10">
        <v>38.010000000000048</v>
      </c>
    </row>
    <row r="36" spans="1:4">
      <c r="A36" s="8">
        <v>21</v>
      </c>
      <c r="B36" s="10">
        <v>112</v>
      </c>
      <c r="C36" s="10">
        <v>38.885057471264361</v>
      </c>
      <c r="D36" s="10">
        <v>33.829999999999991</v>
      </c>
    </row>
    <row r="37" spans="1:4">
      <c r="A37" s="9" t="s">
        <v>71</v>
      </c>
      <c r="B37" s="10">
        <v>112</v>
      </c>
      <c r="C37" s="10">
        <v>38.885057471264361</v>
      </c>
      <c r="D37" s="10">
        <v>33.829999999999991</v>
      </c>
    </row>
    <row r="38" spans="1:4">
      <c r="A38" s="8">
        <v>22</v>
      </c>
      <c r="B38" s="10">
        <v>0</v>
      </c>
      <c r="C38" s="10">
        <v>1097</v>
      </c>
      <c r="D38" s="10">
        <v>32.909999999999997</v>
      </c>
    </row>
    <row r="39" spans="1:4">
      <c r="A39" s="9" t="s">
        <v>169</v>
      </c>
      <c r="B39" s="10">
        <v>0</v>
      </c>
      <c r="C39" s="10">
        <v>1097</v>
      </c>
      <c r="D39" s="10">
        <v>32.909999999999997</v>
      </c>
    </row>
    <row r="40" spans="1:4">
      <c r="A40" s="8">
        <v>23</v>
      </c>
      <c r="B40" s="10">
        <v>0</v>
      </c>
      <c r="C40" s="10">
        <v>96</v>
      </c>
      <c r="D40" s="10">
        <v>31.68</v>
      </c>
    </row>
    <row r="41" spans="1:4">
      <c r="A41" s="9" t="s">
        <v>36</v>
      </c>
      <c r="B41" s="10">
        <v>0</v>
      </c>
      <c r="C41" s="10">
        <v>96</v>
      </c>
      <c r="D41" s="10">
        <v>31.68</v>
      </c>
    </row>
    <row r="42" spans="1:4">
      <c r="A42" s="8">
        <v>24</v>
      </c>
      <c r="B42" s="10">
        <v>0</v>
      </c>
      <c r="C42" s="10">
        <v>2900</v>
      </c>
      <c r="D42" s="10">
        <v>29</v>
      </c>
    </row>
    <row r="43" spans="1:4">
      <c r="A43" s="9" t="s">
        <v>194</v>
      </c>
      <c r="B43" s="10">
        <v>0</v>
      </c>
      <c r="C43" s="10">
        <v>2900</v>
      </c>
      <c r="D43" s="10">
        <v>29</v>
      </c>
    </row>
    <row r="44" spans="1:4">
      <c r="A44" s="8">
        <v>25</v>
      </c>
      <c r="B44" s="10">
        <v>156</v>
      </c>
      <c r="C44" s="10">
        <v>37.26315789473685</v>
      </c>
      <c r="D44" s="10">
        <v>28.320000000000007</v>
      </c>
    </row>
    <row r="45" spans="1:4">
      <c r="A45" s="9" t="s">
        <v>73</v>
      </c>
      <c r="B45" s="10">
        <v>156</v>
      </c>
      <c r="C45" s="10">
        <v>37.26315789473685</v>
      </c>
      <c r="D45" s="10">
        <v>28.320000000000007</v>
      </c>
    </row>
    <row r="46" spans="1:4">
      <c r="A46" s="8">
        <v>26</v>
      </c>
      <c r="B46" s="10">
        <v>194</v>
      </c>
      <c r="C46" s="10">
        <v>75</v>
      </c>
      <c r="D46" s="10">
        <v>27.75</v>
      </c>
    </row>
    <row r="47" spans="1:4">
      <c r="A47" s="9" t="s">
        <v>83</v>
      </c>
      <c r="B47" s="10">
        <v>194</v>
      </c>
      <c r="C47" s="10">
        <v>75</v>
      </c>
      <c r="D47" s="10">
        <v>27.75</v>
      </c>
    </row>
    <row r="48" spans="1:4">
      <c r="A48" s="8">
        <v>27</v>
      </c>
      <c r="B48" s="10">
        <v>0</v>
      </c>
      <c r="C48" s="10">
        <v>4</v>
      </c>
      <c r="D48" s="10">
        <v>26.96</v>
      </c>
    </row>
    <row r="49" spans="1:4">
      <c r="A49" s="9" t="s">
        <v>42</v>
      </c>
      <c r="B49" s="10">
        <v>0</v>
      </c>
      <c r="C49" s="10">
        <v>4</v>
      </c>
      <c r="D49" s="10">
        <v>26.96</v>
      </c>
    </row>
    <row r="50" spans="1:4">
      <c r="A50" s="8">
        <v>28</v>
      </c>
      <c r="B50" s="10">
        <v>0</v>
      </c>
      <c r="C50" s="10">
        <v>26</v>
      </c>
      <c r="D50" s="10">
        <v>20.8</v>
      </c>
    </row>
    <row r="51" spans="1:4">
      <c r="A51" s="9" t="s">
        <v>238</v>
      </c>
      <c r="B51" s="10">
        <v>0</v>
      </c>
      <c r="C51" s="10">
        <v>26</v>
      </c>
      <c r="D51" s="10">
        <v>20.8</v>
      </c>
    </row>
    <row r="52" spans="1:4">
      <c r="A52" s="8">
        <v>29</v>
      </c>
      <c r="B52" s="10">
        <v>0</v>
      </c>
      <c r="C52" s="10">
        <v>117</v>
      </c>
      <c r="D52" s="10">
        <v>19.89</v>
      </c>
    </row>
    <row r="53" spans="1:4">
      <c r="A53" s="9" t="s">
        <v>112</v>
      </c>
      <c r="B53" s="10">
        <v>0</v>
      </c>
      <c r="C53" s="10">
        <v>117</v>
      </c>
      <c r="D53" s="10">
        <v>19.89</v>
      </c>
    </row>
    <row r="54" spans="1:4">
      <c r="A54" s="8">
        <v>30</v>
      </c>
      <c r="B54" s="10">
        <v>1.2E-2</v>
      </c>
      <c r="C54" s="10">
        <v>9.0679999999999978</v>
      </c>
      <c r="D54" s="10">
        <v>19.405519999999996</v>
      </c>
    </row>
    <row r="55" spans="1:4">
      <c r="A55" s="9" t="s">
        <v>31</v>
      </c>
      <c r="B55" s="10">
        <v>1.2E-2</v>
      </c>
      <c r="C55" s="10">
        <v>9.0679999999999978</v>
      </c>
      <c r="D55" s="10">
        <v>19.405519999999996</v>
      </c>
    </row>
    <row r="56" spans="1:4">
      <c r="A56" s="8">
        <v>31</v>
      </c>
      <c r="B56" s="10">
        <v>556</v>
      </c>
      <c r="C56" s="10">
        <v>36.038461538461547</v>
      </c>
      <c r="D56" s="10">
        <v>18.740000000000006</v>
      </c>
    </row>
    <row r="57" spans="1:4">
      <c r="A57" s="9" t="s">
        <v>5</v>
      </c>
      <c r="B57" s="10">
        <v>556</v>
      </c>
      <c r="C57" s="10">
        <v>36.038461538461547</v>
      </c>
      <c r="D57" s="10">
        <v>18.740000000000006</v>
      </c>
    </row>
    <row r="58" spans="1:4">
      <c r="A58" s="8">
        <v>32</v>
      </c>
      <c r="B58" s="10">
        <v>515</v>
      </c>
      <c r="C58" s="10">
        <v>56</v>
      </c>
      <c r="D58" s="10">
        <v>18.48</v>
      </c>
    </row>
    <row r="59" spans="1:4">
      <c r="A59" s="9" t="s">
        <v>202</v>
      </c>
      <c r="B59" s="10">
        <v>515</v>
      </c>
      <c r="C59" s="10">
        <v>56</v>
      </c>
      <c r="D59" s="10">
        <v>18.48</v>
      </c>
    </row>
    <row r="60" spans="1:4">
      <c r="A60" s="8">
        <v>34</v>
      </c>
      <c r="B60" s="10">
        <v>0</v>
      </c>
      <c r="C60" s="10">
        <v>120</v>
      </c>
      <c r="D60" s="10">
        <v>18</v>
      </c>
    </row>
    <row r="61" spans="1:4">
      <c r="A61" s="9" t="s">
        <v>109</v>
      </c>
      <c r="B61" s="10">
        <v>0</v>
      </c>
      <c r="C61" s="10">
        <v>120</v>
      </c>
      <c r="D61" s="10">
        <v>18</v>
      </c>
    </row>
    <row r="62" spans="1:4">
      <c r="A62" s="8">
        <v>35</v>
      </c>
      <c r="B62" s="10">
        <v>100</v>
      </c>
      <c r="C62" s="10">
        <v>19.666666666666657</v>
      </c>
      <c r="D62" s="10">
        <v>17.699999999999992</v>
      </c>
    </row>
    <row r="63" spans="1:4">
      <c r="A63" s="9" t="s">
        <v>72</v>
      </c>
      <c r="B63" s="10">
        <v>100</v>
      </c>
      <c r="C63" s="10">
        <v>19.666666666666657</v>
      </c>
      <c r="D63" s="10">
        <v>17.699999999999992</v>
      </c>
    </row>
    <row r="64" spans="1:4">
      <c r="A64" s="8">
        <v>36</v>
      </c>
      <c r="B64" s="10">
        <v>213</v>
      </c>
      <c r="C64" s="10">
        <v>19.42528735632186</v>
      </c>
      <c r="D64" s="10">
        <v>16.900000000000016</v>
      </c>
    </row>
    <row r="65" spans="1:4">
      <c r="A65" s="9" t="s">
        <v>69</v>
      </c>
      <c r="B65" s="10">
        <v>213</v>
      </c>
      <c r="C65" s="10">
        <v>19.42528735632186</v>
      </c>
      <c r="D65" s="10">
        <v>16.900000000000016</v>
      </c>
    </row>
    <row r="66" spans="1:4">
      <c r="A66" s="8">
        <v>37</v>
      </c>
      <c r="B66" s="10">
        <v>0</v>
      </c>
      <c r="C66" s="10">
        <v>1604</v>
      </c>
      <c r="D66" s="10">
        <v>16.04</v>
      </c>
    </row>
    <row r="67" spans="1:4">
      <c r="A67" s="9" t="s">
        <v>101</v>
      </c>
      <c r="B67" s="10">
        <v>0</v>
      </c>
      <c r="C67" s="10">
        <v>1604</v>
      </c>
      <c r="D67" s="10">
        <v>16.04</v>
      </c>
    </row>
    <row r="68" spans="1:4">
      <c r="A68" s="8">
        <v>38</v>
      </c>
      <c r="B68" s="10">
        <v>0</v>
      </c>
      <c r="C68" s="10">
        <v>8</v>
      </c>
      <c r="D68" s="10">
        <v>16</v>
      </c>
    </row>
    <row r="69" spans="1:4">
      <c r="A69" s="9" t="s">
        <v>312</v>
      </c>
      <c r="B69" s="10">
        <v>0</v>
      </c>
      <c r="C69" s="10">
        <v>8</v>
      </c>
      <c r="D69" s="10">
        <v>16</v>
      </c>
    </row>
    <row r="70" spans="1:4">
      <c r="A70" s="8">
        <v>40</v>
      </c>
      <c r="B70" s="10">
        <v>47.625</v>
      </c>
      <c r="C70" s="10">
        <v>3.3209459459459438</v>
      </c>
      <c r="D70" s="10">
        <v>14.744999999999992</v>
      </c>
    </row>
    <row r="71" spans="1:4">
      <c r="A71" s="9" t="s">
        <v>218</v>
      </c>
      <c r="B71" s="10">
        <v>47.625</v>
      </c>
      <c r="C71" s="10">
        <v>3.3209459459459438</v>
      </c>
      <c r="D71" s="10">
        <v>14.744999999999992</v>
      </c>
    </row>
    <row r="72" spans="1:4">
      <c r="A72" s="8">
        <v>41</v>
      </c>
      <c r="B72" s="10">
        <v>105</v>
      </c>
      <c r="C72" s="10">
        <v>18.546666666666653</v>
      </c>
      <c r="D72" s="10">
        <v>13.909999999999989</v>
      </c>
    </row>
    <row r="73" spans="1:4">
      <c r="A73" s="9" t="s">
        <v>122</v>
      </c>
      <c r="B73" s="10">
        <v>105</v>
      </c>
      <c r="C73" s="10">
        <v>18.546666666666653</v>
      </c>
      <c r="D73" s="10">
        <v>13.909999999999989</v>
      </c>
    </row>
    <row r="74" spans="1:4">
      <c r="A74" s="8">
        <v>42</v>
      </c>
      <c r="B74" s="10">
        <v>0</v>
      </c>
      <c r="C74" s="10">
        <v>16</v>
      </c>
      <c r="D74" s="10">
        <v>13.12</v>
      </c>
    </row>
    <row r="75" spans="1:4">
      <c r="A75" s="9" t="s">
        <v>239</v>
      </c>
      <c r="B75" s="10">
        <v>0</v>
      </c>
      <c r="C75" s="10">
        <v>16</v>
      </c>
      <c r="D75" s="10">
        <v>13.12</v>
      </c>
    </row>
    <row r="76" spans="1:4">
      <c r="A76" s="8">
        <v>43</v>
      </c>
      <c r="B76" s="10">
        <v>132</v>
      </c>
      <c r="C76" s="10">
        <v>29.476190476190482</v>
      </c>
      <c r="D76" s="10">
        <v>12.380000000000003</v>
      </c>
    </row>
    <row r="77" spans="1:4">
      <c r="A77" s="9" t="s">
        <v>209</v>
      </c>
      <c r="B77" s="10">
        <v>132</v>
      </c>
      <c r="C77" s="10">
        <v>29.476190476190482</v>
      </c>
      <c r="D77" s="10">
        <v>12.380000000000003</v>
      </c>
    </row>
    <row r="78" spans="1:4">
      <c r="A78" s="8">
        <v>44</v>
      </c>
      <c r="B78" s="10">
        <v>1.0500000000000001E-2</v>
      </c>
      <c r="C78" s="10">
        <v>2.7895000000000008</v>
      </c>
      <c r="D78" s="10">
        <v>11.771690000000003</v>
      </c>
    </row>
    <row r="79" spans="1:4">
      <c r="A79" s="9" t="s">
        <v>47</v>
      </c>
      <c r="B79" s="10">
        <v>1.0500000000000001E-2</v>
      </c>
      <c r="C79" s="10">
        <v>2.7895000000000008</v>
      </c>
      <c r="D79" s="10">
        <v>11.771690000000003</v>
      </c>
    </row>
    <row r="80" spans="1:4">
      <c r="A80" s="8">
        <v>45</v>
      </c>
      <c r="B80" s="10">
        <v>0</v>
      </c>
      <c r="C80" s="10">
        <v>196</v>
      </c>
      <c r="D80" s="10">
        <v>11.76</v>
      </c>
    </row>
    <row r="81" spans="1:4">
      <c r="A81" s="9" t="s">
        <v>177</v>
      </c>
      <c r="B81" s="10">
        <v>0</v>
      </c>
      <c r="C81" s="10">
        <v>196</v>
      </c>
      <c r="D81" s="10">
        <v>11.76</v>
      </c>
    </row>
    <row r="82" spans="1:4">
      <c r="A82" s="8">
        <v>46</v>
      </c>
      <c r="B82" s="10">
        <v>0</v>
      </c>
      <c r="C82" s="10">
        <v>1170</v>
      </c>
      <c r="D82" s="10">
        <v>11.700000000000001</v>
      </c>
    </row>
    <row r="83" spans="1:4">
      <c r="A83" s="9" t="s">
        <v>166</v>
      </c>
      <c r="B83" s="10">
        <v>0</v>
      </c>
      <c r="C83" s="10">
        <v>1170</v>
      </c>
      <c r="D83" s="10">
        <v>11.700000000000001</v>
      </c>
    </row>
    <row r="84" spans="1:4">
      <c r="A84" s="8">
        <v>47</v>
      </c>
      <c r="B84" s="10">
        <v>0</v>
      </c>
      <c r="C84" s="10">
        <v>57</v>
      </c>
      <c r="D84" s="10">
        <v>11.4</v>
      </c>
    </row>
    <row r="85" spans="1:4">
      <c r="A85" s="9" t="s">
        <v>49</v>
      </c>
      <c r="B85" s="10">
        <v>0</v>
      </c>
      <c r="C85" s="10">
        <v>57</v>
      </c>
      <c r="D85" s="10">
        <v>11.4</v>
      </c>
    </row>
    <row r="86" spans="1:4">
      <c r="A86" s="8">
        <v>48</v>
      </c>
      <c r="B86" s="10">
        <v>2</v>
      </c>
      <c r="C86" s="10">
        <v>16</v>
      </c>
      <c r="D86" s="10">
        <v>11.36</v>
      </c>
    </row>
    <row r="87" spans="1:4">
      <c r="A87" s="9" t="s">
        <v>50</v>
      </c>
      <c r="B87" s="10">
        <v>2</v>
      </c>
      <c r="C87" s="10">
        <v>16</v>
      </c>
      <c r="D87" s="10">
        <v>11.36</v>
      </c>
    </row>
    <row r="88" spans="1:4">
      <c r="A88" s="8">
        <v>49</v>
      </c>
      <c r="B88" s="10">
        <v>122</v>
      </c>
      <c r="C88" s="10">
        <v>42.692307692307708</v>
      </c>
      <c r="D88" s="10">
        <v>11.100000000000005</v>
      </c>
    </row>
    <row r="89" spans="1:4">
      <c r="A89" s="9" t="s">
        <v>263</v>
      </c>
      <c r="B89" s="10">
        <v>122</v>
      </c>
      <c r="C89" s="10">
        <v>42.692307692307708</v>
      </c>
      <c r="D89" s="10">
        <v>11.100000000000005</v>
      </c>
    </row>
    <row r="90" spans="1:4">
      <c r="A90" s="8">
        <v>50</v>
      </c>
      <c r="B90" s="10">
        <v>0</v>
      </c>
      <c r="C90" s="10">
        <v>12</v>
      </c>
      <c r="D90" s="10">
        <v>11.040000000000001</v>
      </c>
    </row>
    <row r="91" spans="1:4">
      <c r="A91" s="9" t="s">
        <v>226</v>
      </c>
      <c r="B91" s="10">
        <v>0</v>
      </c>
      <c r="C91" s="10">
        <v>12</v>
      </c>
      <c r="D91" s="10">
        <v>11.040000000000001</v>
      </c>
    </row>
    <row r="92" spans="1:4">
      <c r="A92" s="8">
        <v>52</v>
      </c>
      <c r="B92" s="10">
        <v>0</v>
      </c>
      <c r="C92" s="10">
        <v>1</v>
      </c>
      <c r="D92" s="10">
        <v>9.83</v>
      </c>
    </row>
    <row r="93" spans="1:4">
      <c r="A93" s="9" t="s">
        <v>309</v>
      </c>
      <c r="B93" s="10">
        <v>0</v>
      </c>
      <c r="C93" s="10">
        <v>1</v>
      </c>
      <c r="D93" s="10">
        <v>9.83</v>
      </c>
    </row>
    <row r="94" spans="1:4">
      <c r="A94" s="8">
        <v>53</v>
      </c>
      <c r="B94" s="10">
        <v>1.4139999999999999</v>
      </c>
      <c r="C94" s="10">
        <v>0.53382726778924483</v>
      </c>
      <c r="D94" s="10">
        <v>9.8277599999999978</v>
      </c>
    </row>
    <row r="95" spans="1:4">
      <c r="A95" s="9" t="s">
        <v>62</v>
      </c>
      <c r="B95" s="10">
        <v>1.4139999999999999</v>
      </c>
      <c r="C95" s="10">
        <v>0.53382726778924483</v>
      </c>
      <c r="D95" s="10">
        <v>9.8277599999999978</v>
      </c>
    </row>
    <row r="96" spans="1:4">
      <c r="A96" s="8">
        <v>54</v>
      </c>
      <c r="B96" s="10">
        <v>37</v>
      </c>
      <c r="C96" s="10">
        <v>20.133333333333326</v>
      </c>
      <c r="D96" s="10">
        <v>9.0599999999999969</v>
      </c>
    </row>
    <row r="97" spans="1:4">
      <c r="A97" s="9" t="s">
        <v>10</v>
      </c>
      <c r="B97" s="10">
        <v>37</v>
      </c>
      <c r="C97" s="10">
        <v>20.133333333333326</v>
      </c>
      <c r="D97" s="10">
        <v>9.0599999999999969</v>
      </c>
    </row>
    <row r="98" spans="1:4">
      <c r="A98" s="8">
        <v>55</v>
      </c>
      <c r="B98" s="10">
        <v>0</v>
      </c>
      <c r="C98" s="10">
        <v>59</v>
      </c>
      <c r="D98" s="10">
        <v>8.85</v>
      </c>
    </row>
    <row r="99" spans="1:4">
      <c r="A99" s="9" t="s">
        <v>92</v>
      </c>
      <c r="B99" s="10">
        <v>0</v>
      </c>
      <c r="C99" s="10">
        <v>59</v>
      </c>
      <c r="D99" s="10">
        <v>8.85</v>
      </c>
    </row>
    <row r="100" spans="1:4">
      <c r="A100" s="8">
        <v>57</v>
      </c>
      <c r="B100" s="10">
        <v>6</v>
      </c>
      <c r="C100" s="10">
        <v>1.7629508196721311</v>
      </c>
      <c r="D100" s="10">
        <v>8.6031999999999993</v>
      </c>
    </row>
    <row r="101" spans="1:4">
      <c r="A101" s="9" t="s">
        <v>67</v>
      </c>
      <c r="B101" s="10">
        <v>6</v>
      </c>
      <c r="C101" s="10">
        <v>1.7629508196721311</v>
      </c>
      <c r="D101" s="10">
        <v>8.6031999999999993</v>
      </c>
    </row>
    <row r="102" spans="1:4">
      <c r="A102" s="8">
        <v>59</v>
      </c>
      <c r="B102" s="10">
        <v>18</v>
      </c>
      <c r="C102" s="10">
        <v>2.0099255583126521</v>
      </c>
      <c r="D102" s="10">
        <v>8.099999999999989</v>
      </c>
    </row>
    <row r="103" spans="1:4">
      <c r="A103" s="9" t="s">
        <v>235</v>
      </c>
      <c r="B103" s="10">
        <v>18</v>
      </c>
      <c r="C103" s="10">
        <v>2.0099255583126521</v>
      </c>
      <c r="D103" s="10">
        <v>8.099999999999989</v>
      </c>
    </row>
    <row r="104" spans="1:4">
      <c r="A104" s="8">
        <v>60</v>
      </c>
      <c r="B104" s="10">
        <v>0</v>
      </c>
      <c r="C104" s="10">
        <v>816</v>
      </c>
      <c r="D104" s="10">
        <v>16</v>
      </c>
    </row>
    <row r="105" spans="1:4">
      <c r="A105" s="9" t="s">
        <v>22</v>
      </c>
      <c r="B105" s="10">
        <v>0</v>
      </c>
      <c r="C105" s="10">
        <v>16</v>
      </c>
      <c r="D105" s="10">
        <v>8</v>
      </c>
    </row>
    <row r="106" spans="1:4">
      <c r="A106" s="9" t="s">
        <v>190</v>
      </c>
      <c r="B106" s="10">
        <v>0</v>
      </c>
      <c r="C106" s="10">
        <v>800</v>
      </c>
      <c r="D106" s="10">
        <v>8</v>
      </c>
    </row>
    <row r="107" spans="1:4">
      <c r="A107" s="8">
        <v>62</v>
      </c>
      <c r="B107" s="10">
        <v>0</v>
      </c>
      <c r="C107" s="10">
        <v>1.0999999999999996</v>
      </c>
      <c r="D107" s="10">
        <v>7.9419999999999975</v>
      </c>
    </row>
    <row r="108" spans="1:4">
      <c r="A108" s="9" t="s">
        <v>45</v>
      </c>
      <c r="B108" s="10">
        <v>0</v>
      </c>
      <c r="C108" s="10">
        <v>1.0999999999999996</v>
      </c>
      <c r="D108" s="10">
        <v>7.9419999999999975</v>
      </c>
    </row>
    <row r="109" spans="1:4">
      <c r="A109" s="8">
        <v>63</v>
      </c>
      <c r="B109" s="10">
        <v>0</v>
      </c>
      <c r="C109" s="10">
        <v>35</v>
      </c>
      <c r="D109" s="10">
        <v>7.7</v>
      </c>
    </row>
    <row r="110" spans="1:4">
      <c r="A110" s="9" t="s">
        <v>208</v>
      </c>
      <c r="B110" s="10">
        <v>0</v>
      </c>
      <c r="C110" s="10">
        <v>35</v>
      </c>
      <c r="D110" s="10">
        <v>7.7</v>
      </c>
    </row>
    <row r="111" spans="1:4">
      <c r="A111" s="8">
        <v>64</v>
      </c>
      <c r="B111" s="10">
        <v>0</v>
      </c>
      <c r="C111" s="10">
        <v>51</v>
      </c>
      <c r="D111" s="10">
        <v>7.6499999999999995</v>
      </c>
    </row>
    <row r="112" spans="1:4">
      <c r="A112" s="9" t="s">
        <v>107</v>
      </c>
      <c r="B112" s="10">
        <v>0</v>
      </c>
      <c r="C112" s="10">
        <v>51</v>
      </c>
      <c r="D112" s="10">
        <v>7.6499999999999995</v>
      </c>
    </row>
    <row r="113" spans="1:4">
      <c r="A113" s="8">
        <v>65</v>
      </c>
      <c r="B113" s="10">
        <v>116</v>
      </c>
      <c r="C113" s="10">
        <v>24.51612903225805</v>
      </c>
      <c r="D113" s="10">
        <v>7.5999999999999952</v>
      </c>
    </row>
    <row r="114" spans="1:4">
      <c r="A114" s="9" t="s">
        <v>324</v>
      </c>
      <c r="B114" s="10">
        <v>116</v>
      </c>
      <c r="C114" s="10">
        <v>24.51612903225805</v>
      </c>
      <c r="D114" s="10">
        <v>7.5999999999999952</v>
      </c>
    </row>
    <row r="115" spans="1:4">
      <c r="A115" s="8">
        <v>66</v>
      </c>
      <c r="B115" s="10">
        <v>74</v>
      </c>
      <c r="C115" s="10">
        <v>37.989999999999995</v>
      </c>
      <c r="D115" s="10">
        <v>7.2180999999999989</v>
      </c>
    </row>
    <row r="116" spans="1:4">
      <c r="A116" s="9" t="s">
        <v>266</v>
      </c>
      <c r="B116" s="10">
        <v>74</v>
      </c>
      <c r="C116" s="10">
        <v>37.989999999999995</v>
      </c>
      <c r="D116" s="10">
        <v>7.2180999999999989</v>
      </c>
    </row>
    <row r="117" spans="1:4">
      <c r="A117" s="8">
        <v>67</v>
      </c>
      <c r="B117" s="10">
        <v>593</v>
      </c>
      <c r="C117" s="10">
        <v>35</v>
      </c>
      <c r="D117" s="10">
        <v>6.65</v>
      </c>
    </row>
    <row r="118" spans="1:4">
      <c r="A118" s="9" t="s">
        <v>323</v>
      </c>
      <c r="B118" s="10">
        <v>593</v>
      </c>
      <c r="C118" s="10">
        <v>35</v>
      </c>
      <c r="D118" s="10">
        <v>6.65</v>
      </c>
    </row>
    <row r="119" spans="1:4">
      <c r="A119" s="8">
        <v>68</v>
      </c>
      <c r="B119" s="10">
        <v>0</v>
      </c>
      <c r="C119" s="10">
        <v>214</v>
      </c>
      <c r="D119" s="10">
        <v>6.42</v>
      </c>
    </row>
    <row r="120" spans="1:4">
      <c r="A120" s="9" t="s">
        <v>152</v>
      </c>
      <c r="B120" s="10">
        <v>0</v>
      </c>
      <c r="C120" s="10">
        <v>214</v>
      </c>
      <c r="D120" s="10">
        <v>6.42</v>
      </c>
    </row>
    <row r="121" spans="1:4">
      <c r="A121" s="8">
        <v>69</v>
      </c>
      <c r="B121" s="10">
        <v>30</v>
      </c>
      <c r="C121" s="10">
        <v>22</v>
      </c>
      <c r="D121" s="10">
        <v>5.94</v>
      </c>
    </row>
    <row r="122" spans="1:4">
      <c r="A122" s="9" t="s">
        <v>212</v>
      </c>
      <c r="B122" s="10">
        <v>30</v>
      </c>
      <c r="C122" s="10">
        <v>22</v>
      </c>
      <c r="D122" s="10">
        <v>5.94</v>
      </c>
    </row>
    <row r="123" spans="1:4">
      <c r="A123" s="8">
        <v>70</v>
      </c>
      <c r="B123" s="10">
        <v>0</v>
      </c>
      <c r="C123" s="10">
        <v>283</v>
      </c>
      <c r="D123" s="10">
        <v>5.66</v>
      </c>
    </row>
    <row r="124" spans="1:4">
      <c r="A124" s="9" t="s">
        <v>163</v>
      </c>
      <c r="B124" s="10">
        <v>0</v>
      </c>
      <c r="C124" s="10">
        <v>283</v>
      </c>
      <c r="D124" s="10">
        <v>5.66</v>
      </c>
    </row>
    <row r="125" spans="1:4">
      <c r="A125" s="8">
        <v>71</v>
      </c>
      <c r="B125" s="10">
        <v>0</v>
      </c>
      <c r="C125" s="10">
        <v>527</v>
      </c>
      <c r="D125" s="10">
        <v>5.2700000000000005</v>
      </c>
    </row>
    <row r="126" spans="1:4">
      <c r="A126" s="9" t="s">
        <v>151</v>
      </c>
      <c r="B126" s="10">
        <v>0</v>
      </c>
      <c r="C126" s="10">
        <v>527</v>
      </c>
      <c r="D126" s="10">
        <v>5.2700000000000005</v>
      </c>
    </row>
    <row r="127" spans="1:4">
      <c r="A127" s="8">
        <v>72</v>
      </c>
      <c r="B127" s="10">
        <v>0.88</v>
      </c>
      <c r="C127" s="10">
        <v>0.67999999999999983</v>
      </c>
      <c r="D127" s="10">
        <v>4.8483999999999989</v>
      </c>
    </row>
    <row r="128" spans="1:4">
      <c r="A128" s="9" t="s">
        <v>26</v>
      </c>
      <c r="B128" s="10">
        <v>0.88</v>
      </c>
      <c r="C128" s="10">
        <v>0.67999999999999983</v>
      </c>
      <c r="D128" s="10">
        <v>4.8483999999999989</v>
      </c>
    </row>
    <row r="129" spans="1:4">
      <c r="A129" s="8">
        <v>73</v>
      </c>
      <c r="B129" s="10">
        <v>125</v>
      </c>
      <c r="C129" s="10">
        <v>8.0500000000000114</v>
      </c>
      <c r="D129" s="10">
        <v>4.8300000000000063</v>
      </c>
    </row>
    <row r="130" spans="1:4">
      <c r="A130" s="9" t="s">
        <v>144</v>
      </c>
      <c r="B130" s="10">
        <v>125</v>
      </c>
      <c r="C130" s="10">
        <v>8.0500000000000114</v>
      </c>
      <c r="D130" s="10">
        <v>4.8300000000000063</v>
      </c>
    </row>
    <row r="131" spans="1:4">
      <c r="A131" s="8">
        <v>75</v>
      </c>
      <c r="B131" s="10">
        <v>2.85</v>
      </c>
      <c r="C131" s="10">
        <v>5.3500000000000014</v>
      </c>
      <c r="D131" s="10">
        <v>4.440500000000001</v>
      </c>
    </row>
    <row r="132" spans="1:4">
      <c r="A132" s="9" t="s">
        <v>96</v>
      </c>
      <c r="B132" s="10">
        <v>2.85</v>
      </c>
      <c r="C132" s="10">
        <v>5.3500000000000014</v>
      </c>
      <c r="D132" s="10">
        <v>4.440500000000001</v>
      </c>
    </row>
    <row r="133" spans="1:4">
      <c r="A133" s="8">
        <v>76</v>
      </c>
      <c r="B133" s="10">
        <v>0</v>
      </c>
      <c r="C133" s="10">
        <v>58</v>
      </c>
      <c r="D133" s="10">
        <v>4.0600000000000005</v>
      </c>
    </row>
    <row r="134" spans="1:4">
      <c r="A134" s="9" t="s">
        <v>284</v>
      </c>
      <c r="B134" s="10">
        <v>0</v>
      </c>
      <c r="C134" s="10">
        <v>58</v>
      </c>
      <c r="D134" s="10">
        <v>4.0600000000000005</v>
      </c>
    </row>
    <row r="135" spans="1:4">
      <c r="A135" s="8">
        <v>77</v>
      </c>
      <c r="B135" s="10">
        <v>0</v>
      </c>
      <c r="C135" s="10">
        <v>200</v>
      </c>
      <c r="D135" s="10">
        <v>4</v>
      </c>
    </row>
    <row r="136" spans="1:4">
      <c r="A136" s="9" t="s">
        <v>167</v>
      </c>
      <c r="B136" s="10">
        <v>0</v>
      </c>
      <c r="C136" s="10">
        <v>200</v>
      </c>
      <c r="D136" s="10">
        <v>4</v>
      </c>
    </row>
    <row r="137" spans="1:4">
      <c r="A137" s="8">
        <v>78</v>
      </c>
      <c r="B137" s="10">
        <v>0</v>
      </c>
      <c r="C137" s="10">
        <v>2.5</v>
      </c>
      <c r="D137" s="10">
        <v>3.9750000000000001</v>
      </c>
    </row>
    <row r="138" spans="1:4">
      <c r="A138" s="9" t="s">
        <v>193</v>
      </c>
      <c r="B138" s="10">
        <v>0</v>
      </c>
      <c r="C138" s="10">
        <v>2.5</v>
      </c>
      <c r="D138" s="10">
        <v>3.9750000000000001</v>
      </c>
    </row>
    <row r="139" spans="1:4">
      <c r="A139" s="8">
        <v>79</v>
      </c>
      <c r="B139" s="10">
        <v>266</v>
      </c>
      <c r="C139" s="10">
        <v>10.421052631578902</v>
      </c>
      <c r="D139" s="10">
        <v>3.9599999999999831</v>
      </c>
    </row>
    <row r="140" spans="1:4">
      <c r="A140" s="9" t="s">
        <v>13</v>
      </c>
      <c r="B140" s="10">
        <v>266</v>
      </c>
      <c r="C140" s="10">
        <v>10.421052631578902</v>
      </c>
      <c r="D140" s="10">
        <v>3.9599999999999831</v>
      </c>
    </row>
    <row r="141" spans="1:4">
      <c r="A141" s="8">
        <v>80</v>
      </c>
      <c r="B141" s="10">
        <v>0</v>
      </c>
      <c r="C141" s="10">
        <v>43</v>
      </c>
      <c r="D141" s="10">
        <v>3.8699999999999997</v>
      </c>
    </row>
    <row r="142" spans="1:4">
      <c r="A142" s="9" t="s">
        <v>277</v>
      </c>
      <c r="B142" s="10">
        <v>0</v>
      </c>
      <c r="C142" s="10">
        <v>43</v>
      </c>
      <c r="D142" s="10">
        <v>3.8699999999999997</v>
      </c>
    </row>
    <row r="143" spans="1:4">
      <c r="A143" s="8">
        <v>81</v>
      </c>
      <c r="B143" s="10">
        <v>11.18</v>
      </c>
      <c r="C143" s="10">
        <v>0.70500000000000007</v>
      </c>
      <c r="D143" s="10">
        <v>3.7365000000000004</v>
      </c>
    </row>
    <row r="144" spans="1:4">
      <c r="A144" s="9" t="s">
        <v>90</v>
      </c>
      <c r="B144" s="10">
        <v>11.18</v>
      </c>
      <c r="C144" s="10">
        <v>0.70500000000000007</v>
      </c>
      <c r="D144" s="10">
        <v>3.7365000000000004</v>
      </c>
    </row>
    <row r="145" spans="1:4">
      <c r="A145" s="8">
        <v>82</v>
      </c>
      <c r="B145" s="10">
        <v>11.984999999999999</v>
      </c>
      <c r="C145" s="10">
        <v>0.91947368421053</v>
      </c>
      <c r="D145" s="10">
        <v>3.494000000000014</v>
      </c>
    </row>
    <row r="146" spans="1:4">
      <c r="A146" s="9" t="s">
        <v>478</v>
      </c>
      <c r="B146" s="10">
        <v>11.984999999999999</v>
      </c>
      <c r="C146" s="10">
        <v>0.91947368421053</v>
      </c>
      <c r="D146" s="10">
        <v>3.494000000000014</v>
      </c>
    </row>
    <row r="147" spans="1:4">
      <c r="A147" s="8">
        <v>83</v>
      </c>
      <c r="B147" s="10">
        <v>0</v>
      </c>
      <c r="C147" s="10">
        <v>64</v>
      </c>
      <c r="D147" s="10">
        <v>3.2</v>
      </c>
    </row>
    <row r="148" spans="1:4">
      <c r="A148" s="9" t="s">
        <v>192</v>
      </c>
      <c r="B148" s="10">
        <v>0</v>
      </c>
      <c r="C148" s="10">
        <v>64</v>
      </c>
      <c r="D148" s="10">
        <v>3.2</v>
      </c>
    </row>
    <row r="149" spans="1:4">
      <c r="A149" s="8">
        <v>84</v>
      </c>
      <c r="B149" s="10">
        <v>0</v>
      </c>
      <c r="C149" s="10">
        <v>102</v>
      </c>
      <c r="D149" s="10">
        <v>3.06</v>
      </c>
    </row>
    <row r="150" spans="1:4">
      <c r="A150" s="9" t="s">
        <v>285</v>
      </c>
      <c r="B150" s="10">
        <v>0</v>
      </c>
      <c r="C150" s="10">
        <v>102</v>
      </c>
      <c r="D150" s="10">
        <v>3.06</v>
      </c>
    </row>
    <row r="151" spans="1:4">
      <c r="A151" s="8">
        <v>86</v>
      </c>
      <c r="B151" s="10">
        <v>32</v>
      </c>
      <c r="C151" s="10">
        <v>3.5897435897435912</v>
      </c>
      <c r="D151" s="10">
        <v>2.8000000000000012</v>
      </c>
    </row>
    <row r="152" spans="1:4">
      <c r="A152" s="9" t="s">
        <v>74</v>
      </c>
      <c r="B152" s="10">
        <v>32</v>
      </c>
      <c r="C152" s="10">
        <v>3.5897435897435912</v>
      </c>
      <c r="D152" s="10">
        <v>2.8000000000000012</v>
      </c>
    </row>
    <row r="153" spans="1:4">
      <c r="A153" s="8">
        <v>87</v>
      </c>
      <c r="B153" s="10">
        <v>0</v>
      </c>
      <c r="C153" s="10">
        <v>140</v>
      </c>
      <c r="D153" s="10">
        <v>2.8000000000000003</v>
      </c>
    </row>
    <row r="154" spans="1:4">
      <c r="A154" s="9" t="s">
        <v>149</v>
      </c>
      <c r="B154" s="10">
        <v>0</v>
      </c>
      <c r="C154" s="10">
        <v>140</v>
      </c>
      <c r="D154" s="10">
        <v>2.8000000000000003</v>
      </c>
    </row>
    <row r="155" spans="1:4">
      <c r="A155" s="8">
        <v>88</v>
      </c>
      <c r="B155" s="10">
        <v>1.53</v>
      </c>
      <c r="C155" s="10">
        <v>0.47199999999999975</v>
      </c>
      <c r="D155" s="10">
        <v>2.7423199999999985</v>
      </c>
    </row>
    <row r="156" spans="1:4">
      <c r="A156" s="9" t="s">
        <v>91</v>
      </c>
      <c r="B156" s="10">
        <v>1.53</v>
      </c>
      <c r="C156" s="10">
        <v>0.47199999999999975</v>
      </c>
      <c r="D156" s="10">
        <v>2.7423199999999985</v>
      </c>
    </row>
    <row r="157" spans="1:4">
      <c r="A157" s="8">
        <v>89</v>
      </c>
      <c r="B157" s="10">
        <v>140</v>
      </c>
      <c r="C157" s="10">
        <v>5.2941176470588402</v>
      </c>
      <c r="D157" s="10">
        <v>2.7000000000000086</v>
      </c>
    </row>
    <row r="158" spans="1:4">
      <c r="A158" s="9" t="s">
        <v>77</v>
      </c>
      <c r="B158" s="10">
        <v>140</v>
      </c>
      <c r="C158" s="10">
        <v>5.2941176470588402</v>
      </c>
      <c r="D158" s="10">
        <v>2.7000000000000086</v>
      </c>
    </row>
    <row r="159" spans="1:4">
      <c r="A159" s="8">
        <v>93</v>
      </c>
      <c r="B159" s="10">
        <v>0</v>
      </c>
      <c r="C159" s="10">
        <v>1</v>
      </c>
      <c r="D159" s="10">
        <v>2.48</v>
      </c>
    </row>
    <row r="160" spans="1:4">
      <c r="A160" s="9" t="s">
        <v>272</v>
      </c>
      <c r="B160" s="10">
        <v>0</v>
      </c>
      <c r="C160" s="10">
        <v>1</v>
      </c>
      <c r="D160" s="10">
        <v>2.48</v>
      </c>
    </row>
    <row r="161" spans="1:4">
      <c r="A161" s="8">
        <v>94</v>
      </c>
      <c r="B161" s="10">
        <v>0</v>
      </c>
      <c r="C161" s="10">
        <v>0.3</v>
      </c>
      <c r="D161" s="10">
        <v>2.238</v>
      </c>
    </row>
    <row r="162" spans="1:4">
      <c r="A162" s="9" t="s">
        <v>15</v>
      </c>
      <c r="B162" s="10">
        <v>0</v>
      </c>
      <c r="C162" s="10">
        <v>0.3</v>
      </c>
      <c r="D162" s="10">
        <v>2.238</v>
      </c>
    </row>
    <row r="163" spans="1:4">
      <c r="A163" s="8">
        <v>95</v>
      </c>
      <c r="B163" s="10">
        <v>0</v>
      </c>
      <c r="C163" s="10">
        <v>0.28500000000000014</v>
      </c>
      <c r="D163" s="10">
        <v>2.1660000000000008</v>
      </c>
    </row>
    <row r="164" spans="1:4">
      <c r="A164" s="9" t="s">
        <v>298</v>
      </c>
      <c r="B164" s="10">
        <v>0</v>
      </c>
      <c r="C164" s="10">
        <v>0.28500000000000014</v>
      </c>
      <c r="D164" s="10">
        <v>2.1660000000000008</v>
      </c>
    </row>
    <row r="165" spans="1:4">
      <c r="A165" s="8">
        <v>96</v>
      </c>
      <c r="B165" s="10">
        <v>0</v>
      </c>
      <c r="C165" s="10">
        <v>7</v>
      </c>
      <c r="D165" s="10">
        <v>2.1</v>
      </c>
    </row>
    <row r="166" spans="1:4">
      <c r="A166" s="9" t="s">
        <v>65</v>
      </c>
      <c r="B166" s="10">
        <v>0</v>
      </c>
      <c r="C166" s="10">
        <v>7</v>
      </c>
      <c r="D166" s="10">
        <v>2.1</v>
      </c>
    </row>
    <row r="167" spans="1:4">
      <c r="A167" s="8">
        <v>97</v>
      </c>
      <c r="B167" s="10">
        <v>0</v>
      </c>
      <c r="C167" s="10">
        <v>0.35</v>
      </c>
      <c r="D167" s="10">
        <v>2.0649999999999999</v>
      </c>
    </row>
    <row r="168" spans="1:4">
      <c r="A168" s="9" t="s">
        <v>16</v>
      </c>
      <c r="B168" s="10">
        <v>0</v>
      </c>
      <c r="C168" s="10">
        <v>0.35</v>
      </c>
      <c r="D168" s="10">
        <v>2.0649999999999999</v>
      </c>
    </row>
    <row r="169" spans="1:4">
      <c r="A169" s="8">
        <v>99</v>
      </c>
      <c r="B169" s="10">
        <v>0</v>
      </c>
      <c r="C169" s="10">
        <v>9.9999999999999978E-2</v>
      </c>
      <c r="D169" s="10">
        <v>1.9999999999999996</v>
      </c>
    </row>
    <row r="170" spans="1:4">
      <c r="A170" s="9" t="s">
        <v>99</v>
      </c>
      <c r="B170" s="10">
        <v>0</v>
      </c>
      <c r="C170" s="10">
        <v>9.9999999999999978E-2</v>
      </c>
      <c r="D170" s="10">
        <v>1.9999999999999996</v>
      </c>
    </row>
    <row r="171" spans="1:4">
      <c r="A171" s="8">
        <v>100</v>
      </c>
      <c r="B171" s="10">
        <v>8.26</v>
      </c>
      <c r="C171" s="10">
        <v>0.46157407407407369</v>
      </c>
      <c r="D171" s="10">
        <v>1.9939999999999984</v>
      </c>
    </row>
    <row r="172" spans="1:4">
      <c r="A172" s="9" t="s">
        <v>139</v>
      </c>
      <c r="B172" s="10">
        <v>8.26</v>
      </c>
      <c r="C172" s="10">
        <v>0.46157407407407369</v>
      </c>
      <c r="D172" s="10">
        <v>1.9939999999999984</v>
      </c>
    </row>
    <row r="173" spans="1:4">
      <c r="A173" s="8">
        <v>102</v>
      </c>
      <c r="B173" s="10">
        <v>14.794</v>
      </c>
      <c r="C173" s="10">
        <v>0.33764926931106487</v>
      </c>
      <c r="D173" s="10">
        <v>1.6173400000000007</v>
      </c>
    </row>
    <row r="174" spans="1:4">
      <c r="A174" s="9" t="s">
        <v>219</v>
      </c>
      <c r="B174" s="10">
        <v>14.794</v>
      </c>
      <c r="C174" s="10">
        <v>0.33764926931106487</v>
      </c>
      <c r="D174" s="10">
        <v>1.6173400000000007</v>
      </c>
    </row>
    <row r="175" spans="1:4">
      <c r="A175" s="8">
        <v>103</v>
      </c>
      <c r="B175" s="10">
        <v>0</v>
      </c>
      <c r="C175" s="10">
        <v>17</v>
      </c>
      <c r="D175" s="10">
        <v>1.36</v>
      </c>
    </row>
    <row r="176" spans="1:4">
      <c r="A176" s="9" t="s">
        <v>279</v>
      </c>
      <c r="B176" s="10">
        <v>0</v>
      </c>
      <c r="C176" s="10">
        <v>17</v>
      </c>
      <c r="D176" s="10">
        <v>1.36</v>
      </c>
    </row>
    <row r="177" spans="1:4">
      <c r="A177" s="8">
        <v>104</v>
      </c>
      <c r="B177" s="10">
        <v>11.4</v>
      </c>
      <c r="C177" s="10">
        <v>1.0199999999999978</v>
      </c>
      <c r="D177" s="10">
        <v>1.2545999999999973</v>
      </c>
    </row>
    <row r="178" spans="1:4">
      <c r="A178" s="9" t="s">
        <v>248</v>
      </c>
      <c r="B178" s="10">
        <v>11.4</v>
      </c>
      <c r="C178" s="10">
        <v>1.0199999999999978</v>
      </c>
      <c r="D178" s="10">
        <v>1.2545999999999973</v>
      </c>
    </row>
    <row r="179" spans="1:4">
      <c r="A179" s="8">
        <v>105</v>
      </c>
      <c r="B179" s="10">
        <v>0</v>
      </c>
      <c r="C179" s="10">
        <v>122</v>
      </c>
      <c r="D179" s="10">
        <v>1.22</v>
      </c>
    </row>
    <row r="180" spans="1:4">
      <c r="A180" s="9" t="s">
        <v>181</v>
      </c>
      <c r="B180" s="10">
        <v>0</v>
      </c>
      <c r="C180" s="10">
        <v>122</v>
      </c>
      <c r="D180" s="10">
        <v>1.22</v>
      </c>
    </row>
    <row r="181" spans="1:4">
      <c r="A181" s="8">
        <v>106</v>
      </c>
      <c r="B181" s="10">
        <v>0</v>
      </c>
      <c r="C181" s="10">
        <v>1</v>
      </c>
      <c r="D181" s="10">
        <v>0.98</v>
      </c>
    </row>
    <row r="182" spans="1:4">
      <c r="A182" s="9" t="s">
        <v>295</v>
      </c>
      <c r="B182" s="10">
        <v>0</v>
      </c>
      <c r="C182" s="10">
        <v>1</v>
      </c>
      <c r="D182" s="10">
        <v>0.98</v>
      </c>
    </row>
    <row r="183" spans="1:4">
      <c r="A183" s="8">
        <v>107</v>
      </c>
      <c r="B183" s="10">
        <v>0</v>
      </c>
      <c r="C183" s="10">
        <v>1.5949999999999998</v>
      </c>
      <c r="D183" s="10">
        <v>0.97294999999999987</v>
      </c>
    </row>
    <row r="184" spans="1:4">
      <c r="A184" s="9" t="s">
        <v>40</v>
      </c>
      <c r="B184" s="10">
        <v>0</v>
      </c>
      <c r="C184" s="10">
        <v>1.5949999999999998</v>
      </c>
      <c r="D184" s="10">
        <v>0.97294999999999987</v>
      </c>
    </row>
    <row r="185" spans="1:4">
      <c r="A185" s="8">
        <v>108</v>
      </c>
      <c r="B185" s="10">
        <v>26</v>
      </c>
      <c r="C185" s="10">
        <v>0.38346320346320439</v>
      </c>
      <c r="D185" s="10">
        <v>0.88580000000000214</v>
      </c>
    </row>
    <row r="186" spans="1:4">
      <c r="A186" s="9" t="s">
        <v>115</v>
      </c>
      <c r="B186" s="10">
        <v>26</v>
      </c>
      <c r="C186" s="10">
        <v>0.38346320346320439</v>
      </c>
      <c r="D186" s="10">
        <v>0.88580000000000214</v>
      </c>
    </row>
    <row r="187" spans="1:4">
      <c r="A187" s="8">
        <v>109</v>
      </c>
      <c r="B187" s="10">
        <v>2456</v>
      </c>
      <c r="C187" s="10">
        <v>9.3333333333334849</v>
      </c>
      <c r="D187" s="10">
        <v>0.84000000000001362</v>
      </c>
    </row>
    <row r="188" spans="1:4">
      <c r="A188" s="9" t="s">
        <v>197</v>
      </c>
      <c r="B188" s="10">
        <v>2456</v>
      </c>
      <c r="C188" s="10">
        <v>9.3333333333334849</v>
      </c>
      <c r="D188" s="10">
        <v>0.84000000000001362</v>
      </c>
    </row>
    <row r="189" spans="1:4">
      <c r="A189" s="8">
        <v>110</v>
      </c>
      <c r="B189" s="10">
        <v>367</v>
      </c>
      <c r="C189" s="10">
        <v>1.2884615384614904</v>
      </c>
      <c r="D189" s="10">
        <v>0.66999999999997506</v>
      </c>
    </row>
    <row r="190" spans="1:4">
      <c r="A190" s="9" t="s">
        <v>6</v>
      </c>
      <c r="B190" s="10">
        <v>367</v>
      </c>
      <c r="C190" s="10">
        <v>1.2884615384614904</v>
      </c>
      <c r="D190" s="10">
        <v>0.66999999999997506</v>
      </c>
    </row>
    <row r="191" spans="1:4">
      <c r="A191" s="8">
        <v>111</v>
      </c>
      <c r="B191" s="10">
        <v>0</v>
      </c>
      <c r="C191" s="10">
        <v>7</v>
      </c>
      <c r="D191" s="10">
        <v>0.63</v>
      </c>
    </row>
    <row r="192" spans="1:4">
      <c r="A192" s="9" t="s">
        <v>186</v>
      </c>
      <c r="B192" s="10">
        <v>0</v>
      </c>
      <c r="C192" s="10">
        <v>7</v>
      </c>
      <c r="D192" s="10">
        <v>0.63</v>
      </c>
    </row>
    <row r="193" spans="1:4">
      <c r="A193" s="8">
        <v>113</v>
      </c>
      <c r="B193" s="10">
        <v>0</v>
      </c>
      <c r="C193" s="10">
        <v>5</v>
      </c>
      <c r="D193" s="10">
        <v>0.4</v>
      </c>
    </row>
    <row r="194" spans="1:4">
      <c r="A194" s="9" t="s">
        <v>29</v>
      </c>
      <c r="B194" s="10">
        <v>0</v>
      </c>
      <c r="C194" s="10">
        <v>5</v>
      </c>
      <c r="D194" s="10">
        <v>0.4</v>
      </c>
    </row>
    <row r="195" spans="1:4">
      <c r="A195" s="8">
        <v>294</v>
      </c>
      <c r="B195" s="10">
        <v>0.48749999999999999</v>
      </c>
      <c r="C195" s="10">
        <v>-2.5000000000000022E-3</v>
      </c>
      <c r="D195" s="10">
        <v>-2.6100000000000022E-2</v>
      </c>
    </row>
    <row r="196" spans="1:4">
      <c r="A196" s="9" t="s">
        <v>86</v>
      </c>
      <c r="B196" s="10">
        <v>0.48749999999999999</v>
      </c>
      <c r="C196" s="10">
        <v>-2.5000000000000022E-3</v>
      </c>
      <c r="D196" s="10">
        <v>-2.6100000000000022E-2</v>
      </c>
    </row>
    <row r="197" spans="1:4">
      <c r="A197" s="8">
        <v>295</v>
      </c>
      <c r="B197" s="10">
        <v>0</v>
      </c>
      <c r="C197" s="10">
        <v>-0.10526315789473983</v>
      </c>
      <c r="D197" s="10">
        <v>-4.0000000000001139E-2</v>
      </c>
    </row>
    <row r="198" spans="1:4">
      <c r="A198" s="9" t="s">
        <v>215</v>
      </c>
      <c r="B198" s="10">
        <v>0</v>
      </c>
      <c r="C198" s="10">
        <v>-0.10526315789473983</v>
      </c>
      <c r="D198" s="10">
        <v>-4.0000000000001139E-2</v>
      </c>
    </row>
    <row r="199" spans="1:4">
      <c r="A199" s="8">
        <v>296</v>
      </c>
      <c r="B199" s="10">
        <v>0.02</v>
      </c>
      <c r="C199" s="10">
        <v>-0.02</v>
      </c>
      <c r="D199" s="10">
        <v>-0.2</v>
      </c>
    </row>
    <row r="200" spans="1:4">
      <c r="A200" s="9" t="s">
        <v>133</v>
      </c>
      <c r="B200" s="10">
        <v>0.02</v>
      </c>
      <c r="C200" s="10">
        <v>-0.02</v>
      </c>
      <c r="D200" s="10">
        <v>-0.2</v>
      </c>
    </row>
    <row r="201" spans="1:4">
      <c r="A201" s="8">
        <v>297</v>
      </c>
      <c r="B201" s="10">
        <v>0</v>
      </c>
      <c r="C201" s="10">
        <v>-2</v>
      </c>
      <c r="D201" s="10">
        <v>-0.26</v>
      </c>
    </row>
    <row r="202" spans="1:4">
      <c r="A202" s="9" t="s">
        <v>187</v>
      </c>
      <c r="B202" s="10">
        <v>0</v>
      </c>
      <c r="C202" s="10">
        <v>-2</v>
      </c>
      <c r="D202" s="10">
        <v>-0.26</v>
      </c>
    </row>
    <row r="203" spans="1:4">
      <c r="A203" s="8">
        <v>299</v>
      </c>
      <c r="B203" s="10">
        <v>132</v>
      </c>
      <c r="C203" s="10">
        <v>-3.2432432432432563</v>
      </c>
      <c r="D203" s="10">
        <v>-1.2000000000000048</v>
      </c>
    </row>
    <row r="204" spans="1:4">
      <c r="A204" s="9" t="s">
        <v>9</v>
      </c>
      <c r="B204" s="10">
        <v>132</v>
      </c>
      <c r="C204" s="10">
        <v>-3.2432432432432563</v>
      </c>
      <c r="D204" s="10">
        <v>-1.2000000000000048</v>
      </c>
    </row>
    <row r="205" spans="1:4">
      <c r="A205" s="8">
        <v>300</v>
      </c>
      <c r="B205" s="10">
        <v>0.28000000000000003</v>
      </c>
      <c r="C205" s="10">
        <v>-0.28000000000000003</v>
      </c>
      <c r="D205" s="10">
        <v>-1.2012</v>
      </c>
    </row>
    <row r="206" spans="1:4">
      <c r="A206" s="9" t="s">
        <v>200</v>
      </c>
      <c r="B206" s="10">
        <v>0.28000000000000003</v>
      </c>
      <c r="C206" s="10">
        <v>-0.28000000000000003</v>
      </c>
      <c r="D206" s="10">
        <v>-1.2012</v>
      </c>
    </row>
    <row r="207" spans="1:4">
      <c r="A207" s="8">
        <v>301</v>
      </c>
      <c r="B207" s="10">
        <v>180</v>
      </c>
      <c r="C207" s="10">
        <v>-2.5769230769230944</v>
      </c>
      <c r="D207" s="10">
        <v>-1.3400000000000092</v>
      </c>
    </row>
    <row r="208" spans="1:4">
      <c r="A208" s="9" t="s">
        <v>12</v>
      </c>
      <c r="B208" s="10">
        <v>180</v>
      </c>
      <c r="C208" s="10">
        <v>-2.5769230769230944</v>
      </c>
      <c r="D208" s="10">
        <v>-1.3400000000000092</v>
      </c>
    </row>
    <row r="209" spans="1:4">
      <c r="A209" s="8">
        <v>302</v>
      </c>
      <c r="B209" s="10">
        <v>0.1555</v>
      </c>
      <c r="C209" s="10">
        <v>-0.45550000000000002</v>
      </c>
      <c r="D209" s="10">
        <v>-1.5487</v>
      </c>
    </row>
    <row r="210" spans="1:4">
      <c r="A210" s="9" t="s">
        <v>64</v>
      </c>
      <c r="B210" s="10">
        <v>0.1555</v>
      </c>
      <c r="C210" s="10">
        <v>-0.45550000000000002</v>
      </c>
      <c r="D210" s="10">
        <v>-1.5487</v>
      </c>
    </row>
    <row r="211" spans="1:4">
      <c r="A211" s="8">
        <v>303</v>
      </c>
      <c r="B211" s="10">
        <v>3</v>
      </c>
      <c r="C211" s="10">
        <v>-3</v>
      </c>
      <c r="D211" s="10">
        <v>-1.56</v>
      </c>
    </row>
    <row r="212" spans="1:4">
      <c r="A212" s="9" t="s">
        <v>4</v>
      </c>
      <c r="B212" s="10">
        <v>3</v>
      </c>
      <c r="C212" s="10">
        <v>-3</v>
      </c>
      <c r="D212" s="10">
        <v>-1.56</v>
      </c>
    </row>
    <row r="213" spans="1:4">
      <c r="A213" s="8">
        <v>305</v>
      </c>
      <c r="B213" s="10">
        <v>0</v>
      </c>
      <c r="C213" s="10">
        <v>-0.79999999999999982</v>
      </c>
      <c r="D213" s="10">
        <v>-2.1359999999999997</v>
      </c>
    </row>
    <row r="214" spans="1:4">
      <c r="A214" s="9" t="s">
        <v>129</v>
      </c>
      <c r="B214" s="10">
        <v>0</v>
      </c>
      <c r="C214" s="10">
        <v>-0.79999999999999982</v>
      </c>
      <c r="D214" s="10">
        <v>-2.1359999999999997</v>
      </c>
    </row>
    <row r="215" spans="1:4">
      <c r="A215" s="8">
        <v>306</v>
      </c>
      <c r="B215" s="10">
        <v>249</v>
      </c>
      <c r="C215" s="10">
        <v>-3.2676056338028161</v>
      </c>
      <c r="D215" s="10">
        <v>-2.3199999999999994</v>
      </c>
    </row>
    <row r="216" spans="1:4">
      <c r="A216" s="9" t="s">
        <v>261</v>
      </c>
      <c r="B216" s="10">
        <v>249</v>
      </c>
      <c r="C216" s="10">
        <v>-3.2676056338028161</v>
      </c>
      <c r="D216" s="10">
        <v>-2.3199999999999994</v>
      </c>
    </row>
    <row r="217" spans="1:4">
      <c r="A217" s="8">
        <v>307</v>
      </c>
      <c r="B217" s="10">
        <v>496.13</v>
      </c>
      <c r="C217" s="10">
        <v>-14.352222222222167</v>
      </c>
      <c r="D217" s="10">
        <v>-2.5833999999999899</v>
      </c>
    </row>
    <row r="218" spans="1:4">
      <c r="A218" s="9" t="s">
        <v>128</v>
      </c>
      <c r="B218" s="10">
        <v>496.13</v>
      </c>
      <c r="C218" s="10">
        <v>-14.352222222222167</v>
      </c>
      <c r="D218" s="10">
        <v>-2.5833999999999899</v>
      </c>
    </row>
    <row r="219" spans="1:4">
      <c r="A219" s="8">
        <v>308</v>
      </c>
      <c r="B219" s="10">
        <v>0</v>
      </c>
      <c r="C219" s="10">
        <v>-0.2</v>
      </c>
      <c r="D219" s="10">
        <v>-2.6660000000000004</v>
      </c>
    </row>
    <row r="220" spans="1:4">
      <c r="A220" s="9" t="s">
        <v>57</v>
      </c>
      <c r="B220" s="10">
        <v>0</v>
      </c>
      <c r="C220" s="10">
        <v>-0.2</v>
      </c>
      <c r="D220" s="10">
        <v>-2.6660000000000004</v>
      </c>
    </row>
    <row r="221" spans="1:4">
      <c r="A221" s="8">
        <v>309</v>
      </c>
      <c r="B221" s="10">
        <v>0.46</v>
      </c>
      <c r="C221" s="10">
        <v>-0.73</v>
      </c>
      <c r="D221" s="10">
        <v>-2.7010000000000001</v>
      </c>
    </row>
    <row r="222" spans="1:4">
      <c r="A222" s="9" t="s">
        <v>294</v>
      </c>
      <c r="B222" s="10">
        <v>0.46</v>
      </c>
      <c r="C222" s="10">
        <v>-0.73</v>
      </c>
      <c r="D222" s="10">
        <v>-2.7010000000000001</v>
      </c>
    </row>
    <row r="223" spans="1:4">
      <c r="A223" s="8">
        <v>311</v>
      </c>
      <c r="B223" s="10">
        <v>15.15</v>
      </c>
      <c r="C223" s="10">
        <v>-0.5587791601866261</v>
      </c>
      <c r="D223" s="10">
        <v>-3.5929500000000059</v>
      </c>
    </row>
    <row r="224" spans="1:4">
      <c r="A224" s="9" t="s">
        <v>140</v>
      </c>
      <c r="B224" s="10">
        <v>15.15</v>
      </c>
      <c r="C224" s="10">
        <v>-0.5587791601866261</v>
      </c>
      <c r="D224" s="10">
        <v>-3.5929500000000059</v>
      </c>
    </row>
    <row r="225" spans="1:4">
      <c r="A225" s="8">
        <v>312</v>
      </c>
      <c r="B225" s="10">
        <v>0</v>
      </c>
      <c r="C225" s="10">
        <v>-4</v>
      </c>
      <c r="D225" s="10">
        <v>-3.68</v>
      </c>
    </row>
    <row r="226" spans="1:4">
      <c r="A226" s="9" t="s">
        <v>228</v>
      </c>
      <c r="B226" s="10">
        <v>0</v>
      </c>
      <c r="C226" s="10">
        <v>-4</v>
      </c>
      <c r="D226" s="10">
        <v>-3.68</v>
      </c>
    </row>
    <row r="227" spans="1:4">
      <c r="A227" s="8">
        <v>315</v>
      </c>
      <c r="B227" s="10">
        <v>7</v>
      </c>
      <c r="C227" s="10">
        <v>-6.5</v>
      </c>
      <c r="D227" s="10">
        <v>-6.1099999999999994</v>
      </c>
    </row>
    <row r="228" spans="1:4">
      <c r="A228" s="9" t="s">
        <v>297</v>
      </c>
      <c r="B228" s="10">
        <v>7</v>
      </c>
      <c r="C228" s="10">
        <v>-6.5</v>
      </c>
      <c r="D228" s="10">
        <v>-6.1099999999999994</v>
      </c>
    </row>
    <row r="229" spans="1:4">
      <c r="A229" s="8">
        <v>318</v>
      </c>
      <c r="B229" s="10">
        <v>0</v>
      </c>
      <c r="C229" s="10">
        <v>-2</v>
      </c>
      <c r="D229" s="10">
        <v>-6.4</v>
      </c>
    </row>
    <row r="230" spans="1:4">
      <c r="A230" s="9" t="s">
        <v>175</v>
      </c>
      <c r="B230" s="10">
        <v>0</v>
      </c>
      <c r="C230" s="10">
        <v>-2</v>
      </c>
      <c r="D230" s="10">
        <v>-6.4</v>
      </c>
    </row>
    <row r="231" spans="1:4">
      <c r="A231" s="8">
        <v>319</v>
      </c>
      <c r="B231" s="10">
        <v>55</v>
      </c>
      <c r="C231" s="10">
        <v>-14</v>
      </c>
      <c r="D231" s="10">
        <v>-7</v>
      </c>
    </row>
    <row r="232" spans="1:4">
      <c r="A232" s="9" t="s">
        <v>21</v>
      </c>
      <c r="B232" s="10">
        <v>55</v>
      </c>
      <c r="C232" s="10">
        <v>-14</v>
      </c>
      <c r="D232" s="10">
        <v>-7</v>
      </c>
    </row>
    <row r="233" spans="1:4">
      <c r="A233" s="8">
        <v>320</v>
      </c>
      <c r="B233" s="10">
        <v>0</v>
      </c>
      <c r="C233" s="10">
        <v>-1</v>
      </c>
      <c r="D233" s="10">
        <v>-7.29</v>
      </c>
    </row>
    <row r="234" spans="1:4">
      <c r="A234" s="9" t="s">
        <v>230</v>
      </c>
      <c r="B234" s="10">
        <v>0</v>
      </c>
      <c r="C234" s="10">
        <v>-1</v>
      </c>
      <c r="D234" s="10">
        <v>-7.29</v>
      </c>
    </row>
    <row r="235" spans="1:4">
      <c r="A235" s="8">
        <v>322</v>
      </c>
      <c r="B235" s="10">
        <v>0</v>
      </c>
      <c r="C235" s="10">
        <v>-98</v>
      </c>
      <c r="D235" s="10">
        <v>-7.84</v>
      </c>
    </row>
    <row r="236" spans="1:4">
      <c r="A236" s="9" t="s">
        <v>234</v>
      </c>
      <c r="B236" s="10">
        <v>0</v>
      </c>
      <c r="C236" s="10">
        <v>-98</v>
      </c>
      <c r="D236" s="10">
        <v>-7.84</v>
      </c>
    </row>
    <row r="237" spans="1:4">
      <c r="A237" s="8">
        <v>323</v>
      </c>
      <c r="B237" s="10">
        <v>6.8</v>
      </c>
      <c r="C237" s="10">
        <v>-0.68499999999999961</v>
      </c>
      <c r="D237" s="10">
        <v>-8.117249999999995</v>
      </c>
    </row>
    <row r="238" spans="1:4">
      <c r="A238" s="9" t="s">
        <v>317</v>
      </c>
      <c r="B238" s="10">
        <v>6.8</v>
      </c>
      <c r="C238" s="10">
        <v>-0.68499999999999961</v>
      </c>
      <c r="D238" s="10">
        <v>-8.117249999999995</v>
      </c>
    </row>
    <row r="239" spans="1:4">
      <c r="A239" s="8">
        <v>324</v>
      </c>
      <c r="B239" s="10">
        <v>0</v>
      </c>
      <c r="C239" s="10">
        <v>-217</v>
      </c>
      <c r="D239" s="10">
        <v>-8.68</v>
      </c>
    </row>
    <row r="240" spans="1:4">
      <c r="A240" s="9" t="s">
        <v>165</v>
      </c>
      <c r="B240" s="10">
        <v>0</v>
      </c>
      <c r="C240" s="10">
        <v>-217</v>
      </c>
      <c r="D240" s="10">
        <v>-8.68</v>
      </c>
    </row>
    <row r="241" spans="1:4">
      <c r="A241" s="8">
        <v>327</v>
      </c>
      <c r="B241" s="10">
        <v>3.84</v>
      </c>
      <c r="C241" s="10">
        <v>-4.375</v>
      </c>
      <c r="D241" s="10">
        <v>-9.8000000000000007</v>
      </c>
    </row>
    <row r="242" spans="1:4">
      <c r="A242" s="9" t="s">
        <v>251</v>
      </c>
      <c r="B242" s="10">
        <v>3.84</v>
      </c>
      <c r="C242" s="10">
        <v>-4.375</v>
      </c>
      <c r="D242" s="10">
        <v>-9.8000000000000007</v>
      </c>
    </row>
    <row r="243" spans="1:4">
      <c r="A243" s="8">
        <v>332</v>
      </c>
      <c r="B243" s="10">
        <v>7.891</v>
      </c>
      <c r="C243" s="10">
        <v>-1.8637777777777771</v>
      </c>
      <c r="D243" s="10">
        <v>-12.580499999999995</v>
      </c>
    </row>
    <row r="244" spans="1:4">
      <c r="A244" s="9" t="s">
        <v>132</v>
      </c>
      <c r="B244" s="10">
        <v>7.891</v>
      </c>
      <c r="C244" s="10">
        <v>-1.8637777777777771</v>
      </c>
      <c r="D244" s="10">
        <v>-12.580499999999995</v>
      </c>
    </row>
    <row r="245" spans="1:4">
      <c r="A245" s="8">
        <v>355</v>
      </c>
      <c r="B245" s="10">
        <v>45</v>
      </c>
      <c r="C245" s="10">
        <v>-45</v>
      </c>
      <c r="D245" s="10">
        <v>-35.550000000000004</v>
      </c>
    </row>
    <row r="246" spans="1:4">
      <c r="A246" s="9" t="s">
        <v>240</v>
      </c>
      <c r="B246" s="10">
        <v>45</v>
      </c>
      <c r="C246" s="10">
        <v>-45</v>
      </c>
      <c r="D246" s="10">
        <v>-35.550000000000004</v>
      </c>
    </row>
    <row r="247" spans="1:4">
      <c r="A247" s="8">
        <v>358</v>
      </c>
      <c r="B247" s="10">
        <v>0</v>
      </c>
      <c r="C247" s="10">
        <v>-1000</v>
      </c>
      <c r="D247" s="10">
        <v>-40</v>
      </c>
    </row>
    <row r="248" spans="1:4">
      <c r="A248" s="9" t="s">
        <v>188</v>
      </c>
      <c r="B248" s="10">
        <v>0</v>
      </c>
      <c r="C248" s="10">
        <v>-1000</v>
      </c>
      <c r="D248" s="10">
        <v>-40</v>
      </c>
    </row>
    <row r="249" spans="1:4">
      <c r="A249" s="8">
        <v>347</v>
      </c>
      <c r="B249" s="10">
        <v>968</v>
      </c>
      <c r="C249" s="10">
        <v>-50.425531914893554</v>
      </c>
      <c r="D249" s="10">
        <v>-23.699999999999971</v>
      </c>
    </row>
    <row r="250" spans="1:4">
      <c r="A250" s="9" t="s">
        <v>3</v>
      </c>
      <c r="B250" s="10">
        <v>968</v>
      </c>
      <c r="C250" s="10">
        <v>-50.425531914893554</v>
      </c>
      <c r="D250" s="10">
        <v>-23.699999999999971</v>
      </c>
    </row>
    <row r="251" spans="1:4">
      <c r="A251" s="8">
        <v>346</v>
      </c>
      <c r="B251" s="10">
        <v>0.245</v>
      </c>
      <c r="C251" s="10">
        <v>-1.83</v>
      </c>
      <c r="D251" s="10">
        <v>-22.9299</v>
      </c>
    </row>
    <row r="252" spans="1:4">
      <c r="A252" s="9" t="s">
        <v>217</v>
      </c>
      <c r="B252" s="10">
        <v>0.245</v>
      </c>
      <c r="C252" s="10">
        <v>-1.83</v>
      </c>
      <c r="D252" s="10">
        <v>-22.9299</v>
      </c>
    </row>
    <row r="253" spans="1:4">
      <c r="A253" s="8">
        <v>342</v>
      </c>
      <c r="B253" s="10">
        <v>0</v>
      </c>
      <c r="C253" s="10">
        <v>-900</v>
      </c>
      <c r="D253" s="10">
        <v>-18</v>
      </c>
    </row>
    <row r="254" spans="1:4">
      <c r="A254" s="9" t="s">
        <v>182</v>
      </c>
      <c r="B254" s="10">
        <v>0</v>
      </c>
      <c r="C254" s="10">
        <v>-900</v>
      </c>
      <c r="D254" s="10">
        <v>-18</v>
      </c>
    </row>
    <row r="255" spans="1:4">
      <c r="A255" s="8">
        <v>334</v>
      </c>
      <c r="B255" s="10">
        <v>43</v>
      </c>
      <c r="C255" s="10">
        <v>-43</v>
      </c>
      <c r="D255" s="10">
        <v>-12.9</v>
      </c>
    </row>
    <row r="256" spans="1:4">
      <c r="A256" s="9" t="s">
        <v>307</v>
      </c>
      <c r="B256" s="10">
        <v>43</v>
      </c>
      <c r="C256" s="10">
        <v>-43</v>
      </c>
      <c r="D256" s="10">
        <v>-12.9</v>
      </c>
    </row>
    <row r="257" spans="1:4">
      <c r="A257" s="8">
        <v>335</v>
      </c>
      <c r="B257" s="10">
        <v>3.06</v>
      </c>
      <c r="C257" s="10">
        <v>-3.06</v>
      </c>
      <c r="D257" s="10">
        <v>-13.219200000000001</v>
      </c>
    </row>
    <row r="258" spans="1:4">
      <c r="A258" s="9" t="s">
        <v>118</v>
      </c>
      <c r="B258" s="10">
        <v>3.06</v>
      </c>
      <c r="C258" s="10">
        <v>-3.06</v>
      </c>
      <c r="D258" s="10">
        <v>-13.219200000000001</v>
      </c>
    </row>
    <row r="259" spans="1:4">
      <c r="A259" s="8">
        <v>356</v>
      </c>
      <c r="B259" s="10">
        <v>0</v>
      </c>
      <c r="C259" s="10">
        <v>-7</v>
      </c>
      <c r="D259" s="10">
        <v>-38.85</v>
      </c>
    </row>
    <row r="260" spans="1:4">
      <c r="A260" s="9" t="s">
        <v>258</v>
      </c>
      <c r="B260" s="10">
        <v>0</v>
      </c>
      <c r="C260" s="10">
        <v>-7</v>
      </c>
      <c r="D260" s="10">
        <v>-38.85</v>
      </c>
    </row>
    <row r="261" spans="1:4">
      <c r="A261" s="8">
        <v>329</v>
      </c>
      <c r="B261" s="10">
        <v>266</v>
      </c>
      <c r="C261" s="10">
        <v>-15.457142857142856</v>
      </c>
      <c r="D261" s="10">
        <v>-10.819999999999999</v>
      </c>
    </row>
    <row r="262" spans="1:4">
      <c r="A262" s="9" t="s">
        <v>262</v>
      </c>
      <c r="B262" s="10">
        <v>266</v>
      </c>
      <c r="C262" s="10">
        <v>-15.457142857142856</v>
      </c>
      <c r="D262" s="10">
        <v>-10.819999999999999</v>
      </c>
    </row>
    <row r="263" spans="1:4">
      <c r="A263" s="8">
        <v>341</v>
      </c>
      <c r="B263" s="10">
        <v>1289</v>
      </c>
      <c r="C263" s="10">
        <v>-45.083333333333258</v>
      </c>
      <c r="D263" s="10">
        <v>-16.229999999999972</v>
      </c>
    </row>
    <row r="264" spans="1:4">
      <c r="A264" s="9" t="s">
        <v>259</v>
      </c>
      <c r="B264" s="10">
        <v>1289</v>
      </c>
      <c r="C264" s="10">
        <v>-45.083333333333258</v>
      </c>
      <c r="D264" s="10">
        <v>-16.229999999999972</v>
      </c>
    </row>
    <row r="265" spans="1:4">
      <c r="A265" s="8">
        <v>339</v>
      </c>
      <c r="B265" s="10">
        <v>8</v>
      </c>
      <c r="C265" s="10">
        <v>-22</v>
      </c>
      <c r="D265" s="10">
        <v>-15.18</v>
      </c>
    </row>
    <row r="266" spans="1:4">
      <c r="A266" s="9" t="s">
        <v>2</v>
      </c>
      <c r="B266" s="10">
        <v>8</v>
      </c>
      <c r="C266" s="10">
        <v>-22</v>
      </c>
      <c r="D266" s="10">
        <v>-15.18</v>
      </c>
    </row>
    <row r="267" spans="1:4">
      <c r="A267" s="8">
        <v>345</v>
      </c>
      <c r="B267" s="10">
        <v>28.949000000000002</v>
      </c>
      <c r="C267" s="10">
        <v>-4.9490000000000052</v>
      </c>
      <c r="D267" s="10">
        <v>-19.053650000000019</v>
      </c>
    </row>
    <row r="268" spans="1:4">
      <c r="A268" s="9" t="s">
        <v>470</v>
      </c>
      <c r="B268" s="10">
        <v>28.949000000000002</v>
      </c>
      <c r="C268" s="10">
        <v>-4.9490000000000052</v>
      </c>
      <c r="D268" s="10">
        <v>-19.053650000000019</v>
      </c>
    </row>
    <row r="269" spans="1:4">
      <c r="A269" s="8">
        <v>340</v>
      </c>
      <c r="B269" s="10">
        <v>0</v>
      </c>
      <c r="C269" s="10">
        <v>-773</v>
      </c>
      <c r="D269" s="10">
        <v>-15.46</v>
      </c>
    </row>
    <row r="270" spans="1:4">
      <c r="A270" s="9" t="s">
        <v>153</v>
      </c>
      <c r="B270" s="10">
        <v>0</v>
      </c>
      <c r="C270" s="10">
        <v>-773</v>
      </c>
      <c r="D270" s="10">
        <v>-15.46</v>
      </c>
    </row>
    <row r="271" spans="1:4">
      <c r="A271" s="8">
        <v>352</v>
      </c>
      <c r="B271" s="10">
        <v>12.32</v>
      </c>
      <c r="C271" s="10">
        <v>-2.0358520475561424</v>
      </c>
      <c r="D271" s="10">
        <v>-30.822799999999997</v>
      </c>
    </row>
    <row r="272" spans="1:4">
      <c r="A272" s="9" t="s">
        <v>486</v>
      </c>
      <c r="B272" s="10">
        <v>12.32</v>
      </c>
      <c r="C272" s="10">
        <v>-2.0358520475561424</v>
      </c>
      <c r="D272" s="10">
        <v>-30.822799999999997</v>
      </c>
    </row>
    <row r="273" spans="1:4">
      <c r="A273" s="8">
        <v>357</v>
      </c>
      <c r="B273" s="10">
        <v>196</v>
      </c>
      <c r="C273" s="10">
        <v>-179</v>
      </c>
      <c r="D273" s="10">
        <v>-39.380000000000003</v>
      </c>
    </row>
    <row r="274" spans="1:4">
      <c r="A274" s="9" t="s">
        <v>245</v>
      </c>
      <c r="B274" s="10">
        <v>196</v>
      </c>
      <c r="C274" s="10">
        <v>-179</v>
      </c>
      <c r="D274" s="10">
        <v>-39.380000000000003</v>
      </c>
    </row>
    <row r="275" spans="1:4">
      <c r="A275" s="8">
        <v>351</v>
      </c>
      <c r="B275" s="10">
        <v>60</v>
      </c>
      <c r="C275" s="10">
        <v>-33.05747126436782</v>
      </c>
      <c r="D275" s="10">
        <v>-28.76</v>
      </c>
    </row>
    <row r="276" spans="1:4">
      <c r="A276" s="9" t="s">
        <v>79</v>
      </c>
      <c r="B276" s="10">
        <v>60</v>
      </c>
      <c r="C276" s="10">
        <v>-33.05747126436782</v>
      </c>
      <c r="D276" s="10">
        <v>-28.76</v>
      </c>
    </row>
    <row r="277" spans="1:4">
      <c r="A277" s="8">
        <v>331</v>
      </c>
      <c r="B277" s="10">
        <v>0</v>
      </c>
      <c r="C277" s="10">
        <v>-89</v>
      </c>
      <c r="D277" s="10">
        <v>-11.57</v>
      </c>
    </row>
    <row r="278" spans="1:4">
      <c r="A278" s="9" t="s">
        <v>281</v>
      </c>
      <c r="B278" s="10">
        <v>0</v>
      </c>
      <c r="C278" s="10">
        <v>-89</v>
      </c>
      <c r="D278" s="10">
        <v>-11.57</v>
      </c>
    </row>
    <row r="279" spans="1:4">
      <c r="A279" s="8">
        <v>343</v>
      </c>
      <c r="B279" s="10">
        <v>322</v>
      </c>
      <c r="C279" s="10">
        <v>-43.023255813953483</v>
      </c>
      <c r="D279" s="10">
        <v>-18.499999999999996</v>
      </c>
    </row>
    <row r="280" spans="1:4">
      <c r="A280" s="9" t="s">
        <v>76</v>
      </c>
      <c r="B280" s="10">
        <v>322</v>
      </c>
      <c r="C280" s="10">
        <v>-43.023255813953483</v>
      </c>
      <c r="D280" s="10">
        <v>-18.499999999999996</v>
      </c>
    </row>
    <row r="281" spans="1:4">
      <c r="A281" s="8">
        <v>328</v>
      </c>
      <c r="B281" s="10">
        <v>0</v>
      </c>
      <c r="C281" s="10">
        <v>-4</v>
      </c>
      <c r="D281" s="10">
        <v>-10.48</v>
      </c>
    </row>
    <row r="282" spans="1:4">
      <c r="A282" s="9" t="s">
        <v>102</v>
      </c>
      <c r="B282" s="10">
        <v>0</v>
      </c>
      <c r="C282" s="10">
        <v>-4</v>
      </c>
      <c r="D282" s="10">
        <v>-10.48</v>
      </c>
    </row>
    <row r="283" spans="1:4">
      <c r="A283" s="8">
        <v>120</v>
      </c>
      <c r="B283" s="10">
        <v>4532.5</v>
      </c>
      <c r="C283" s="10" t="e">
        <v>#VALUE!</v>
      </c>
      <c r="D283" s="10">
        <v>0</v>
      </c>
    </row>
    <row r="284" spans="1:4">
      <c r="A284" s="9" t="s">
        <v>290</v>
      </c>
      <c r="B284" s="10">
        <v>0</v>
      </c>
      <c r="C284" s="10">
        <v>0</v>
      </c>
      <c r="D284" s="10">
        <v>0</v>
      </c>
    </row>
    <row r="285" spans="1:4">
      <c r="A285" s="9" t="s">
        <v>0</v>
      </c>
      <c r="B285" s="10">
        <v>0</v>
      </c>
      <c r="C285" s="10">
        <v>0</v>
      </c>
      <c r="D285" s="10">
        <v>0</v>
      </c>
    </row>
    <row r="286" spans="1:4">
      <c r="A286" s="9" t="s">
        <v>270</v>
      </c>
      <c r="B286" s="10">
        <v>0</v>
      </c>
      <c r="C286" s="10" t="e">
        <v>#VALUE!</v>
      </c>
      <c r="D286" s="10">
        <v>0</v>
      </c>
    </row>
    <row r="287" spans="1:4">
      <c r="A287" s="9" t="s">
        <v>316</v>
      </c>
      <c r="B287" s="10">
        <v>0</v>
      </c>
      <c r="C287" s="10">
        <v>0</v>
      </c>
      <c r="D287" s="10">
        <v>0</v>
      </c>
    </row>
    <row r="288" spans="1:4">
      <c r="A288" s="9" t="s">
        <v>291</v>
      </c>
      <c r="B288" s="10">
        <v>0</v>
      </c>
      <c r="C288" s="10">
        <v>0</v>
      </c>
      <c r="D288" s="10">
        <v>0</v>
      </c>
    </row>
    <row r="289" spans="1:4">
      <c r="A289" s="9" t="s">
        <v>292</v>
      </c>
      <c r="B289" s="10">
        <v>0</v>
      </c>
      <c r="C289" s="10">
        <v>0</v>
      </c>
      <c r="D289" s="10">
        <v>0</v>
      </c>
    </row>
    <row r="290" spans="1:4">
      <c r="A290" s="9" t="s">
        <v>308</v>
      </c>
      <c r="B290" s="10">
        <v>0</v>
      </c>
      <c r="C290" s="10" t="e">
        <v>#VALUE!</v>
      </c>
      <c r="D290" s="10">
        <v>0</v>
      </c>
    </row>
    <row r="291" spans="1:4">
      <c r="A291" s="9" t="s">
        <v>318</v>
      </c>
      <c r="B291" s="10">
        <v>2640</v>
      </c>
      <c r="C291" s="10" t="e">
        <v>#VALUE!</v>
      </c>
      <c r="D291" s="10">
        <v>0</v>
      </c>
    </row>
    <row r="292" spans="1:4">
      <c r="A292" s="9" t="s">
        <v>300</v>
      </c>
      <c r="B292" s="10">
        <v>0</v>
      </c>
      <c r="C292" s="10">
        <v>0</v>
      </c>
      <c r="D292" s="10">
        <v>0</v>
      </c>
    </row>
    <row r="293" spans="1:4">
      <c r="A293" s="9" t="s">
        <v>301</v>
      </c>
      <c r="B293" s="10">
        <v>362.5</v>
      </c>
      <c r="C293" s="10" t="e">
        <v>#VALUE!</v>
      </c>
      <c r="D293" s="10">
        <v>0</v>
      </c>
    </row>
    <row r="294" spans="1:4">
      <c r="A294" s="9" t="s">
        <v>302</v>
      </c>
      <c r="B294" s="10">
        <v>0</v>
      </c>
      <c r="C294" s="10" t="e">
        <v>#VALUE!</v>
      </c>
      <c r="D294" s="10">
        <v>0</v>
      </c>
    </row>
    <row r="295" spans="1:4">
      <c r="A295" s="9" t="s">
        <v>304</v>
      </c>
      <c r="B295" s="10">
        <v>0</v>
      </c>
      <c r="C295" s="10">
        <v>0</v>
      </c>
      <c r="D295" s="10">
        <v>0</v>
      </c>
    </row>
    <row r="296" spans="1:4">
      <c r="A296" s="9" t="s">
        <v>322</v>
      </c>
      <c r="B296" s="10">
        <v>0</v>
      </c>
      <c r="C296" s="10">
        <v>0</v>
      </c>
      <c r="D296" s="10">
        <v>0</v>
      </c>
    </row>
    <row r="297" spans="1:4">
      <c r="A297" s="9" t="s">
        <v>271</v>
      </c>
      <c r="B297" s="10">
        <v>0</v>
      </c>
      <c r="C297" s="10">
        <v>0</v>
      </c>
      <c r="D297" s="10">
        <v>0</v>
      </c>
    </row>
    <row r="298" spans="1:4">
      <c r="A298" s="9" t="s">
        <v>273</v>
      </c>
      <c r="B298" s="10">
        <v>0</v>
      </c>
      <c r="C298" s="10">
        <v>0</v>
      </c>
      <c r="D298" s="10">
        <v>0</v>
      </c>
    </row>
    <row r="299" spans="1:4">
      <c r="A299" s="9" t="s">
        <v>311</v>
      </c>
      <c r="B299" s="10">
        <v>0</v>
      </c>
      <c r="C299" s="10" t="e">
        <v>#VALUE!</v>
      </c>
      <c r="D299" s="10">
        <v>0</v>
      </c>
    </row>
    <row r="300" spans="1:4">
      <c r="A300" s="9" t="s">
        <v>276</v>
      </c>
      <c r="B300" s="10">
        <v>0</v>
      </c>
      <c r="C300" s="10">
        <v>0</v>
      </c>
      <c r="D300" s="10">
        <v>0</v>
      </c>
    </row>
    <row r="301" spans="1:4">
      <c r="A301" s="9" t="s">
        <v>278</v>
      </c>
      <c r="B301" s="10">
        <v>0</v>
      </c>
      <c r="C301" s="10" t="e">
        <v>#VALUE!</v>
      </c>
      <c r="D301" s="10">
        <v>0</v>
      </c>
    </row>
    <row r="302" spans="1:4">
      <c r="A302" s="9" t="s">
        <v>280</v>
      </c>
      <c r="B302" s="10">
        <v>0</v>
      </c>
      <c r="C302" s="10">
        <v>-7</v>
      </c>
      <c r="D302" s="10">
        <v>0</v>
      </c>
    </row>
    <row r="303" spans="1:4">
      <c r="A303" s="9" t="s">
        <v>282</v>
      </c>
      <c r="B303" s="10">
        <v>0</v>
      </c>
      <c r="C303" s="10">
        <v>3</v>
      </c>
      <c r="D303" s="10">
        <v>0</v>
      </c>
    </row>
    <row r="304" spans="1:4">
      <c r="A304" s="9" t="s">
        <v>283</v>
      </c>
      <c r="B304" s="10">
        <v>0</v>
      </c>
      <c r="C304" s="10">
        <v>2</v>
      </c>
      <c r="D304" s="10">
        <v>0</v>
      </c>
    </row>
    <row r="305" spans="1:4">
      <c r="A305" s="9" t="s">
        <v>305</v>
      </c>
      <c r="B305" s="10">
        <v>0</v>
      </c>
      <c r="C305" s="10" t="e">
        <v>#VALUE!</v>
      </c>
      <c r="D305" s="10">
        <v>0</v>
      </c>
    </row>
    <row r="306" spans="1:4">
      <c r="A306" s="9" t="s">
        <v>1</v>
      </c>
      <c r="B306" s="10">
        <v>0</v>
      </c>
      <c r="C306" s="10">
        <v>0</v>
      </c>
      <c r="D306" s="10">
        <v>0</v>
      </c>
    </row>
    <row r="307" spans="1:4">
      <c r="A307" s="9" t="s">
        <v>8</v>
      </c>
      <c r="B307" s="10">
        <v>0</v>
      </c>
      <c r="C307" s="10">
        <v>0</v>
      </c>
      <c r="D307" s="10">
        <v>0</v>
      </c>
    </row>
    <row r="308" spans="1:4">
      <c r="A308" s="9" t="s">
        <v>11</v>
      </c>
      <c r="B308" s="10">
        <v>0</v>
      </c>
      <c r="C308" s="10" t="e">
        <v>#VALUE!</v>
      </c>
      <c r="D308" s="10">
        <v>0</v>
      </c>
    </row>
    <row r="309" spans="1:4">
      <c r="A309" s="9" t="s">
        <v>14</v>
      </c>
      <c r="B309" s="10">
        <v>0</v>
      </c>
      <c r="C309" s="10" t="e">
        <v>#VALUE!</v>
      </c>
      <c r="D309" s="10">
        <v>0</v>
      </c>
    </row>
    <row r="310" spans="1:4">
      <c r="A310" s="9" t="s">
        <v>310</v>
      </c>
      <c r="B310" s="10">
        <v>0</v>
      </c>
      <c r="C310" s="10">
        <v>0</v>
      </c>
      <c r="D310" s="10">
        <v>0</v>
      </c>
    </row>
    <row r="311" spans="1:4">
      <c r="A311" s="9" t="s">
        <v>17</v>
      </c>
      <c r="B311" s="10">
        <v>0</v>
      </c>
      <c r="C311" s="10" t="e">
        <v>#VALUE!</v>
      </c>
      <c r="D311" s="10">
        <v>0</v>
      </c>
    </row>
    <row r="312" spans="1:4">
      <c r="A312" s="9" t="s">
        <v>314</v>
      </c>
      <c r="B312" s="10">
        <v>0</v>
      </c>
      <c r="C312" s="10">
        <v>50</v>
      </c>
      <c r="D312" s="10">
        <v>0</v>
      </c>
    </row>
    <row r="313" spans="1:4">
      <c r="A313" s="9" t="s">
        <v>315</v>
      </c>
      <c r="B313" s="10">
        <v>0</v>
      </c>
      <c r="C313" s="10">
        <v>150</v>
      </c>
      <c r="D313" s="10">
        <v>0</v>
      </c>
    </row>
    <row r="314" spans="1:4">
      <c r="A314" s="9" t="s">
        <v>321</v>
      </c>
      <c r="B314" s="10">
        <v>0</v>
      </c>
      <c r="C314" s="10">
        <v>0</v>
      </c>
      <c r="D314" s="10">
        <v>0</v>
      </c>
    </row>
    <row r="315" spans="1:4">
      <c r="A315" s="9" t="s">
        <v>325</v>
      </c>
      <c r="B315" s="10">
        <v>0</v>
      </c>
      <c r="C315" s="10" t="e">
        <v>#VALUE!</v>
      </c>
      <c r="D315" s="10">
        <v>0</v>
      </c>
    </row>
    <row r="316" spans="1:4">
      <c r="A316" s="9" t="s">
        <v>19</v>
      </c>
      <c r="B316" s="10">
        <v>0</v>
      </c>
      <c r="C316" s="10" t="e">
        <v>#VALUE!</v>
      </c>
      <c r="D316" s="10">
        <v>0</v>
      </c>
    </row>
    <row r="317" spans="1:4">
      <c r="A317" s="9" t="s">
        <v>20</v>
      </c>
      <c r="B317" s="10">
        <v>0</v>
      </c>
      <c r="C317" s="10" t="e">
        <v>#VALUE!</v>
      </c>
      <c r="D317" s="10">
        <v>0</v>
      </c>
    </row>
    <row r="318" spans="1:4">
      <c r="A318" s="9" t="s">
        <v>293</v>
      </c>
      <c r="B318" s="10">
        <v>0</v>
      </c>
      <c r="C318" s="10">
        <v>0</v>
      </c>
      <c r="D318" s="10">
        <v>0</v>
      </c>
    </row>
    <row r="319" spans="1:4">
      <c r="A319" s="9" t="s">
        <v>23</v>
      </c>
      <c r="B319" s="10">
        <v>0</v>
      </c>
      <c r="C319" s="10">
        <v>0</v>
      </c>
      <c r="D319" s="10">
        <v>0</v>
      </c>
    </row>
    <row r="320" spans="1:4">
      <c r="A320" s="9" t="s">
        <v>25</v>
      </c>
      <c r="B320" s="10">
        <v>0</v>
      </c>
      <c r="C320" s="10" t="e">
        <v>#VALUE!</v>
      </c>
      <c r="D320" s="10">
        <v>0</v>
      </c>
    </row>
    <row r="321" spans="1:4">
      <c r="A321" s="9" t="s">
        <v>27</v>
      </c>
      <c r="B321" s="10">
        <v>0</v>
      </c>
      <c r="C321" s="10" t="e">
        <v>#VALUE!</v>
      </c>
      <c r="D321" s="10">
        <v>0</v>
      </c>
    </row>
    <row r="322" spans="1:4">
      <c r="A322" s="9" t="s">
        <v>198</v>
      </c>
      <c r="B322" s="10">
        <v>0</v>
      </c>
      <c r="C322" s="10" t="e">
        <v>#VALUE!</v>
      </c>
      <c r="D322" s="10">
        <v>0</v>
      </c>
    </row>
    <row r="323" spans="1:4">
      <c r="A323" s="9" t="s">
        <v>296</v>
      </c>
      <c r="B323" s="10">
        <v>0</v>
      </c>
      <c r="C323" s="10">
        <v>0</v>
      </c>
      <c r="D323" s="10">
        <v>0</v>
      </c>
    </row>
    <row r="324" spans="1:4">
      <c r="A324" s="9" t="s">
        <v>199</v>
      </c>
      <c r="B324" s="10">
        <v>0</v>
      </c>
      <c r="C324" s="10">
        <v>0</v>
      </c>
      <c r="D324" s="10">
        <v>0</v>
      </c>
    </row>
    <row r="325" spans="1:4">
      <c r="A325" s="9" t="s">
        <v>28</v>
      </c>
      <c r="B325" s="10">
        <v>0</v>
      </c>
      <c r="C325" s="10" t="e">
        <v>#VALUE!</v>
      </c>
      <c r="D325" s="10">
        <v>0</v>
      </c>
    </row>
    <row r="326" spans="1:4">
      <c r="A326" s="9" t="s">
        <v>313</v>
      </c>
      <c r="B326" s="10">
        <v>0</v>
      </c>
      <c r="C326" s="10" t="e">
        <v>#VALUE!</v>
      </c>
      <c r="D326" s="10">
        <v>0</v>
      </c>
    </row>
    <row r="327" spans="1:4">
      <c r="A327" s="9" t="s">
        <v>30</v>
      </c>
      <c r="B327" s="10">
        <v>0</v>
      </c>
      <c r="C327" s="10">
        <v>0</v>
      </c>
      <c r="D327" s="10">
        <v>0</v>
      </c>
    </row>
    <row r="328" spans="1:4">
      <c r="A328" s="9" t="s">
        <v>201</v>
      </c>
      <c r="B328" s="10">
        <v>0</v>
      </c>
      <c r="C328" s="10" t="e">
        <v>#VALUE!</v>
      </c>
      <c r="D328" s="10">
        <v>0</v>
      </c>
    </row>
    <row r="329" spans="1:4">
      <c r="A329" s="9" t="s">
        <v>203</v>
      </c>
      <c r="B329" s="10">
        <v>0</v>
      </c>
      <c r="C329" s="10" t="e">
        <v>#VALUE!</v>
      </c>
      <c r="D329" s="10">
        <v>0</v>
      </c>
    </row>
    <row r="330" spans="1:4">
      <c r="A330" s="9" t="s">
        <v>204</v>
      </c>
      <c r="B330" s="10">
        <v>0</v>
      </c>
      <c r="C330" s="10" t="e">
        <v>#VALUE!</v>
      </c>
      <c r="D330" s="10">
        <v>0</v>
      </c>
    </row>
    <row r="331" spans="1:4">
      <c r="A331" s="9" t="s">
        <v>299</v>
      </c>
      <c r="B331" s="10">
        <v>0</v>
      </c>
      <c r="C331" s="10">
        <v>0</v>
      </c>
      <c r="D331" s="10">
        <v>0</v>
      </c>
    </row>
    <row r="332" spans="1:4">
      <c r="A332" s="9" t="s">
        <v>148</v>
      </c>
      <c r="B332" s="10">
        <v>0</v>
      </c>
      <c r="C332" s="10">
        <v>0</v>
      </c>
      <c r="D332" s="10">
        <v>0</v>
      </c>
    </row>
    <row r="333" spans="1:4">
      <c r="A333" s="9" t="s">
        <v>150</v>
      </c>
      <c r="B333" s="10">
        <v>0</v>
      </c>
      <c r="C333" s="10" t="e">
        <v>#VALUE!</v>
      </c>
      <c r="D333" s="10">
        <v>0</v>
      </c>
    </row>
    <row r="334" spans="1:4">
      <c r="A334" s="9" t="s">
        <v>154</v>
      </c>
      <c r="B334" s="10">
        <v>0</v>
      </c>
      <c r="C334" s="10">
        <v>0</v>
      </c>
      <c r="D334" s="10">
        <v>0</v>
      </c>
    </row>
    <row r="335" spans="1:4">
      <c r="A335" s="9" t="s">
        <v>205</v>
      </c>
      <c r="B335" s="10">
        <v>0</v>
      </c>
      <c r="C335" s="10">
        <v>-0.29999999999999893</v>
      </c>
      <c r="D335" s="10">
        <v>0</v>
      </c>
    </row>
    <row r="336" spans="1:4">
      <c r="A336" s="9" t="s">
        <v>33</v>
      </c>
      <c r="B336" s="10">
        <v>0</v>
      </c>
      <c r="C336" s="10">
        <v>0</v>
      </c>
      <c r="D336" s="10">
        <v>0</v>
      </c>
    </row>
    <row r="337" spans="1:4">
      <c r="A337" s="9" t="s">
        <v>289</v>
      </c>
      <c r="B337" s="10">
        <v>0</v>
      </c>
      <c r="C337" s="10">
        <v>0</v>
      </c>
      <c r="D337" s="10">
        <v>0</v>
      </c>
    </row>
    <row r="338" spans="1:4">
      <c r="A338" s="9" t="s">
        <v>206</v>
      </c>
      <c r="B338" s="10">
        <v>0</v>
      </c>
      <c r="C338" s="10" t="e">
        <v>#VALUE!</v>
      </c>
      <c r="D338" s="10">
        <v>0</v>
      </c>
    </row>
    <row r="339" spans="1:4">
      <c r="A339" s="9" t="s">
        <v>34</v>
      </c>
      <c r="B339" s="10">
        <v>0</v>
      </c>
      <c r="C339" s="10" t="e">
        <v>#VALUE!</v>
      </c>
      <c r="D339" s="10">
        <v>0</v>
      </c>
    </row>
    <row r="340" spans="1:4">
      <c r="A340" s="9" t="s">
        <v>35</v>
      </c>
      <c r="B340" s="10">
        <v>0</v>
      </c>
      <c r="C340" s="10" t="e">
        <v>#VALUE!</v>
      </c>
      <c r="D340" s="10">
        <v>0</v>
      </c>
    </row>
    <row r="341" spans="1:4">
      <c r="A341" s="9" t="s">
        <v>155</v>
      </c>
      <c r="B341" s="10">
        <v>0</v>
      </c>
      <c r="C341" s="10" t="e">
        <v>#VALUE!</v>
      </c>
      <c r="D341" s="10">
        <v>0</v>
      </c>
    </row>
    <row r="342" spans="1:4">
      <c r="A342" s="9" t="s">
        <v>210</v>
      </c>
      <c r="B342" s="10">
        <v>0</v>
      </c>
      <c r="C342" s="10" t="e">
        <v>#VALUE!</v>
      </c>
      <c r="D342" s="10">
        <v>0</v>
      </c>
    </row>
    <row r="343" spans="1:4">
      <c r="A343" s="9" t="s">
        <v>211</v>
      </c>
      <c r="B343" s="10">
        <v>0</v>
      </c>
      <c r="C343" s="10" t="e">
        <v>#VALUE!</v>
      </c>
      <c r="D343" s="10">
        <v>0</v>
      </c>
    </row>
    <row r="344" spans="1:4">
      <c r="A344" s="9" t="s">
        <v>157</v>
      </c>
      <c r="B344" s="10">
        <v>0</v>
      </c>
      <c r="C344" s="10" t="e">
        <v>#VALUE!</v>
      </c>
      <c r="D344" s="10">
        <v>0</v>
      </c>
    </row>
    <row r="345" spans="1:4">
      <c r="A345" s="9" t="s">
        <v>158</v>
      </c>
      <c r="B345" s="10">
        <v>0</v>
      </c>
      <c r="C345" s="10">
        <v>0</v>
      </c>
      <c r="D345" s="10">
        <v>0</v>
      </c>
    </row>
    <row r="346" spans="1:4">
      <c r="A346" s="9" t="s">
        <v>214</v>
      </c>
      <c r="B346" s="10">
        <v>0</v>
      </c>
      <c r="C346" s="10">
        <v>0</v>
      </c>
      <c r="D346" s="10">
        <v>0</v>
      </c>
    </row>
    <row r="347" spans="1:4">
      <c r="A347" s="9" t="s">
        <v>37</v>
      </c>
      <c r="B347" s="10">
        <v>0</v>
      </c>
      <c r="C347" s="10">
        <v>0</v>
      </c>
      <c r="D347" s="10">
        <v>0</v>
      </c>
    </row>
    <row r="348" spans="1:4">
      <c r="A348" s="9" t="s">
        <v>159</v>
      </c>
      <c r="B348" s="10">
        <v>0</v>
      </c>
      <c r="C348" s="10">
        <v>1</v>
      </c>
      <c r="D348" s="10">
        <v>0</v>
      </c>
    </row>
    <row r="349" spans="1:4">
      <c r="A349" s="9" t="s">
        <v>160</v>
      </c>
      <c r="B349" s="10">
        <v>0</v>
      </c>
      <c r="C349" s="10" t="e">
        <v>#VALUE!</v>
      </c>
      <c r="D349" s="10">
        <v>0</v>
      </c>
    </row>
    <row r="350" spans="1:4">
      <c r="A350" s="9" t="s">
        <v>117</v>
      </c>
      <c r="B350" s="10">
        <v>0</v>
      </c>
      <c r="C350" s="10">
        <v>0</v>
      </c>
      <c r="D350" s="10">
        <v>0</v>
      </c>
    </row>
    <row r="351" spans="1:4">
      <c r="A351" s="9" t="s">
        <v>161</v>
      </c>
      <c r="B351" s="10">
        <v>0</v>
      </c>
      <c r="C351" s="10">
        <v>-8</v>
      </c>
      <c r="D351" s="10">
        <v>0</v>
      </c>
    </row>
    <row r="352" spans="1:4">
      <c r="A352" s="9" t="s">
        <v>38</v>
      </c>
      <c r="B352" s="10">
        <v>0</v>
      </c>
      <c r="C352" s="10">
        <v>0</v>
      </c>
      <c r="D352" s="10">
        <v>0</v>
      </c>
    </row>
    <row r="353" spans="1:4">
      <c r="A353" s="9" t="s">
        <v>39</v>
      </c>
      <c r="B353" s="10">
        <v>0</v>
      </c>
      <c r="C353" s="10">
        <v>0</v>
      </c>
      <c r="D353" s="10">
        <v>0</v>
      </c>
    </row>
    <row r="354" spans="1:4">
      <c r="A354" s="9" t="s">
        <v>41</v>
      </c>
      <c r="B354" s="10">
        <v>0</v>
      </c>
      <c r="C354" s="10">
        <v>0</v>
      </c>
      <c r="D354" s="10">
        <v>0</v>
      </c>
    </row>
    <row r="355" spans="1:4">
      <c r="A355" s="9" t="s">
        <v>162</v>
      </c>
      <c r="B355" s="10">
        <v>0</v>
      </c>
      <c r="C355" s="10" t="e">
        <v>#VALUE!</v>
      </c>
      <c r="D355" s="10">
        <v>0</v>
      </c>
    </row>
    <row r="356" spans="1:4">
      <c r="A356" s="9" t="s">
        <v>164</v>
      </c>
      <c r="B356" s="10">
        <v>0</v>
      </c>
      <c r="C356" s="10">
        <v>0</v>
      </c>
      <c r="D356" s="10">
        <v>0</v>
      </c>
    </row>
    <row r="357" spans="1:4">
      <c r="A357" s="9" t="s">
        <v>220</v>
      </c>
      <c r="B357" s="10">
        <v>0</v>
      </c>
      <c r="C357" s="10">
        <v>0</v>
      </c>
      <c r="D357" s="10">
        <v>0</v>
      </c>
    </row>
    <row r="358" spans="1:4">
      <c r="A358" s="9" t="s">
        <v>121</v>
      </c>
      <c r="B358" s="10">
        <v>0</v>
      </c>
      <c r="C358" s="10" t="e">
        <v>#VALUE!</v>
      </c>
      <c r="D358" s="10">
        <v>0</v>
      </c>
    </row>
    <row r="359" spans="1:4">
      <c r="A359" s="9" t="s">
        <v>223</v>
      </c>
      <c r="B359" s="10">
        <v>0</v>
      </c>
      <c r="C359" s="10" t="e">
        <v>#VALUE!</v>
      </c>
      <c r="D359" s="10">
        <v>0</v>
      </c>
    </row>
    <row r="360" spans="1:4">
      <c r="A360" s="9" t="s">
        <v>221</v>
      </c>
      <c r="B360" s="10">
        <v>0</v>
      </c>
      <c r="C360" s="10" t="e">
        <v>#VALUE!</v>
      </c>
      <c r="D360" s="10">
        <v>0</v>
      </c>
    </row>
    <row r="361" spans="1:4">
      <c r="A361" s="9" t="s">
        <v>222</v>
      </c>
      <c r="B361" s="10">
        <v>0</v>
      </c>
      <c r="C361" s="10" t="e">
        <v>#VALUE!</v>
      </c>
      <c r="D361" s="10">
        <v>0</v>
      </c>
    </row>
    <row r="362" spans="1:4">
      <c r="A362" s="9" t="s">
        <v>224</v>
      </c>
      <c r="B362" s="10">
        <v>0</v>
      </c>
      <c r="C362" s="10">
        <v>0</v>
      </c>
      <c r="D362" s="10">
        <v>0</v>
      </c>
    </row>
    <row r="363" spans="1:4">
      <c r="A363" s="9" t="s">
        <v>43</v>
      </c>
      <c r="B363" s="10">
        <v>0</v>
      </c>
      <c r="C363" s="10">
        <v>0</v>
      </c>
      <c r="D363" s="10">
        <v>0</v>
      </c>
    </row>
    <row r="364" spans="1:4">
      <c r="A364" s="9" t="s">
        <v>44</v>
      </c>
      <c r="B364" s="10">
        <v>0</v>
      </c>
      <c r="C364" s="10" t="e">
        <v>#VALUE!</v>
      </c>
      <c r="D364" s="10">
        <v>0</v>
      </c>
    </row>
    <row r="365" spans="1:4">
      <c r="A365" s="9" t="s">
        <v>46</v>
      </c>
      <c r="B365" s="10">
        <v>0</v>
      </c>
      <c r="C365" s="10">
        <v>0</v>
      </c>
      <c r="D365" s="10">
        <v>0</v>
      </c>
    </row>
    <row r="366" spans="1:4">
      <c r="A366" s="9" t="s">
        <v>170</v>
      </c>
      <c r="B366" s="10">
        <v>0</v>
      </c>
      <c r="C366" s="10">
        <v>0</v>
      </c>
      <c r="D366" s="10">
        <v>0</v>
      </c>
    </row>
    <row r="367" spans="1:4">
      <c r="A367" s="9" t="s">
        <v>171</v>
      </c>
      <c r="B367" s="10">
        <v>0</v>
      </c>
      <c r="C367" s="10">
        <v>0</v>
      </c>
      <c r="D367" s="10">
        <v>0</v>
      </c>
    </row>
    <row r="368" spans="1:4">
      <c r="A368" s="9" t="s">
        <v>172</v>
      </c>
      <c r="B368" s="10">
        <v>0</v>
      </c>
      <c r="C368" s="10" t="e">
        <v>#VALUE!</v>
      </c>
      <c r="D368" s="10">
        <v>0</v>
      </c>
    </row>
    <row r="369" spans="1:4">
      <c r="A369" s="9" t="s">
        <v>173</v>
      </c>
      <c r="B369" s="10">
        <v>0</v>
      </c>
      <c r="C369" s="10" t="e">
        <v>#VALUE!</v>
      </c>
      <c r="D369" s="10">
        <v>0</v>
      </c>
    </row>
    <row r="370" spans="1:4">
      <c r="A370" s="9" t="s">
        <v>123</v>
      </c>
      <c r="B370" s="10">
        <v>0</v>
      </c>
      <c r="C370" s="10">
        <v>0</v>
      </c>
      <c r="D370" s="10">
        <v>0</v>
      </c>
    </row>
    <row r="371" spans="1:4">
      <c r="A371" s="9" t="s">
        <v>51</v>
      </c>
      <c r="B371" s="10">
        <v>0</v>
      </c>
      <c r="C371" s="10" t="e">
        <v>#VALUE!</v>
      </c>
      <c r="D371" s="10">
        <v>0</v>
      </c>
    </row>
    <row r="372" spans="1:4">
      <c r="A372" s="9" t="s">
        <v>52</v>
      </c>
      <c r="B372" s="10">
        <v>0</v>
      </c>
      <c r="C372" s="10">
        <v>0</v>
      </c>
      <c r="D372" s="10">
        <v>0</v>
      </c>
    </row>
    <row r="373" spans="1:4">
      <c r="A373" s="9" t="s">
        <v>53</v>
      </c>
      <c r="B373" s="10">
        <v>0</v>
      </c>
      <c r="C373" s="10">
        <v>0</v>
      </c>
      <c r="D373" s="10">
        <v>0</v>
      </c>
    </row>
    <row r="374" spans="1:4">
      <c r="A374" s="9" t="s">
        <v>54</v>
      </c>
      <c r="B374" s="10">
        <v>0</v>
      </c>
      <c r="C374" s="10">
        <v>0</v>
      </c>
      <c r="D374" s="10">
        <v>0</v>
      </c>
    </row>
    <row r="375" spans="1:4">
      <c r="A375" s="9" t="s">
        <v>227</v>
      </c>
      <c r="B375" s="10">
        <v>0</v>
      </c>
      <c r="C375" s="10">
        <v>0</v>
      </c>
      <c r="D375" s="10">
        <v>0</v>
      </c>
    </row>
    <row r="376" spans="1:4">
      <c r="A376" s="9" t="s">
        <v>55</v>
      </c>
      <c r="B376" s="10">
        <v>0</v>
      </c>
      <c r="C376" s="10" t="e">
        <v>#VALUE!</v>
      </c>
      <c r="D376" s="10">
        <v>0</v>
      </c>
    </row>
    <row r="377" spans="1:4">
      <c r="A377" s="9" t="s">
        <v>124</v>
      </c>
      <c r="B377" s="10">
        <v>0</v>
      </c>
      <c r="C377" s="10" t="e">
        <v>#VALUE!</v>
      </c>
      <c r="D377" s="10">
        <v>0</v>
      </c>
    </row>
    <row r="378" spans="1:4">
      <c r="A378" s="9" t="s">
        <v>56</v>
      </c>
      <c r="B378" s="10">
        <v>0</v>
      </c>
      <c r="C378" s="10">
        <v>0</v>
      </c>
      <c r="D378" s="10">
        <v>0</v>
      </c>
    </row>
    <row r="379" spans="1:4">
      <c r="A379" s="9" t="s">
        <v>125</v>
      </c>
      <c r="B379" s="10">
        <v>0</v>
      </c>
      <c r="C379" s="10">
        <v>0</v>
      </c>
      <c r="D379" s="10">
        <v>0</v>
      </c>
    </row>
    <row r="380" spans="1:4">
      <c r="A380" s="9" t="s">
        <v>126</v>
      </c>
      <c r="B380" s="10">
        <v>0</v>
      </c>
      <c r="C380" s="10">
        <v>0</v>
      </c>
      <c r="D380" s="10">
        <v>0</v>
      </c>
    </row>
    <row r="381" spans="1:4">
      <c r="A381" s="9" t="s">
        <v>231</v>
      </c>
      <c r="B381" s="10">
        <v>0</v>
      </c>
      <c r="C381" s="10">
        <v>0</v>
      </c>
      <c r="D381" s="10">
        <v>0</v>
      </c>
    </row>
    <row r="382" spans="1:4">
      <c r="A382" s="9" t="s">
        <v>286</v>
      </c>
      <c r="B382" s="10">
        <v>0</v>
      </c>
      <c r="C382" s="10">
        <v>0</v>
      </c>
      <c r="D382" s="10">
        <v>0</v>
      </c>
    </row>
    <row r="383" spans="1:4">
      <c r="A383" s="9" t="s">
        <v>287</v>
      </c>
      <c r="B383" s="10">
        <v>0</v>
      </c>
      <c r="C383" s="10">
        <v>0</v>
      </c>
      <c r="D383" s="10">
        <v>0</v>
      </c>
    </row>
    <row r="384" spans="1:4">
      <c r="A384" s="9" t="s">
        <v>288</v>
      </c>
      <c r="B384" s="10">
        <v>0</v>
      </c>
      <c r="C384" s="10">
        <v>0</v>
      </c>
      <c r="D384" s="10">
        <v>0</v>
      </c>
    </row>
    <row r="385" spans="1:4">
      <c r="A385" s="9" t="s">
        <v>59</v>
      </c>
      <c r="B385" s="10">
        <v>0</v>
      </c>
      <c r="C385" s="10" t="e">
        <v>#VALUE!</v>
      </c>
      <c r="D385" s="10">
        <v>0</v>
      </c>
    </row>
    <row r="386" spans="1:4">
      <c r="A386" s="9" t="s">
        <v>236</v>
      </c>
      <c r="B386" s="10">
        <v>0</v>
      </c>
      <c r="C386" s="10">
        <v>0</v>
      </c>
      <c r="D386" s="10">
        <v>0</v>
      </c>
    </row>
    <row r="387" spans="1:4">
      <c r="A387" s="9" t="s">
        <v>61</v>
      </c>
      <c r="B387" s="10">
        <v>0</v>
      </c>
      <c r="C387" s="10" t="e">
        <v>#VALUE!</v>
      </c>
      <c r="D387" s="10">
        <v>0</v>
      </c>
    </row>
    <row r="388" spans="1:4">
      <c r="A388" s="9" t="s">
        <v>174</v>
      </c>
      <c r="B388" s="10">
        <v>0</v>
      </c>
      <c r="C388" s="10" t="e">
        <v>#VALUE!</v>
      </c>
      <c r="D388" s="10">
        <v>0</v>
      </c>
    </row>
    <row r="389" spans="1:4">
      <c r="A389" s="9" t="s">
        <v>242</v>
      </c>
      <c r="B389" s="10">
        <v>0</v>
      </c>
      <c r="C389" s="10" t="e">
        <v>#VALUE!</v>
      </c>
      <c r="D389" s="10">
        <v>0</v>
      </c>
    </row>
    <row r="390" spans="1:4">
      <c r="A390" s="9" t="s">
        <v>66</v>
      </c>
      <c r="B390" s="10">
        <v>0</v>
      </c>
      <c r="C390" s="10" t="e">
        <v>#VALUE!</v>
      </c>
      <c r="D390" s="10">
        <v>0</v>
      </c>
    </row>
    <row r="391" spans="1:4">
      <c r="A391" s="9" t="s">
        <v>246</v>
      </c>
      <c r="B391" s="10">
        <v>0</v>
      </c>
      <c r="C391" s="10" t="e">
        <v>#VALUE!</v>
      </c>
      <c r="D391" s="10">
        <v>0</v>
      </c>
    </row>
    <row r="392" spans="1:4">
      <c r="A392" s="9" t="s">
        <v>176</v>
      </c>
      <c r="B392" s="10">
        <v>0</v>
      </c>
      <c r="C392" s="10" t="e">
        <v>#VALUE!</v>
      </c>
      <c r="D392" s="10">
        <v>0</v>
      </c>
    </row>
    <row r="393" spans="1:4">
      <c r="A393" s="9" t="s">
        <v>247</v>
      </c>
      <c r="B393" s="10">
        <v>0</v>
      </c>
      <c r="C393" s="10">
        <v>-0.62000000000000011</v>
      </c>
      <c r="D393" s="10">
        <v>0</v>
      </c>
    </row>
    <row r="394" spans="1:4">
      <c r="A394" s="9" t="s">
        <v>68</v>
      </c>
      <c r="B394" s="10">
        <v>0</v>
      </c>
      <c r="C394" s="10" t="e">
        <v>#VALUE!</v>
      </c>
      <c r="D394" s="10">
        <v>0</v>
      </c>
    </row>
    <row r="395" spans="1:4">
      <c r="A395" s="9" t="s">
        <v>70</v>
      </c>
      <c r="B395" s="10">
        <v>0</v>
      </c>
      <c r="C395" s="10">
        <v>0</v>
      </c>
      <c r="D395" s="10">
        <v>0</v>
      </c>
    </row>
    <row r="396" spans="1:4">
      <c r="A396" s="9" t="s">
        <v>75</v>
      </c>
      <c r="B396" s="10">
        <v>0</v>
      </c>
      <c r="C396" s="10"/>
      <c r="D396" s="10">
        <v>0</v>
      </c>
    </row>
    <row r="397" spans="1:4">
      <c r="A397" s="9" t="s">
        <v>78</v>
      </c>
      <c r="B397" s="10">
        <v>0</v>
      </c>
      <c r="C397" s="10"/>
      <c r="D397" s="10">
        <v>0</v>
      </c>
    </row>
    <row r="398" spans="1:4">
      <c r="A398" s="9" t="s">
        <v>81</v>
      </c>
      <c r="B398" s="10">
        <v>0</v>
      </c>
      <c r="C398" s="10">
        <v>0</v>
      </c>
      <c r="D398" s="10">
        <v>0</v>
      </c>
    </row>
    <row r="399" spans="1:4">
      <c r="A399" s="9" t="s">
        <v>84</v>
      </c>
      <c r="B399" s="10">
        <v>0</v>
      </c>
      <c r="C399" s="10">
        <v>0</v>
      </c>
      <c r="D399" s="10">
        <v>0</v>
      </c>
    </row>
    <row r="400" spans="1:4">
      <c r="A400" s="9" t="s">
        <v>85</v>
      </c>
      <c r="B400" s="10">
        <v>0</v>
      </c>
      <c r="C400" s="10">
        <v>0</v>
      </c>
      <c r="D400" s="10">
        <v>0</v>
      </c>
    </row>
    <row r="401" spans="1:4">
      <c r="A401" s="9" t="s">
        <v>87</v>
      </c>
      <c r="B401" s="10">
        <v>0</v>
      </c>
      <c r="C401" s="10" t="e">
        <v>#VALUE!</v>
      </c>
      <c r="D401" s="10">
        <v>0</v>
      </c>
    </row>
    <row r="402" spans="1:4">
      <c r="A402" s="9" t="s">
        <v>249</v>
      </c>
      <c r="B402" s="10">
        <v>0</v>
      </c>
      <c r="C402" s="10" t="e">
        <v>#VALUE!</v>
      </c>
      <c r="D402" s="10">
        <v>0</v>
      </c>
    </row>
    <row r="403" spans="1:4">
      <c r="A403" s="9" t="s">
        <v>88</v>
      </c>
      <c r="B403" s="10">
        <v>0</v>
      </c>
      <c r="C403" s="10">
        <v>-974</v>
      </c>
      <c r="D403" s="10">
        <v>0</v>
      </c>
    </row>
    <row r="404" spans="1:4">
      <c r="A404" s="9" t="s">
        <v>250</v>
      </c>
      <c r="B404" s="10">
        <v>0</v>
      </c>
      <c r="C404" s="10" t="e">
        <v>#VALUE!</v>
      </c>
      <c r="D404" s="10">
        <v>0</v>
      </c>
    </row>
    <row r="405" spans="1:4">
      <c r="A405" s="9" t="s">
        <v>89</v>
      </c>
      <c r="B405" s="10">
        <v>0</v>
      </c>
      <c r="C405" s="10">
        <v>0</v>
      </c>
      <c r="D405" s="10">
        <v>0</v>
      </c>
    </row>
    <row r="406" spans="1:4">
      <c r="A406" s="9" t="s">
        <v>130</v>
      </c>
      <c r="B406" s="10">
        <v>0</v>
      </c>
      <c r="C406" s="10">
        <v>0</v>
      </c>
      <c r="D406" s="10">
        <v>0</v>
      </c>
    </row>
    <row r="407" spans="1:4">
      <c r="A407" s="9" t="s">
        <v>178</v>
      </c>
      <c r="B407" s="10">
        <v>0</v>
      </c>
      <c r="C407" s="10">
        <v>0</v>
      </c>
      <c r="D407" s="10">
        <v>0</v>
      </c>
    </row>
    <row r="408" spans="1:4">
      <c r="A408" s="9" t="s">
        <v>253</v>
      </c>
      <c r="B408" s="10">
        <v>0</v>
      </c>
      <c r="C408" s="10" t="e">
        <v>#VALUE!</v>
      </c>
      <c r="D408" s="10">
        <v>0</v>
      </c>
    </row>
    <row r="409" spans="1:4">
      <c r="A409" s="9" t="s">
        <v>254</v>
      </c>
      <c r="B409" s="10">
        <v>0</v>
      </c>
      <c r="C409" s="10" t="e">
        <v>#VALUE!</v>
      </c>
      <c r="D409" s="10">
        <v>0</v>
      </c>
    </row>
    <row r="410" spans="1:4">
      <c r="A410" s="9" t="s">
        <v>255</v>
      </c>
      <c r="B410" s="10">
        <v>0</v>
      </c>
      <c r="C410" s="10" t="e">
        <v>#VALUE!</v>
      </c>
      <c r="D410" s="10">
        <v>0</v>
      </c>
    </row>
    <row r="411" spans="1:4">
      <c r="A411" s="9" t="s">
        <v>131</v>
      </c>
      <c r="B411" s="10">
        <v>0</v>
      </c>
      <c r="C411" s="10">
        <v>0</v>
      </c>
      <c r="D411" s="10">
        <v>0</v>
      </c>
    </row>
    <row r="412" spans="1:4">
      <c r="A412" s="9" t="s">
        <v>256</v>
      </c>
      <c r="B412" s="10">
        <v>0</v>
      </c>
      <c r="C412" s="10" t="e">
        <v>#VALUE!</v>
      </c>
      <c r="D412" s="10">
        <v>0</v>
      </c>
    </row>
    <row r="413" spans="1:4">
      <c r="A413" s="9" t="s">
        <v>257</v>
      </c>
      <c r="B413" s="10">
        <v>0</v>
      </c>
      <c r="C413" s="10" t="e">
        <v>#VALUE!</v>
      </c>
      <c r="D413" s="10">
        <v>0</v>
      </c>
    </row>
    <row r="414" spans="1:4">
      <c r="A414" s="9" t="s">
        <v>179</v>
      </c>
      <c r="B414" s="10">
        <v>0</v>
      </c>
      <c r="C414" s="10" t="e">
        <v>#VALUE!</v>
      </c>
      <c r="D414" s="10">
        <v>0</v>
      </c>
    </row>
    <row r="415" spans="1:4">
      <c r="A415" s="9" t="s">
        <v>180</v>
      </c>
      <c r="B415" s="10">
        <v>0</v>
      </c>
      <c r="C415" s="10" t="e">
        <v>#VALUE!</v>
      </c>
      <c r="D415" s="10">
        <v>0</v>
      </c>
    </row>
    <row r="416" spans="1:4">
      <c r="A416" s="9" t="s">
        <v>183</v>
      </c>
      <c r="B416" s="10">
        <v>0</v>
      </c>
      <c r="C416" s="10" t="e">
        <v>#VALUE!</v>
      </c>
      <c r="D416" s="10">
        <v>0</v>
      </c>
    </row>
    <row r="417" spans="1:4">
      <c r="A417" s="9" t="s">
        <v>184</v>
      </c>
      <c r="B417" s="10">
        <v>0</v>
      </c>
      <c r="C417" s="10">
        <v>0</v>
      </c>
      <c r="D417" s="10">
        <v>0</v>
      </c>
    </row>
    <row r="418" spans="1:4">
      <c r="A418" s="9" t="s">
        <v>185</v>
      </c>
      <c r="B418" s="10">
        <v>0</v>
      </c>
      <c r="C418" s="10">
        <v>-20</v>
      </c>
      <c r="D418" s="10">
        <v>0</v>
      </c>
    </row>
    <row r="419" spans="1:4">
      <c r="A419" s="9" t="s">
        <v>191</v>
      </c>
      <c r="B419" s="10">
        <v>0</v>
      </c>
      <c r="C419" s="10" t="e">
        <v>#VALUE!</v>
      </c>
      <c r="D419" s="10">
        <v>0</v>
      </c>
    </row>
    <row r="420" spans="1:4">
      <c r="A420" s="9" t="s">
        <v>134</v>
      </c>
      <c r="B420" s="10">
        <v>0</v>
      </c>
      <c r="C420" s="10" t="e">
        <v>#VALUE!</v>
      </c>
      <c r="D420" s="10">
        <v>0</v>
      </c>
    </row>
    <row r="421" spans="1:4">
      <c r="A421" s="9" t="s">
        <v>135</v>
      </c>
      <c r="B421" s="10">
        <v>0</v>
      </c>
      <c r="C421" s="10">
        <v>0</v>
      </c>
      <c r="D421" s="10">
        <v>0</v>
      </c>
    </row>
    <row r="422" spans="1:4">
      <c r="A422" s="9" t="s">
        <v>137</v>
      </c>
      <c r="B422" s="10">
        <v>0</v>
      </c>
      <c r="C422" s="10" t="e">
        <v>#VALUE!</v>
      </c>
      <c r="D422" s="10">
        <v>0</v>
      </c>
    </row>
    <row r="423" spans="1:4">
      <c r="A423" s="9" t="s">
        <v>93</v>
      </c>
      <c r="B423" s="10">
        <v>0</v>
      </c>
      <c r="C423" s="10" t="e">
        <v>#VALUE!</v>
      </c>
      <c r="D423" s="10">
        <v>0</v>
      </c>
    </row>
    <row r="424" spans="1:4">
      <c r="A424" s="9" t="s">
        <v>94</v>
      </c>
      <c r="B424" s="10">
        <v>0</v>
      </c>
      <c r="C424" s="10">
        <v>0</v>
      </c>
      <c r="D424" s="10">
        <v>0</v>
      </c>
    </row>
    <row r="425" spans="1:4">
      <c r="A425" s="9" t="s">
        <v>95</v>
      </c>
      <c r="B425" s="10">
        <v>0</v>
      </c>
      <c r="C425" s="10" t="e">
        <v>#VALUE!</v>
      </c>
      <c r="D425" s="10">
        <v>0</v>
      </c>
    </row>
    <row r="426" spans="1:4">
      <c r="A426" s="9" t="s">
        <v>138</v>
      </c>
      <c r="B426" s="10">
        <v>0</v>
      </c>
      <c r="C426" s="10" t="e">
        <v>#VALUE!</v>
      </c>
      <c r="D426" s="10">
        <v>0</v>
      </c>
    </row>
    <row r="427" spans="1:4">
      <c r="A427" s="9" t="s">
        <v>98</v>
      </c>
      <c r="B427" s="10">
        <v>0</v>
      </c>
      <c r="C427" s="10">
        <v>0</v>
      </c>
      <c r="D427" s="10">
        <v>0</v>
      </c>
    </row>
    <row r="428" spans="1:4">
      <c r="A428" s="9" t="s">
        <v>195</v>
      </c>
      <c r="B428" s="10">
        <v>0</v>
      </c>
      <c r="C428" s="10" t="e">
        <v>#VALUE!</v>
      </c>
      <c r="D428" s="10">
        <v>0</v>
      </c>
    </row>
    <row r="429" spans="1:4">
      <c r="A429" s="9" t="s">
        <v>100</v>
      </c>
      <c r="B429" s="10">
        <v>0</v>
      </c>
      <c r="C429" s="10">
        <v>0</v>
      </c>
      <c r="D429" s="10">
        <v>0</v>
      </c>
    </row>
    <row r="430" spans="1:4">
      <c r="A430" s="9" t="s">
        <v>103</v>
      </c>
      <c r="B430" s="10">
        <v>0</v>
      </c>
      <c r="C430" s="10">
        <v>0</v>
      </c>
      <c r="D430" s="10">
        <v>0</v>
      </c>
    </row>
    <row r="431" spans="1:4">
      <c r="A431" s="9" t="s">
        <v>104</v>
      </c>
      <c r="B431" s="10">
        <v>1530</v>
      </c>
      <c r="C431" s="10" t="e">
        <v>#VALUE!</v>
      </c>
      <c r="D431" s="10">
        <v>0</v>
      </c>
    </row>
    <row r="432" spans="1:4">
      <c r="A432" s="9" t="s">
        <v>105</v>
      </c>
      <c r="B432" s="10">
        <v>0</v>
      </c>
      <c r="C432" s="10">
        <v>0</v>
      </c>
      <c r="D432" s="10">
        <v>0</v>
      </c>
    </row>
    <row r="433" spans="1:4">
      <c r="A433" s="9" t="s">
        <v>260</v>
      </c>
      <c r="B433" s="10">
        <v>0</v>
      </c>
      <c r="C433" s="10" t="e">
        <v>#VALUE!</v>
      </c>
      <c r="D433" s="10">
        <v>0</v>
      </c>
    </row>
    <row r="434" spans="1:4">
      <c r="A434" s="9" t="s">
        <v>106</v>
      </c>
      <c r="B434" s="10">
        <v>0</v>
      </c>
      <c r="C434" s="10">
        <v>0</v>
      </c>
      <c r="D434" s="10">
        <v>0</v>
      </c>
    </row>
    <row r="435" spans="1:4">
      <c r="A435" s="9" t="s">
        <v>108</v>
      </c>
      <c r="B435" s="10">
        <v>0</v>
      </c>
      <c r="C435" s="10">
        <v>0</v>
      </c>
      <c r="D435" s="10">
        <v>0</v>
      </c>
    </row>
    <row r="436" spans="1:4">
      <c r="A436" s="9" t="s">
        <v>110</v>
      </c>
      <c r="B436" s="10">
        <v>0</v>
      </c>
      <c r="C436" s="10">
        <v>0</v>
      </c>
      <c r="D436" s="10">
        <v>0</v>
      </c>
    </row>
    <row r="437" spans="1:4">
      <c r="A437" s="9" t="s">
        <v>111</v>
      </c>
      <c r="B437" s="10">
        <v>0</v>
      </c>
      <c r="C437" s="10">
        <v>0</v>
      </c>
      <c r="D437" s="10">
        <v>0</v>
      </c>
    </row>
    <row r="438" spans="1:4">
      <c r="A438" s="9" t="s">
        <v>141</v>
      </c>
      <c r="B438" s="10">
        <v>0</v>
      </c>
      <c r="C438" s="10">
        <v>0</v>
      </c>
      <c r="D438" s="10">
        <v>0</v>
      </c>
    </row>
    <row r="439" spans="1:4">
      <c r="A439" s="9" t="s">
        <v>196</v>
      </c>
      <c r="B439" s="10">
        <v>0</v>
      </c>
      <c r="C439" s="10" t="e">
        <v>#VALUE!</v>
      </c>
      <c r="D439" s="10">
        <v>0</v>
      </c>
    </row>
    <row r="440" spans="1:4">
      <c r="A440" s="9" t="s">
        <v>113</v>
      </c>
      <c r="B440" s="10">
        <v>0</v>
      </c>
      <c r="C440" s="10">
        <v>11.5</v>
      </c>
      <c r="D440" s="10">
        <v>0</v>
      </c>
    </row>
    <row r="441" spans="1:4">
      <c r="A441" s="9" t="s">
        <v>145</v>
      </c>
      <c r="B441" s="10">
        <v>0</v>
      </c>
      <c r="C441" s="10" t="e">
        <v>#VALUE!</v>
      </c>
      <c r="D441" s="10">
        <v>0</v>
      </c>
    </row>
    <row r="442" spans="1:4">
      <c r="A442" s="9" t="s">
        <v>146</v>
      </c>
      <c r="B442" s="10">
        <v>0</v>
      </c>
      <c r="C442" s="10" t="e">
        <v>#VALUE!</v>
      </c>
      <c r="D442" s="10">
        <v>0</v>
      </c>
    </row>
    <row r="443" spans="1:4">
      <c r="A443" s="9" t="s">
        <v>147</v>
      </c>
      <c r="B443" s="10">
        <v>0</v>
      </c>
      <c r="C443" s="10">
        <v>0</v>
      </c>
      <c r="D443" s="10">
        <v>0</v>
      </c>
    </row>
    <row r="444" spans="1:4">
      <c r="A444" s="8">
        <v>369</v>
      </c>
      <c r="B444" s="10">
        <v>434</v>
      </c>
      <c r="C444" s="10">
        <v>-330.61538461538464</v>
      </c>
      <c r="D444" s="10">
        <v>-171.92000000000002</v>
      </c>
    </row>
    <row r="445" spans="1:4">
      <c r="A445" s="9" t="s">
        <v>303</v>
      </c>
      <c r="B445" s="10">
        <v>434</v>
      </c>
      <c r="C445" s="10">
        <v>-330.61538461538464</v>
      </c>
      <c r="D445" s="10">
        <v>-171.92000000000002</v>
      </c>
    </row>
    <row r="446" spans="1:4">
      <c r="A446" s="8">
        <v>372</v>
      </c>
      <c r="B446" s="10">
        <v>718</v>
      </c>
      <c r="C446" s="10">
        <v>-602</v>
      </c>
      <c r="D446" s="10">
        <v>-228.76</v>
      </c>
    </row>
    <row r="447" spans="1:4">
      <c r="A447" s="9" t="s">
        <v>320</v>
      </c>
      <c r="B447" s="10">
        <v>718</v>
      </c>
      <c r="C447" s="10">
        <v>-602</v>
      </c>
      <c r="D447" s="10">
        <v>-228.76</v>
      </c>
    </row>
    <row r="448" spans="1:4">
      <c r="A448" s="8">
        <v>370</v>
      </c>
      <c r="B448" s="10">
        <v>43.56</v>
      </c>
      <c r="C448" s="10">
        <v>-42.515000000000001</v>
      </c>
      <c r="D448" s="10">
        <v>-184.94024999999999</v>
      </c>
    </row>
    <row r="449" spans="1:4">
      <c r="A449" s="9" t="s">
        <v>265</v>
      </c>
      <c r="B449" s="10">
        <v>43.56</v>
      </c>
      <c r="C449" s="10">
        <v>-42.515000000000001</v>
      </c>
      <c r="D449" s="10">
        <v>-184.94024999999999</v>
      </c>
    </row>
    <row r="450" spans="1:4">
      <c r="A450" s="8">
        <v>115</v>
      </c>
      <c r="B450" s="10">
        <v>463</v>
      </c>
      <c r="C450" s="10">
        <v>0.91666666666674246</v>
      </c>
      <c r="D450" s="10">
        <v>0.33000000000002727</v>
      </c>
    </row>
    <row r="451" spans="1:4">
      <c r="A451" s="9" t="s">
        <v>7</v>
      </c>
      <c r="B451" s="10">
        <v>463</v>
      </c>
      <c r="C451" s="10">
        <v>0.91666666666674246</v>
      </c>
      <c r="D451" s="10">
        <v>0.33000000000002727</v>
      </c>
    </row>
    <row r="452" spans="1:4">
      <c r="A452" s="8">
        <v>360</v>
      </c>
      <c r="B452" s="10">
        <v>0</v>
      </c>
      <c r="C452" s="10">
        <v>-9.89</v>
      </c>
      <c r="D452" s="10">
        <v>-49.45</v>
      </c>
    </row>
    <row r="453" spans="1:4">
      <c r="A453" s="9" t="s">
        <v>18</v>
      </c>
      <c r="B453" s="10">
        <v>0</v>
      </c>
      <c r="C453" s="10">
        <v>-9.89</v>
      </c>
      <c r="D453" s="10">
        <v>-49.45</v>
      </c>
    </row>
    <row r="454" spans="1:4">
      <c r="A454" s="8">
        <v>353</v>
      </c>
      <c r="B454" s="10">
        <v>0</v>
      </c>
      <c r="C454" s="10">
        <v>-7.01</v>
      </c>
      <c r="D454" s="10">
        <v>-32.035699999999999</v>
      </c>
    </row>
    <row r="455" spans="1:4">
      <c r="A455" s="9" t="s">
        <v>24</v>
      </c>
      <c r="B455" s="10">
        <v>0</v>
      </c>
      <c r="C455" s="10">
        <v>-7.01</v>
      </c>
      <c r="D455" s="10">
        <v>-32.035699999999999</v>
      </c>
    </row>
    <row r="456" spans="1:4">
      <c r="A456" s="8">
        <v>359</v>
      </c>
      <c r="B456" s="10">
        <v>6.7324999999999999</v>
      </c>
      <c r="C456" s="10">
        <v>-14.817500000000001</v>
      </c>
      <c r="D456" s="10">
        <v>-47.860525000000003</v>
      </c>
    </row>
    <row r="457" spans="1:4">
      <c r="A457" s="9" t="s">
        <v>114</v>
      </c>
      <c r="B457" s="10">
        <v>6.7324999999999999</v>
      </c>
      <c r="C457" s="10">
        <v>-14.817500000000001</v>
      </c>
      <c r="D457" s="10">
        <v>-47.860525000000003</v>
      </c>
    </row>
    <row r="458" spans="1:4">
      <c r="A458" s="8">
        <v>366</v>
      </c>
      <c r="B458" s="10">
        <v>841</v>
      </c>
      <c r="C458" s="10">
        <v>-720</v>
      </c>
      <c r="D458" s="10">
        <v>-129.6</v>
      </c>
    </row>
    <row r="459" spans="1:4">
      <c r="A459" s="9" t="s">
        <v>207</v>
      </c>
      <c r="B459" s="10">
        <v>841</v>
      </c>
      <c r="C459" s="10">
        <v>-720</v>
      </c>
      <c r="D459" s="10">
        <v>-129.6</v>
      </c>
    </row>
    <row r="460" spans="1:4">
      <c r="A460" s="8">
        <v>354</v>
      </c>
      <c r="B460" s="10">
        <v>0</v>
      </c>
      <c r="C460" s="10">
        <v>-3243</v>
      </c>
      <c r="D460" s="10">
        <v>-32.43</v>
      </c>
    </row>
    <row r="461" spans="1:4">
      <c r="A461" s="9" t="s">
        <v>156</v>
      </c>
      <c r="B461" s="10">
        <v>0</v>
      </c>
      <c r="C461" s="10">
        <v>-3243</v>
      </c>
      <c r="D461" s="10">
        <v>-32.43</v>
      </c>
    </row>
    <row r="462" spans="1:4">
      <c r="A462" s="8">
        <v>373</v>
      </c>
      <c r="B462" s="10">
        <v>104.3</v>
      </c>
      <c r="C462" s="10">
        <v>-37.669939485627836</v>
      </c>
      <c r="D462" s="10">
        <v>-248.9983</v>
      </c>
    </row>
    <row r="463" spans="1:4">
      <c r="A463" s="9" t="s">
        <v>119</v>
      </c>
      <c r="B463" s="10">
        <v>104.3</v>
      </c>
      <c r="C463" s="10">
        <v>-37.669939485627836</v>
      </c>
      <c r="D463" s="10">
        <v>-248.9983</v>
      </c>
    </row>
    <row r="464" spans="1:4">
      <c r="A464" s="8">
        <v>118</v>
      </c>
      <c r="B464" s="10">
        <v>0</v>
      </c>
      <c r="C464" s="10">
        <v>9</v>
      </c>
      <c r="D464" s="10">
        <v>0.18</v>
      </c>
    </row>
    <row r="465" spans="1:4">
      <c r="A465" s="9" t="s">
        <v>48</v>
      </c>
      <c r="B465" s="10">
        <v>0</v>
      </c>
      <c r="C465" s="10">
        <v>9</v>
      </c>
      <c r="D465" s="10">
        <v>0.18</v>
      </c>
    </row>
    <row r="466" spans="1:4">
      <c r="A466" s="8">
        <v>362</v>
      </c>
      <c r="B466" s="10">
        <v>107</v>
      </c>
      <c r="C466" s="10">
        <v>-68.239130434782624</v>
      </c>
      <c r="D466" s="10">
        <v>-62.780000000000015</v>
      </c>
    </row>
    <row r="467" spans="1:4">
      <c r="A467" s="9" t="s">
        <v>225</v>
      </c>
      <c r="B467" s="10">
        <v>107</v>
      </c>
      <c r="C467" s="10">
        <v>-68.239130434782624</v>
      </c>
      <c r="D467" s="10">
        <v>-62.780000000000015</v>
      </c>
    </row>
    <row r="468" spans="1:4">
      <c r="A468" s="8">
        <v>363</v>
      </c>
      <c r="B468" s="10">
        <v>326</v>
      </c>
      <c r="C468" s="10">
        <v>-167.42105263157896</v>
      </c>
      <c r="D468" s="10">
        <v>-63.620000000000005</v>
      </c>
    </row>
    <row r="469" spans="1:4">
      <c r="A469" s="9" t="s">
        <v>229</v>
      </c>
      <c r="B469" s="10">
        <v>326</v>
      </c>
      <c r="C469" s="10">
        <v>-167.42105263157896</v>
      </c>
      <c r="D469" s="10">
        <v>-63.620000000000005</v>
      </c>
    </row>
    <row r="470" spans="1:4">
      <c r="A470" s="8">
        <v>348</v>
      </c>
      <c r="B470" s="10">
        <v>0</v>
      </c>
      <c r="C470" s="10">
        <v>-192</v>
      </c>
      <c r="D470" s="10">
        <v>-26.880000000000003</v>
      </c>
    </row>
    <row r="471" spans="1:4">
      <c r="A471" s="9" t="s">
        <v>58</v>
      </c>
      <c r="B471" s="10">
        <v>0</v>
      </c>
      <c r="C471" s="10">
        <v>-192</v>
      </c>
      <c r="D471" s="10">
        <v>-26.880000000000003</v>
      </c>
    </row>
    <row r="472" spans="1:4">
      <c r="A472" s="8">
        <v>336</v>
      </c>
      <c r="B472" s="10">
        <v>3.84</v>
      </c>
      <c r="C472" s="10">
        <v>-2.17</v>
      </c>
      <c r="D472" s="10">
        <v>-13.4323</v>
      </c>
    </row>
    <row r="473" spans="1:4">
      <c r="A473" s="9" t="s">
        <v>127</v>
      </c>
      <c r="B473" s="10">
        <v>3.84</v>
      </c>
      <c r="C473" s="10">
        <v>-2.17</v>
      </c>
      <c r="D473" s="10">
        <v>-13.4323</v>
      </c>
    </row>
    <row r="474" spans="1:4">
      <c r="A474" s="8">
        <v>116</v>
      </c>
      <c r="B474" s="10">
        <v>0</v>
      </c>
      <c r="C474" s="10">
        <v>5</v>
      </c>
      <c r="D474" s="10">
        <v>0.3</v>
      </c>
    </row>
    <row r="475" spans="1:4">
      <c r="A475" s="9" t="s">
        <v>232</v>
      </c>
      <c r="B475" s="10">
        <v>0</v>
      </c>
      <c r="C475" s="10">
        <v>5</v>
      </c>
      <c r="D475" s="10">
        <v>0.3</v>
      </c>
    </row>
    <row r="476" spans="1:4">
      <c r="A476" s="8">
        <v>117</v>
      </c>
      <c r="B476" s="10">
        <v>0</v>
      </c>
      <c r="C476" s="10">
        <v>3</v>
      </c>
      <c r="D476" s="10">
        <v>0.24</v>
      </c>
    </row>
    <row r="477" spans="1:4">
      <c r="A477" s="9" t="s">
        <v>233</v>
      </c>
      <c r="B477" s="10">
        <v>0</v>
      </c>
      <c r="C477" s="10">
        <v>3</v>
      </c>
      <c r="D477" s="10">
        <v>0.24</v>
      </c>
    </row>
    <row r="478" spans="1:4">
      <c r="A478" s="8">
        <v>337</v>
      </c>
      <c r="B478" s="10">
        <v>0</v>
      </c>
      <c r="C478" s="10">
        <v>-7.65</v>
      </c>
      <c r="D478" s="10">
        <v>-13.923000000000002</v>
      </c>
    </row>
    <row r="479" spans="1:4">
      <c r="A479" s="9" t="s">
        <v>60</v>
      </c>
      <c r="B479" s="10">
        <v>0</v>
      </c>
      <c r="C479" s="10">
        <v>-7.65</v>
      </c>
      <c r="D479" s="10">
        <v>-13.923000000000002</v>
      </c>
    </row>
    <row r="480" spans="1:4">
      <c r="A480" s="8">
        <v>368</v>
      </c>
      <c r="B480" s="10">
        <v>76.819999999999993</v>
      </c>
      <c r="C480" s="10">
        <v>-25.444999999999993</v>
      </c>
      <c r="D480" s="10">
        <v>-142.49199999999996</v>
      </c>
    </row>
    <row r="481" spans="1:4">
      <c r="A481" s="9" t="s">
        <v>63</v>
      </c>
      <c r="B481" s="10">
        <v>76.819999999999993</v>
      </c>
      <c r="C481" s="10">
        <v>-25.444999999999993</v>
      </c>
      <c r="D481" s="10">
        <v>-142.49199999999996</v>
      </c>
    </row>
    <row r="482" spans="1:4">
      <c r="A482" s="8">
        <v>371</v>
      </c>
      <c r="B482" s="10">
        <v>846</v>
      </c>
      <c r="C482" s="10">
        <v>-999</v>
      </c>
      <c r="D482" s="10">
        <v>-219.78</v>
      </c>
    </row>
    <row r="483" spans="1:4">
      <c r="A483" s="9" t="s">
        <v>244</v>
      </c>
      <c r="B483" s="10">
        <v>846</v>
      </c>
      <c r="C483" s="10">
        <v>-999</v>
      </c>
      <c r="D483" s="10">
        <v>-219.78</v>
      </c>
    </row>
    <row r="484" spans="1:4">
      <c r="A484" s="8">
        <v>367</v>
      </c>
      <c r="B484" s="10">
        <v>0</v>
      </c>
      <c r="C484" s="10">
        <v>-160</v>
      </c>
      <c r="D484" s="10">
        <v>-139.19999999999999</v>
      </c>
    </row>
    <row r="485" spans="1:4">
      <c r="A485" s="9" t="s">
        <v>82</v>
      </c>
      <c r="B485" s="10">
        <v>0</v>
      </c>
      <c r="C485" s="10">
        <v>-160</v>
      </c>
      <c r="D485" s="10">
        <v>-139.19999999999999</v>
      </c>
    </row>
    <row r="486" spans="1:4">
      <c r="A486" s="8">
        <v>364</v>
      </c>
      <c r="B486" s="10">
        <v>0</v>
      </c>
      <c r="C486" s="10">
        <v>-2000</v>
      </c>
      <c r="D486" s="10">
        <v>-80</v>
      </c>
    </row>
    <row r="487" spans="1:4">
      <c r="A487" s="9" t="s">
        <v>189</v>
      </c>
      <c r="B487" s="10">
        <v>0</v>
      </c>
      <c r="C487" s="10">
        <v>-2000</v>
      </c>
      <c r="D487" s="10">
        <v>-80</v>
      </c>
    </row>
    <row r="488" spans="1:4">
      <c r="A488" s="8">
        <v>330</v>
      </c>
      <c r="B488" s="10">
        <v>12.635</v>
      </c>
      <c r="C488" s="10">
        <v>-3.6049999999999986</v>
      </c>
      <c r="D488" s="10">
        <v>-11.355749999999995</v>
      </c>
    </row>
    <row r="489" spans="1:4">
      <c r="A489" s="9" t="s">
        <v>136</v>
      </c>
      <c r="B489" s="10">
        <v>12.635</v>
      </c>
      <c r="C489" s="10">
        <v>-3.6049999999999986</v>
      </c>
      <c r="D489" s="10">
        <v>-11.355749999999995</v>
      </c>
    </row>
    <row r="490" spans="1:4">
      <c r="A490" s="8">
        <v>119</v>
      </c>
      <c r="B490" s="10">
        <v>1.54</v>
      </c>
      <c r="C490" s="10">
        <v>0.45999999999999996</v>
      </c>
      <c r="D490" s="10">
        <v>0.17479999999999998</v>
      </c>
    </row>
    <row r="491" spans="1:4">
      <c r="A491" s="9" t="s">
        <v>319</v>
      </c>
      <c r="B491" s="10">
        <v>1.54</v>
      </c>
      <c r="C491" s="10">
        <v>0.45999999999999996</v>
      </c>
      <c r="D491" s="10">
        <v>0.17479999999999998</v>
      </c>
    </row>
    <row r="492" spans="1:4">
      <c r="A492" s="8">
        <v>365</v>
      </c>
      <c r="B492" s="10">
        <v>70.474999999999994</v>
      </c>
      <c r="C492" s="10">
        <v>-68.765000000000001</v>
      </c>
      <c r="D492" s="10">
        <v>-81.830349999999996</v>
      </c>
    </row>
    <row r="493" spans="1:4">
      <c r="A493" s="9" t="s">
        <v>142</v>
      </c>
      <c r="B493" s="10">
        <v>70.474999999999994</v>
      </c>
      <c r="C493" s="10">
        <v>-68.765000000000001</v>
      </c>
      <c r="D493" s="10">
        <v>-81.830349999999996</v>
      </c>
    </row>
    <row r="494" spans="1:4">
      <c r="D494"/>
    </row>
    <row r="495" spans="1:4">
      <c r="D495"/>
    </row>
    <row r="496" spans="1:4">
      <c r="D496"/>
    </row>
    <row r="497" spans="4:4">
      <c r="D497"/>
    </row>
    <row r="498" spans="4:4">
      <c r="D498"/>
    </row>
    <row r="499" spans="4:4">
      <c r="D499"/>
    </row>
    <row r="500" spans="4:4">
      <c r="D500"/>
    </row>
    <row r="501" spans="4:4">
      <c r="D501"/>
    </row>
    <row r="502" spans="4:4">
      <c r="D502"/>
    </row>
    <row r="503" spans="4:4">
      <c r="D503"/>
    </row>
    <row r="504" spans="4:4">
      <c r="D504"/>
    </row>
    <row r="505" spans="4:4">
      <c r="D505"/>
    </row>
    <row r="506" spans="4:4">
      <c r="D506"/>
    </row>
    <row r="507" spans="4:4">
      <c r="D507"/>
    </row>
    <row r="508" spans="4:4">
      <c r="D508"/>
    </row>
    <row r="509" spans="4:4">
      <c r="D509"/>
    </row>
    <row r="510" spans="4:4">
      <c r="D510"/>
    </row>
    <row r="511" spans="4:4">
      <c r="D511"/>
    </row>
    <row r="512" spans="4:4">
      <c r="D512"/>
    </row>
    <row r="513" spans="4:4">
      <c r="D513"/>
    </row>
    <row r="514" spans="4:4">
      <c r="D514"/>
    </row>
    <row r="515" spans="4:4">
      <c r="D515"/>
    </row>
    <row r="516" spans="4:4">
      <c r="D516"/>
    </row>
    <row r="517" spans="4:4">
      <c r="D517"/>
    </row>
    <row r="518" spans="4:4">
      <c r="D518"/>
    </row>
    <row r="519" spans="4:4">
      <c r="D519"/>
    </row>
    <row r="520" spans="4:4">
      <c r="D520"/>
    </row>
    <row r="521" spans="4:4">
      <c r="D521"/>
    </row>
    <row r="522" spans="4:4">
      <c r="D52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S1000"/>
  <sheetViews>
    <sheetView topLeftCell="D1" zoomScale="80" zoomScaleNormal="80" workbookViewId="0">
      <pane ySplit="3" topLeftCell="A258" activePane="bottomLeft" state="frozen"/>
      <selection activeCell="D1" sqref="D1"/>
      <selection pane="bottomLeft" activeCell="Q280" sqref="Q280"/>
    </sheetView>
  </sheetViews>
  <sheetFormatPr baseColWidth="10" defaultRowHeight="15"/>
  <cols>
    <col min="1" max="1" width="7.140625" hidden="1" customWidth="1"/>
    <col min="2" max="2" width="18.5703125" style="1" hidden="1" customWidth="1"/>
    <col min="3" max="3" width="8.140625" style="1" hidden="1" customWidth="1"/>
    <col min="4" max="4" width="43.28515625" customWidth="1"/>
    <col min="5" max="5" width="46.7109375" hidden="1" customWidth="1"/>
    <col min="6" max="6" width="42.42578125" hidden="1" customWidth="1"/>
    <col min="7" max="7" width="12.42578125" bestFit="1" customWidth="1"/>
    <col min="17" max="17" width="13.140625" bestFit="1" customWidth="1"/>
  </cols>
  <sheetData>
    <row r="1" spans="1:19">
      <c r="A1" s="17"/>
      <c r="B1" s="19"/>
      <c r="C1" s="19"/>
      <c r="D1" s="22" t="s">
        <v>558</v>
      </c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</row>
    <row r="2" spans="1:19"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3">
        <f>SUM(R4:R909)</f>
        <v>0</v>
      </c>
      <c r="S2" s="2"/>
    </row>
    <row r="3" spans="1:19" ht="45">
      <c r="B3" s="3" t="s">
        <v>264</v>
      </c>
      <c r="C3" s="20" t="s">
        <v>439</v>
      </c>
      <c r="D3" s="2" t="s">
        <v>425</v>
      </c>
      <c r="E3" s="2" t="s">
        <v>426</v>
      </c>
      <c r="F3" s="2" t="s">
        <v>427</v>
      </c>
      <c r="G3" s="4" t="s">
        <v>267</v>
      </c>
      <c r="H3" s="24" t="s">
        <v>432</v>
      </c>
      <c r="I3" s="25" t="s">
        <v>428</v>
      </c>
      <c r="J3" s="26" t="s">
        <v>435</v>
      </c>
      <c r="K3" s="26" t="s">
        <v>436</v>
      </c>
      <c r="L3" s="24" t="s">
        <v>430</v>
      </c>
      <c r="M3" s="24" t="s">
        <v>431</v>
      </c>
      <c r="N3" s="5" t="s">
        <v>429</v>
      </c>
      <c r="O3" s="6" t="s">
        <v>268</v>
      </c>
      <c r="P3" s="5" t="s">
        <v>269</v>
      </c>
      <c r="Q3" s="24" t="s">
        <v>433</v>
      </c>
      <c r="R3" s="24" t="s">
        <v>434</v>
      </c>
      <c r="S3" s="27" t="s">
        <v>440</v>
      </c>
    </row>
    <row r="4" spans="1:19" ht="15.75">
      <c r="A4" s="7"/>
      <c r="B4" s="13">
        <v>300001001</v>
      </c>
      <c r="C4" s="21">
        <v>1</v>
      </c>
      <c r="D4" s="13" t="s">
        <v>0</v>
      </c>
      <c r="E4" s="13"/>
      <c r="F4" s="14"/>
      <c r="G4" s="14" t="str">
        <f>IFERROR(INDEX(#REF!,MATCH($D4,#REF!,0)),"Pièce")</f>
        <v>Pièce</v>
      </c>
      <c r="H4" s="14">
        <f>IFERROR(INDEX(#REF!,MATCH(bdd!D4,#REF!,0)),0)</f>
        <v>0</v>
      </c>
      <c r="I4" s="14">
        <f>IFERROR(INDEX(#REF!,MATCH(bdd!D4,#REF!,0)),0)</f>
        <v>0</v>
      </c>
      <c r="J4" s="14">
        <f>IFERROR(K4/INDEX(#REF!,MATCH(bdd!D4,#REF!,0)),0)</f>
        <v>0</v>
      </c>
      <c r="K4" s="14">
        <f>IF(E4="",0,INDEX(#REF!,MATCH(bdd!E4,#REF!,0))+IF(F4="",0,INDEX(#REF!,MATCH(bdd!F4,#REF!,0))))</f>
        <v>0</v>
      </c>
      <c r="L4" s="14">
        <f>IFERROR(INDEX(#REF!,MATCH(bdd!D4,#REF!,0)),0)</f>
        <v>0</v>
      </c>
      <c r="M4" s="14" t="e">
        <f t="shared" ref="M4:M13" si="0">L4*O4</f>
        <v>#VALUE!</v>
      </c>
      <c r="N4" s="14" t="str">
        <f>IFERROR(INDEX(#REF!,MATCH(bdd!$D4,#REF!,0)),"Pièce")</f>
        <v>Pièce</v>
      </c>
      <c r="O4" s="14" t="str">
        <f>IFERROR(INDEX(#REF!,MATCH(bdd!$D4,#REF!,0)),"Pièce")</f>
        <v>Pièce</v>
      </c>
      <c r="P4" s="14" t="str">
        <f>IFERROR(INDEX(#REF!,MATCH(bdd!$D4,#REF!,0)),"Pièce")</f>
        <v>Pièce</v>
      </c>
      <c r="Q4" s="32" t="str">
        <f t="shared" ref="Q4:Q13" si="1">IFERROR((H4+J4-N4)-L4,"")</f>
        <v/>
      </c>
      <c r="R4" s="29">
        <f t="shared" ref="R4:R13" si="2">IFERROR(Q4*O4,0)</f>
        <v>0</v>
      </c>
      <c r="S4" s="14">
        <f t="shared" ref="S4:S67" si="3">RANK(R4,$R$4:$R$909,0)</f>
        <v>1</v>
      </c>
    </row>
    <row r="5" spans="1:19" ht="15.75">
      <c r="A5" s="7"/>
      <c r="B5" s="13">
        <v>300004001</v>
      </c>
      <c r="C5" s="21">
        <v>1</v>
      </c>
      <c r="D5" s="13" t="s">
        <v>317</v>
      </c>
      <c r="E5" s="13" t="s">
        <v>444</v>
      </c>
      <c r="F5" s="14"/>
      <c r="G5" s="14" t="str">
        <f>IFERROR(INDEX(#REF!,MATCH($D5,#REF!,0)),"Pièce")</f>
        <v>Pièce</v>
      </c>
      <c r="H5" s="14">
        <f>IFERROR(INDEX(#REF!,MATCH(bdd!D5,#REF!,0)),0)</f>
        <v>0</v>
      </c>
      <c r="I5" s="14">
        <f>IFERROR(INDEX(#REF!,MATCH(bdd!D5,#REF!,0)),0)</f>
        <v>0</v>
      </c>
      <c r="J5" s="14">
        <f>IFERROR(K5/INDEX(#REF!,MATCH(bdd!D5,#REF!,0)),0)</f>
        <v>0</v>
      </c>
      <c r="K5" s="14" t="e">
        <f>IF(E5="",0,INDEX(#REF!,MATCH(bdd!E5,#REF!,0))+IF(F5="",0,INDEX(#REF!,MATCH(bdd!F5,#REF!,0))))</f>
        <v>#REF!</v>
      </c>
      <c r="L5" s="14">
        <f>IFERROR(INDEX(#REF!,MATCH(bdd!D5,#REF!,0)),0)</f>
        <v>0</v>
      </c>
      <c r="M5" s="14">
        <f t="shared" si="0"/>
        <v>0</v>
      </c>
      <c r="N5" s="14">
        <f>IFERROR(INDEX(#REF!,MATCH(bdd!$D5,#REF!,0)),0)</f>
        <v>0</v>
      </c>
      <c r="O5" s="14">
        <f>IFERROR(INDEX(#REF!,MATCH(bdd!$D5,#REF!,0)),0)</f>
        <v>0</v>
      </c>
      <c r="P5" s="14">
        <f>IFERROR(INDEX(#REF!,MATCH(bdd!$D5,#REF!,0)),0)</f>
        <v>0</v>
      </c>
      <c r="Q5" s="32">
        <f t="shared" si="1"/>
        <v>0</v>
      </c>
      <c r="R5" s="29">
        <f t="shared" si="2"/>
        <v>0</v>
      </c>
      <c r="S5" s="14">
        <f t="shared" si="3"/>
        <v>1</v>
      </c>
    </row>
    <row r="6" spans="1:19" ht="15.75">
      <c r="A6" s="7"/>
      <c r="B6" s="13">
        <v>300016001</v>
      </c>
      <c r="C6" s="21">
        <v>1</v>
      </c>
      <c r="D6" s="13" t="s">
        <v>318</v>
      </c>
      <c r="E6" s="13"/>
      <c r="F6" s="14"/>
      <c r="G6" s="14" t="str">
        <f>IFERROR(INDEX(#REF!,MATCH($D6,#REF!,0)),"Pièce")</f>
        <v>Pièce</v>
      </c>
      <c r="H6" s="14">
        <f>IFERROR(INDEX(#REF!,MATCH(bdd!D6,#REF!,0)),0)</f>
        <v>0</v>
      </c>
      <c r="I6" s="14">
        <f>IFERROR(INDEX(#REF!,MATCH(bdd!D6,#REF!,0)),0)</f>
        <v>0</v>
      </c>
      <c r="J6" s="14">
        <f>IFERROR(K6/INDEX(#REF!,MATCH(bdd!D6,#REF!,0)),0)</f>
        <v>0</v>
      </c>
      <c r="K6" s="14">
        <f>IF(E6="",0,INDEX(#REF!,MATCH(bdd!E6,#REF!,0))+IF(F6="",0,INDEX(#REF!,MATCH(bdd!F6,#REF!,0))))</f>
        <v>0</v>
      </c>
      <c r="L6" s="14">
        <f>IFERROR(INDEX(#REF!,MATCH(bdd!D6,#REF!,0)),0)</f>
        <v>0</v>
      </c>
      <c r="M6" s="14">
        <f t="shared" si="0"/>
        <v>0</v>
      </c>
      <c r="N6" s="14">
        <f>IFERROR(INDEX(#REF!,MATCH(bdd!$D6,#REF!,0)),0)</f>
        <v>0</v>
      </c>
      <c r="O6" s="14">
        <f>IFERROR(INDEX(#REF!,MATCH(bdd!$D6,#REF!,0)),0)</f>
        <v>0</v>
      </c>
      <c r="P6" s="14">
        <f>IFERROR(INDEX(#REF!,MATCH(bdd!$D6,#REF!,0)),0)</f>
        <v>0</v>
      </c>
      <c r="Q6" s="32">
        <f t="shared" si="1"/>
        <v>0</v>
      </c>
      <c r="R6" s="29">
        <f t="shared" si="2"/>
        <v>0</v>
      </c>
      <c r="S6" s="14">
        <f t="shared" si="3"/>
        <v>1</v>
      </c>
    </row>
    <row r="7" spans="1:19" ht="15.75">
      <c r="A7" s="7"/>
      <c r="B7" s="13">
        <v>301316001</v>
      </c>
      <c r="C7" s="21" t="s">
        <v>437</v>
      </c>
      <c r="D7" s="13" t="s">
        <v>300</v>
      </c>
      <c r="E7" s="13"/>
      <c r="F7" s="14"/>
      <c r="G7" s="14" t="str">
        <f>IFERROR(INDEX(#REF!,MATCH($D7,#REF!,0)),"Pièce")</f>
        <v>Pièce</v>
      </c>
      <c r="H7" s="14">
        <f>IFERROR(INDEX(#REF!,MATCH(bdd!D7,#REF!,0)),0)</f>
        <v>0</v>
      </c>
      <c r="I7" s="14">
        <f>IFERROR(INDEX(#REF!,MATCH(bdd!D7,#REF!,0)),0)</f>
        <v>0</v>
      </c>
      <c r="J7" s="14">
        <f>IFERROR(K7/INDEX(#REF!,MATCH(bdd!D7,#REF!,0)),0)</f>
        <v>0</v>
      </c>
      <c r="K7" s="14">
        <f>IF(E7="",0,INDEX(#REF!,MATCH(bdd!E7,#REF!,0))+IF(F7="",0,INDEX(#REF!,MATCH(bdd!F7,#REF!,0))))</f>
        <v>0</v>
      </c>
      <c r="L7" s="14">
        <f>IFERROR(INDEX(#REF!,MATCH(bdd!D7,#REF!,0)),0)</f>
        <v>0</v>
      </c>
      <c r="M7" s="14">
        <f t="shared" si="0"/>
        <v>0</v>
      </c>
      <c r="N7" s="14">
        <f>IFERROR(INDEX(#REF!,MATCH(bdd!$D7,#REF!,0)),0)</f>
        <v>0</v>
      </c>
      <c r="O7" s="14">
        <f>IFERROR(INDEX(#REF!,MATCH(bdd!$D7,#REF!,0)),0)</f>
        <v>0</v>
      </c>
      <c r="P7" s="14">
        <f>IFERROR(INDEX(#REF!,MATCH(bdd!$D7,#REF!,0)),0)</f>
        <v>0</v>
      </c>
      <c r="Q7" s="32">
        <f t="shared" si="1"/>
        <v>0</v>
      </c>
      <c r="R7" s="29">
        <f t="shared" si="2"/>
        <v>0</v>
      </c>
      <c r="S7" s="14">
        <f t="shared" si="3"/>
        <v>1</v>
      </c>
    </row>
    <row r="8" spans="1:19" ht="31.5">
      <c r="A8" s="7"/>
      <c r="B8" s="13">
        <v>300018001</v>
      </c>
      <c r="C8" s="21" t="s">
        <v>437</v>
      </c>
      <c r="D8" s="13" t="s">
        <v>303</v>
      </c>
      <c r="E8" s="13" t="s">
        <v>535</v>
      </c>
      <c r="F8" s="14"/>
      <c r="G8" s="14" t="str">
        <f>IFERROR(INDEX(#REF!,MATCH($D8,#REF!,0)),"Pièce")</f>
        <v>Pièce</v>
      </c>
      <c r="H8" s="14">
        <f>IFERROR(INDEX(#REF!,MATCH(bdd!D8,#REF!,0)),0)</f>
        <v>0</v>
      </c>
      <c r="I8" s="14">
        <f>IFERROR(INDEX(#REF!,MATCH(bdd!D8,#REF!,0)),0)</f>
        <v>0</v>
      </c>
      <c r="J8" s="14">
        <f>IFERROR(K8/INDEX(#REF!,MATCH(bdd!D8,#REF!,0)),0)</f>
        <v>0</v>
      </c>
      <c r="K8" s="14" t="e">
        <f>IF(E8="",0,INDEX(#REF!,MATCH(bdd!E8,#REF!,0))+IF(F8="",0,INDEX(#REF!,MATCH(bdd!F8,#REF!,0))))</f>
        <v>#REF!</v>
      </c>
      <c r="L8" s="14">
        <f>IFERROR(INDEX(#REF!,MATCH(bdd!D8,#REF!,0)),0)</f>
        <v>0</v>
      </c>
      <c r="M8" s="14">
        <f t="shared" si="0"/>
        <v>0</v>
      </c>
      <c r="N8" s="14">
        <f>IFERROR(INDEX(#REF!,MATCH(bdd!$D8,#REF!,0)),0)</f>
        <v>0</v>
      </c>
      <c r="O8" s="14">
        <f>IFERROR(INDEX(#REF!,MATCH(bdd!$D8,#REF!,0)),0)</f>
        <v>0</v>
      </c>
      <c r="P8" s="14">
        <f>IFERROR(INDEX(#REF!,MATCH(bdd!$D8,#REF!,0)),0)</f>
        <v>0</v>
      </c>
      <c r="Q8" s="32">
        <f t="shared" si="1"/>
        <v>0</v>
      </c>
      <c r="R8" s="29">
        <f t="shared" si="2"/>
        <v>0</v>
      </c>
      <c r="S8" s="14">
        <f t="shared" si="3"/>
        <v>1</v>
      </c>
    </row>
    <row r="9" spans="1:19" ht="15.75">
      <c r="A9" s="7"/>
      <c r="B9" s="13">
        <v>303885001</v>
      </c>
      <c r="C9" s="21" t="s">
        <v>437</v>
      </c>
      <c r="D9" s="13" t="s">
        <v>453</v>
      </c>
      <c r="E9" s="13" t="s">
        <v>532</v>
      </c>
      <c r="F9" s="14"/>
      <c r="G9" s="14" t="str">
        <f>IFERROR(INDEX(#REF!,MATCH($D9,#REF!,0)),"Pièce")</f>
        <v>Pièce</v>
      </c>
      <c r="H9" s="14">
        <f>IFERROR(INDEX(#REF!,MATCH(bdd!D9,#REF!,0)),0)</f>
        <v>0</v>
      </c>
      <c r="I9" s="14">
        <f>IFERROR(INDEX(#REF!,MATCH(bdd!D9,#REF!,0)),0)</f>
        <v>0</v>
      </c>
      <c r="J9" s="14">
        <f>IFERROR(K9/INDEX(#REF!,MATCH(bdd!D9,#REF!,0)),0)</f>
        <v>0</v>
      </c>
      <c r="K9" s="14" t="e">
        <f>IF(E9="",0,INDEX(#REF!,MATCH(bdd!E9,#REF!,0))+IF(F9="",0,INDEX(#REF!,MATCH(bdd!F9,#REF!,0))))</f>
        <v>#REF!</v>
      </c>
      <c r="L9" s="14">
        <f>IFERROR(INDEX(#REF!,MATCH(bdd!D9,#REF!,0)),0)</f>
        <v>0</v>
      </c>
      <c r="M9" s="14">
        <f t="shared" si="0"/>
        <v>0</v>
      </c>
      <c r="N9" s="14">
        <f>IFERROR(INDEX(#REF!,MATCH(bdd!$D9,#REF!,0)),0)</f>
        <v>0</v>
      </c>
      <c r="O9" s="14">
        <f>IFERROR(INDEX(#REF!,MATCH(bdd!$D9,#REF!,0)),0)</f>
        <v>0</v>
      </c>
      <c r="P9" s="14">
        <f>IFERROR(INDEX(#REF!,MATCH(bdd!$D9,#REF!,0)),0)</f>
        <v>0</v>
      </c>
      <c r="Q9" s="32">
        <f t="shared" si="1"/>
        <v>0</v>
      </c>
      <c r="R9" s="29">
        <f t="shared" si="2"/>
        <v>0</v>
      </c>
      <c r="S9" s="14">
        <f t="shared" si="3"/>
        <v>1</v>
      </c>
    </row>
    <row r="10" spans="1:19" ht="15.75">
      <c r="A10" s="7"/>
      <c r="B10" s="13">
        <v>300555001</v>
      </c>
      <c r="C10" s="21">
        <v>1</v>
      </c>
      <c r="D10" s="13" t="s">
        <v>470</v>
      </c>
      <c r="E10" s="13" t="s">
        <v>512</v>
      </c>
      <c r="F10" s="14"/>
      <c r="G10" s="14" t="str">
        <f>IFERROR(INDEX(#REF!,MATCH($D10,#REF!,0)),"Pièce")</f>
        <v>Pièce</v>
      </c>
      <c r="H10" s="14">
        <f>IFERROR(INDEX(#REF!,MATCH(bdd!D10,#REF!,0)),0)</f>
        <v>0</v>
      </c>
      <c r="I10" s="14">
        <f>IFERROR(INDEX(#REF!,MATCH(bdd!D10,#REF!,0)),0)</f>
        <v>0</v>
      </c>
      <c r="J10" s="14">
        <f>IFERROR(K10/INDEX(#REF!,MATCH(bdd!D10,#REF!,0)),0)</f>
        <v>0</v>
      </c>
      <c r="K10" s="14" t="e">
        <f>IF(E10="",0,INDEX(#REF!,MATCH(bdd!E10,#REF!,0))+IF(F10="",0,INDEX(#REF!,MATCH(bdd!F10,#REF!,0))))</f>
        <v>#REF!</v>
      </c>
      <c r="L10" s="14">
        <f>IFERROR(INDEX(#REF!,MATCH(bdd!D10,#REF!,0)),0)</f>
        <v>0</v>
      </c>
      <c r="M10" s="14">
        <f t="shared" si="0"/>
        <v>0</v>
      </c>
      <c r="N10" s="14">
        <f>IFERROR(INDEX(#REF!,MATCH(bdd!$D10,#REF!,0)),0)</f>
        <v>0</v>
      </c>
      <c r="O10" s="14">
        <f>IFERROR(INDEX(#REF!,MATCH(bdd!$D10,#REF!,0)),0)</f>
        <v>0</v>
      </c>
      <c r="P10" s="14">
        <f>IFERROR(INDEX(#REF!,MATCH(bdd!$D10,#REF!,0)),0)</f>
        <v>0</v>
      </c>
      <c r="Q10" s="32">
        <f t="shared" si="1"/>
        <v>0</v>
      </c>
      <c r="R10" s="29">
        <f t="shared" si="2"/>
        <v>0</v>
      </c>
      <c r="S10" s="14">
        <f t="shared" si="3"/>
        <v>1</v>
      </c>
    </row>
    <row r="11" spans="1:19" ht="27.75" customHeight="1">
      <c r="A11" s="7"/>
      <c r="B11" s="13">
        <v>300031001</v>
      </c>
      <c r="C11" s="21">
        <v>1</v>
      </c>
      <c r="D11" s="13" t="s">
        <v>320</v>
      </c>
      <c r="E11" s="13" t="s">
        <v>404</v>
      </c>
      <c r="F11" s="14"/>
      <c r="G11" s="14" t="str">
        <f>IFERROR(INDEX(#REF!,MATCH($D11,#REF!,0)),"Pièce")</f>
        <v>Pièce</v>
      </c>
      <c r="H11" s="14">
        <f>IFERROR(INDEX(#REF!,MATCH(bdd!D11,#REF!,0)),0)</f>
        <v>0</v>
      </c>
      <c r="I11" s="14">
        <f>IFERROR(INDEX(#REF!,MATCH(bdd!D11,#REF!,0)),0)</f>
        <v>0</v>
      </c>
      <c r="J11" s="14">
        <f>IFERROR(K11/INDEX(#REF!,MATCH(bdd!D11,#REF!,0)),0)</f>
        <v>0</v>
      </c>
      <c r="K11" s="14" t="e">
        <f>IF(E11="",0,INDEX(#REF!,MATCH(bdd!E11,#REF!,0))+IF(F11="",0,INDEX(#REF!,MATCH(bdd!F11,#REF!,0))))</f>
        <v>#REF!</v>
      </c>
      <c r="L11" s="14">
        <f>IFERROR(INDEX(#REF!,MATCH(bdd!D11,#REF!,0)),0)</f>
        <v>0</v>
      </c>
      <c r="M11" s="14">
        <f t="shared" si="0"/>
        <v>0</v>
      </c>
      <c r="N11" s="14">
        <f>IFERROR(INDEX(#REF!,MATCH(bdd!$D11,#REF!,0)),0)</f>
        <v>0</v>
      </c>
      <c r="O11" s="14">
        <f>IFERROR(INDEX(#REF!,MATCH(bdd!$D11,#REF!,0)),0)</f>
        <v>0</v>
      </c>
      <c r="P11" s="14">
        <f>IFERROR(INDEX(#REF!,MATCH(bdd!$D11,#REF!,0)),0)</f>
        <v>0</v>
      </c>
      <c r="Q11" s="32">
        <f t="shared" si="1"/>
        <v>0</v>
      </c>
      <c r="R11" s="29">
        <f t="shared" si="2"/>
        <v>0</v>
      </c>
      <c r="S11" s="14">
        <f t="shared" si="3"/>
        <v>1</v>
      </c>
    </row>
    <row r="12" spans="1:19" ht="31.5">
      <c r="A12" s="7"/>
      <c r="B12" s="13">
        <v>300033001</v>
      </c>
      <c r="C12" s="16">
        <v>1</v>
      </c>
      <c r="D12" s="13" t="s">
        <v>265</v>
      </c>
      <c r="E12" s="13" t="s">
        <v>499</v>
      </c>
      <c r="F12" s="14"/>
      <c r="G12" s="14" t="str">
        <f>IFERROR(INDEX(#REF!,MATCH($D12,#REF!,0)),"Pièce")</f>
        <v>Pièce</v>
      </c>
      <c r="H12" s="14">
        <f>IFERROR(INDEX(#REF!,MATCH(bdd!D12,#REF!,0)),0)</f>
        <v>0</v>
      </c>
      <c r="I12" s="14">
        <f>IFERROR(INDEX(#REF!,MATCH(bdd!D12,#REF!,0)),0)</f>
        <v>0</v>
      </c>
      <c r="J12" s="14">
        <f>IFERROR(K12/INDEX(#REF!,MATCH(bdd!D12,#REF!,0)),0)</f>
        <v>0</v>
      </c>
      <c r="K12" s="14" t="e">
        <f>IF(E12="",0,INDEX(#REF!,MATCH(bdd!E12,#REF!,0))+IF(F12="",0,INDEX(#REF!,MATCH(bdd!F12,#REF!,0))))</f>
        <v>#REF!</v>
      </c>
      <c r="L12" s="14">
        <f>IFERROR(INDEX(#REF!,MATCH(bdd!D12,#REF!,0)),0)</f>
        <v>0</v>
      </c>
      <c r="M12" s="14">
        <f t="shared" si="0"/>
        <v>0</v>
      </c>
      <c r="N12" s="14">
        <f>IFERROR(INDEX(#REF!,MATCH(bdd!$D12,#REF!,0)),0)</f>
        <v>0</v>
      </c>
      <c r="O12" s="14">
        <f>IFERROR(INDEX(#REF!,MATCH(bdd!$D12,#REF!,0)),0)</f>
        <v>0</v>
      </c>
      <c r="P12" s="14">
        <f>IFERROR(INDEX(#REF!,MATCH(bdd!$D12,#REF!,0)),0)</f>
        <v>0</v>
      </c>
      <c r="Q12" s="32">
        <f t="shared" si="1"/>
        <v>0</v>
      </c>
      <c r="R12" s="29">
        <f t="shared" si="2"/>
        <v>0</v>
      </c>
      <c r="S12" s="14">
        <f t="shared" si="3"/>
        <v>1</v>
      </c>
    </row>
    <row r="13" spans="1:19" ht="15.75">
      <c r="A13" s="7"/>
      <c r="B13" s="13">
        <v>300051001</v>
      </c>
      <c r="C13" s="21" t="s">
        <v>437</v>
      </c>
      <c r="D13" s="13" t="s">
        <v>266</v>
      </c>
      <c r="E13" s="15" t="s">
        <v>348</v>
      </c>
      <c r="F13" s="14"/>
      <c r="G13" s="14" t="str">
        <f>IFERROR(INDEX(#REF!,MATCH($D13,#REF!,0)),"Pièce")</f>
        <v>Pièce</v>
      </c>
      <c r="H13" s="14">
        <f>IFERROR(INDEX(#REF!,MATCH(bdd!D13,#REF!,0)),0)</f>
        <v>0</v>
      </c>
      <c r="I13" s="14">
        <f>IFERROR(INDEX(#REF!,MATCH(bdd!D13,#REF!,0)),0)</f>
        <v>0</v>
      </c>
      <c r="J13" s="14">
        <f>IFERROR(K13/INDEX(#REF!,MATCH(bdd!D13,#REF!,0)),0)</f>
        <v>0</v>
      </c>
      <c r="K13" s="14" t="e">
        <f>IF(E13="",0,INDEX(#REF!,MATCH(bdd!E13,#REF!,0))+IF(F13="",0,INDEX(#REF!,MATCH(bdd!F13,#REF!,0))))</f>
        <v>#REF!</v>
      </c>
      <c r="L13" s="14">
        <f>IFERROR(INDEX(#REF!,MATCH(bdd!D13,#REF!,0)),0)</f>
        <v>0</v>
      </c>
      <c r="M13" s="14">
        <f t="shared" si="0"/>
        <v>0</v>
      </c>
      <c r="N13" s="14">
        <f>IFERROR(INDEX(#REF!,MATCH(bdd!$D13,#REF!,0)),0)</f>
        <v>0</v>
      </c>
      <c r="O13" s="14">
        <f>IFERROR(INDEX(#REF!,MATCH(bdd!$D13,#REF!,0)),0)</f>
        <v>0</v>
      </c>
      <c r="P13" s="14">
        <f>IFERROR(INDEX(#REF!,MATCH(bdd!$D13,#REF!,0)),0)</f>
        <v>0</v>
      </c>
      <c r="Q13" s="32">
        <f t="shared" si="1"/>
        <v>0</v>
      </c>
      <c r="R13" s="29">
        <f t="shared" si="2"/>
        <v>0</v>
      </c>
      <c r="S13" s="14">
        <f t="shared" si="3"/>
        <v>1</v>
      </c>
    </row>
    <row r="14" spans="1:19" ht="15.75">
      <c r="A14" s="7"/>
      <c r="B14" s="13">
        <v>300601001</v>
      </c>
      <c r="C14" s="21" t="s">
        <v>437</v>
      </c>
      <c r="D14" s="13" t="s">
        <v>2</v>
      </c>
      <c r="E14" s="13" t="s">
        <v>442</v>
      </c>
      <c r="F14" s="14"/>
      <c r="G14" s="14" t="str">
        <f>IFERROR(INDEX(#REF!,MATCH($D14,#REF!,0)),"Pièce")</f>
        <v>Pièce</v>
      </c>
      <c r="H14" s="14">
        <f>IFERROR(INDEX(#REF!,MATCH(bdd!D14,#REF!,0)),0)</f>
        <v>0</v>
      </c>
      <c r="I14" s="14">
        <f>IFERROR(INDEX(#REF!,MATCH(bdd!D14,#REF!,0)),0)</f>
        <v>0</v>
      </c>
      <c r="J14" s="14">
        <f>IFERROR(K14/INDEX(#REF!,MATCH(bdd!D14,#REF!,0)),0)</f>
        <v>0</v>
      </c>
      <c r="K14" s="14" t="e">
        <f>IF(E14="",0,INDEX(#REF!,MATCH(bdd!E14,#REF!,0))+IF(F14="",0,INDEX(#REF!,MATCH(bdd!F14,#REF!,0))))</f>
        <v>#REF!</v>
      </c>
      <c r="L14" s="14">
        <f>IFERROR(INDEX(#REF!,MATCH(bdd!D14,#REF!,0)),0)</f>
        <v>0</v>
      </c>
      <c r="M14" s="14">
        <f t="shared" ref="M14:M38" si="4">L14*O14</f>
        <v>0</v>
      </c>
      <c r="N14" s="14">
        <f>IFERROR(INDEX(#REF!,MATCH(bdd!$D14,#REF!,0)),0)</f>
        <v>0</v>
      </c>
      <c r="O14" s="14">
        <f>IFERROR(INDEX(#REF!,MATCH(bdd!$D14,#REF!,0)),0)</f>
        <v>0</v>
      </c>
      <c r="P14" s="14">
        <f>IFERROR(INDEX(#REF!,MATCH(bdd!$D14,#REF!,0)),0)</f>
        <v>0</v>
      </c>
      <c r="Q14" s="32">
        <f t="shared" ref="Q14:Q55" si="5">IFERROR((H14+J14-N14)-L14,"")</f>
        <v>0</v>
      </c>
      <c r="R14" s="29">
        <f t="shared" ref="R14:R38" si="6">IFERROR(Q14*O14,0)</f>
        <v>0</v>
      </c>
      <c r="S14" s="14">
        <f t="shared" si="3"/>
        <v>1</v>
      </c>
    </row>
    <row r="15" spans="1:19" ht="15.75">
      <c r="A15" s="7"/>
      <c r="B15" s="13">
        <v>300602001</v>
      </c>
      <c r="C15" s="16" t="s">
        <v>437</v>
      </c>
      <c r="D15" s="13" t="s">
        <v>3</v>
      </c>
      <c r="E15" s="15" t="s">
        <v>327</v>
      </c>
      <c r="F15" s="14"/>
      <c r="G15" s="14" t="str">
        <f>IFERROR(INDEX(#REF!,MATCH($D15,#REF!,0)),"Pièce")</f>
        <v>Pièce</v>
      </c>
      <c r="H15" s="14">
        <f>IFERROR(INDEX(#REF!,MATCH(bdd!D15,#REF!,0)),0)</f>
        <v>0</v>
      </c>
      <c r="I15" s="14">
        <f>IFERROR(INDEX(#REF!,MATCH(bdd!D15,#REF!,0)),0)</f>
        <v>0</v>
      </c>
      <c r="J15" s="14">
        <f>IFERROR(K15/INDEX(#REF!,MATCH(bdd!D15,#REF!,0)),0)</f>
        <v>0</v>
      </c>
      <c r="K15" s="14" t="e">
        <f>IF(E15="",0,INDEX(#REF!,MATCH(bdd!E15,#REF!,0))+IF(F15="",0,INDEX(#REF!,MATCH(bdd!F15,#REF!,0))))</f>
        <v>#REF!</v>
      </c>
      <c r="L15" s="14">
        <f>IFERROR(INDEX(#REF!,MATCH(bdd!D15,#REF!,0)),0)</f>
        <v>0</v>
      </c>
      <c r="M15" s="14">
        <f t="shared" si="4"/>
        <v>0</v>
      </c>
      <c r="N15" s="14">
        <f>IFERROR(INDEX(#REF!,MATCH(bdd!$D15,#REF!,0)),0)</f>
        <v>0</v>
      </c>
      <c r="O15" s="14">
        <f>IFERROR(INDEX(#REF!,MATCH(bdd!$D15,#REF!,0)),0)</f>
        <v>0</v>
      </c>
      <c r="P15" s="14">
        <f>IFERROR(INDEX(#REF!,MATCH(bdd!$D15,#REF!,0)),0)</f>
        <v>0</v>
      </c>
      <c r="Q15" s="32">
        <f t="shared" si="5"/>
        <v>0</v>
      </c>
      <c r="R15" s="29">
        <f t="shared" si="6"/>
        <v>0</v>
      </c>
      <c r="S15" s="14">
        <f t="shared" si="3"/>
        <v>1</v>
      </c>
    </row>
    <row r="16" spans="1:19" ht="31.5">
      <c r="A16" s="7"/>
      <c r="B16" s="13">
        <v>307354001</v>
      </c>
      <c r="C16" s="21" t="s">
        <v>437</v>
      </c>
      <c r="D16" s="13" t="s">
        <v>4</v>
      </c>
      <c r="E16" s="15" t="s">
        <v>328</v>
      </c>
      <c r="F16" s="14"/>
      <c r="G16" s="14" t="str">
        <f>IFERROR(INDEX(#REF!,MATCH($D16,#REF!,0)),"Pièce")</f>
        <v>Pièce</v>
      </c>
      <c r="H16" s="14">
        <f>IFERROR(INDEX(#REF!,MATCH(bdd!D16,#REF!,0)),0)</f>
        <v>0</v>
      </c>
      <c r="I16" s="14">
        <f>IFERROR(INDEX(#REF!,MATCH(bdd!D16,#REF!,0)),0)</f>
        <v>0</v>
      </c>
      <c r="J16" s="14">
        <f>IFERROR(K16/INDEX(#REF!,MATCH(bdd!D16,#REF!,0)),0)</f>
        <v>0</v>
      </c>
      <c r="K16" s="14" t="e">
        <f>IF(E16="",0,INDEX(#REF!,MATCH(bdd!E16,#REF!,0))+IF(F16="",0,INDEX(#REF!,MATCH(bdd!F16,#REF!,0))))</f>
        <v>#REF!</v>
      </c>
      <c r="L16" s="14">
        <f>IFERROR(INDEX(#REF!,MATCH(bdd!D16,#REF!,0)),0)</f>
        <v>0</v>
      </c>
      <c r="M16" s="14">
        <f t="shared" si="4"/>
        <v>0</v>
      </c>
      <c r="N16" s="14">
        <f>IFERROR(INDEX(#REF!,MATCH(bdd!$D16,#REF!,0)),0)</f>
        <v>0</v>
      </c>
      <c r="O16" s="14">
        <f>IFERROR(INDEX(#REF!,MATCH(bdd!$D16,#REF!,0)),0)</f>
        <v>0</v>
      </c>
      <c r="P16" s="14">
        <f>IFERROR(INDEX(#REF!,MATCH(bdd!$D16,#REF!,0)),0)</f>
        <v>0</v>
      </c>
      <c r="Q16" s="32">
        <f t="shared" si="5"/>
        <v>0</v>
      </c>
      <c r="R16" s="29">
        <f t="shared" si="6"/>
        <v>0</v>
      </c>
      <c r="S16" s="14">
        <f t="shared" si="3"/>
        <v>1</v>
      </c>
    </row>
    <row r="17" spans="1:19" ht="15.75">
      <c r="A17" s="7"/>
      <c r="B17" s="13">
        <v>300669001</v>
      </c>
      <c r="C17" s="21" t="s">
        <v>437</v>
      </c>
      <c r="D17" s="13" t="s">
        <v>5</v>
      </c>
      <c r="E17" s="15" t="s">
        <v>329</v>
      </c>
      <c r="F17" s="14"/>
      <c r="G17" s="14" t="str">
        <f>IFERROR(INDEX(#REF!,MATCH($D17,#REF!,0)),"Pièce")</f>
        <v>Pièce</v>
      </c>
      <c r="H17" s="14">
        <f>IFERROR(INDEX(#REF!,MATCH(bdd!D17,#REF!,0)),0)</f>
        <v>0</v>
      </c>
      <c r="I17" s="14">
        <f>IFERROR(INDEX(#REF!,MATCH(bdd!D17,#REF!,0)),0)</f>
        <v>0</v>
      </c>
      <c r="J17" s="14">
        <f>IFERROR(K17/INDEX(#REF!,MATCH(bdd!D17,#REF!,0)),0)</f>
        <v>0</v>
      </c>
      <c r="K17" s="14" t="e">
        <f>IF(E17="",0,INDEX(#REF!,MATCH(bdd!E17,#REF!,0))+IF(F17="",0,INDEX(#REF!,MATCH(bdd!F17,#REF!,0))))</f>
        <v>#REF!</v>
      </c>
      <c r="L17" s="14">
        <f>IFERROR(INDEX(#REF!,MATCH(bdd!D17,#REF!,0)),0)</f>
        <v>0</v>
      </c>
      <c r="M17" s="14">
        <f t="shared" si="4"/>
        <v>0</v>
      </c>
      <c r="N17" s="14">
        <f>IFERROR(INDEX(#REF!,MATCH(bdd!$D17,#REF!,0)),0)</f>
        <v>0</v>
      </c>
      <c r="O17" s="14">
        <f>IFERROR(INDEX(#REF!,MATCH(bdd!$D17,#REF!,0)),0)</f>
        <v>0</v>
      </c>
      <c r="P17" s="14">
        <f>IFERROR(INDEX(#REF!,MATCH(bdd!$D17,#REF!,0)),0)</f>
        <v>0</v>
      </c>
      <c r="Q17" s="32">
        <f t="shared" si="5"/>
        <v>0</v>
      </c>
      <c r="R17" s="29">
        <f t="shared" si="6"/>
        <v>0</v>
      </c>
      <c r="S17" s="14">
        <f t="shared" si="3"/>
        <v>1</v>
      </c>
    </row>
    <row r="18" spans="1:19" ht="15.75">
      <c r="A18" s="7"/>
      <c r="B18" s="13">
        <v>300604001</v>
      </c>
      <c r="C18" s="21" t="s">
        <v>437</v>
      </c>
      <c r="D18" s="13" t="s">
        <v>6</v>
      </c>
      <c r="E18" s="15" t="s">
        <v>330</v>
      </c>
      <c r="F18" s="14"/>
      <c r="G18" s="14" t="str">
        <f>IFERROR(INDEX(#REF!,MATCH($D18,#REF!,0)),"Pièce")</f>
        <v>Pièce</v>
      </c>
      <c r="H18" s="14">
        <f>IFERROR(INDEX(#REF!,MATCH(bdd!D18,#REF!,0)),0)</f>
        <v>0</v>
      </c>
      <c r="I18" s="14">
        <f>IFERROR(INDEX(#REF!,MATCH(bdd!D18,#REF!,0)),0)</f>
        <v>0</v>
      </c>
      <c r="J18" s="14">
        <f>IFERROR(K18/INDEX(#REF!,MATCH(bdd!D18,#REF!,0)),0)</f>
        <v>0</v>
      </c>
      <c r="K18" s="14" t="e">
        <f>IF(E18="",0,INDEX(#REF!,MATCH(bdd!E18,#REF!,0))+IF(F18="",0,INDEX(#REF!,MATCH(bdd!F18,#REF!,0))))</f>
        <v>#REF!</v>
      </c>
      <c r="L18" s="14">
        <f>IFERROR(INDEX(#REF!,MATCH(bdd!D18,#REF!,0)),0)</f>
        <v>0</v>
      </c>
      <c r="M18" s="14">
        <f t="shared" si="4"/>
        <v>0</v>
      </c>
      <c r="N18" s="14">
        <f>IFERROR(INDEX(#REF!,MATCH(bdd!$D18,#REF!,0)),0)</f>
        <v>0</v>
      </c>
      <c r="O18" s="14">
        <f>IFERROR(INDEX(#REF!,MATCH(bdd!$D18,#REF!,0)),0)</f>
        <v>0</v>
      </c>
      <c r="P18" s="14">
        <f>IFERROR(INDEX(#REF!,MATCH(bdd!$D18,#REF!,0)),0)</f>
        <v>0</v>
      </c>
      <c r="Q18" s="32">
        <f t="shared" si="5"/>
        <v>0</v>
      </c>
      <c r="R18" s="29">
        <f t="shared" si="6"/>
        <v>0</v>
      </c>
      <c r="S18" s="14">
        <f t="shared" si="3"/>
        <v>1</v>
      </c>
    </row>
    <row r="19" spans="1:19" ht="15.75">
      <c r="A19" s="7"/>
      <c r="B19" s="13">
        <v>300608001</v>
      </c>
      <c r="C19" s="21" t="s">
        <v>437</v>
      </c>
      <c r="D19" s="13" t="s">
        <v>7</v>
      </c>
      <c r="E19" s="15" t="s">
        <v>331</v>
      </c>
      <c r="F19" s="14"/>
      <c r="G19" s="14" t="str">
        <f>IFERROR(INDEX(#REF!,MATCH($D19,#REF!,0)),"Pièce")</f>
        <v>Pièce</v>
      </c>
      <c r="H19" s="14">
        <f>IFERROR(INDEX(#REF!,MATCH(bdd!D19,#REF!,0)),0)</f>
        <v>0</v>
      </c>
      <c r="I19" s="14">
        <f>IFERROR(INDEX(#REF!,MATCH(bdd!D19,#REF!,0)),0)</f>
        <v>0</v>
      </c>
      <c r="J19" s="14">
        <f>IFERROR(K19/INDEX(#REF!,MATCH(bdd!D19,#REF!,0)),0)</f>
        <v>0</v>
      </c>
      <c r="K19" s="14" t="e">
        <f>IF(E19="",0,INDEX(#REF!,MATCH(bdd!E19,#REF!,0))+IF(F19="",0,INDEX(#REF!,MATCH(bdd!F19,#REF!,0))))</f>
        <v>#REF!</v>
      </c>
      <c r="L19" s="14">
        <f>IFERROR(INDEX(#REF!,MATCH(bdd!D19,#REF!,0)),0)</f>
        <v>0</v>
      </c>
      <c r="M19" s="14">
        <f t="shared" si="4"/>
        <v>0</v>
      </c>
      <c r="N19" s="14">
        <f>IFERROR(INDEX(#REF!,MATCH(bdd!$D19,#REF!,0)),0)</f>
        <v>0</v>
      </c>
      <c r="O19" s="14">
        <f>IFERROR(INDEX(#REF!,MATCH(bdd!$D19,#REF!,0)),0)</f>
        <v>0</v>
      </c>
      <c r="P19" s="14">
        <f>IFERROR(INDEX(#REF!,MATCH(bdd!$D19,#REF!,0)),0)</f>
        <v>0</v>
      </c>
      <c r="Q19" s="32">
        <f t="shared" si="5"/>
        <v>0</v>
      </c>
      <c r="R19" s="29">
        <f t="shared" si="6"/>
        <v>0</v>
      </c>
      <c r="S19" s="14">
        <f t="shared" si="3"/>
        <v>1</v>
      </c>
    </row>
    <row r="20" spans="1:19" ht="15.75">
      <c r="A20" s="7"/>
      <c r="B20" s="13">
        <v>302257001</v>
      </c>
      <c r="C20" s="21" t="s">
        <v>437</v>
      </c>
      <c r="D20" s="13" t="s">
        <v>8</v>
      </c>
      <c r="E20" s="13"/>
      <c r="F20" s="14"/>
      <c r="G20" s="14" t="str">
        <f>IFERROR(INDEX(#REF!,MATCH($D20,#REF!,0)),"Pièce")</f>
        <v>Pièce</v>
      </c>
      <c r="H20" s="14">
        <f>IFERROR(INDEX(#REF!,MATCH(bdd!D20,#REF!,0)),0)</f>
        <v>0</v>
      </c>
      <c r="I20" s="14">
        <f>IFERROR(INDEX(#REF!,MATCH(bdd!D20,#REF!,0)),0)</f>
        <v>0</v>
      </c>
      <c r="J20" s="14">
        <f>IFERROR(K20/INDEX(#REF!,MATCH(bdd!D20,#REF!,0)),0)</f>
        <v>0</v>
      </c>
      <c r="K20" s="14">
        <f>IF(E20="",0,INDEX(#REF!,MATCH(bdd!E20,#REF!,0))+IF(F20="",0,INDEX(#REF!,MATCH(bdd!F20,#REF!,0))))</f>
        <v>0</v>
      </c>
      <c r="L20" s="14">
        <f>IFERROR(INDEX(#REF!,MATCH(bdd!D20,#REF!,0)),0)</f>
        <v>0</v>
      </c>
      <c r="M20" s="14">
        <f t="shared" si="4"/>
        <v>0</v>
      </c>
      <c r="N20" s="14">
        <f>IFERROR(INDEX(#REF!,MATCH(bdd!$D20,#REF!,0)),0)</f>
        <v>0</v>
      </c>
      <c r="O20" s="14">
        <f>IFERROR(INDEX(#REF!,MATCH(bdd!$D20,#REF!,0)),0)</f>
        <v>0</v>
      </c>
      <c r="P20" s="14">
        <f>IFERROR(INDEX(#REF!,MATCH(bdd!$D20,#REF!,0)),0)</f>
        <v>0</v>
      </c>
      <c r="Q20" s="32">
        <f t="shared" si="5"/>
        <v>0</v>
      </c>
      <c r="R20" s="29">
        <f t="shared" si="6"/>
        <v>0</v>
      </c>
      <c r="S20" s="14">
        <f t="shared" si="3"/>
        <v>1</v>
      </c>
    </row>
    <row r="21" spans="1:19" ht="15.75">
      <c r="A21" s="7"/>
      <c r="B21" s="13">
        <v>300610001</v>
      </c>
      <c r="C21" s="21" t="s">
        <v>437</v>
      </c>
      <c r="D21" s="13" t="s">
        <v>9</v>
      </c>
      <c r="E21" s="15" t="s">
        <v>332</v>
      </c>
      <c r="F21" s="14"/>
      <c r="G21" s="14" t="str">
        <f>IFERROR(INDEX(#REF!,MATCH($D21,#REF!,0)),"Pièce")</f>
        <v>Pièce</v>
      </c>
      <c r="H21" s="14">
        <f>IFERROR(INDEX(#REF!,MATCH(bdd!D21,#REF!,0)),0)</f>
        <v>0</v>
      </c>
      <c r="I21" s="14">
        <f>IFERROR(INDEX(#REF!,MATCH(bdd!D21,#REF!,0)),0)</f>
        <v>0</v>
      </c>
      <c r="J21" s="14">
        <f>IFERROR(K21/INDEX(#REF!,MATCH(bdd!D21,#REF!,0)),0)</f>
        <v>0</v>
      </c>
      <c r="K21" s="14" t="e">
        <f>IF(E21="",0,INDEX(#REF!,MATCH(bdd!E21,#REF!,0))+IF(F21="",0,INDEX(#REF!,MATCH(bdd!F21,#REF!,0))))</f>
        <v>#REF!</v>
      </c>
      <c r="L21" s="14">
        <f>IFERROR(INDEX(#REF!,MATCH(bdd!D21,#REF!,0)),0)</f>
        <v>0</v>
      </c>
      <c r="M21" s="14">
        <f t="shared" si="4"/>
        <v>0</v>
      </c>
      <c r="N21" s="14">
        <f>IFERROR(INDEX(#REF!,MATCH(bdd!$D21,#REF!,0)),0)</f>
        <v>0</v>
      </c>
      <c r="O21" s="14">
        <f>IFERROR(INDEX(#REF!,MATCH(bdd!$D21,#REF!,0)),0)</f>
        <v>0</v>
      </c>
      <c r="P21" s="14">
        <f>IFERROR(INDEX(#REF!,MATCH(bdd!$D21,#REF!,0)),0)</f>
        <v>0</v>
      </c>
      <c r="Q21" s="32">
        <f t="shared" si="5"/>
        <v>0</v>
      </c>
      <c r="R21" s="29">
        <f t="shared" si="6"/>
        <v>0</v>
      </c>
      <c r="S21" s="14">
        <f t="shared" si="3"/>
        <v>1</v>
      </c>
    </row>
    <row r="22" spans="1:19" ht="15.75">
      <c r="A22" s="7"/>
      <c r="B22" s="13">
        <v>300611001</v>
      </c>
      <c r="C22" s="21" t="s">
        <v>437</v>
      </c>
      <c r="D22" s="13" t="s">
        <v>10</v>
      </c>
      <c r="E22" s="13" t="s">
        <v>501</v>
      </c>
      <c r="F22" s="14"/>
      <c r="G22" s="14" t="str">
        <f>IFERROR(INDEX(#REF!,MATCH($D22,#REF!,0)),"Pièce")</f>
        <v>Pièce</v>
      </c>
      <c r="H22" s="14">
        <f>IFERROR(INDEX(#REF!,MATCH(bdd!D22,#REF!,0)),0)</f>
        <v>0</v>
      </c>
      <c r="I22" s="14">
        <f>IFERROR(INDEX(#REF!,MATCH(bdd!D22,#REF!,0)),0)</f>
        <v>0</v>
      </c>
      <c r="J22" s="14">
        <f>IFERROR(K22/INDEX(#REF!,MATCH(bdd!D22,#REF!,0)),0)</f>
        <v>0</v>
      </c>
      <c r="K22" s="14" t="e">
        <f>IF(E22="",0,INDEX(#REF!,MATCH(bdd!E22,#REF!,0))+IF(F22="",0,INDEX(#REF!,MATCH(bdd!F22,#REF!,0))))</f>
        <v>#REF!</v>
      </c>
      <c r="L22" s="14">
        <f>IFERROR(INDEX(#REF!,MATCH(bdd!D22,#REF!,0)),0)</f>
        <v>0</v>
      </c>
      <c r="M22" s="14">
        <f t="shared" si="4"/>
        <v>0</v>
      </c>
      <c r="N22" s="14">
        <f>IFERROR(INDEX(#REF!,MATCH(bdd!$D22,#REF!,0)),0)</f>
        <v>0</v>
      </c>
      <c r="O22" s="14">
        <f>IFERROR(INDEX(#REF!,MATCH(bdd!$D22,#REF!,0)),0)</f>
        <v>0</v>
      </c>
      <c r="P22" s="14">
        <f>IFERROR(INDEX(#REF!,MATCH(bdd!$D22,#REF!,0)),0)</f>
        <v>0</v>
      </c>
      <c r="Q22" s="32">
        <f t="shared" si="5"/>
        <v>0</v>
      </c>
      <c r="R22" s="29">
        <f t="shared" si="6"/>
        <v>0</v>
      </c>
      <c r="S22" s="14">
        <f t="shared" si="3"/>
        <v>1</v>
      </c>
    </row>
    <row r="23" spans="1:19" ht="15.75">
      <c r="A23" s="7"/>
      <c r="B23" s="13">
        <v>300670001</v>
      </c>
      <c r="C23" s="21" t="s">
        <v>437</v>
      </c>
      <c r="D23" s="13" t="s">
        <v>11</v>
      </c>
      <c r="E23" s="13"/>
      <c r="F23" s="14"/>
      <c r="G23" s="14" t="str">
        <f>IFERROR(INDEX(#REF!,MATCH($D23,#REF!,0)),"Pièce")</f>
        <v>Pièce</v>
      </c>
      <c r="H23" s="14">
        <f>IFERROR(INDEX(#REF!,MATCH(bdd!D23,#REF!,0)),0)</f>
        <v>0</v>
      </c>
      <c r="I23" s="14">
        <f>IFERROR(INDEX(#REF!,MATCH(bdd!D23,#REF!,0)),0)</f>
        <v>0</v>
      </c>
      <c r="J23" s="14">
        <f>IFERROR(K23/INDEX(#REF!,MATCH(bdd!D23,#REF!,0)),0)</f>
        <v>0</v>
      </c>
      <c r="K23" s="14">
        <f>IF(E23="",0,INDEX(#REF!,MATCH(bdd!E23,#REF!,0))+IF(F23="",0,INDEX(#REF!,MATCH(bdd!F23,#REF!,0))))</f>
        <v>0</v>
      </c>
      <c r="L23" s="14">
        <f>IFERROR(INDEX(#REF!,MATCH(bdd!D23,#REF!,0)),0)</f>
        <v>0</v>
      </c>
      <c r="M23" s="14">
        <f t="shared" si="4"/>
        <v>0</v>
      </c>
      <c r="N23" s="14">
        <f>IFERROR(INDEX(#REF!,MATCH(bdd!$D23,#REF!,0)),0)</f>
        <v>0</v>
      </c>
      <c r="O23" s="14">
        <f>IFERROR(INDEX(#REF!,MATCH(bdd!$D23,#REF!,0)),0)</f>
        <v>0</v>
      </c>
      <c r="P23" s="14">
        <f>IFERROR(INDEX(#REF!,MATCH(bdd!$D23,#REF!,0)),0)</f>
        <v>0</v>
      </c>
      <c r="Q23" s="32">
        <f t="shared" si="5"/>
        <v>0</v>
      </c>
      <c r="R23" s="29">
        <f t="shared" si="6"/>
        <v>0</v>
      </c>
      <c r="S23" s="14">
        <f t="shared" si="3"/>
        <v>1</v>
      </c>
    </row>
    <row r="24" spans="1:19" ht="15.75">
      <c r="A24" s="7"/>
      <c r="B24" s="13">
        <v>300671001</v>
      </c>
      <c r="C24" s="21" t="s">
        <v>437</v>
      </c>
      <c r="D24" s="13" t="s">
        <v>12</v>
      </c>
      <c r="E24" s="15" t="s">
        <v>333</v>
      </c>
      <c r="F24" s="15"/>
      <c r="G24" s="14" t="str">
        <f>IFERROR(INDEX(#REF!,MATCH($D24,#REF!,0)),"Pièce")</f>
        <v>Pièce</v>
      </c>
      <c r="H24" s="14">
        <f>IFERROR(INDEX(#REF!,MATCH(bdd!D24,#REF!,0)),0)</f>
        <v>0</v>
      </c>
      <c r="I24" s="14">
        <f>IFERROR(INDEX(#REF!,MATCH(bdd!D24,#REF!,0)),0)</f>
        <v>0</v>
      </c>
      <c r="J24" s="14">
        <f>IFERROR(K24/INDEX(#REF!,MATCH(bdd!D24,#REF!,0)),0)</f>
        <v>0</v>
      </c>
      <c r="K24" s="14" t="e">
        <f>IF(E24="",0,INDEX(#REF!,MATCH(bdd!E24,#REF!,0))+IF(F24="",0,INDEX(#REF!,MATCH(bdd!F24,#REF!,0))))</f>
        <v>#REF!</v>
      </c>
      <c r="L24" s="14">
        <f>IFERROR(INDEX(#REF!,MATCH(bdd!D24,#REF!,0)),0)</f>
        <v>0</v>
      </c>
      <c r="M24" s="14">
        <f t="shared" si="4"/>
        <v>0</v>
      </c>
      <c r="N24" s="14">
        <f>IFERROR(INDEX(#REF!,MATCH(bdd!$D24,#REF!,0)),0)</f>
        <v>0</v>
      </c>
      <c r="O24" s="14">
        <f>IFERROR(INDEX(#REF!,MATCH(bdd!$D24,#REF!,0)),0)</f>
        <v>0</v>
      </c>
      <c r="P24" s="14">
        <f>IFERROR(INDEX(#REF!,MATCH(bdd!$D24,#REF!,0)),0)</f>
        <v>0</v>
      </c>
      <c r="Q24" s="32">
        <f t="shared" si="5"/>
        <v>0</v>
      </c>
      <c r="R24" s="29">
        <f t="shared" si="6"/>
        <v>0</v>
      </c>
      <c r="S24" s="14">
        <f t="shared" si="3"/>
        <v>1</v>
      </c>
    </row>
    <row r="25" spans="1:19" ht="15.75">
      <c r="A25" s="7"/>
      <c r="B25" s="13">
        <v>300612001</v>
      </c>
      <c r="C25" s="21" t="s">
        <v>437</v>
      </c>
      <c r="D25" s="13" t="s">
        <v>13</v>
      </c>
      <c r="E25" s="15" t="s">
        <v>334</v>
      </c>
      <c r="F25" s="14"/>
      <c r="G25" s="14" t="str">
        <f>IFERROR(INDEX(#REF!,MATCH($D25,#REF!,0)),"Pièce")</f>
        <v>Pièce</v>
      </c>
      <c r="H25" s="14">
        <f>IFERROR(INDEX(#REF!,MATCH(bdd!D25,#REF!,0)),0)</f>
        <v>0</v>
      </c>
      <c r="I25" s="14">
        <f>IFERROR(INDEX(#REF!,MATCH(bdd!D25,#REF!,0)),0)</f>
        <v>0</v>
      </c>
      <c r="J25" s="14">
        <f>IFERROR(K25/INDEX(#REF!,MATCH(bdd!D25,#REF!,0)),0)</f>
        <v>0</v>
      </c>
      <c r="K25" s="14" t="e">
        <f>IF(E25="",0,INDEX(#REF!,MATCH(bdd!E25,#REF!,0))+IF(F25="",0,INDEX(#REF!,MATCH(bdd!F25,#REF!,0))))</f>
        <v>#REF!</v>
      </c>
      <c r="L25" s="14">
        <f>IFERROR(INDEX(#REF!,MATCH(bdd!D25,#REF!,0)),0)</f>
        <v>0</v>
      </c>
      <c r="M25" s="14">
        <f t="shared" si="4"/>
        <v>0</v>
      </c>
      <c r="N25" s="14">
        <f>IFERROR(INDEX(#REF!,MATCH(bdd!$D25,#REF!,0)),0)</f>
        <v>0</v>
      </c>
      <c r="O25" s="14">
        <f>IFERROR(INDEX(#REF!,MATCH(bdd!$D25,#REF!,0)),0)</f>
        <v>0</v>
      </c>
      <c r="P25" s="14">
        <f>IFERROR(INDEX(#REF!,MATCH(bdd!$D25,#REF!,0)),0)</f>
        <v>0</v>
      </c>
      <c r="Q25" s="32">
        <f t="shared" si="5"/>
        <v>0</v>
      </c>
      <c r="R25" s="29">
        <f t="shared" si="6"/>
        <v>0</v>
      </c>
      <c r="S25" s="14">
        <f t="shared" si="3"/>
        <v>1</v>
      </c>
    </row>
    <row r="26" spans="1:19" ht="15.75">
      <c r="A26" s="7"/>
      <c r="B26" s="13">
        <v>306397001</v>
      </c>
      <c r="C26" s="21" t="s">
        <v>437</v>
      </c>
      <c r="D26" s="13" t="s">
        <v>14</v>
      </c>
      <c r="E26" s="13"/>
      <c r="F26" s="14"/>
      <c r="G26" s="14" t="str">
        <f>IFERROR(INDEX(#REF!,MATCH($D26,#REF!,0)),"Pièce")</f>
        <v>Pièce</v>
      </c>
      <c r="H26" s="14">
        <f>IFERROR(INDEX(#REF!,MATCH(bdd!D26,#REF!,0)),0)</f>
        <v>0</v>
      </c>
      <c r="I26" s="14">
        <f>IFERROR(INDEX(#REF!,MATCH(bdd!D26,#REF!,0)),0)</f>
        <v>0</v>
      </c>
      <c r="J26" s="14">
        <f>IFERROR(K26/INDEX(#REF!,MATCH(bdd!D26,#REF!,0)),0)</f>
        <v>0</v>
      </c>
      <c r="K26" s="14">
        <f>IF(E26="",0,INDEX(#REF!,MATCH(bdd!E26,#REF!,0))+IF(F26="",0,INDEX(#REF!,MATCH(bdd!F26,#REF!,0))))</f>
        <v>0</v>
      </c>
      <c r="L26" s="14">
        <f>IFERROR(INDEX(#REF!,MATCH(bdd!D26,#REF!,0)),0)</f>
        <v>0</v>
      </c>
      <c r="M26" s="14">
        <f t="shared" si="4"/>
        <v>0</v>
      </c>
      <c r="N26" s="14">
        <f>IFERROR(INDEX(#REF!,MATCH(bdd!$D26,#REF!,0)),0)</f>
        <v>0</v>
      </c>
      <c r="O26" s="14">
        <f>IFERROR(INDEX(#REF!,MATCH(bdd!$D26,#REF!,0)),0)</f>
        <v>0</v>
      </c>
      <c r="P26" s="14">
        <f>IFERROR(INDEX(#REF!,MATCH(bdd!$D26,#REF!,0)),0)</f>
        <v>0</v>
      </c>
      <c r="Q26" s="32">
        <f t="shared" si="5"/>
        <v>0</v>
      </c>
      <c r="R26" s="29">
        <f t="shared" si="6"/>
        <v>0</v>
      </c>
      <c r="S26" s="14">
        <f t="shared" si="3"/>
        <v>1</v>
      </c>
    </row>
    <row r="27" spans="1:19" ht="15.75">
      <c r="A27" s="7"/>
      <c r="B27" s="13">
        <v>304705001</v>
      </c>
      <c r="C27" s="16">
        <v>1</v>
      </c>
      <c r="D27" s="13" t="s">
        <v>310</v>
      </c>
      <c r="E27" s="13"/>
      <c r="F27" s="14"/>
      <c r="G27" s="14" t="str">
        <f>IFERROR(INDEX(#REF!,MATCH($D27,#REF!,0)),"Pièce")</f>
        <v>Pièce</v>
      </c>
      <c r="H27" s="14">
        <f>IFERROR(INDEX(#REF!,MATCH(bdd!D27,#REF!,0)),0)</f>
        <v>0</v>
      </c>
      <c r="I27" s="14">
        <f>IFERROR(INDEX(#REF!,MATCH(bdd!D27,#REF!,0)),0)</f>
        <v>0</v>
      </c>
      <c r="J27" s="14">
        <f>IFERROR(K27/INDEX(#REF!,MATCH(bdd!D27,#REF!,0)),0)</f>
        <v>0</v>
      </c>
      <c r="K27" s="14">
        <f>IF(E27="",0,INDEX(#REF!,MATCH(bdd!E27,#REF!,0))+IF(F27="",0,INDEX(#REF!,MATCH(bdd!F27,#REF!,0))))</f>
        <v>0</v>
      </c>
      <c r="L27" s="14">
        <f>IFERROR(INDEX(#REF!,MATCH(bdd!D27,#REF!,0)),0)</f>
        <v>0</v>
      </c>
      <c r="M27" s="14">
        <f t="shared" si="4"/>
        <v>0</v>
      </c>
      <c r="N27" s="14">
        <f>IFERROR(INDEX(#REF!,MATCH(bdd!$D27,#REF!,0)),0)</f>
        <v>0</v>
      </c>
      <c r="O27" s="14">
        <f>IFERROR(INDEX(#REF!,MATCH(bdd!$D27,#REF!,0)),0)</f>
        <v>0</v>
      </c>
      <c r="P27" s="14">
        <f>IFERROR(INDEX(#REF!,MATCH(bdd!$D27,#REF!,0)),0)</f>
        <v>0</v>
      </c>
      <c r="Q27" s="32">
        <f t="shared" si="5"/>
        <v>0</v>
      </c>
      <c r="R27" s="29">
        <f t="shared" si="6"/>
        <v>0</v>
      </c>
      <c r="S27" s="14">
        <f t="shared" si="3"/>
        <v>1</v>
      </c>
    </row>
    <row r="28" spans="1:19" ht="15.75">
      <c r="A28" s="7"/>
      <c r="B28" s="13">
        <v>300062001</v>
      </c>
      <c r="C28" s="16">
        <v>1</v>
      </c>
      <c r="D28" s="13" t="s">
        <v>15</v>
      </c>
      <c r="E28" s="13"/>
      <c r="F28" s="14"/>
      <c r="G28" s="14" t="str">
        <f>IFERROR(INDEX(#REF!,MATCH($D28,#REF!,0)),"Pièce")</f>
        <v>Pièce</v>
      </c>
      <c r="H28" s="14">
        <f>IFERROR(INDEX(#REF!,MATCH(bdd!D28,#REF!,0)),0)</f>
        <v>0</v>
      </c>
      <c r="I28" s="14">
        <f>IFERROR(INDEX(#REF!,MATCH(bdd!D28,#REF!,0)),0)</f>
        <v>0</v>
      </c>
      <c r="J28" s="14">
        <f>IFERROR(K28/INDEX(#REF!,MATCH(bdd!D28,#REF!,0)),0)</f>
        <v>0</v>
      </c>
      <c r="K28" s="14">
        <f>IF(E28="",0,INDEX(#REF!,MATCH(bdd!E28,#REF!,0))+IF(F28="",0,INDEX(#REF!,MATCH(bdd!F28,#REF!,0))))</f>
        <v>0</v>
      </c>
      <c r="L28" s="14">
        <f>IFERROR(INDEX(#REF!,MATCH(bdd!D28,#REF!,0)),0)</f>
        <v>0</v>
      </c>
      <c r="M28" s="14">
        <f t="shared" si="4"/>
        <v>0</v>
      </c>
      <c r="N28" s="14">
        <f>IFERROR(INDEX(#REF!,MATCH(bdd!$D28,#REF!,0)),0)</f>
        <v>0</v>
      </c>
      <c r="O28" s="14">
        <f>IFERROR(INDEX(#REF!,MATCH(bdd!$D28,#REF!,0)),0)</f>
        <v>0</v>
      </c>
      <c r="P28" s="14">
        <f>IFERROR(INDEX(#REF!,MATCH(bdd!$D28,#REF!,0)),0)</f>
        <v>0</v>
      </c>
      <c r="Q28" s="32">
        <f t="shared" si="5"/>
        <v>0</v>
      </c>
      <c r="R28" s="29">
        <f t="shared" si="6"/>
        <v>0</v>
      </c>
      <c r="S28" s="14">
        <f t="shared" si="3"/>
        <v>1</v>
      </c>
    </row>
    <row r="29" spans="1:19" ht="15.75">
      <c r="A29" s="7"/>
      <c r="B29" s="13">
        <v>304568001</v>
      </c>
      <c r="C29" s="21">
        <v>1</v>
      </c>
      <c r="D29" s="13" t="s">
        <v>17</v>
      </c>
      <c r="E29" s="13"/>
      <c r="F29" s="14"/>
      <c r="G29" s="14" t="str">
        <f>IFERROR(INDEX(#REF!,MATCH($D29,#REF!,0)),"Pièce")</f>
        <v>Pièce</v>
      </c>
      <c r="H29" s="14">
        <f>IFERROR(INDEX(#REF!,MATCH(bdd!D29,#REF!,0)),0)</f>
        <v>0</v>
      </c>
      <c r="I29" s="14">
        <f>IFERROR(INDEX(#REF!,MATCH(bdd!D29,#REF!,0)),0)</f>
        <v>0</v>
      </c>
      <c r="J29" s="14">
        <f>IFERROR(K29/INDEX(#REF!,MATCH(bdd!D29,#REF!,0)),0)</f>
        <v>0</v>
      </c>
      <c r="K29" s="14">
        <f>IF(E29="",0,INDEX(#REF!,MATCH(bdd!E29,#REF!,0))+IF(F29="",0,INDEX(#REF!,MATCH(bdd!F29,#REF!,0))))</f>
        <v>0</v>
      </c>
      <c r="L29" s="14">
        <f>IFERROR(INDEX(#REF!,MATCH(bdd!D29,#REF!,0)),0)</f>
        <v>0</v>
      </c>
      <c r="M29" s="14">
        <f t="shared" si="4"/>
        <v>0</v>
      </c>
      <c r="N29" s="14">
        <f>IFERROR(INDEX(#REF!,MATCH(bdd!$D29,#REF!,0)),0)</f>
        <v>0</v>
      </c>
      <c r="O29" s="14">
        <f>IFERROR(INDEX(#REF!,MATCH(bdd!$D29,#REF!,0)),0)</f>
        <v>0</v>
      </c>
      <c r="P29" s="14">
        <f>IFERROR(INDEX(#REF!,MATCH(bdd!$D29,#REF!,0)),0)</f>
        <v>0</v>
      </c>
      <c r="Q29" s="32">
        <f t="shared" si="5"/>
        <v>0</v>
      </c>
      <c r="R29" s="29">
        <f t="shared" si="6"/>
        <v>0</v>
      </c>
      <c r="S29" s="14">
        <f t="shared" si="3"/>
        <v>1</v>
      </c>
    </row>
    <row r="30" spans="1:19" ht="15.75">
      <c r="A30" s="7"/>
      <c r="B30" s="13">
        <v>301016001</v>
      </c>
      <c r="C30" s="21" t="s">
        <v>437</v>
      </c>
      <c r="D30" s="13" t="s">
        <v>321</v>
      </c>
      <c r="E30" s="15" t="s">
        <v>405</v>
      </c>
      <c r="F30" s="14"/>
      <c r="G30" s="14" t="str">
        <f>IFERROR(INDEX(#REF!,MATCH($D30,#REF!,0)),"Pièce")</f>
        <v>Pièce</v>
      </c>
      <c r="H30" s="14">
        <f>IFERROR(INDEX(#REF!,MATCH(bdd!D30,#REF!,0)),0)</f>
        <v>0</v>
      </c>
      <c r="I30" s="14">
        <f>IFERROR(INDEX(#REF!,MATCH(bdd!D30,#REF!,0)),0)</f>
        <v>0</v>
      </c>
      <c r="J30" s="14">
        <f>IFERROR(K30/INDEX(#REF!,MATCH(bdd!D30,#REF!,0)),0)</f>
        <v>0</v>
      </c>
      <c r="K30" s="14" t="e">
        <f>IF(E30="",0,INDEX(#REF!,MATCH(bdd!E30,#REF!,0))+IF(F30="",0,INDEX(#REF!,MATCH(bdd!F30,#REF!,0))))</f>
        <v>#REF!</v>
      </c>
      <c r="L30" s="14">
        <f>IFERROR(INDEX(#REF!,MATCH(bdd!D30,#REF!,0)),0)</f>
        <v>0</v>
      </c>
      <c r="M30" s="14">
        <f t="shared" si="4"/>
        <v>0</v>
      </c>
      <c r="N30" s="14">
        <f>IFERROR(INDEX(#REF!,MATCH(bdd!$D30,#REF!,0)),0)</f>
        <v>0</v>
      </c>
      <c r="O30" s="14">
        <f>IFERROR(INDEX(#REF!,MATCH(bdd!$D30,#REF!,0)),0)</f>
        <v>0</v>
      </c>
      <c r="P30" s="14">
        <f>IFERROR(INDEX(#REF!,MATCH(bdd!$D30,#REF!,0)),0)</f>
        <v>0</v>
      </c>
      <c r="Q30" s="32">
        <f t="shared" si="5"/>
        <v>0</v>
      </c>
      <c r="R30" s="29">
        <f t="shared" si="6"/>
        <v>0</v>
      </c>
      <c r="S30" s="14">
        <f t="shared" si="3"/>
        <v>1</v>
      </c>
    </row>
    <row r="31" spans="1:19" ht="15.75">
      <c r="A31" s="7"/>
      <c r="B31" s="13">
        <v>301418001</v>
      </c>
      <c r="C31" s="16">
        <v>1</v>
      </c>
      <c r="D31" s="13" t="s">
        <v>18</v>
      </c>
      <c r="E31" s="13"/>
      <c r="F31" s="14"/>
      <c r="G31" s="14" t="str">
        <f>IFERROR(INDEX(#REF!,MATCH($D31,#REF!,0)),"Pièce")</f>
        <v>Pièce</v>
      </c>
      <c r="H31" s="14">
        <f>IFERROR(INDEX(#REF!,MATCH(bdd!D31,#REF!,0)),0)</f>
        <v>0</v>
      </c>
      <c r="I31" s="14">
        <f>IFERROR(INDEX(#REF!,MATCH(bdd!D31,#REF!,0)),0)</f>
        <v>0</v>
      </c>
      <c r="J31" s="14">
        <f>IFERROR(K31/INDEX(#REF!,MATCH(bdd!D31,#REF!,0)),0)</f>
        <v>0</v>
      </c>
      <c r="K31" s="14">
        <f>IF(E31="",0,INDEX(#REF!,MATCH(bdd!E31,#REF!,0))+IF(F31="",0,INDEX(#REF!,MATCH(bdd!F31,#REF!,0))))</f>
        <v>0</v>
      </c>
      <c r="L31" s="14">
        <f>IFERROR(INDEX(#REF!,MATCH(bdd!D31,#REF!,0)),0)</f>
        <v>0</v>
      </c>
      <c r="M31" s="14">
        <f t="shared" si="4"/>
        <v>0</v>
      </c>
      <c r="N31" s="14">
        <f>IFERROR(INDEX(#REF!,MATCH(bdd!$D31,#REF!,0)),0)</f>
        <v>0</v>
      </c>
      <c r="O31" s="14">
        <f>IFERROR(INDEX(#REF!,MATCH(bdd!$D31,#REF!,0)),0)</f>
        <v>0</v>
      </c>
      <c r="P31" s="14">
        <f>IFERROR(INDEX(#REF!,MATCH(bdd!$D31,#REF!,0)),0)</f>
        <v>0</v>
      </c>
      <c r="Q31" s="32">
        <f t="shared" si="5"/>
        <v>0</v>
      </c>
      <c r="R31" s="29">
        <f t="shared" si="6"/>
        <v>0</v>
      </c>
      <c r="S31" s="14">
        <f t="shared" si="3"/>
        <v>1</v>
      </c>
    </row>
    <row r="32" spans="1:19" ht="15.75">
      <c r="A32" s="7"/>
      <c r="B32" s="13">
        <v>300075001</v>
      </c>
      <c r="C32" s="21" t="s">
        <v>437</v>
      </c>
      <c r="D32" s="13" t="s">
        <v>325</v>
      </c>
      <c r="E32" s="13"/>
      <c r="F32" s="14"/>
      <c r="G32" s="14" t="str">
        <f>IFERROR(INDEX(#REF!,MATCH($D32,#REF!,0)),"Pièce")</f>
        <v>Pièce</v>
      </c>
      <c r="H32" s="14">
        <f>IFERROR(INDEX(#REF!,MATCH(bdd!D32,#REF!,0)),0)</f>
        <v>0</v>
      </c>
      <c r="I32" s="14">
        <f>IFERROR(INDEX(#REF!,MATCH(bdd!D32,#REF!,0)),0)</f>
        <v>0</v>
      </c>
      <c r="J32" s="14">
        <f>IFERROR(K32/INDEX(#REF!,MATCH(bdd!D32,#REF!,0)),0)</f>
        <v>0</v>
      </c>
      <c r="K32" s="14">
        <f>IF(E32="",0,INDEX(#REF!,MATCH(bdd!E32,#REF!,0))+IF(F32="",0,INDEX(#REF!,MATCH(bdd!F32,#REF!,0))))</f>
        <v>0</v>
      </c>
      <c r="L32" s="14">
        <f>IFERROR(INDEX(#REF!,MATCH(bdd!D32,#REF!,0)),0)</f>
        <v>0</v>
      </c>
      <c r="M32" s="14">
        <f t="shared" si="4"/>
        <v>0</v>
      </c>
      <c r="N32" s="14">
        <f>IFERROR(INDEX(#REF!,MATCH(bdd!$D32,#REF!,0)),0)</f>
        <v>0</v>
      </c>
      <c r="O32" s="14">
        <f>IFERROR(INDEX(#REF!,MATCH(bdd!$D32,#REF!,0)),0)</f>
        <v>0</v>
      </c>
      <c r="P32" s="14">
        <f>IFERROR(INDEX(#REF!,MATCH(bdd!$D32,#REF!,0)),0)</f>
        <v>0</v>
      </c>
      <c r="Q32" s="32">
        <f t="shared" si="5"/>
        <v>0</v>
      </c>
      <c r="R32" s="29">
        <f t="shared" si="6"/>
        <v>0</v>
      </c>
      <c r="S32" s="14">
        <f t="shared" si="3"/>
        <v>1</v>
      </c>
    </row>
    <row r="33" spans="1:19" ht="15.75">
      <c r="A33" s="7"/>
      <c r="B33" s="13">
        <v>300076001</v>
      </c>
      <c r="C33" s="21">
        <v>1</v>
      </c>
      <c r="D33" s="13" t="s">
        <v>19</v>
      </c>
      <c r="E33" s="13"/>
      <c r="F33" s="14"/>
      <c r="G33" s="14" t="str">
        <f>IFERROR(INDEX(#REF!,MATCH($D33,#REF!,0)),"Pièce")</f>
        <v>Pièce</v>
      </c>
      <c r="H33" s="14">
        <f>IFERROR(INDEX(#REF!,MATCH(bdd!D33,#REF!,0)),0)</f>
        <v>0</v>
      </c>
      <c r="I33" s="14">
        <f>IFERROR(INDEX(#REF!,MATCH(bdd!D33,#REF!,0)),0)</f>
        <v>0</v>
      </c>
      <c r="J33" s="14">
        <f>IFERROR(K33/INDEX(#REF!,MATCH(bdd!D33,#REF!,0)),0)</f>
        <v>0</v>
      </c>
      <c r="K33" s="14">
        <f>IF(E33="",0,INDEX(#REF!,MATCH(bdd!E33,#REF!,0))+IF(F33="",0,INDEX(#REF!,MATCH(bdd!F33,#REF!,0))))</f>
        <v>0</v>
      </c>
      <c r="L33" s="14">
        <f>IFERROR(INDEX(#REF!,MATCH(bdd!D33,#REF!,0)),0)</f>
        <v>0</v>
      </c>
      <c r="M33" s="14">
        <f t="shared" si="4"/>
        <v>0</v>
      </c>
      <c r="N33" s="14">
        <f>IFERROR(INDEX(#REF!,MATCH(bdd!$D33,#REF!,0)),0)</f>
        <v>0</v>
      </c>
      <c r="O33" s="14">
        <f>IFERROR(INDEX(#REF!,MATCH(bdd!$D33,#REF!,0)),0)</f>
        <v>0</v>
      </c>
      <c r="P33" s="14">
        <f>IFERROR(INDEX(#REF!,MATCH(bdd!$D33,#REF!,0)),0)</f>
        <v>0</v>
      </c>
      <c r="Q33" s="32">
        <f t="shared" si="5"/>
        <v>0</v>
      </c>
      <c r="R33" s="29">
        <f t="shared" si="6"/>
        <v>0</v>
      </c>
      <c r="S33" s="14">
        <f t="shared" si="3"/>
        <v>1</v>
      </c>
    </row>
    <row r="34" spans="1:19" ht="15.75">
      <c r="A34" s="7"/>
      <c r="B34" s="13">
        <v>300077001</v>
      </c>
      <c r="C34" s="21">
        <v>1</v>
      </c>
      <c r="D34" s="13" t="s">
        <v>20</v>
      </c>
      <c r="E34" s="13"/>
      <c r="F34" s="14"/>
      <c r="G34" s="14" t="str">
        <f>IFERROR(INDEX(#REF!,MATCH($D34,#REF!,0)),"Pièce")</f>
        <v>Pièce</v>
      </c>
      <c r="H34" s="14">
        <f>IFERROR(INDEX(#REF!,MATCH(bdd!D34,#REF!,0)),0)</f>
        <v>0</v>
      </c>
      <c r="I34" s="14">
        <f>IFERROR(INDEX(#REF!,MATCH(bdd!D34,#REF!,0)),0)</f>
        <v>0</v>
      </c>
      <c r="J34" s="14">
        <f>IFERROR(K34/INDEX(#REF!,MATCH(bdd!D34,#REF!,0)),0)</f>
        <v>0</v>
      </c>
      <c r="K34" s="14">
        <f>IF(E34="",0,INDEX(#REF!,MATCH(bdd!E34,#REF!,0))+IF(F34="",0,INDEX(#REF!,MATCH(bdd!F34,#REF!,0))))</f>
        <v>0</v>
      </c>
      <c r="L34" s="14">
        <f>IFERROR(INDEX(#REF!,MATCH(bdd!D34,#REF!,0)),0)</f>
        <v>0</v>
      </c>
      <c r="M34" s="14">
        <f t="shared" si="4"/>
        <v>0</v>
      </c>
      <c r="N34" s="14">
        <f>IFERROR(INDEX(#REF!,MATCH(bdd!$D34,#REF!,0)),0)</f>
        <v>0</v>
      </c>
      <c r="O34" s="14">
        <f>IFERROR(INDEX(#REF!,MATCH(bdd!$D34,#REF!,0)),0)</f>
        <v>0</v>
      </c>
      <c r="P34" s="14">
        <f>IFERROR(INDEX(#REF!,MATCH(bdd!$D34,#REF!,0)),0)</f>
        <v>0</v>
      </c>
      <c r="Q34" s="32">
        <f t="shared" si="5"/>
        <v>0</v>
      </c>
      <c r="R34" s="29">
        <f t="shared" si="6"/>
        <v>0</v>
      </c>
      <c r="S34" s="14">
        <f t="shared" si="3"/>
        <v>1</v>
      </c>
    </row>
    <row r="35" spans="1:19" ht="15.75">
      <c r="A35" s="7"/>
      <c r="B35" s="13">
        <v>300576001</v>
      </c>
      <c r="C35" s="16">
        <v>1</v>
      </c>
      <c r="D35" s="13" t="s">
        <v>293</v>
      </c>
      <c r="E35" s="13"/>
      <c r="F35" s="14"/>
      <c r="G35" s="14" t="str">
        <f>IFERROR(INDEX(#REF!,MATCH($D35,#REF!,0)),"Pièce")</f>
        <v>Pièce</v>
      </c>
      <c r="H35" s="14">
        <f>IFERROR(INDEX(#REF!,MATCH(bdd!D35,#REF!,0)),0)</f>
        <v>0</v>
      </c>
      <c r="I35" s="14">
        <f>IFERROR(INDEX(#REF!,MATCH(bdd!D35,#REF!,0)),0)</f>
        <v>0</v>
      </c>
      <c r="J35" s="14">
        <f>IFERROR(K35/INDEX(#REF!,MATCH(bdd!D35,#REF!,0)),0)</f>
        <v>0</v>
      </c>
      <c r="K35" s="14">
        <f>IF(E35="",0,INDEX(#REF!,MATCH(bdd!E35,#REF!,0))+IF(F35="",0,INDEX(#REF!,MATCH(bdd!F35,#REF!,0))))</f>
        <v>0</v>
      </c>
      <c r="L35" s="14">
        <f>IFERROR(INDEX(#REF!,MATCH(bdd!D35,#REF!,0)),0)</f>
        <v>0</v>
      </c>
      <c r="M35" s="14">
        <f t="shared" si="4"/>
        <v>0</v>
      </c>
      <c r="N35" s="14">
        <f>IFERROR(INDEX(#REF!,MATCH(bdd!$D35,#REF!,0)),0)</f>
        <v>0</v>
      </c>
      <c r="O35" s="14">
        <f>IFERROR(INDEX(#REF!,MATCH(bdd!$D35,#REF!,0)),0)</f>
        <v>0</v>
      </c>
      <c r="P35" s="14">
        <f>IFERROR(INDEX(#REF!,MATCH(bdd!$D35,#REF!,0)),0)</f>
        <v>0</v>
      </c>
      <c r="Q35" s="32">
        <f t="shared" si="5"/>
        <v>0</v>
      </c>
      <c r="R35" s="29">
        <f t="shared" si="6"/>
        <v>0</v>
      </c>
      <c r="S35" s="14">
        <f t="shared" si="3"/>
        <v>1</v>
      </c>
    </row>
    <row r="36" spans="1:19" ht="15.75">
      <c r="A36" s="7"/>
      <c r="B36" s="13">
        <v>300557001</v>
      </c>
      <c r="C36" s="21">
        <v>1</v>
      </c>
      <c r="D36" s="13" t="s">
        <v>294</v>
      </c>
      <c r="E36" s="15" t="s">
        <v>591</v>
      </c>
      <c r="F36" s="14"/>
      <c r="G36" s="14" t="str">
        <f>IFERROR(INDEX(#REF!,MATCH($D36,#REF!,0)),"Pièce")</f>
        <v>Pièce</v>
      </c>
      <c r="H36" s="14">
        <f>IFERROR(INDEX(#REF!,MATCH(bdd!D36,#REF!,0)),0)</f>
        <v>0</v>
      </c>
      <c r="I36" s="14">
        <f>IFERROR(INDEX(#REF!,MATCH(bdd!D36,#REF!,0)),0)</f>
        <v>0</v>
      </c>
      <c r="J36" s="14">
        <f>IFERROR(K36/INDEX(#REF!,MATCH(bdd!D36,#REF!,0)),0)</f>
        <v>0</v>
      </c>
      <c r="K36" s="14" t="e">
        <f>IF(E36="",0,INDEX(#REF!,MATCH(bdd!E36,#REF!,0))+IF(F36="",0,INDEX(#REF!,MATCH(bdd!F36,#REF!,0))))</f>
        <v>#REF!</v>
      </c>
      <c r="L36" s="14">
        <f>IFERROR(INDEX(#REF!,MATCH(bdd!D36,#REF!,0)),0)</f>
        <v>0</v>
      </c>
      <c r="M36" s="14">
        <f t="shared" si="4"/>
        <v>0</v>
      </c>
      <c r="N36" s="14">
        <f>IFERROR(INDEX(#REF!,MATCH(bdd!$D36,#REF!,0)),0)</f>
        <v>0</v>
      </c>
      <c r="O36" s="14">
        <f>IFERROR(INDEX(#REF!,MATCH(bdd!$D36,#REF!,0)),0)</f>
        <v>0</v>
      </c>
      <c r="P36" s="14">
        <f>IFERROR(INDEX(#REF!,MATCH(bdd!$D36,#REF!,0)),0)</f>
        <v>0</v>
      </c>
      <c r="Q36" s="32">
        <f t="shared" si="5"/>
        <v>0</v>
      </c>
      <c r="R36" s="29">
        <f t="shared" si="6"/>
        <v>0</v>
      </c>
      <c r="S36" s="14">
        <f t="shared" si="3"/>
        <v>1</v>
      </c>
    </row>
    <row r="37" spans="1:19" ht="15.75">
      <c r="A37" s="7"/>
      <c r="B37" s="13">
        <v>300082001</v>
      </c>
      <c r="C37" s="21" t="s">
        <v>437</v>
      </c>
      <c r="D37" s="13" t="s">
        <v>324</v>
      </c>
      <c r="E37" s="15" t="s">
        <v>420</v>
      </c>
      <c r="F37" s="14"/>
      <c r="G37" s="14" t="str">
        <f>IFERROR(INDEX(#REF!,MATCH($D37,#REF!,0)),"Pièce")</f>
        <v>Pièce</v>
      </c>
      <c r="H37" s="14">
        <f>IFERROR(INDEX(#REF!,MATCH(bdd!D37,#REF!,0)),0)</f>
        <v>0</v>
      </c>
      <c r="I37" s="14">
        <f>IFERROR(INDEX(#REF!,MATCH(bdd!D37,#REF!,0)),0)</f>
        <v>0</v>
      </c>
      <c r="J37" s="14">
        <f>IFERROR(K37/INDEX(#REF!,MATCH(bdd!D37,#REF!,0)),0)</f>
        <v>0</v>
      </c>
      <c r="K37" s="14" t="e">
        <f>IF(E37="",0,INDEX(#REF!,MATCH(bdd!E37,#REF!,0))+IF(F37="",0,INDEX(#REF!,MATCH(bdd!F37,#REF!,0))))</f>
        <v>#REF!</v>
      </c>
      <c r="L37" s="14">
        <f>IFERROR(INDEX(#REF!,MATCH(bdd!D37,#REF!,0)),0)</f>
        <v>0</v>
      </c>
      <c r="M37" s="14">
        <f t="shared" si="4"/>
        <v>0</v>
      </c>
      <c r="N37" s="14">
        <f>IFERROR(INDEX(#REF!,MATCH(bdd!$D37,#REF!,0)),0)</f>
        <v>0</v>
      </c>
      <c r="O37" s="14">
        <f>IFERROR(INDEX(#REF!,MATCH(bdd!$D37,#REF!,0)),0)</f>
        <v>0</v>
      </c>
      <c r="P37" s="14">
        <f>IFERROR(INDEX(#REF!,MATCH(bdd!$D37,#REF!,0)),0)</f>
        <v>0</v>
      </c>
      <c r="Q37" s="32">
        <f t="shared" si="5"/>
        <v>0</v>
      </c>
      <c r="R37" s="29">
        <f t="shared" si="6"/>
        <v>0</v>
      </c>
      <c r="S37" s="14">
        <f t="shared" si="3"/>
        <v>1</v>
      </c>
    </row>
    <row r="38" spans="1:19" ht="15.75">
      <c r="A38" s="7"/>
      <c r="B38" s="13">
        <v>300083001</v>
      </c>
      <c r="C38" s="21">
        <v>1</v>
      </c>
      <c r="D38" s="13" t="s">
        <v>298</v>
      </c>
      <c r="E38" s="15" t="s">
        <v>371</v>
      </c>
      <c r="F38" s="14"/>
      <c r="G38" s="14" t="str">
        <f>IFERROR(INDEX(#REF!,MATCH($D38,#REF!,0)),"Pièce")</f>
        <v>Pièce</v>
      </c>
      <c r="H38" s="14">
        <f>IFERROR(INDEX(#REF!,MATCH(bdd!D38,#REF!,0)),0)</f>
        <v>0</v>
      </c>
      <c r="I38" s="14">
        <f>IFERROR(INDEX(#REF!,MATCH(bdd!D38,#REF!,0)),0)</f>
        <v>0</v>
      </c>
      <c r="J38" s="14">
        <f>IFERROR(K38/INDEX(#REF!,MATCH(bdd!D38,#REF!,0)),0)</f>
        <v>0</v>
      </c>
      <c r="K38" s="14" t="e">
        <f>IF(E38="",0,INDEX(#REF!,MATCH(bdd!E38,#REF!,0))+IF(F38="",0,INDEX(#REF!,MATCH(bdd!F38,#REF!,0))))</f>
        <v>#REF!</v>
      </c>
      <c r="L38" s="14">
        <f>IFERROR(INDEX(#REF!,MATCH(bdd!D38,#REF!,0)),0)</f>
        <v>0</v>
      </c>
      <c r="M38" s="14">
        <f t="shared" si="4"/>
        <v>0</v>
      </c>
      <c r="N38" s="14">
        <f>IFERROR(INDEX(#REF!,MATCH(bdd!$D38,#REF!,0)),0)</f>
        <v>0</v>
      </c>
      <c r="O38" s="14">
        <f>IFERROR(INDEX(#REF!,MATCH(bdd!$D38,#REF!,0)),0)</f>
        <v>0</v>
      </c>
      <c r="P38" s="14">
        <f>IFERROR(INDEX(#REF!,MATCH(bdd!$D38,#REF!,0)),0)</f>
        <v>0</v>
      </c>
      <c r="Q38" s="32">
        <f t="shared" si="5"/>
        <v>0</v>
      </c>
      <c r="R38" s="29">
        <f t="shared" si="6"/>
        <v>0</v>
      </c>
      <c r="S38" s="14">
        <f t="shared" si="3"/>
        <v>1</v>
      </c>
    </row>
    <row r="39" spans="1:19" ht="15.75">
      <c r="A39" s="7"/>
      <c r="B39" s="13">
        <v>305696001</v>
      </c>
      <c r="C39" s="21" t="s">
        <v>437</v>
      </c>
      <c r="D39" s="13" t="s">
        <v>21</v>
      </c>
      <c r="E39" s="15" t="s">
        <v>402</v>
      </c>
      <c r="F39" s="14"/>
      <c r="G39" s="14" t="str">
        <f>IFERROR(INDEX(#REF!,MATCH($D39,#REF!,0)),"Pièce")</f>
        <v>Pièce</v>
      </c>
      <c r="H39" s="14">
        <f>IFERROR(INDEX(#REF!,MATCH(bdd!D39,#REF!,0)),0)</f>
        <v>0</v>
      </c>
      <c r="I39" s="14">
        <f>IFERROR(INDEX(#REF!,MATCH(bdd!D39,#REF!,0)),0)</f>
        <v>0</v>
      </c>
      <c r="J39" s="14">
        <f>IFERROR(K39/INDEX(#REF!,MATCH(bdd!D39,#REF!,0)),0)</f>
        <v>0</v>
      </c>
      <c r="K39" s="14" t="e">
        <f>IF(E39="",0,INDEX(#REF!,MATCH(bdd!E39,#REF!,0))+IF(F39="",0,INDEX(#REF!,MATCH(bdd!F39,#REF!,0))))</f>
        <v>#REF!</v>
      </c>
      <c r="L39" s="14">
        <f>IFERROR(INDEX(#REF!,MATCH(bdd!D39,#REF!,0)),0)</f>
        <v>0</v>
      </c>
      <c r="M39" s="14">
        <f t="shared" ref="M39:M88" si="7">L39*O39</f>
        <v>0</v>
      </c>
      <c r="N39" s="14">
        <f>IFERROR(INDEX(#REF!,MATCH(bdd!$D39,#REF!,0)),0)</f>
        <v>0</v>
      </c>
      <c r="O39" s="14">
        <f>IFERROR(INDEX(#REF!,MATCH(bdd!$D39,#REF!,0)),0)</f>
        <v>0</v>
      </c>
      <c r="P39" s="14">
        <f>IFERROR(INDEX(#REF!,MATCH(bdd!$D39,#REF!,0)),0)</f>
        <v>0</v>
      </c>
      <c r="Q39" s="32">
        <f t="shared" si="5"/>
        <v>0</v>
      </c>
      <c r="R39" s="29">
        <f t="shared" ref="R39:R88" si="8">IFERROR(Q39*O39,0)</f>
        <v>0</v>
      </c>
      <c r="S39" s="14">
        <f t="shared" si="3"/>
        <v>1</v>
      </c>
    </row>
    <row r="40" spans="1:19" ht="15.75">
      <c r="A40" s="7"/>
      <c r="B40" s="13">
        <v>305695001</v>
      </c>
      <c r="C40" s="21" t="s">
        <v>437</v>
      </c>
      <c r="D40" s="13" t="s">
        <v>22</v>
      </c>
      <c r="E40" s="13"/>
      <c r="F40" s="14"/>
      <c r="G40" s="14" t="str">
        <f>IFERROR(INDEX(#REF!,MATCH($D40,#REF!,0)),"Pièce")</f>
        <v>Pièce</v>
      </c>
      <c r="H40" s="14">
        <f>IFERROR(INDEX(#REF!,MATCH(bdd!D40,#REF!,0)),0)</f>
        <v>0</v>
      </c>
      <c r="I40" s="14">
        <f>IFERROR(INDEX(#REF!,MATCH(bdd!D40,#REF!,0)),0)</f>
        <v>0</v>
      </c>
      <c r="J40" s="14">
        <f>IFERROR(K40/INDEX(#REF!,MATCH(bdd!D40,#REF!,0)),0)</f>
        <v>0</v>
      </c>
      <c r="K40" s="14">
        <f>IF(E40="",0,INDEX(#REF!,MATCH(bdd!E40,#REF!,0))+IF(F40="",0,INDEX(#REF!,MATCH(bdd!F40,#REF!,0))))</f>
        <v>0</v>
      </c>
      <c r="L40" s="14">
        <f>IFERROR(INDEX(#REF!,MATCH(bdd!D40,#REF!,0)),0)</f>
        <v>0</v>
      </c>
      <c r="M40" s="14">
        <f t="shared" si="7"/>
        <v>0</v>
      </c>
      <c r="N40" s="14">
        <f>IFERROR(INDEX(#REF!,MATCH(bdd!$D40,#REF!,0)),0)</f>
        <v>0</v>
      </c>
      <c r="O40" s="14">
        <f>IFERROR(INDEX(#REF!,MATCH(bdd!$D40,#REF!,0)),0)</f>
        <v>0</v>
      </c>
      <c r="P40" s="14">
        <f>IFERROR(INDEX(#REF!,MATCH(bdd!$D40,#REF!,0)),0)</f>
        <v>0</v>
      </c>
      <c r="Q40" s="32">
        <f t="shared" si="5"/>
        <v>0</v>
      </c>
      <c r="R40" s="29">
        <f t="shared" si="8"/>
        <v>0</v>
      </c>
      <c r="S40" s="14">
        <f t="shared" si="3"/>
        <v>1</v>
      </c>
    </row>
    <row r="41" spans="1:19" ht="15.75">
      <c r="A41" s="7"/>
      <c r="B41" s="13">
        <v>301737001</v>
      </c>
      <c r="C41" s="21">
        <v>1</v>
      </c>
      <c r="D41" s="13" t="s">
        <v>23</v>
      </c>
      <c r="E41" s="13"/>
      <c r="F41" s="14"/>
      <c r="G41" s="14" t="str">
        <f>IFERROR(INDEX(#REF!,MATCH($D41,#REF!,0)),"Pièce")</f>
        <v>Pièce</v>
      </c>
      <c r="H41" s="14">
        <f>IFERROR(INDEX(#REF!,MATCH(bdd!D41,#REF!,0)),0)</f>
        <v>0</v>
      </c>
      <c r="I41" s="14">
        <f>IFERROR(INDEX(#REF!,MATCH(bdd!D41,#REF!,0)),0)</f>
        <v>0</v>
      </c>
      <c r="J41" s="14">
        <f>IFERROR(K41/INDEX(#REF!,MATCH(bdd!D41,#REF!,0)),0)</f>
        <v>0</v>
      </c>
      <c r="K41" s="14">
        <f>IF(E41="",0,INDEX(#REF!,MATCH(bdd!E41,#REF!,0))+IF(F41="",0,INDEX(#REF!,MATCH(bdd!F41,#REF!,0))))</f>
        <v>0</v>
      </c>
      <c r="L41" s="14">
        <f>IFERROR(INDEX(#REF!,MATCH(bdd!D41,#REF!,0)),0)</f>
        <v>0</v>
      </c>
      <c r="M41" s="14">
        <f t="shared" si="7"/>
        <v>0</v>
      </c>
      <c r="N41" s="14">
        <f>IFERROR(INDEX(#REF!,MATCH(bdd!$D41,#REF!,0)),0)</f>
        <v>0</v>
      </c>
      <c r="O41" s="14">
        <f>IFERROR(INDEX(#REF!,MATCH(bdd!$D41,#REF!,0)),0)</f>
        <v>0</v>
      </c>
      <c r="P41" s="14">
        <f>IFERROR(INDEX(#REF!,MATCH(bdd!$D41,#REF!,0)),0)</f>
        <v>0</v>
      </c>
      <c r="Q41" s="32">
        <f t="shared" si="5"/>
        <v>0</v>
      </c>
      <c r="R41" s="29">
        <f t="shared" si="8"/>
        <v>0</v>
      </c>
      <c r="S41" s="14">
        <f t="shared" si="3"/>
        <v>1</v>
      </c>
    </row>
    <row r="42" spans="1:19" ht="18" customHeight="1">
      <c r="A42" s="7"/>
      <c r="B42" s="13">
        <v>300085001</v>
      </c>
      <c r="C42" s="21">
        <v>1</v>
      </c>
      <c r="D42" s="13" t="s">
        <v>24</v>
      </c>
      <c r="E42" s="13" t="s">
        <v>503</v>
      </c>
      <c r="F42" s="14"/>
      <c r="G42" s="14" t="str">
        <f>IFERROR(INDEX(#REF!,MATCH($D42,#REF!,0)),"Pièce")</f>
        <v>Pièce</v>
      </c>
      <c r="H42" s="14">
        <f>IFERROR(INDEX(#REF!,MATCH(bdd!D42,#REF!,0)),0)</f>
        <v>0</v>
      </c>
      <c r="I42" s="14">
        <f>IFERROR(INDEX(#REF!,MATCH(bdd!D42,#REF!,0)),0)</f>
        <v>0</v>
      </c>
      <c r="J42" s="14">
        <f>IFERROR(K42/INDEX(#REF!,MATCH(bdd!D42,#REF!,0)),0)</f>
        <v>0</v>
      </c>
      <c r="K42" s="14" t="e">
        <f>IF(E42="",0,INDEX(#REF!,MATCH(bdd!E42,#REF!,0))+IF(F42="",0,INDEX(#REF!,MATCH(bdd!F42,#REF!,0))))</f>
        <v>#REF!</v>
      </c>
      <c r="L42" s="14">
        <f>IFERROR(INDEX(#REF!,MATCH(bdd!D42,#REF!,0)),0)</f>
        <v>0</v>
      </c>
      <c r="M42" s="14">
        <f t="shared" si="7"/>
        <v>0</v>
      </c>
      <c r="N42" s="14">
        <f>IFERROR(INDEX(#REF!,MATCH(bdd!$D42,#REF!,0)),0)</f>
        <v>0</v>
      </c>
      <c r="O42" s="14">
        <f>IFERROR(INDEX(#REF!,MATCH(bdd!$D42,#REF!,0)),0)</f>
        <v>0</v>
      </c>
      <c r="P42" s="14">
        <f>IFERROR(INDEX(#REF!,MATCH(bdd!$D42,#REF!,0)),0)</f>
        <v>0</v>
      </c>
      <c r="Q42" s="32">
        <f t="shared" si="5"/>
        <v>0</v>
      </c>
      <c r="R42" s="29">
        <f t="shared" si="8"/>
        <v>0</v>
      </c>
      <c r="S42" s="14">
        <f t="shared" si="3"/>
        <v>1</v>
      </c>
    </row>
    <row r="43" spans="1:19" ht="15.75">
      <c r="A43" s="7"/>
      <c r="B43" s="13">
        <v>307300001</v>
      </c>
      <c r="C43" s="21">
        <v>1</v>
      </c>
      <c r="D43" s="13" t="s">
        <v>25</v>
      </c>
      <c r="E43" s="14"/>
      <c r="F43" s="14"/>
      <c r="G43" s="14" t="str">
        <f>IFERROR(INDEX(#REF!,MATCH($D43,#REF!,0)),"Pièce")</f>
        <v>Pièce</v>
      </c>
      <c r="H43" s="14">
        <f>IFERROR(INDEX(#REF!,MATCH(bdd!D43,#REF!,0)),0)</f>
        <v>0</v>
      </c>
      <c r="I43" s="14">
        <f>IFERROR(INDEX(#REF!,MATCH(bdd!D43,#REF!,0)),0)</f>
        <v>0</v>
      </c>
      <c r="J43" s="14">
        <f>IFERROR(K43/INDEX(#REF!,MATCH(bdd!D43,#REF!,0)),0)</f>
        <v>0</v>
      </c>
      <c r="K43" s="14">
        <f>IF(E43="",0,INDEX(#REF!,MATCH(bdd!E43,#REF!,0))+IF(F43="",0,INDEX(#REF!,MATCH(bdd!F43,#REF!,0))))</f>
        <v>0</v>
      </c>
      <c r="L43" s="14">
        <f>IFERROR(INDEX(#REF!,MATCH(bdd!D43,#REF!,0)),0)</f>
        <v>0</v>
      </c>
      <c r="M43" s="14">
        <f t="shared" si="7"/>
        <v>0</v>
      </c>
      <c r="N43" s="14">
        <f>IFERROR(INDEX(#REF!,MATCH(bdd!$D43,#REF!,0)),0)</f>
        <v>0</v>
      </c>
      <c r="O43" s="14">
        <f>IFERROR(INDEX(#REF!,MATCH(bdd!$D43,#REF!,0)),0)</f>
        <v>0</v>
      </c>
      <c r="P43" s="14">
        <f>IFERROR(INDEX(#REF!,MATCH(bdd!$D43,#REF!,0)),0)</f>
        <v>0</v>
      </c>
      <c r="Q43" s="32">
        <f t="shared" si="5"/>
        <v>0</v>
      </c>
      <c r="R43" s="29">
        <f t="shared" si="8"/>
        <v>0</v>
      </c>
      <c r="S43" s="14">
        <f t="shared" si="3"/>
        <v>1</v>
      </c>
    </row>
    <row r="44" spans="1:19" ht="15.75">
      <c r="A44" s="7"/>
      <c r="B44" s="13">
        <v>303217001</v>
      </c>
      <c r="C44" s="21" t="s">
        <v>437</v>
      </c>
      <c r="D44" s="13" t="s">
        <v>197</v>
      </c>
      <c r="E44" s="15" t="s">
        <v>421</v>
      </c>
      <c r="F44" s="14"/>
      <c r="G44" s="14" t="str">
        <f>IFERROR(INDEX(#REF!,MATCH($D44,#REF!,0)),"Pièce")</f>
        <v>Pièce</v>
      </c>
      <c r="H44" s="14">
        <f>IFERROR(INDEX(#REF!,MATCH(bdd!D44,#REF!,0)),0)</f>
        <v>0</v>
      </c>
      <c r="I44" s="14">
        <f>IFERROR(INDEX(#REF!,MATCH(bdd!D44,#REF!,0)),0)</f>
        <v>0</v>
      </c>
      <c r="J44" s="14">
        <f>IFERROR(K44/INDEX(#REF!,MATCH(bdd!D44,#REF!,0)),0)</f>
        <v>0</v>
      </c>
      <c r="K44" s="14" t="e">
        <f>IF(E44="",0,INDEX(#REF!,MATCH(bdd!E44,#REF!,0))+IF(F44="",0,INDEX(#REF!,MATCH(bdd!F44,#REF!,0))))</f>
        <v>#REF!</v>
      </c>
      <c r="L44" s="14">
        <f>IFERROR(INDEX(#REF!,MATCH(bdd!D44,#REF!,0)),0)</f>
        <v>0</v>
      </c>
      <c r="M44" s="14">
        <f t="shared" si="7"/>
        <v>0</v>
      </c>
      <c r="N44" s="14">
        <f>IFERROR(INDEX(#REF!,MATCH(bdd!$D44,#REF!,0)),0)</f>
        <v>0</v>
      </c>
      <c r="O44" s="14">
        <f>IFERROR(INDEX(#REF!,MATCH(bdd!$D44,#REF!,0)),0)</f>
        <v>0</v>
      </c>
      <c r="P44" s="14">
        <f>IFERROR(INDEX(#REF!,MATCH(bdd!$D44,#REF!,0)),0)</f>
        <v>0</v>
      </c>
      <c r="Q44" s="32">
        <f t="shared" si="5"/>
        <v>0</v>
      </c>
      <c r="R44" s="29">
        <f t="shared" si="8"/>
        <v>0</v>
      </c>
      <c r="S44" s="14">
        <f t="shared" si="3"/>
        <v>1</v>
      </c>
    </row>
    <row r="45" spans="1:19" ht="15.75">
      <c r="A45" s="7"/>
      <c r="B45" s="13">
        <v>304611001</v>
      </c>
      <c r="C45" s="21">
        <v>1</v>
      </c>
      <c r="D45" s="13" t="s">
        <v>26</v>
      </c>
      <c r="E45" s="15" t="s">
        <v>352</v>
      </c>
      <c r="F45" s="14"/>
      <c r="G45" s="14" t="str">
        <f>IFERROR(INDEX(#REF!,MATCH($D45,#REF!,0)),"Pièce")</f>
        <v>Pièce</v>
      </c>
      <c r="H45" s="14">
        <f>IFERROR(INDEX(#REF!,MATCH(bdd!D45,#REF!,0)),0)</f>
        <v>0</v>
      </c>
      <c r="I45" s="14">
        <f>IFERROR(INDEX(#REF!,MATCH(bdd!D45,#REF!,0)),0)</f>
        <v>0</v>
      </c>
      <c r="J45" s="14">
        <f>IFERROR(K45/INDEX(#REF!,MATCH(bdd!D45,#REF!,0)),0)</f>
        <v>0</v>
      </c>
      <c r="K45" s="14" t="e">
        <f>IF(E45="",0,INDEX(#REF!,MATCH(bdd!E45,#REF!,0))+IF(F45="",0,INDEX(#REF!,MATCH(bdd!F45,#REF!,0))))</f>
        <v>#REF!</v>
      </c>
      <c r="L45" s="14">
        <f>IFERROR(INDEX(#REF!,MATCH(bdd!D45,#REF!,0)),0)</f>
        <v>0</v>
      </c>
      <c r="M45" s="14">
        <f t="shared" si="7"/>
        <v>0</v>
      </c>
      <c r="N45" s="14">
        <f>IFERROR(INDEX(#REF!,MATCH(bdd!$D45,#REF!,0)),0)</f>
        <v>0</v>
      </c>
      <c r="O45" s="14">
        <f>IFERROR(INDEX(#REF!,MATCH(bdd!$D45,#REF!,0)),0)</f>
        <v>0</v>
      </c>
      <c r="P45" s="14">
        <f>IFERROR(INDEX(#REF!,MATCH(bdd!$D45,#REF!,0)),0)</f>
        <v>0</v>
      </c>
      <c r="Q45" s="32">
        <f t="shared" si="5"/>
        <v>0</v>
      </c>
      <c r="R45" s="29">
        <f t="shared" si="8"/>
        <v>0</v>
      </c>
      <c r="S45" s="14">
        <f t="shared" si="3"/>
        <v>1</v>
      </c>
    </row>
    <row r="46" spans="1:19" ht="15.75">
      <c r="A46" s="7"/>
      <c r="B46" s="13">
        <v>304612001</v>
      </c>
      <c r="C46" s="21">
        <v>1</v>
      </c>
      <c r="D46" s="13" t="s">
        <v>27</v>
      </c>
      <c r="E46" s="15" t="s">
        <v>351</v>
      </c>
      <c r="F46" s="14"/>
      <c r="G46" s="14" t="str">
        <f>IFERROR(INDEX(#REF!,MATCH($D46,#REF!,0)),"Pièce")</f>
        <v>Pièce</v>
      </c>
      <c r="H46" s="14">
        <f>IFERROR(INDEX(#REF!,MATCH(bdd!D46,#REF!,0)),0)</f>
        <v>0</v>
      </c>
      <c r="I46" s="14">
        <f>IFERROR(INDEX(#REF!,MATCH(bdd!D46,#REF!,0)),0)</f>
        <v>0</v>
      </c>
      <c r="J46" s="14">
        <f>IFERROR(K46/INDEX(#REF!,MATCH(bdd!D46,#REF!,0)),0)</f>
        <v>0</v>
      </c>
      <c r="K46" s="14" t="e">
        <f>IF(E46="",0,INDEX(#REF!,MATCH(bdd!E46,#REF!,0))+IF(F46="",0,INDEX(#REF!,MATCH(bdd!F46,#REF!,0))))</f>
        <v>#REF!</v>
      </c>
      <c r="L46" s="14">
        <f>IFERROR(INDEX(#REF!,MATCH(bdd!D46,#REF!,0)),0)</f>
        <v>0</v>
      </c>
      <c r="M46" s="14">
        <f t="shared" si="7"/>
        <v>0</v>
      </c>
      <c r="N46" s="14">
        <f>IFERROR(INDEX(#REF!,MATCH(bdd!$D46,#REF!,0)),0)</f>
        <v>0</v>
      </c>
      <c r="O46" s="14">
        <f>IFERROR(INDEX(#REF!,MATCH(bdd!$D46,#REF!,0)),0)</f>
        <v>0</v>
      </c>
      <c r="P46" s="14">
        <f>IFERROR(INDEX(#REF!,MATCH(bdd!$D46,#REF!,0)),0)</f>
        <v>0</v>
      </c>
      <c r="Q46" s="32">
        <f t="shared" si="5"/>
        <v>0</v>
      </c>
      <c r="R46" s="29">
        <f t="shared" si="8"/>
        <v>0</v>
      </c>
      <c r="S46" s="14">
        <f t="shared" si="3"/>
        <v>1</v>
      </c>
    </row>
    <row r="47" spans="1:19" ht="15.75">
      <c r="A47" s="7"/>
      <c r="B47" s="13">
        <v>302548001</v>
      </c>
      <c r="C47" s="21">
        <v>1</v>
      </c>
      <c r="D47" s="13" t="s">
        <v>198</v>
      </c>
      <c r="E47" s="13"/>
      <c r="F47" s="14"/>
      <c r="G47" s="14" t="str">
        <f>IFERROR(INDEX(#REF!,MATCH($D47,#REF!,0)),"Pièce")</f>
        <v>Pièce</v>
      </c>
      <c r="H47" s="14">
        <f>IFERROR(INDEX(#REF!,MATCH(bdd!D47,#REF!,0)),0)</f>
        <v>0</v>
      </c>
      <c r="I47" s="14">
        <f>IFERROR(INDEX(#REF!,MATCH(bdd!D47,#REF!,0)),0)</f>
        <v>0</v>
      </c>
      <c r="J47" s="14">
        <f>IFERROR(K47/INDEX(#REF!,MATCH(bdd!D47,#REF!,0)),0)</f>
        <v>0</v>
      </c>
      <c r="K47" s="14">
        <f>IF(E47="",0,INDEX(#REF!,MATCH(bdd!E47,#REF!,0))+IF(F47="",0,INDEX(#REF!,MATCH(bdd!F47,#REF!,0))))</f>
        <v>0</v>
      </c>
      <c r="L47" s="14">
        <f>IFERROR(INDEX(#REF!,MATCH(bdd!D47,#REF!,0)),0)</f>
        <v>0</v>
      </c>
      <c r="M47" s="14">
        <f t="shared" si="7"/>
        <v>0</v>
      </c>
      <c r="N47" s="14">
        <f>IFERROR(INDEX(#REF!,MATCH(bdd!$D47,#REF!,0)),0)</f>
        <v>0</v>
      </c>
      <c r="O47" s="14">
        <f>IFERROR(INDEX(#REF!,MATCH(bdd!$D47,#REF!,0)),0)</f>
        <v>0</v>
      </c>
      <c r="P47" s="14">
        <f>IFERROR(INDEX(#REF!,MATCH(bdd!$D47,#REF!,0)),0)</f>
        <v>0</v>
      </c>
      <c r="Q47" s="32">
        <f t="shared" si="5"/>
        <v>0</v>
      </c>
      <c r="R47" s="29">
        <f t="shared" si="8"/>
        <v>0</v>
      </c>
      <c r="S47" s="14">
        <f t="shared" si="3"/>
        <v>1</v>
      </c>
    </row>
    <row r="48" spans="1:19" ht="15.75">
      <c r="A48" s="7"/>
      <c r="B48" s="13">
        <v>300571001</v>
      </c>
      <c r="C48" s="21">
        <v>1</v>
      </c>
      <c r="D48" s="13" t="s">
        <v>295</v>
      </c>
      <c r="E48" s="15" t="s">
        <v>362</v>
      </c>
      <c r="F48" s="14"/>
      <c r="G48" s="14" t="str">
        <f>IFERROR(INDEX(#REF!,MATCH($D48,#REF!,0)),"Pièce")</f>
        <v>Pièce</v>
      </c>
      <c r="H48" s="14">
        <f>IFERROR(INDEX(#REF!,MATCH(bdd!D48,#REF!,0)),0)</f>
        <v>0</v>
      </c>
      <c r="I48" s="14">
        <f>IFERROR(INDEX(#REF!,MATCH(bdd!D48,#REF!,0)),0)</f>
        <v>0</v>
      </c>
      <c r="J48" s="14">
        <f>IFERROR(K48/INDEX(#REF!,MATCH(bdd!D48,#REF!,0)),0)</f>
        <v>0</v>
      </c>
      <c r="K48" s="14" t="e">
        <f>IF(E48="",0,INDEX(#REF!,MATCH(bdd!E48,#REF!,0))+IF(F48="",0,INDEX(#REF!,MATCH(bdd!F48,#REF!,0))))</f>
        <v>#REF!</v>
      </c>
      <c r="L48" s="14">
        <f>IFERROR(INDEX(#REF!,MATCH(bdd!D48,#REF!,0)),0)</f>
        <v>0</v>
      </c>
      <c r="M48" s="14">
        <f t="shared" si="7"/>
        <v>0</v>
      </c>
      <c r="N48" s="14">
        <f>IFERROR(INDEX(#REF!,MATCH(bdd!$D48,#REF!,0)),0)</f>
        <v>0</v>
      </c>
      <c r="O48" s="14">
        <f>IFERROR(INDEX(#REF!,MATCH(bdd!$D48,#REF!,0)),0)</f>
        <v>0</v>
      </c>
      <c r="P48" s="14">
        <f>IFERROR(INDEX(#REF!,MATCH(bdd!$D48,#REF!,0)),0)</f>
        <v>0</v>
      </c>
      <c r="Q48" s="32">
        <f t="shared" si="5"/>
        <v>0</v>
      </c>
      <c r="R48" s="29">
        <f t="shared" si="8"/>
        <v>0</v>
      </c>
      <c r="S48" s="14">
        <f t="shared" si="3"/>
        <v>1</v>
      </c>
    </row>
    <row r="49" spans="1:19" ht="15.75">
      <c r="A49" s="7"/>
      <c r="B49" s="13">
        <v>301308001</v>
      </c>
      <c r="C49" s="21">
        <v>1</v>
      </c>
      <c r="D49" s="13" t="s">
        <v>296</v>
      </c>
      <c r="E49" s="13"/>
      <c r="F49" s="14"/>
      <c r="G49" s="14" t="str">
        <f>IFERROR(INDEX(#REF!,MATCH($D49,#REF!,0)),"Pièce")</f>
        <v>Pièce</v>
      </c>
      <c r="H49" s="14">
        <f>IFERROR(INDEX(#REF!,MATCH(bdd!D49,#REF!,0)),0)</f>
        <v>0</v>
      </c>
      <c r="I49" s="14">
        <f>IFERROR(INDEX(#REF!,MATCH(bdd!D49,#REF!,0)),0)</f>
        <v>0</v>
      </c>
      <c r="J49" s="14">
        <f>IFERROR(K49/INDEX(#REF!,MATCH(bdd!D49,#REF!,0)),0)</f>
        <v>0</v>
      </c>
      <c r="K49" s="14">
        <f>IF(E49="",0,INDEX(#REF!,MATCH(bdd!E49,#REF!,0))+IF(F49="",0,INDEX(#REF!,MATCH(bdd!F49,#REF!,0))))</f>
        <v>0</v>
      </c>
      <c r="L49" s="14">
        <f>IFERROR(INDEX(#REF!,MATCH(bdd!D49,#REF!,0)),0)</f>
        <v>0</v>
      </c>
      <c r="M49" s="14">
        <f t="shared" si="7"/>
        <v>0</v>
      </c>
      <c r="N49" s="14">
        <f>IFERROR(INDEX(#REF!,MATCH(bdd!$D49,#REF!,0)),0)</f>
        <v>0</v>
      </c>
      <c r="O49" s="14">
        <f>IFERROR(INDEX(#REF!,MATCH(bdd!$D49,#REF!,0)),0)</f>
        <v>0</v>
      </c>
      <c r="P49" s="14">
        <f>IFERROR(INDEX(#REF!,MATCH(bdd!$D49,#REF!,0)),0)</f>
        <v>0</v>
      </c>
      <c r="Q49" s="32">
        <f t="shared" si="5"/>
        <v>0</v>
      </c>
      <c r="R49" s="29">
        <f t="shared" si="8"/>
        <v>0</v>
      </c>
      <c r="S49" s="14">
        <f t="shared" si="3"/>
        <v>1</v>
      </c>
    </row>
    <row r="50" spans="1:19" ht="15.75">
      <c r="A50" s="7"/>
      <c r="B50" s="13">
        <v>300091001</v>
      </c>
      <c r="C50" s="21">
        <v>1</v>
      </c>
      <c r="D50" s="13" t="s">
        <v>199</v>
      </c>
      <c r="E50" s="13"/>
      <c r="F50" s="14"/>
      <c r="G50" s="14" t="str">
        <f>IFERROR(INDEX(#REF!,MATCH($D50,#REF!,0)),"Pièce")</f>
        <v>Pièce</v>
      </c>
      <c r="H50" s="14">
        <f>IFERROR(INDEX(#REF!,MATCH(bdd!D50,#REF!,0)),0)</f>
        <v>0</v>
      </c>
      <c r="I50" s="14">
        <f>IFERROR(INDEX(#REF!,MATCH(bdd!D50,#REF!,0)),0)</f>
        <v>0</v>
      </c>
      <c r="J50" s="14">
        <f>IFERROR(K50/INDEX(#REF!,MATCH(bdd!D50,#REF!,0)),0)</f>
        <v>0</v>
      </c>
      <c r="K50" s="14">
        <f>IF(E50="",0,INDEX(#REF!,MATCH(bdd!E50,#REF!,0))+IF(F50="",0,INDEX(#REF!,MATCH(bdd!F50,#REF!,0))))</f>
        <v>0</v>
      </c>
      <c r="L50" s="14">
        <f>IFERROR(INDEX(#REF!,MATCH(bdd!D50,#REF!,0)),0)</f>
        <v>0</v>
      </c>
      <c r="M50" s="14">
        <f t="shared" si="7"/>
        <v>0</v>
      </c>
      <c r="N50" s="14">
        <f>IFERROR(INDEX(#REF!,MATCH(bdd!$D50,#REF!,0)),0)</f>
        <v>0</v>
      </c>
      <c r="O50" s="14">
        <f>IFERROR(INDEX(#REF!,MATCH(bdd!$D50,#REF!,0)),0)</f>
        <v>0</v>
      </c>
      <c r="P50" s="14">
        <f>IFERROR(INDEX(#REF!,MATCH(bdd!$D50,#REF!,0)),0)</f>
        <v>0</v>
      </c>
      <c r="Q50" s="32">
        <f t="shared" si="5"/>
        <v>0</v>
      </c>
      <c r="R50" s="29">
        <f t="shared" si="8"/>
        <v>0</v>
      </c>
      <c r="S50" s="14">
        <f t="shared" si="3"/>
        <v>1</v>
      </c>
    </row>
    <row r="51" spans="1:19" ht="31.5">
      <c r="A51" s="7"/>
      <c r="B51" s="13">
        <v>307022001</v>
      </c>
      <c r="C51" s="21" t="s">
        <v>437</v>
      </c>
      <c r="D51" s="13" t="s">
        <v>28</v>
      </c>
      <c r="E51" s="13"/>
      <c r="F51" s="14"/>
      <c r="G51" s="14" t="str">
        <f>IFERROR(INDEX(#REF!,MATCH($D51,#REF!,0)),"Pièce")</f>
        <v>Pièce</v>
      </c>
      <c r="H51" s="14">
        <f>IFERROR(INDEX(#REF!,MATCH(bdd!D51,#REF!,0)),0)</f>
        <v>0</v>
      </c>
      <c r="I51" s="14">
        <f>IFERROR(INDEX(#REF!,MATCH(bdd!D51,#REF!,0)),0)</f>
        <v>0</v>
      </c>
      <c r="J51" s="14">
        <f>IFERROR(K51/INDEX(#REF!,MATCH(bdd!D51,#REF!,0)),0)</f>
        <v>0</v>
      </c>
      <c r="K51" s="14">
        <f>IF(E51="",0,INDEX(#REF!,MATCH(bdd!E51,#REF!,0))+IF(F51="",0,INDEX(#REF!,MATCH(bdd!F51,#REF!,0))))</f>
        <v>0</v>
      </c>
      <c r="L51" s="14">
        <f>IFERROR(INDEX(#REF!,MATCH(bdd!D51,#REF!,0)),0)</f>
        <v>0</v>
      </c>
      <c r="M51" s="14">
        <f t="shared" si="7"/>
        <v>0</v>
      </c>
      <c r="N51" s="14">
        <f>IFERROR(INDEX(#REF!,MATCH(bdd!$D51,#REF!,0)),0)</f>
        <v>0</v>
      </c>
      <c r="O51" s="14">
        <f>IFERROR(INDEX(#REF!,MATCH(bdd!$D51,#REF!,0)),0)</f>
        <v>0</v>
      </c>
      <c r="P51" s="14">
        <f>IFERROR(INDEX(#REF!,MATCH(bdd!$D51,#REF!,0)),0)</f>
        <v>0</v>
      </c>
      <c r="Q51" s="32">
        <f t="shared" si="5"/>
        <v>0</v>
      </c>
      <c r="R51" s="29">
        <f t="shared" si="8"/>
        <v>0</v>
      </c>
      <c r="S51" s="14">
        <f t="shared" si="3"/>
        <v>1</v>
      </c>
    </row>
    <row r="52" spans="1:19" ht="15.75">
      <c r="A52" s="7"/>
      <c r="B52" s="13">
        <v>304501001</v>
      </c>
      <c r="C52" s="21" t="s">
        <v>437</v>
      </c>
      <c r="D52" s="13" t="s">
        <v>65</v>
      </c>
      <c r="E52" s="15" t="s">
        <v>357</v>
      </c>
      <c r="F52" s="14"/>
      <c r="G52" s="14" t="str">
        <f>IFERROR(INDEX(#REF!,MATCH($D52,#REF!,0)),"Pièce")</f>
        <v>Pièce</v>
      </c>
      <c r="H52" s="14">
        <f>IFERROR(INDEX(#REF!,MATCH(bdd!D52,#REF!,0)),0)</f>
        <v>0</v>
      </c>
      <c r="I52" s="14">
        <f>IFERROR(INDEX(#REF!,MATCH(bdd!D52,#REF!,0)),0)</f>
        <v>0</v>
      </c>
      <c r="J52" s="14">
        <f>IFERROR(K52/INDEX(#REF!,MATCH(bdd!D52,#REF!,0)),0)</f>
        <v>0</v>
      </c>
      <c r="K52" s="14" t="e">
        <f>IF(E52="",0,INDEX(#REF!,MATCH(bdd!E52,#REF!,0))+IF(F52="",0,INDEX(#REF!,MATCH(bdd!F52,#REF!,0))))</f>
        <v>#REF!</v>
      </c>
      <c r="L52" s="14">
        <f>IFERROR(INDEX(#REF!,MATCH(bdd!D52,#REF!,0)),0)</f>
        <v>0</v>
      </c>
      <c r="M52" s="14">
        <f t="shared" si="7"/>
        <v>0</v>
      </c>
      <c r="N52" s="14">
        <f>IFERROR(INDEX(#REF!,MATCH(bdd!$D52,#REF!,0)),0)</f>
        <v>0</v>
      </c>
      <c r="O52" s="14">
        <f>IFERROR(INDEX(#REF!,MATCH(bdd!$D52,#REF!,0)),0)</f>
        <v>0</v>
      </c>
      <c r="P52" s="14">
        <f>IFERROR(INDEX(#REF!,MATCH(bdd!$D52,#REF!,0)),0)</f>
        <v>0</v>
      </c>
      <c r="Q52" s="32">
        <f t="shared" si="5"/>
        <v>0</v>
      </c>
      <c r="R52" s="29">
        <f t="shared" si="8"/>
        <v>0</v>
      </c>
      <c r="S52" s="14">
        <f t="shared" si="3"/>
        <v>1</v>
      </c>
    </row>
    <row r="53" spans="1:19" ht="15.75">
      <c r="A53" s="7"/>
      <c r="B53" s="13">
        <v>306851001</v>
      </c>
      <c r="C53" s="21">
        <v>1</v>
      </c>
      <c r="D53" s="13" t="s">
        <v>200</v>
      </c>
      <c r="E53" s="15" t="s">
        <v>359</v>
      </c>
      <c r="F53" s="14"/>
      <c r="G53" s="14" t="str">
        <f>IFERROR(INDEX(#REF!,MATCH($D53,#REF!,0)),"Pièce")</f>
        <v>Pièce</v>
      </c>
      <c r="H53" s="14">
        <f>IFERROR(INDEX(#REF!,MATCH(bdd!D53,#REF!,0)),0)</f>
        <v>0</v>
      </c>
      <c r="I53" s="14">
        <f>IFERROR(INDEX(#REF!,MATCH(bdd!D53,#REF!,0)),0)</f>
        <v>0</v>
      </c>
      <c r="J53" s="14">
        <f>IFERROR(K53/INDEX(#REF!,MATCH(bdd!D53,#REF!,0)),0)</f>
        <v>0</v>
      </c>
      <c r="K53" s="14" t="e">
        <f>IF(E53="",0,INDEX(#REF!,MATCH(bdd!E53,#REF!,0))+IF(F53="",0,INDEX(#REF!,MATCH(bdd!F53,#REF!,0))))</f>
        <v>#REF!</v>
      </c>
      <c r="L53" s="14">
        <f>IFERROR(INDEX(#REF!,MATCH(bdd!D53,#REF!,0)),0)</f>
        <v>0</v>
      </c>
      <c r="M53" s="14">
        <f t="shared" si="7"/>
        <v>0</v>
      </c>
      <c r="N53" s="14">
        <f>IFERROR(INDEX(#REF!,MATCH(bdd!$D53,#REF!,0)),0)</f>
        <v>0</v>
      </c>
      <c r="O53" s="14">
        <f>IFERROR(INDEX(#REF!,MATCH(bdd!$D53,#REF!,0)),0)</f>
        <v>0</v>
      </c>
      <c r="P53" s="14">
        <f>IFERROR(INDEX(#REF!,MATCH(bdd!$D53,#REF!,0)),0)</f>
        <v>0</v>
      </c>
      <c r="Q53" s="32">
        <f t="shared" si="5"/>
        <v>0</v>
      </c>
      <c r="R53" s="29">
        <f t="shared" si="8"/>
        <v>0</v>
      </c>
      <c r="S53" s="14">
        <f t="shared" si="3"/>
        <v>1</v>
      </c>
    </row>
    <row r="54" spans="1:19" ht="15.75">
      <c r="A54" s="7"/>
      <c r="B54" s="13">
        <v>300580001</v>
      </c>
      <c r="C54" s="21">
        <v>1</v>
      </c>
      <c r="D54" s="13" t="s">
        <v>297</v>
      </c>
      <c r="E54" s="15" t="s">
        <v>513</v>
      </c>
      <c r="F54" s="14"/>
      <c r="G54" s="14" t="str">
        <f>IFERROR(INDEX(#REF!,MATCH($D54,#REF!,0)),"Pièce")</f>
        <v>Pièce</v>
      </c>
      <c r="H54" s="14">
        <f>IFERROR(INDEX(#REF!,MATCH(bdd!D54,#REF!,0)),0)</f>
        <v>0</v>
      </c>
      <c r="I54" s="14">
        <f>IFERROR(INDEX(#REF!,MATCH(bdd!D54,#REF!,0)),0)</f>
        <v>0</v>
      </c>
      <c r="J54" s="14">
        <f>IFERROR(K54/INDEX(#REF!,MATCH(bdd!D54,#REF!,0)),0)</f>
        <v>0</v>
      </c>
      <c r="K54" s="14" t="e">
        <f>IF(E54="",0,INDEX(#REF!,MATCH(bdd!E54,#REF!,0))+IF(F54="",0,INDEX(#REF!,MATCH(bdd!F54,#REF!,0))))</f>
        <v>#REF!</v>
      </c>
      <c r="L54" s="14">
        <f>IFERROR(INDEX(#REF!,MATCH(bdd!D54,#REF!,0)),0)</f>
        <v>0</v>
      </c>
      <c r="M54" s="14">
        <f t="shared" si="7"/>
        <v>0</v>
      </c>
      <c r="N54" s="14">
        <f>IFERROR(INDEX(#REF!,MATCH(bdd!$D54,#REF!,0)),0)</f>
        <v>0</v>
      </c>
      <c r="O54" s="14">
        <f>IFERROR(INDEX(#REF!,MATCH(bdd!$D54,#REF!,0)),0)</f>
        <v>0</v>
      </c>
      <c r="P54" s="14">
        <f>IFERROR(INDEX(#REF!,MATCH(bdd!$D54,#REF!,0)),0)</f>
        <v>0</v>
      </c>
      <c r="Q54" s="32">
        <f t="shared" si="5"/>
        <v>0</v>
      </c>
      <c r="R54" s="29">
        <f t="shared" si="8"/>
        <v>0</v>
      </c>
      <c r="S54" s="14">
        <f t="shared" si="3"/>
        <v>1</v>
      </c>
    </row>
    <row r="55" spans="1:19" ht="15.75">
      <c r="A55" s="7"/>
      <c r="B55" s="13">
        <v>300099001</v>
      </c>
      <c r="C55" s="21" t="s">
        <v>437</v>
      </c>
      <c r="D55" s="13" t="s">
        <v>29</v>
      </c>
      <c r="E55" s="13"/>
      <c r="F55" s="14"/>
      <c r="G55" s="14" t="str">
        <f>IFERROR(INDEX(#REF!,MATCH($D55,#REF!,0)),"Pièce")</f>
        <v>Pièce</v>
      </c>
      <c r="H55" s="14">
        <f>IFERROR(INDEX(#REF!,MATCH(bdd!D55,#REF!,0)),0)</f>
        <v>0</v>
      </c>
      <c r="I55" s="14">
        <f>IFERROR(INDEX(#REF!,MATCH(bdd!D55,#REF!,0)),0)</f>
        <v>0</v>
      </c>
      <c r="J55" s="14">
        <f>IFERROR(K55/INDEX(#REF!,MATCH(bdd!D55,#REF!,0)),0)</f>
        <v>0</v>
      </c>
      <c r="K55" s="14">
        <f>IF(E55="",0,INDEX(#REF!,MATCH(bdd!E55,#REF!,0))+IF(F55="",0,INDEX(#REF!,MATCH(bdd!F55,#REF!,0))))</f>
        <v>0</v>
      </c>
      <c r="L55" s="14">
        <f>IFERROR(INDEX(#REF!,MATCH(bdd!D55,#REF!,0)),0)</f>
        <v>0</v>
      </c>
      <c r="M55" s="14">
        <f t="shared" si="7"/>
        <v>0</v>
      </c>
      <c r="N55" s="14">
        <f>IFERROR(INDEX(#REF!,MATCH(bdd!$D55,#REF!,0)),0)</f>
        <v>0</v>
      </c>
      <c r="O55" s="14">
        <f>IFERROR(INDEX(#REF!,MATCH(bdd!$D55,#REF!,0)),0)</f>
        <v>0</v>
      </c>
      <c r="P55" s="14">
        <f>IFERROR(INDEX(#REF!,MATCH(bdd!$D55,#REF!,0)),0)</f>
        <v>0</v>
      </c>
      <c r="Q55" s="32">
        <f t="shared" si="5"/>
        <v>0</v>
      </c>
      <c r="R55" s="29">
        <f t="shared" si="8"/>
        <v>0</v>
      </c>
      <c r="S55" s="14">
        <f t="shared" si="3"/>
        <v>1</v>
      </c>
    </row>
    <row r="56" spans="1:19" ht="15.75">
      <c r="A56" s="7"/>
      <c r="B56" s="13">
        <v>300100001</v>
      </c>
      <c r="C56" s="21" t="s">
        <v>437</v>
      </c>
      <c r="D56" s="13" t="s">
        <v>30</v>
      </c>
      <c r="E56" s="13"/>
      <c r="F56" s="14"/>
      <c r="G56" s="14" t="str">
        <f>IFERROR(INDEX(#REF!,MATCH($D56,#REF!,0)),"Pièce")</f>
        <v>Pièce</v>
      </c>
      <c r="H56" s="14">
        <f>IFERROR(INDEX(#REF!,MATCH(bdd!D56,#REF!,0)),0)</f>
        <v>0</v>
      </c>
      <c r="I56" s="14">
        <f>IFERROR(INDEX(#REF!,MATCH(bdd!D56,#REF!,0)),0)</f>
        <v>0</v>
      </c>
      <c r="J56" s="14">
        <f>IFERROR(K56/INDEX(#REF!,MATCH(bdd!D56,#REF!,0)),0)</f>
        <v>0</v>
      </c>
      <c r="K56" s="14">
        <f>IF(E56="",0,INDEX(#REF!,MATCH(bdd!E56,#REF!,0))+IF(F56="",0,INDEX(#REF!,MATCH(bdd!F56,#REF!,0))))</f>
        <v>0</v>
      </c>
      <c r="L56" s="14">
        <f>IFERROR(INDEX(#REF!,MATCH(bdd!D56,#REF!,0)),0)</f>
        <v>0</v>
      </c>
      <c r="M56" s="14">
        <f t="shared" si="7"/>
        <v>0</v>
      </c>
      <c r="N56" s="14">
        <f>IFERROR(INDEX(#REF!,MATCH(bdd!$D56,#REF!,0)),0)</f>
        <v>0</v>
      </c>
      <c r="O56" s="14">
        <f>IFERROR(INDEX(#REF!,MATCH(bdd!$D56,#REF!,0)),0)</f>
        <v>0</v>
      </c>
      <c r="P56" s="14">
        <f>IFERROR(INDEX(#REF!,MATCH(bdd!$D56,#REF!,0)),0)</f>
        <v>0</v>
      </c>
      <c r="Q56" s="32">
        <f t="shared" ref="Q56:Q119" si="9">IFERROR((H56+J56-N56)-L56,"")</f>
        <v>0</v>
      </c>
      <c r="R56" s="29">
        <f t="shared" si="8"/>
        <v>0</v>
      </c>
      <c r="S56" s="14">
        <f t="shared" si="3"/>
        <v>1</v>
      </c>
    </row>
    <row r="57" spans="1:19" ht="15.75">
      <c r="A57" s="7"/>
      <c r="B57" s="13">
        <v>300102001</v>
      </c>
      <c r="C57" s="21" t="s">
        <v>437</v>
      </c>
      <c r="D57" s="13" t="s">
        <v>201</v>
      </c>
      <c r="E57" s="13"/>
      <c r="F57" s="14"/>
      <c r="G57" s="14" t="str">
        <f>IFERROR(INDEX(#REF!,MATCH($D57,#REF!,0)),"Pièce")</f>
        <v>Pièce</v>
      </c>
      <c r="H57" s="14">
        <f>IFERROR(INDEX(#REF!,MATCH(bdd!D57,#REF!,0)),0)</f>
        <v>0</v>
      </c>
      <c r="I57" s="14">
        <f>IFERROR(INDEX(#REF!,MATCH(bdd!D57,#REF!,0)),0)</f>
        <v>0</v>
      </c>
      <c r="J57" s="14">
        <f>IFERROR(K57/INDEX(#REF!,MATCH(bdd!D57,#REF!,0)),0)</f>
        <v>0</v>
      </c>
      <c r="K57" s="14">
        <f>IF(E57="",0,INDEX(#REF!,MATCH(bdd!E57,#REF!,0))+IF(F57="",0,INDEX(#REF!,MATCH(bdd!F57,#REF!,0))))</f>
        <v>0</v>
      </c>
      <c r="L57" s="14">
        <f>IFERROR(INDEX(#REF!,MATCH(bdd!D57,#REF!,0)),0)</f>
        <v>0</v>
      </c>
      <c r="M57" s="14">
        <f t="shared" si="7"/>
        <v>0</v>
      </c>
      <c r="N57" s="14">
        <f>IFERROR(INDEX(#REF!,MATCH(bdd!$D57,#REF!,0)),0)</f>
        <v>0</v>
      </c>
      <c r="O57" s="14">
        <f>IFERROR(INDEX(#REF!,MATCH(bdd!$D57,#REF!,0)),0)</f>
        <v>0</v>
      </c>
      <c r="P57" s="14">
        <f>IFERROR(INDEX(#REF!,MATCH(bdd!$D57,#REF!,0)),0)</f>
        <v>0</v>
      </c>
      <c r="Q57" s="32">
        <f t="shared" si="9"/>
        <v>0</v>
      </c>
      <c r="R57" s="29">
        <f t="shared" si="8"/>
        <v>0</v>
      </c>
      <c r="S57" s="14">
        <f t="shared" si="3"/>
        <v>1</v>
      </c>
    </row>
    <row r="58" spans="1:19" ht="31.5">
      <c r="A58" s="7"/>
      <c r="B58" s="13">
        <v>307242001</v>
      </c>
      <c r="C58" s="21" t="s">
        <v>437</v>
      </c>
      <c r="D58" s="13" t="s">
        <v>202</v>
      </c>
      <c r="E58" s="15" t="s">
        <v>406</v>
      </c>
      <c r="F58" s="14"/>
      <c r="G58" s="14" t="str">
        <f>IFERROR(INDEX(#REF!,MATCH($D58,#REF!,0)),"Pièce")</f>
        <v>Pièce</v>
      </c>
      <c r="H58" s="14">
        <f>IFERROR(INDEX(#REF!,MATCH(bdd!D58,#REF!,0)),0)</f>
        <v>0</v>
      </c>
      <c r="I58" s="14">
        <f>IFERROR(INDEX(#REF!,MATCH(bdd!D58,#REF!,0)),0)</f>
        <v>0</v>
      </c>
      <c r="J58" s="14">
        <f>IFERROR(K58/INDEX(#REF!,MATCH(bdd!D58,#REF!,0)),0)</f>
        <v>0</v>
      </c>
      <c r="K58" s="14" t="e">
        <f>IF(E58="",0,INDEX(#REF!,MATCH(bdd!E58,#REF!,0))+IF(F58="",0,INDEX(#REF!,MATCH(bdd!F58,#REF!,0))))</f>
        <v>#REF!</v>
      </c>
      <c r="L58" s="14">
        <f>IFERROR(INDEX(#REF!,MATCH(bdd!D58,#REF!,0)),0)</f>
        <v>0</v>
      </c>
      <c r="M58" s="14">
        <f t="shared" si="7"/>
        <v>0</v>
      </c>
      <c r="N58" s="14">
        <f>IFERROR(INDEX(#REF!,MATCH(bdd!$D58,#REF!,0)),0)</f>
        <v>0</v>
      </c>
      <c r="O58" s="14">
        <f>IFERROR(INDEX(#REF!,MATCH(bdd!$D58,#REF!,0)),0)</f>
        <v>0</v>
      </c>
      <c r="P58" s="14">
        <f>IFERROR(INDEX(#REF!,MATCH(bdd!$D58,#REF!,0)),0)</f>
        <v>0</v>
      </c>
      <c r="Q58" s="32">
        <f t="shared" si="9"/>
        <v>0</v>
      </c>
      <c r="R58" s="29">
        <f t="shared" si="8"/>
        <v>0</v>
      </c>
      <c r="S58" s="14">
        <f t="shared" si="3"/>
        <v>1</v>
      </c>
    </row>
    <row r="59" spans="1:19" ht="15.75">
      <c r="A59" s="7"/>
      <c r="B59" s="13">
        <v>300109001</v>
      </c>
      <c r="C59" s="21">
        <v>1</v>
      </c>
      <c r="D59" s="13" t="s">
        <v>31</v>
      </c>
      <c r="E59" s="13"/>
      <c r="F59" s="14"/>
      <c r="G59" s="14" t="str">
        <f>IFERROR(INDEX(#REF!,MATCH($D59,#REF!,0)),"Pièce")</f>
        <v>Pièce</v>
      </c>
      <c r="H59" s="14">
        <f>IFERROR(INDEX(#REF!,MATCH(bdd!D59,#REF!,0)),0)</f>
        <v>0</v>
      </c>
      <c r="I59" s="14">
        <f>IFERROR(INDEX(#REF!,MATCH(bdd!D59,#REF!,0)),0)</f>
        <v>0</v>
      </c>
      <c r="J59" s="14">
        <f>IFERROR(K59/INDEX(#REF!,MATCH(bdd!D59,#REF!,0)),0)</f>
        <v>0</v>
      </c>
      <c r="K59" s="14">
        <f>IF(E59="",0,INDEX(#REF!,MATCH(bdd!E59,#REF!,0))+IF(F59="",0,INDEX(#REF!,MATCH(bdd!F59,#REF!,0))))</f>
        <v>0</v>
      </c>
      <c r="L59" s="14">
        <f>IFERROR(INDEX(#REF!,MATCH(bdd!D59,#REF!,0)),0)</f>
        <v>0</v>
      </c>
      <c r="M59" s="14">
        <f t="shared" si="7"/>
        <v>0</v>
      </c>
      <c r="N59" s="14">
        <f>IFERROR(INDEX(#REF!,MATCH(bdd!$D59,#REF!,0)),0)</f>
        <v>0</v>
      </c>
      <c r="O59" s="14">
        <f>IFERROR(INDEX(#REF!,MATCH(bdd!$D59,#REF!,0)),0)</f>
        <v>0</v>
      </c>
      <c r="P59" s="14">
        <f>IFERROR(INDEX(#REF!,MATCH(bdd!$D59,#REF!,0)),0)</f>
        <v>0</v>
      </c>
      <c r="Q59" s="32">
        <f t="shared" si="9"/>
        <v>0</v>
      </c>
      <c r="R59" s="29">
        <f t="shared" si="8"/>
        <v>0</v>
      </c>
      <c r="S59" s="14">
        <f t="shared" si="3"/>
        <v>1</v>
      </c>
    </row>
    <row r="60" spans="1:19" ht="15.75">
      <c r="A60" s="7"/>
      <c r="B60" s="13">
        <v>305758001</v>
      </c>
      <c r="C60" s="21">
        <v>1</v>
      </c>
      <c r="D60" s="13" t="s">
        <v>32</v>
      </c>
      <c r="E60" s="13"/>
      <c r="F60" s="14"/>
      <c r="G60" s="14" t="str">
        <f>IFERROR(INDEX(#REF!,MATCH($D60,#REF!,0)),"Pièce")</f>
        <v>Pièce</v>
      </c>
      <c r="H60" s="14">
        <f>IFERROR(INDEX(#REF!,MATCH(bdd!D60,#REF!,0)),0)</f>
        <v>0</v>
      </c>
      <c r="I60" s="14">
        <f>IFERROR(INDEX(#REF!,MATCH(bdd!D60,#REF!,0)),0)</f>
        <v>0</v>
      </c>
      <c r="J60" s="14">
        <f>IFERROR(K60/INDEX(#REF!,MATCH(bdd!D60,#REF!,0)),0)</f>
        <v>0</v>
      </c>
      <c r="K60" s="14">
        <f>IF(E60="",0,INDEX(#REF!,MATCH(bdd!E60,#REF!,0))+IF(F60="",0,INDEX(#REF!,MATCH(bdd!F60,#REF!,0))))</f>
        <v>0</v>
      </c>
      <c r="L60" s="14">
        <f>IFERROR(INDEX(#REF!,MATCH(bdd!D60,#REF!,0)),0)</f>
        <v>0</v>
      </c>
      <c r="M60" s="14">
        <f t="shared" si="7"/>
        <v>0</v>
      </c>
      <c r="N60" s="14">
        <f>IFERROR(INDEX(#REF!,MATCH(bdd!$D60,#REF!,0)),0)</f>
        <v>0</v>
      </c>
      <c r="O60" s="14">
        <f>IFERROR(INDEX(#REF!,MATCH(bdd!$D60,#REF!,0)),0)</f>
        <v>0</v>
      </c>
      <c r="P60" s="14">
        <f>IFERROR(INDEX(#REF!,MATCH(bdd!$D60,#REF!,0)),0)</f>
        <v>0</v>
      </c>
      <c r="Q60" s="32">
        <f t="shared" si="9"/>
        <v>0</v>
      </c>
      <c r="R60" s="29">
        <f t="shared" si="8"/>
        <v>0</v>
      </c>
      <c r="S60" s="14">
        <f t="shared" si="3"/>
        <v>1</v>
      </c>
    </row>
    <row r="61" spans="1:19" ht="15.75">
      <c r="A61" s="7"/>
      <c r="B61" s="13">
        <v>300115001</v>
      </c>
      <c r="C61" s="21">
        <v>1</v>
      </c>
      <c r="D61" s="13" t="s">
        <v>203</v>
      </c>
      <c r="E61" s="15" t="s">
        <v>360</v>
      </c>
      <c r="F61" s="14"/>
      <c r="G61" s="14" t="str">
        <f>IFERROR(INDEX(#REF!,MATCH($D61,#REF!,0)),"Pièce")</f>
        <v>Pièce</v>
      </c>
      <c r="H61" s="14">
        <f>IFERROR(INDEX(#REF!,MATCH(bdd!D61,#REF!,0)),0)</f>
        <v>0</v>
      </c>
      <c r="I61" s="14">
        <f>IFERROR(INDEX(#REF!,MATCH(bdd!D61,#REF!,0)),0)</f>
        <v>0</v>
      </c>
      <c r="J61" s="14">
        <f>IFERROR(K61/INDEX(#REF!,MATCH(bdd!D61,#REF!,0)),0)</f>
        <v>0</v>
      </c>
      <c r="K61" s="14" t="e">
        <f>IF(E61="",0,INDEX(#REF!,MATCH(bdd!E61,#REF!,0))+IF(F61="",0,INDEX(#REF!,MATCH(bdd!F61,#REF!,0))))</f>
        <v>#REF!</v>
      </c>
      <c r="L61" s="14">
        <f>IFERROR(INDEX(#REF!,MATCH(bdd!D61,#REF!,0)),0)</f>
        <v>0</v>
      </c>
      <c r="M61" s="14">
        <f t="shared" si="7"/>
        <v>0</v>
      </c>
      <c r="N61" s="14">
        <f>IFERROR(INDEX(#REF!,MATCH(bdd!$D61,#REF!,0)),0)</f>
        <v>0</v>
      </c>
      <c r="O61" s="14">
        <f>IFERROR(INDEX(#REF!,MATCH(bdd!$D61,#REF!,0)),0)</f>
        <v>0</v>
      </c>
      <c r="P61" s="14">
        <f>IFERROR(INDEX(#REF!,MATCH(bdd!$D61,#REF!,0)),0)</f>
        <v>0</v>
      </c>
      <c r="Q61" s="32">
        <f t="shared" si="9"/>
        <v>0</v>
      </c>
      <c r="R61" s="29">
        <f t="shared" si="8"/>
        <v>0</v>
      </c>
      <c r="S61" s="14">
        <f t="shared" si="3"/>
        <v>1</v>
      </c>
    </row>
    <row r="62" spans="1:19" ht="15.75">
      <c r="A62" s="7"/>
      <c r="B62" s="13">
        <v>307425001</v>
      </c>
      <c r="C62" s="21">
        <v>1</v>
      </c>
      <c r="D62" s="13" t="s">
        <v>204</v>
      </c>
      <c r="E62" s="13"/>
      <c r="F62" s="14"/>
      <c r="G62" s="14" t="str">
        <f>IFERROR(INDEX(#REF!,MATCH($D62,#REF!,0)),"Pièce")</f>
        <v>Pièce</v>
      </c>
      <c r="H62" s="14">
        <f>IFERROR(INDEX(#REF!,MATCH(bdd!D62,#REF!,0)),0)</f>
        <v>0</v>
      </c>
      <c r="I62" s="14">
        <f>IFERROR(INDEX(#REF!,MATCH(bdd!D62,#REF!,0)),0)</f>
        <v>0</v>
      </c>
      <c r="J62" s="14">
        <f>IFERROR(K62/INDEX(#REF!,MATCH(bdd!D62,#REF!,0)),0)</f>
        <v>0</v>
      </c>
      <c r="K62" s="14">
        <f>IF(E62="",0,INDEX(#REF!,MATCH(bdd!E62,#REF!,0))+IF(F62="",0,INDEX(#REF!,MATCH(bdd!F62,#REF!,0))))</f>
        <v>0</v>
      </c>
      <c r="L62" s="14">
        <f>IFERROR(INDEX(#REF!,MATCH(bdd!D62,#REF!,0)),0)</f>
        <v>0</v>
      </c>
      <c r="M62" s="14">
        <f t="shared" si="7"/>
        <v>0</v>
      </c>
      <c r="N62" s="14">
        <f>IFERROR(INDEX(#REF!,MATCH(bdd!$D62,#REF!,0)),0)</f>
        <v>0</v>
      </c>
      <c r="O62" s="14">
        <f>IFERROR(INDEX(#REF!,MATCH(bdd!$D62,#REF!,0)),0)</f>
        <v>0</v>
      </c>
      <c r="P62" s="14">
        <f>IFERROR(INDEX(#REF!,MATCH(bdd!$D62,#REF!,0)),0)</f>
        <v>0</v>
      </c>
      <c r="Q62" s="32">
        <f t="shared" si="9"/>
        <v>0</v>
      </c>
      <c r="R62" s="29">
        <f t="shared" si="8"/>
        <v>0</v>
      </c>
      <c r="S62" s="14">
        <f t="shared" si="3"/>
        <v>1</v>
      </c>
    </row>
    <row r="63" spans="1:19" ht="15.75">
      <c r="A63" s="7"/>
      <c r="B63" s="13">
        <v>300117001</v>
      </c>
      <c r="C63" s="21" t="s">
        <v>437</v>
      </c>
      <c r="D63" s="13" t="s">
        <v>299</v>
      </c>
      <c r="E63" s="13"/>
      <c r="F63" s="14"/>
      <c r="G63" s="14" t="str">
        <f>IFERROR(INDEX(#REF!,MATCH($D63,#REF!,0)),"Pièce")</f>
        <v>Pièce</v>
      </c>
      <c r="H63" s="14">
        <f>IFERROR(INDEX(#REF!,MATCH(bdd!D63,#REF!,0)),0)</f>
        <v>0</v>
      </c>
      <c r="I63" s="14">
        <f>IFERROR(INDEX(#REF!,MATCH(bdd!D63,#REF!,0)),0)</f>
        <v>0</v>
      </c>
      <c r="J63" s="14">
        <f>IFERROR(K63/INDEX(#REF!,MATCH(bdd!D63,#REF!,0)),0)</f>
        <v>0</v>
      </c>
      <c r="K63" s="14">
        <f>IF(E63="",0,INDEX(#REF!,MATCH(bdd!E63,#REF!,0))+IF(F63="",0,INDEX(#REF!,MATCH(bdd!F63,#REF!,0))))</f>
        <v>0</v>
      </c>
      <c r="L63" s="14">
        <f>IFERROR(INDEX(#REF!,MATCH(bdd!D63,#REF!,0)),0)</f>
        <v>0</v>
      </c>
      <c r="M63" s="14">
        <f t="shared" si="7"/>
        <v>0</v>
      </c>
      <c r="N63" s="14">
        <f>IFERROR(INDEX(#REF!,MATCH(bdd!$D63,#REF!,0)),0)</f>
        <v>0</v>
      </c>
      <c r="O63" s="14">
        <f>IFERROR(INDEX(#REF!,MATCH(bdd!$D63,#REF!,0)),0)</f>
        <v>0</v>
      </c>
      <c r="P63" s="14">
        <f>IFERROR(INDEX(#REF!,MATCH(bdd!$D63,#REF!,0)),0)</f>
        <v>0</v>
      </c>
      <c r="Q63" s="32">
        <f t="shared" si="9"/>
        <v>0</v>
      </c>
      <c r="R63" s="29">
        <f t="shared" si="8"/>
        <v>0</v>
      </c>
      <c r="S63" s="14">
        <f t="shared" si="3"/>
        <v>1</v>
      </c>
    </row>
    <row r="64" spans="1:19" ht="15.75">
      <c r="A64" s="7"/>
      <c r="B64" s="13">
        <v>300121001</v>
      </c>
      <c r="C64" s="21">
        <v>1</v>
      </c>
      <c r="D64" s="13" t="s">
        <v>205</v>
      </c>
      <c r="E64" s="13"/>
      <c r="F64" s="14"/>
      <c r="G64" s="14" t="str">
        <f>IFERROR(INDEX(#REF!,MATCH($D64,#REF!,0)),"Pièce")</f>
        <v>Pièce</v>
      </c>
      <c r="H64" s="14">
        <f>IFERROR(INDEX(#REF!,MATCH(bdd!D64,#REF!,0)),0)</f>
        <v>0</v>
      </c>
      <c r="I64" s="14">
        <f>IFERROR(INDEX(#REF!,MATCH(bdd!D64,#REF!,0)),0)</f>
        <v>0</v>
      </c>
      <c r="J64" s="14">
        <f>IFERROR(K64/INDEX(#REF!,MATCH(bdd!D64,#REF!,0)),0)</f>
        <v>0</v>
      </c>
      <c r="K64" s="14">
        <f>IF(E64="",0,INDEX(#REF!,MATCH(bdd!E64,#REF!,0))+IF(F64="",0,INDEX(#REF!,MATCH(bdd!F64,#REF!,0))))</f>
        <v>0</v>
      </c>
      <c r="L64" s="14">
        <f>IFERROR(INDEX(#REF!,MATCH(bdd!D64,#REF!,0)),0)</f>
        <v>0</v>
      </c>
      <c r="M64" s="14">
        <f t="shared" si="7"/>
        <v>0</v>
      </c>
      <c r="N64" s="14">
        <f>IFERROR(INDEX(#REF!,MATCH(bdd!$D64,#REF!,0)),0)</f>
        <v>0</v>
      </c>
      <c r="O64" s="14">
        <f>IFERROR(INDEX(#REF!,MATCH(bdd!$D64,#REF!,0)),0)</f>
        <v>0</v>
      </c>
      <c r="P64" s="14">
        <f>IFERROR(INDEX(#REF!,MATCH(bdd!$D64,#REF!,0)),0)</f>
        <v>0</v>
      </c>
      <c r="Q64" s="32">
        <f t="shared" si="9"/>
        <v>0</v>
      </c>
      <c r="R64" s="29">
        <f t="shared" si="8"/>
        <v>0</v>
      </c>
      <c r="S64" s="14">
        <f t="shared" si="3"/>
        <v>1</v>
      </c>
    </row>
    <row r="65" spans="1:19" ht="15.75">
      <c r="A65" s="7"/>
      <c r="B65" s="13">
        <v>304815001</v>
      </c>
      <c r="C65" s="21">
        <v>1</v>
      </c>
      <c r="D65" s="13" t="s">
        <v>33</v>
      </c>
      <c r="E65" s="13"/>
      <c r="F65" s="14"/>
      <c r="G65" s="14" t="str">
        <f>IFERROR(INDEX(#REF!,MATCH($D65,#REF!,0)),"Pièce")</f>
        <v>Pièce</v>
      </c>
      <c r="H65" s="14">
        <f>IFERROR(INDEX(#REF!,MATCH(bdd!D65,#REF!,0)),0)</f>
        <v>0</v>
      </c>
      <c r="I65" s="14">
        <f>IFERROR(INDEX(#REF!,MATCH(bdd!D65,#REF!,0)),0)</f>
        <v>0</v>
      </c>
      <c r="J65" s="14">
        <f>IFERROR(K65/INDEX(#REF!,MATCH(bdd!D65,#REF!,0)),0)</f>
        <v>0</v>
      </c>
      <c r="K65" s="14">
        <f>IF(E65="",0,INDEX(#REF!,MATCH(bdd!E65,#REF!,0))+IF(F65="",0,INDEX(#REF!,MATCH(bdd!F65,#REF!,0))))</f>
        <v>0</v>
      </c>
      <c r="L65" s="14">
        <f>IFERROR(INDEX(#REF!,MATCH(bdd!D65,#REF!,0)),0)</f>
        <v>0</v>
      </c>
      <c r="M65" s="14">
        <f t="shared" si="7"/>
        <v>0</v>
      </c>
      <c r="N65" s="14">
        <f>IFERROR(INDEX(#REF!,MATCH(bdd!$D65,#REF!,0)),0)</f>
        <v>0</v>
      </c>
      <c r="O65" s="14">
        <f>IFERROR(INDEX(#REF!,MATCH(bdd!$D65,#REF!,0)),0)</f>
        <v>0</v>
      </c>
      <c r="P65" s="14">
        <f>IFERROR(INDEX(#REF!,MATCH(bdd!$D65,#REF!,0)),0)</f>
        <v>0</v>
      </c>
      <c r="Q65" s="32">
        <f t="shared" si="9"/>
        <v>0</v>
      </c>
      <c r="R65" s="29">
        <f t="shared" si="8"/>
        <v>0</v>
      </c>
      <c r="S65" s="14">
        <f t="shared" si="3"/>
        <v>1</v>
      </c>
    </row>
    <row r="66" spans="1:19" ht="15.75">
      <c r="A66" s="7"/>
      <c r="B66" s="13">
        <v>300127001</v>
      </c>
      <c r="C66" s="21">
        <v>1</v>
      </c>
      <c r="D66" s="13" t="s">
        <v>309</v>
      </c>
      <c r="E66" s="15" t="s">
        <v>388</v>
      </c>
      <c r="F66" s="14"/>
      <c r="G66" s="14" t="str">
        <f>IFERROR(INDEX(#REF!,MATCH($D66,#REF!,0)),"Pièce")</f>
        <v>Pièce</v>
      </c>
      <c r="H66" s="14">
        <f>IFERROR(INDEX(#REF!,MATCH(bdd!D66,#REF!,0)),0)</f>
        <v>0</v>
      </c>
      <c r="I66" s="14">
        <f>IFERROR(INDEX(#REF!,MATCH(bdd!D66,#REF!,0)),0)</f>
        <v>0</v>
      </c>
      <c r="J66" s="14">
        <f>IFERROR(K66/INDEX(#REF!,MATCH(bdd!D66,#REF!,0)),0)</f>
        <v>0</v>
      </c>
      <c r="K66" s="14" t="e">
        <f>IF(E66="",0,INDEX(#REF!,MATCH(bdd!E66,#REF!,0))+IF(F66="",0,INDEX(#REF!,MATCH(bdd!F66,#REF!,0))))</f>
        <v>#REF!</v>
      </c>
      <c r="L66" s="14">
        <f>IFERROR(INDEX(#REF!,MATCH(bdd!D66,#REF!,0)),0)</f>
        <v>0</v>
      </c>
      <c r="M66" s="14">
        <f t="shared" si="7"/>
        <v>0</v>
      </c>
      <c r="N66" s="14">
        <f>IFERROR(INDEX(#REF!,MATCH(bdd!$D66,#REF!,0)),0)</f>
        <v>0</v>
      </c>
      <c r="O66" s="14">
        <f>IFERROR(INDEX(#REF!,MATCH(bdd!$D66,#REF!,0)),0)</f>
        <v>0</v>
      </c>
      <c r="P66" s="14">
        <f>IFERROR(INDEX(#REF!,MATCH(bdd!$D66,#REF!,0)),0)</f>
        <v>0</v>
      </c>
      <c r="Q66" s="32">
        <f t="shared" si="9"/>
        <v>0</v>
      </c>
      <c r="R66" s="29">
        <f t="shared" si="8"/>
        <v>0</v>
      </c>
      <c r="S66" s="14">
        <f t="shared" si="3"/>
        <v>1</v>
      </c>
    </row>
    <row r="67" spans="1:19" ht="15.75">
      <c r="A67" s="7"/>
      <c r="B67" s="13">
        <v>300128001</v>
      </c>
      <c r="C67" s="21">
        <v>1</v>
      </c>
      <c r="D67" s="13" t="s">
        <v>289</v>
      </c>
      <c r="E67" s="13"/>
      <c r="F67" s="14"/>
      <c r="G67" s="14" t="str">
        <f>IFERROR(INDEX(#REF!,MATCH($D67,#REF!,0)),"Pièce")</f>
        <v>Pièce</v>
      </c>
      <c r="H67" s="14">
        <f>IFERROR(INDEX(#REF!,MATCH(bdd!D67,#REF!,0)),0)</f>
        <v>0</v>
      </c>
      <c r="I67" s="14">
        <f>IFERROR(INDEX(#REF!,MATCH(bdd!D67,#REF!,0)),0)</f>
        <v>0</v>
      </c>
      <c r="J67" s="14">
        <f>IFERROR(K67/INDEX(#REF!,MATCH(bdd!D67,#REF!,0)),0)</f>
        <v>0</v>
      </c>
      <c r="K67" s="14">
        <f>IF(E67="",0,INDEX(#REF!,MATCH(bdd!E67,#REF!,0))+IF(F67="",0,INDEX(#REF!,MATCH(bdd!F67,#REF!,0))))</f>
        <v>0</v>
      </c>
      <c r="L67" s="14">
        <f>IFERROR(INDEX(#REF!,MATCH(bdd!D67,#REF!,0)),0)</f>
        <v>0</v>
      </c>
      <c r="M67" s="14">
        <f t="shared" si="7"/>
        <v>0</v>
      </c>
      <c r="N67" s="14">
        <f>IFERROR(INDEX(#REF!,MATCH(bdd!$D67,#REF!,0)),0)</f>
        <v>0</v>
      </c>
      <c r="O67" s="14">
        <f>IFERROR(INDEX(#REF!,MATCH(bdd!$D67,#REF!,0)),0)</f>
        <v>0</v>
      </c>
      <c r="P67" s="14">
        <f>IFERROR(INDEX(#REF!,MATCH(bdd!$D67,#REF!,0)),0)</f>
        <v>0</v>
      </c>
      <c r="Q67" s="32">
        <f t="shared" si="9"/>
        <v>0</v>
      </c>
      <c r="R67" s="29">
        <f t="shared" si="8"/>
        <v>0</v>
      </c>
      <c r="S67" s="14">
        <f t="shared" si="3"/>
        <v>1</v>
      </c>
    </row>
    <row r="68" spans="1:19" ht="15.75">
      <c r="A68" s="7"/>
      <c r="B68" s="13">
        <v>300131001</v>
      </c>
      <c r="C68" s="21">
        <v>1</v>
      </c>
      <c r="D68" s="13" t="s">
        <v>114</v>
      </c>
      <c r="E68" s="15" t="s">
        <v>505</v>
      </c>
      <c r="F68" s="14"/>
      <c r="G68" s="14" t="str">
        <f>IFERROR(INDEX(#REF!,MATCH($D68,#REF!,0)),"Pièce")</f>
        <v>Pièce</v>
      </c>
      <c r="H68" s="14">
        <f>IFERROR(INDEX(#REF!,MATCH(bdd!D68,#REF!,0)),0)</f>
        <v>0</v>
      </c>
      <c r="I68" s="14">
        <f>IFERROR(INDEX(#REF!,MATCH(bdd!D68,#REF!,0)),0)</f>
        <v>0</v>
      </c>
      <c r="J68" s="14">
        <f>IFERROR(K68/INDEX(#REF!,MATCH(bdd!D68,#REF!,0)),0)</f>
        <v>0</v>
      </c>
      <c r="K68" s="14" t="e">
        <f>IF(E68="",0,INDEX(#REF!,MATCH(bdd!E68,#REF!,0))+IF(F68="",0,INDEX(#REF!,MATCH(bdd!F68,#REF!,0))))</f>
        <v>#REF!</v>
      </c>
      <c r="L68" s="14">
        <f>IFERROR(INDEX(#REF!,MATCH(bdd!D68,#REF!,0)),0)</f>
        <v>0</v>
      </c>
      <c r="M68" s="14">
        <f t="shared" si="7"/>
        <v>0</v>
      </c>
      <c r="N68" s="14">
        <f>IFERROR(INDEX(#REF!,MATCH(bdd!$D68,#REF!,0)),0)</f>
        <v>0</v>
      </c>
      <c r="O68" s="14">
        <f>IFERROR(INDEX(#REF!,MATCH(bdd!$D68,#REF!,0)),0)</f>
        <v>0</v>
      </c>
      <c r="P68" s="14">
        <f>IFERROR(INDEX(#REF!,MATCH(bdd!$D68,#REF!,0)),0)</f>
        <v>0</v>
      </c>
      <c r="Q68" s="32">
        <f t="shared" si="9"/>
        <v>0</v>
      </c>
      <c r="R68" s="29">
        <f t="shared" si="8"/>
        <v>0</v>
      </c>
      <c r="S68" s="14">
        <f t="shared" ref="S68:S131" si="10">RANK(R68,$R$4:$R$909,0)</f>
        <v>1</v>
      </c>
    </row>
    <row r="69" spans="1:19" ht="15.75">
      <c r="A69" s="7"/>
      <c r="B69" s="13">
        <v>300132001</v>
      </c>
      <c r="C69" s="21">
        <v>1</v>
      </c>
      <c r="D69" s="13" t="s">
        <v>115</v>
      </c>
      <c r="E69" s="15" t="s">
        <v>376</v>
      </c>
      <c r="F69" s="14"/>
      <c r="G69" s="14" t="str">
        <f>IFERROR(INDEX(#REF!,MATCH($D69,#REF!,0)),"Pièce")</f>
        <v>Pièce</v>
      </c>
      <c r="H69" s="14">
        <f>IFERROR(INDEX(#REF!,MATCH(bdd!D69,#REF!,0)),0)</f>
        <v>0</v>
      </c>
      <c r="I69" s="14">
        <f>IFERROR(INDEX(#REF!,MATCH(bdd!D69,#REF!,0)),0)</f>
        <v>0</v>
      </c>
      <c r="J69" s="14">
        <f>IFERROR(K69/INDEX(#REF!,MATCH(bdd!D69,#REF!,0)),0)</f>
        <v>0</v>
      </c>
      <c r="K69" s="14" t="e">
        <f>IF(E69="",0,INDEX(#REF!,MATCH(bdd!E69,#REF!,0))+IF(F69="",0,INDEX(#REF!,MATCH(bdd!F69,#REF!,0))))</f>
        <v>#REF!</v>
      </c>
      <c r="L69" s="14">
        <f>IFERROR(INDEX(#REF!,MATCH(bdd!D69,#REF!,0)),0)</f>
        <v>0</v>
      </c>
      <c r="M69" s="14">
        <f t="shared" si="7"/>
        <v>0</v>
      </c>
      <c r="N69" s="14">
        <f>IFERROR(INDEX(#REF!,MATCH(bdd!$D69,#REF!,0)),0)</f>
        <v>0</v>
      </c>
      <c r="O69" s="14">
        <f>IFERROR(INDEX(#REF!,MATCH(bdd!$D69,#REF!,0)),0)</f>
        <v>0</v>
      </c>
      <c r="P69" s="14">
        <f>IFERROR(INDEX(#REF!,MATCH(bdd!$D69,#REF!,0)),0)</f>
        <v>0</v>
      </c>
      <c r="Q69" s="32">
        <f t="shared" si="9"/>
        <v>0</v>
      </c>
      <c r="R69" s="29">
        <f t="shared" si="8"/>
        <v>0</v>
      </c>
      <c r="S69" s="14">
        <f t="shared" si="10"/>
        <v>1</v>
      </c>
    </row>
    <row r="70" spans="1:19" ht="15.75">
      <c r="A70" s="7"/>
      <c r="B70" s="13">
        <v>300854001</v>
      </c>
      <c r="C70" s="21" t="s">
        <v>437</v>
      </c>
      <c r="D70" s="13" t="s">
        <v>206</v>
      </c>
      <c r="E70" s="13"/>
      <c r="F70" s="14"/>
      <c r="G70" s="14" t="str">
        <f>IFERROR(INDEX(#REF!,MATCH($D70,#REF!,0)),"Pièce")</f>
        <v>Pièce</v>
      </c>
      <c r="H70" s="14">
        <f>IFERROR(INDEX(#REF!,MATCH(bdd!D70,#REF!,0)),0)</f>
        <v>0</v>
      </c>
      <c r="I70" s="14">
        <f>IFERROR(INDEX(#REF!,MATCH(bdd!D70,#REF!,0)),0)</f>
        <v>0</v>
      </c>
      <c r="J70" s="14">
        <f>IFERROR(K70/INDEX(#REF!,MATCH(bdd!D70,#REF!,0)),0)</f>
        <v>0</v>
      </c>
      <c r="K70" s="14">
        <f>IF(E70="",0,INDEX(#REF!,MATCH(bdd!E70,#REF!,0))+IF(F70="",0,INDEX(#REF!,MATCH(bdd!F70,#REF!,0))))</f>
        <v>0</v>
      </c>
      <c r="L70" s="14">
        <f>IFERROR(INDEX(#REF!,MATCH(bdd!D70,#REF!,0)),0)</f>
        <v>0</v>
      </c>
      <c r="M70" s="14">
        <f t="shared" si="7"/>
        <v>0</v>
      </c>
      <c r="N70" s="14">
        <f>IFERROR(INDEX(#REF!,MATCH(bdd!$D70,#REF!,0)),0)</f>
        <v>0</v>
      </c>
      <c r="O70" s="14">
        <f>IFERROR(INDEX(#REF!,MATCH(bdd!$D70,#REF!,0)),0)</f>
        <v>0</v>
      </c>
      <c r="P70" s="14">
        <f>IFERROR(INDEX(#REF!,MATCH(bdd!$D70,#REF!,0)),0)</f>
        <v>0</v>
      </c>
      <c r="Q70" s="32">
        <f t="shared" si="9"/>
        <v>0</v>
      </c>
      <c r="R70" s="29">
        <f t="shared" si="8"/>
        <v>0</v>
      </c>
      <c r="S70" s="14">
        <f t="shared" si="10"/>
        <v>1</v>
      </c>
    </row>
    <row r="71" spans="1:19" ht="15.75">
      <c r="A71" s="7"/>
      <c r="B71" s="13">
        <v>300553001</v>
      </c>
      <c r="C71" s="21" t="s">
        <v>437</v>
      </c>
      <c r="D71" s="13" t="s">
        <v>207</v>
      </c>
      <c r="E71" s="15" t="s">
        <v>593</v>
      </c>
      <c r="F71" s="14"/>
      <c r="G71" s="14" t="str">
        <f>IFERROR(INDEX(#REF!,MATCH($D71,#REF!,0)),"Pièce")</f>
        <v>Pièce</v>
      </c>
      <c r="H71" s="14">
        <f>IFERROR(INDEX(#REF!,MATCH(bdd!D71,#REF!,0)),0)</f>
        <v>0</v>
      </c>
      <c r="I71" s="14">
        <f>IFERROR(INDEX(#REF!,MATCH(bdd!D71,#REF!,0)),0)</f>
        <v>0</v>
      </c>
      <c r="J71" s="14">
        <f>IFERROR(K71/INDEX(#REF!,MATCH(bdd!D71,#REF!,0)),0)</f>
        <v>0</v>
      </c>
      <c r="K71" s="14" t="e">
        <f>IF(E71="",0,INDEX(#REF!,MATCH(bdd!E71,#REF!,0))+IF(F71="",0,INDEX(#REF!,MATCH(bdd!F71,#REF!,0))))</f>
        <v>#REF!</v>
      </c>
      <c r="L71" s="14">
        <f>IFERROR(INDEX(#REF!,MATCH(bdd!D71,#REF!,0)),0)</f>
        <v>0</v>
      </c>
      <c r="M71" s="14">
        <f t="shared" si="7"/>
        <v>0</v>
      </c>
      <c r="N71" s="14">
        <f>IFERROR(INDEX(#REF!,MATCH(bdd!$D71,#REF!,0)),0)</f>
        <v>0</v>
      </c>
      <c r="O71" s="14">
        <f>IFERROR(INDEX(#REF!,MATCH(bdd!$D71,#REF!,0)),0)</f>
        <v>0</v>
      </c>
      <c r="P71" s="14">
        <f>IFERROR(INDEX(#REF!,MATCH(bdd!$D71,#REF!,0)),0)</f>
        <v>0</v>
      </c>
      <c r="Q71" s="32">
        <f t="shared" si="9"/>
        <v>0</v>
      </c>
      <c r="R71" s="29">
        <f t="shared" si="8"/>
        <v>0</v>
      </c>
      <c r="S71" s="14">
        <f t="shared" si="10"/>
        <v>1</v>
      </c>
    </row>
    <row r="72" spans="1:19" ht="15.75">
      <c r="A72" s="7"/>
      <c r="B72" s="13">
        <v>300139001</v>
      </c>
      <c r="C72" s="21" t="s">
        <v>437</v>
      </c>
      <c r="D72" s="13" t="s">
        <v>208</v>
      </c>
      <c r="E72" s="15" t="s">
        <v>594</v>
      </c>
      <c r="F72" s="14"/>
      <c r="G72" s="14" t="str">
        <f>IFERROR(INDEX(#REF!,MATCH($D72,#REF!,0)),"Pièce")</f>
        <v>Pièce</v>
      </c>
      <c r="H72" s="14">
        <f>IFERROR(INDEX(#REF!,MATCH(bdd!D72,#REF!,0)),0)</f>
        <v>0</v>
      </c>
      <c r="I72" s="14">
        <f>IFERROR(INDEX(#REF!,MATCH(bdd!D72,#REF!,0)),0)</f>
        <v>0</v>
      </c>
      <c r="J72" s="14">
        <f>IFERROR(K72/INDEX(#REF!,MATCH(bdd!D72,#REF!,0)),0)</f>
        <v>0</v>
      </c>
      <c r="K72" s="14" t="e">
        <f>IF(E72="",0,INDEX(#REF!,MATCH(bdd!E72,#REF!,0))+IF(F72="",0,INDEX(#REF!,MATCH(bdd!F72,#REF!,0))))</f>
        <v>#REF!</v>
      </c>
      <c r="L72" s="14">
        <f>IFERROR(INDEX(#REF!,MATCH(bdd!D72,#REF!,0)),0)</f>
        <v>0</v>
      </c>
      <c r="M72" s="14">
        <f t="shared" si="7"/>
        <v>0</v>
      </c>
      <c r="N72" s="14">
        <f>IFERROR(INDEX(#REF!,MATCH(bdd!$D72,#REF!,0)),0)</f>
        <v>0</v>
      </c>
      <c r="O72" s="14">
        <f>IFERROR(INDEX(#REF!,MATCH(bdd!$D72,#REF!,0)),0)</f>
        <v>0</v>
      </c>
      <c r="P72" s="14">
        <f>IFERROR(INDEX(#REF!,MATCH(bdd!$D72,#REF!,0)),0)</f>
        <v>0</v>
      </c>
      <c r="Q72" s="32">
        <f t="shared" si="9"/>
        <v>0</v>
      </c>
      <c r="R72" s="29">
        <f t="shared" si="8"/>
        <v>0</v>
      </c>
      <c r="S72" s="14">
        <f t="shared" si="10"/>
        <v>1</v>
      </c>
    </row>
    <row r="73" spans="1:19" ht="15.75">
      <c r="A73" s="7"/>
      <c r="B73" s="13">
        <v>305307001</v>
      </c>
      <c r="C73" s="21" t="s">
        <v>437</v>
      </c>
      <c r="D73" s="13" t="s">
        <v>209</v>
      </c>
      <c r="E73" s="15" t="s">
        <v>592</v>
      </c>
      <c r="F73" s="14"/>
      <c r="G73" s="14" t="str">
        <f>IFERROR(INDEX(#REF!,MATCH($D73,#REF!,0)),"Pièce")</f>
        <v>Pièce</v>
      </c>
      <c r="H73" s="14">
        <f>IFERROR(INDEX(#REF!,MATCH(bdd!D73,#REF!,0)),0)</f>
        <v>0</v>
      </c>
      <c r="I73" s="14">
        <f>IFERROR(INDEX(#REF!,MATCH(bdd!D73,#REF!,0)),0)</f>
        <v>0</v>
      </c>
      <c r="J73" s="14">
        <f>IFERROR(K73/INDEX(#REF!,MATCH(bdd!D73,#REF!,0)),0)</f>
        <v>0</v>
      </c>
      <c r="K73" s="14" t="e">
        <f>IF(E73="",0,INDEX(#REF!,MATCH(bdd!E73,#REF!,0))+IF(F73="",0,INDEX(#REF!,MATCH(bdd!F73,#REF!,0))))</f>
        <v>#REF!</v>
      </c>
      <c r="L73" s="14">
        <f>IFERROR(INDEX(#REF!,MATCH(bdd!D73,#REF!,0)),0)</f>
        <v>0</v>
      </c>
      <c r="M73" s="14">
        <f t="shared" si="7"/>
        <v>0</v>
      </c>
      <c r="N73" s="14">
        <f>IFERROR(INDEX(#REF!,MATCH(bdd!$D73,#REF!,0)),0)</f>
        <v>0</v>
      </c>
      <c r="O73" s="14">
        <f>IFERROR(INDEX(#REF!,MATCH(bdd!$D73,#REF!,0)),0)</f>
        <v>0</v>
      </c>
      <c r="P73" s="14">
        <f>IFERROR(INDEX(#REF!,MATCH(bdd!$D73,#REF!,0)),0)</f>
        <v>0</v>
      </c>
      <c r="Q73" s="32">
        <f t="shared" si="9"/>
        <v>0</v>
      </c>
      <c r="R73" s="29">
        <f t="shared" si="8"/>
        <v>0</v>
      </c>
      <c r="S73" s="14">
        <f t="shared" si="10"/>
        <v>1</v>
      </c>
    </row>
    <row r="74" spans="1:19" ht="15.75">
      <c r="A74" s="7"/>
      <c r="B74" s="13">
        <v>304615001</v>
      </c>
      <c r="C74" s="21" t="s">
        <v>437</v>
      </c>
      <c r="D74" s="13" t="s">
        <v>34</v>
      </c>
      <c r="E74" s="13"/>
      <c r="F74" s="14"/>
      <c r="G74" s="14" t="str">
        <f>IFERROR(INDEX(#REF!,MATCH($D74,#REF!,0)),"Pièce")</f>
        <v>Pièce</v>
      </c>
      <c r="H74" s="14">
        <f>IFERROR(INDEX(#REF!,MATCH(bdd!D74,#REF!,0)),0)</f>
        <v>0</v>
      </c>
      <c r="I74" s="14">
        <f>IFERROR(INDEX(#REF!,MATCH(bdd!D74,#REF!,0)),0)</f>
        <v>0</v>
      </c>
      <c r="J74" s="14">
        <f>IFERROR(K74/INDEX(#REF!,MATCH(bdd!D74,#REF!,0)),0)</f>
        <v>0</v>
      </c>
      <c r="K74" s="14">
        <f>IF(E74="",0,INDEX(#REF!,MATCH(bdd!E74,#REF!,0))+IF(F74="",0,INDEX(#REF!,MATCH(bdd!F74,#REF!,0))))</f>
        <v>0</v>
      </c>
      <c r="L74" s="14">
        <f>IFERROR(INDEX(#REF!,MATCH(bdd!D74,#REF!,0)),0)</f>
        <v>0</v>
      </c>
      <c r="M74" s="14">
        <f t="shared" si="7"/>
        <v>0</v>
      </c>
      <c r="N74" s="14">
        <f>IFERROR(INDEX(#REF!,MATCH(bdd!$D74,#REF!,0)),0)</f>
        <v>0</v>
      </c>
      <c r="O74" s="14">
        <f>IFERROR(INDEX(#REF!,MATCH(bdd!$D74,#REF!,0)),0)</f>
        <v>0</v>
      </c>
      <c r="P74" s="14">
        <f>IFERROR(INDEX(#REF!,MATCH(bdd!$D74,#REF!,0)),0)</f>
        <v>0</v>
      </c>
      <c r="Q74" s="32">
        <f t="shared" si="9"/>
        <v>0</v>
      </c>
      <c r="R74" s="29">
        <f t="shared" si="8"/>
        <v>0</v>
      </c>
      <c r="S74" s="14">
        <f t="shared" si="10"/>
        <v>1</v>
      </c>
    </row>
    <row r="75" spans="1:19" ht="15.75">
      <c r="A75" s="7"/>
      <c r="B75" s="13">
        <v>304616001</v>
      </c>
      <c r="C75" s="16" t="s">
        <v>437</v>
      </c>
      <c r="D75" s="13" t="s">
        <v>35</v>
      </c>
      <c r="E75" s="13"/>
      <c r="F75" s="14"/>
      <c r="G75" s="14" t="str">
        <f>IFERROR(INDEX(#REF!,MATCH($D75,#REF!,0)),"Pièce")</f>
        <v>Pièce</v>
      </c>
      <c r="H75" s="14">
        <f>IFERROR(INDEX(#REF!,MATCH(bdd!D75,#REF!,0)),0)</f>
        <v>0</v>
      </c>
      <c r="I75" s="14">
        <f>IFERROR(INDEX(#REF!,MATCH(bdd!D75,#REF!,0)),0)</f>
        <v>0</v>
      </c>
      <c r="J75" s="14">
        <f>IFERROR(K75/INDEX(#REF!,MATCH(bdd!D75,#REF!,0)),0)</f>
        <v>0</v>
      </c>
      <c r="K75" s="14">
        <f>IF(E75="",0,INDEX(#REF!,MATCH(bdd!E75,#REF!,0))+IF(F75="",0,INDEX(#REF!,MATCH(bdd!F75,#REF!,0))))</f>
        <v>0</v>
      </c>
      <c r="L75" s="14">
        <f>IFERROR(INDEX(#REF!,MATCH(bdd!D75,#REF!,0)),0)</f>
        <v>0</v>
      </c>
      <c r="M75" s="14">
        <f t="shared" si="7"/>
        <v>0</v>
      </c>
      <c r="N75" s="14">
        <f>IFERROR(INDEX(#REF!,MATCH(bdd!$D75,#REF!,0)),0)</f>
        <v>0</v>
      </c>
      <c r="O75" s="14">
        <f>IFERROR(INDEX(#REF!,MATCH(bdd!$D75,#REF!,0)),0)</f>
        <v>0</v>
      </c>
      <c r="P75" s="14">
        <f>IFERROR(INDEX(#REF!,MATCH(bdd!$D75,#REF!,0)),0)</f>
        <v>0</v>
      </c>
      <c r="Q75" s="32">
        <f t="shared" si="9"/>
        <v>0</v>
      </c>
      <c r="R75" s="29">
        <f t="shared" si="8"/>
        <v>0</v>
      </c>
      <c r="S75" s="14">
        <f t="shared" si="10"/>
        <v>1</v>
      </c>
    </row>
    <row r="76" spans="1:19" ht="15.75">
      <c r="A76" s="7"/>
      <c r="B76" s="13">
        <v>300064001</v>
      </c>
      <c r="C76" s="21">
        <v>1</v>
      </c>
      <c r="D76" s="13" t="s">
        <v>16</v>
      </c>
      <c r="E76" s="15" t="s">
        <v>350</v>
      </c>
      <c r="F76" s="14"/>
      <c r="G76" s="14" t="str">
        <f>IFERROR(INDEX(#REF!,MATCH($D76,#REF!,0)),"Pièce")</f>
        <v>Pièce</v>
      </c>
      <c r="H76" s="14">
        <f>IFERROR(INDEX(#REF!,MATCH(bdd!D76,#REF!,0)),0)</f>
        <v>0</v>
      </c>
      <c r="I76" s="14">
        <f>IFERROR(INDEX(#REF!,MATCH(bdd!D76,#REF!,0)),0)</f>
        <v>0</v>
      </c>
      <c r="J76" s="14">
        <f>IFERROR(K76/INDEX(#REF!,MATCH(bdd!D76,#REF!,0)),0)</f>
        <v>0</v>
      </c>
      <c r="K76" s="14" t="e">
        <f>IF(E76="",0,INDEX(#REF!,MATCH(bdd!E76,#REF!,0))+IF(F76="",0,INDEX(#REF!,MATCH(bdd!F76,#REF!,0))))</f>
        <v>#REF!</v>
      </c>
      <c r="L76" s="14">
        <f>IFERROR(INDEX(#REF!,MATCH(bdd!D76,#REF!,0)),0)</f>
        <v>0</v>
      </c>
      <c r="M76" s="14">
        <f t="shared" si="7"/>
        <v>0</v>
      </c>
      <c r="N76" s="14">
        <f>IFERROR(INDEX(#REF!,MATCH(bdd!$D76,#REF!,0)),0)</f>
        <v>0</v>
      </c>
      <c r="O76" s="14">
        <f>IFERROR(INDEX(#REF!,MATCH(bdd!$D76,#REF!,0)),0)</f>
        <v>0</v>
      </c>
      <c r="P76" s="14">
        <f>IFERROR(INDEX(#REF!,MATCH(bdd!$D76,#REF!,0)),0)</f>
        <v>0</v>
      </c>
      <c r="Q76" s="32">
        <f t="shared" si="9"/>
        <v>0</v>
      </c>
      <c r="R76" s="29">
        <f t="shared" si="8"/>
        <v>0</v>
      </c>
      <c r="S76" s="14">
        <f t="shared" si="10"/>
        <v>1</v>
      </c>
    </row>
    <row r="77" spans="1:19" ht="15.75">
      <c r="A77" s="7"/>
      <c r="B77" s="13">
        <v>307131001</v>
      </c>
      <c r="C77" s="21">
        <v>1</v>
      </c>
      <c r="D77" s="15" t="s">
        <v>306</v>
      </c>
      <c r="E77" s="15" t="s">
        <v>380</v>
      </c>
      <c r="F77" s="14"/>
      <c r="G77" s="14" t="str">
        <f>IFERROR(INDEX(#REF!,MATCH($D77,#REF!,0)),"Pièce")</f>
        <v>Pièce</v>
      </c>
      <c r="H77" s="14">
        <f>IFERROR(INDEX(#REF!,MATCH(bdd!D77,#REF!,0)),0)</f>
        <v>0</v>
      </c>
      <c r="I77" s="14">
        <f>IFERROR(INDEX(#REF!,MATCH(bdd!D77,#REF!,0)),0)</f>
        <v>0</v>
      </c>
      <c r="J77" s="14">
        <f>IFERROR(K77/INDEX(#REF!,MATCH(bdd!D77,#REF!,0)),0)</f>
        <v>0</v>
      </c>
      <c r="K77" s="14" t="e">
        <f>IF(E77="",0,INDEX(#REF!,MATCH(bdd!E77,#REF!,0))+IF(F77="",0,INDEX(#REF!,MATCH(bdd!F77,#REF!,0))))</f>
        <v>#REF!</v>
      </c>
      <c r="L77" s="14">
        <f>IFERROR(INDEX(#REF!,MATCH(bdd!D77,#REF!,0)),0)</f>
        <v>0</v>
      </c>
      <c r="M77" s="14">
        <f t="shared" si="7"/>
        <v>0</v>
      </c>
      <c r="N77" s="14">
        <f>IFERROR(INDEX(#REF!,MATCH(bdd!$D77,#REF!,0)),0)</f>
        <v>0</v>
      </c>
      <c r="O77" s="14">
        <f>IFERROR(INDEX(#REF!,MATCH(bdd!$D77,#REF!,0)),0)</f>
        <v>0</v>
      </c>
      <c r="P77" s="14">
        <f>IFERROR(INDEX(#REF!,MATCH(bdd!$D77,#REF!,0)),0)</f>
        <v>0</v>
      </c>
      <c r="Q77" s="32">
        <f t="shared" si="9"/>
        <v>0</v>
      </c>
      <c r="R77" s="29">
        <f t="shared" si="8"/>
        <v>0</v>
      </c>
      <c r="S77" s="14">
        <f t="shared" si="10"/>
        <v>1</v>
      </c>
    </row>
    <row r="78" spans="1:19" ht="15.75">
      <c r="A78" s="7"/>
      <c r="B78" s="13">
        <v>307371001</v>
      </c>
      <c r="C78" s="21">
        <v>1</v>
      </c>
      <c r="D78" s="13" t="s">
        <v>210</v>
      </c>
      <c r="E78" s="13"/>
      <c r="F78" s="14"/>
      <c r="G78" s="14" t="str">
        <f>IFERROR(INDEX(#REF!,MATCH($D78,#REF!,0)),"Pièce")</f>
        <v>Pièce</v>
      </c>
      <c r="H78" s="14">
        <f>IFERROR(INDEX(#REF!,MATCH(bdd!D78,#REF!,0)),0)</f>
        <v>0</v>
      </c>
      <c r="I78" s="14">
        <f>IFERROR(INDEX(#REF!,MATCH(bdd!D78,#REF!,0)),0)</f>
        <v>0</v>
      </c>
      <c r="J78" s="14">
        <f>IFERROR(K78/INDEX(#REF!,MATCH(bdd!D78,#REF!,0)),0)</f>
        <v>0</v>
      </c>
      <c r="K78" s="14">
        <f>IF(E78="",0,INDEX(#REF!,MATCH(bdd!E78,#REF!,0))+IF(F78="",0,INDEX(#REF!,MATCH(bdd!F78,#REF!,0))))</f>
        <v>0</v>
      </c>
      <c r="L78" s="14">
        <f>IFERROR(INDEX(#REF!,MATCH(bdd!D78,#REF!,0)),0)</f>
        <v>0</v>
      </c>
      <c r="M78" s="14">
        <f t="shared" si="7"/>
        <v>0</v>
      </c>
      <c r="N78" s="14">
        <f>IFERROR(INDEX(#REF!,MATCH(bdd!$D78,#REF!,0)),0)</f>
        <v>0</v>
      </c>
      <c r="O78" s="14">
        <f>IFERROR(INDEX(#REF!,MATCH(bdd!$D78,#REF!,0)),0)</f>
        <v>0</v>
      </c>
      <c r="P78" s="14">
        <f>IFERROR(INDEX(#REF!,MATCH(bdd!$D78,#REF!,0)),0)</f>
        <v>0</v>
      </c>
      <c r="Q78" s="32">
        <f t="shared" si="9"/>
        <v>0</v>
      </c>
      <c r="R78" s="29">
        <f t="shared" si="8"/>
        <v>0</v>
      </c>
      <c r="S78" s="14">
        <f t="shared" si="10"/>
        <v>1</v>
      </c>
    </row>
    <row r="79" spans="1:19" ht="15.75">
      <c r="A79" s="7"/>
      <c r="B79" s="13">
        <v>300685001</v>
      </c>
      <c r="C79" s="21">
        <v>1</v>
      </c>
      <c r="D79" s="15" t="s">
        <v>307</v>
      </c>
      <c r="E79" s="15" t="s">
        <v>381</v>
      </c>
      <c r="F79" s="14"/>
      <c r="G79" s="14" t="str">
        <f>IFERROR(INDEX(#REF!,MATCH($D79,#REF!,0)),"Pièce")</f>
        <v>Pièce</v>
      </c>
      <c r="H79" s="14">
        <f>IFERROR(INDEX(#REF!,MATCH(bdd!D79,#REF!,0)),0)</f>
        <v>0</v>
      </c>
      <c r="I79" s="14">
        <f>IFERROR(INDEX(#REF!,MATCH(bdd!D79,#REF!,0)),0)</f>
        <v>0</v>
      </c>
      <c r="J79" s="14">
        <f>IFERROR(K79/INDEX(#REF!,MATCH(bdd!D79,#REF!,0)),0)</f>
        <v>0</v>
      </c>
      <c r="K79" s="14" t="e">
        <f>IF(E79="",0,INDEX(#REF!,MATCH(bdd!E79,#REF!,0))+IF(F79="",0,INDEX(#REF!,MATCH(bdd!F79,#REF!,0))))</f>
        <v>#REF!</v>
      </c>
      <c r="L79" s="14">
        <f>IFERROR(INDEX(#REF!,MATCH(bdd!D79,#REF!,0)),0)</f>
        <v>0</v>
      </c>
      <c r="M79" s="14">
        <f t="shared" si="7"/>
        <v>0</v>
      </c>
      <c r="N79" s="14">
        <f>IFERROR(INDEX(#REF!,MATCH(bdd!$D79,#REF!,0)),0)</f>
        <v>0</v>
      </c>
      <c r="O79" s="14">
        <f>IFERROR(INDEX(#REF!,MATCH(bdd!$D79,#REF!,0)),0)</f>
        <v>0</v>
      </c>
      <c r="P79" s="14">
        <f>IFERROR(INDEX(#REF!,MATCH(bdd!$D79,#REF!,0)),0)</f>
        <v>0</v>
      </c>
      <c r="Q79" s="32">
        <f t="shared" si="9"/>
        <v>0</v>
      </c>
      <c r="R79" s="29">
        <f t="shared" si="8"/>
        <v>0</v>
      </c>
      <c r="S79" s="14">
        <f t="shared" si="10"/>
        <v>1</v>
      </c>
    </row>
    <row r="80" spans="1:19" ht="15.75">
      <c r="A80" s="7"/>
      <c r="B80" s="13">
        <v>306843001</v>
      </c>
      <c r="C80" s="21">
        <v>1</v>
      </c>
      <c r="D80" s="13" t="s">
        <v>211</v>
      </c>
      <c r="E80" s="13"/>
      <c r="F80" s="14"/>
      <c r="G80" s="14" t="str">
        <f>IFERROR(INDEX(#REF!,MATCH($D80,#REF!,0)),"Pièce")</f>
        <v>Pièce</v>
      </c>
      <c r="H80" s="14">
        <f>IFERROR(INDEX(#REF!,MATCH(bdd!D80,#REF!,0)),0)</f>
        <v>0</v>
      </c>
      <c r="I80" s="14">
        <f>IFERROR(INDEX(#REF!,MATCH(bdd!D80,#REF!,0)),0)</f>
        <v>0</v>
      </c>
      <c r="J80" s="14">
        <f>IFERROR(K80/INDEX(#REF!,MATCH(bdd!D80,#REF!,0)),0)</f>
        <v>0</v>
      </c>
      <c r="K80" s="14">
        <f>IF(E80="",0,INDEX(#REF!,MATCH(bdd!E80,#REF!,0))+IF(F80="",0,INDEX(#REF!,MATCH(bdd!F80,#REF!,0))))</f>
        <v>0</v>
      </c>
      <c r="L80" s="14">
        <f>IFERROR(INDEX(#REF!,MATCH(bdd!D80,#REF!,0)),0)</f>
        <v>0</v>
      </c>
      <c r="M80" s="14">
        <f t="shared" si="7"/>
        <v>0</v>
      </c>
      <c r="N80" s="14">
        <f>IFERROR(INDEX(#REF!,MATCH(bdd!$D80,#REF!,0)),0)</f>
        <v>0</v>
      </c>
      <c r="O80" s="14">
        <f>IFERROR(INDEX(#REF!,MATCH(bdd!$D80,#REF!,0)),0)</f>
        <v>0</v>
      </c>
      <c r="P80" s="14">
        <f>IFERROR(INDEX(#REF!,MATCH(bdd!$D80,#REF!,0)),0)</f>
        <v>0</v>
      </c>
      <c r="Q80" s="32">
        <f t="shared" si="9"/>
        <v>0</v>
      </c>
      <c r="R80" s="29">
        <f t="shared" si="8"/>
        <v>0</v>
      </c>
      <c r="S80" s="14">
        <f t="shared" si="10"/>
        <v>1</v>
      </c>
    </row>
    <row r="81" spans="1:19" ht="15.75">
      <c r="A81" s="7"/>
      <c r="B81" s="13">
        <v>301590001</v>
      </c>
      <c r="C81" s="21" t="s">
        <v>437</v>
      </c>
      <c r="D81" s="13" t="s">
        <v>212</v>
      </c>
      <c r="E81" s="15" t="s">
        <v>407</v>
      </c>
      <c r="F81" s="14"/>
      <c r="G81" s="14" t="str">
        <f>IFERROR(INDEX(#REF!,MATCH($D81,#REF!,0)),"Pièce")</f>
        <v>Pièce</v>
      </c>
      <c r="H81" s="14">
        <f>IFERROR(INDEX(#REF!,MATCH(bdd!D81,#REF!,0)),0)</f>
        <v>0</v>
      </c>
      <c r="I81" s="14">
        <f>IFERROR(INDEX(#REF!,MATCH(bdd!D81,#REF!,0)),0)</f>
        <v>0</v>
      </c>
      <c r="J81" s="14">
        <f>IFERROR(K81/INDEX(#REF!,MATCH(bdd!D81,#REF!,0)),0)</f>
        <v>0</v>
      </c>
      <c r="K81" s="14" t="e">
        <f>IF(E81="",0,INDEX(#REF!,MATCH(bdd!E81,#REF!,0))+IF(F81="",0,INDEX(#REF!,MATCH(bdd!F81,#REF!,0))))</f>
        <v>#REF!</v>
      </c>
      <c r="L81" s="14">
        <f>IFERROR(INDEX(#REF!,MATCH(bdd!D81,#REF!,0)),0)</f>
        <v>0</v>
      </c>
      <c r="M81" s="14">
        <f t="shared" si="7"/>
        <v>0</v>
      </c>
      <c r="N81" s="14">
        <f>IFERROR(INDEX(#REF!,MATCH(bdd!$D81,#REF!,0)),0)</f>
        <v>0</v>
      </c>
      <c r="O81" s="14">
        <f>IFERROR(INDEX(#REF!,MATCH(bdd!$D81,#REF!,0)),0)</f>
        <v>0</v>
      </c>
      <c r="P81" s="14">
        <f>IFERROR(INDEX(#REF!,MATCH(bdd!$D81,#REF!,0)),0)</f>
        <v>0</v>
      </c>
      <c r="Q81" s="32">
        <f t="shared" si="9"/>
        <v>0</v>
      </c>
      <c r="R81" s="29">
        <f t="shared" si="8"/>
        <v>0</v>
      </c>
      <c r="S81" s="14">
        <f t="shared" si="10"/>
        <v>1</v>
      </c>
    </row>
    <row r="82" spans="1:19" ht="15.75">
      <c r="A82" s="7"/>
      <c r="B82" s="13">
        <v>301589001</v>
      </c>
      <c r="C82" s="21" t="s">
        <v>437</v>
      </c>
      <c r="D82" s="13" t="s">
        <v>213</v>
      </c>
      <c r="E82" s="15" t="s">
        <v>408</v>
      </c>
      <c r="F82" s="14"/>
      <c r="G82" s="14" t="str">
        <f>IFERROR(INDEX(#REF!,MATCH($D82,#REF!,0)),"Pièce")</f>
        <v>Pièce</v>
      </c>
      <c r="H82" s="14">
        <f>IFERROR(INDEX(#REF!,MATCH(bdd!D82,#REF!,0)),0)</f>
        <v>0</v>
      </c>
      <c r="I82" s="14">
        <f>IFERROR(INDEX(#REF!,MATCH(bdd!D82,#REF!,0)),0)</f>
        <v>0</v>
      </c>
      <c r="J82" s="14">
        <f>IFERROR(K82/INDEX(#REF!,MATCH(bdd!D82,#REF!,0)),0)</f>
        <v>0</v>
      </c>
      <c r="K82" s="14" t="e">
        <f>IF(E82="",0,INDEX(#REF!,MATCH(bdd!E82,#REF!,0))+IF(F82="",0,INDEX(#REF!,MATCH(bdd!F82,#REF!,0))))</f>
        <v>#REF!</v>
      </c>
      <c r="L82" s="14">
        <f>IFERROR(INDEX(#REF!,MATCH(bdd!D82,#REF!,0)),0)</f>
        <v>0</v>
      </c>
      <c r="M82" s="14">
        <f t="shared" si="7"/>
        <v>0</v>
      </c>
      <c r="N82" s="14">
        <f>IFERROR(INDEX(#REF!,MATCH(bdd!$D82,#REF!,0)),0)</f>
        <v>0</v>
      </c>
      <c r="O82" s="14">
        <f>IFERROR(INDEX(#REF!,MATCH(bdd!$D82,#REF!,0)),0)</f>
        <v>0</v>
      </c>
      <c r="P82" s="14">
        <f>IFERROR(INDEX(#REF!,MATCH(bdd!$D82,#REF!,0)),0)</f>
        <v>0</v>
      </c>
      <c r="Q82" s="32">
        <f t="shared" si="9"/>
        <v>0</v>
      </c>
      <c r="R82" s="29">
        <f t="shared" si="8"/>
        <v>0</v>
      </c>
      <c r="S82" s="14">
        <f t="shared" si="10"/>
        <v>1</v>
      </c>
    </row>
    <row r="83" spans="1:19" ht="15.75">
      <c r="A83" s="7"/>
      <c r="B83" s="13">
        <v>306457001</v>
      </c>
      <c r="C83" s="21" t="s">
        <v>437</v>
      </c>
      <c r="D83" s="13" t="s">
        <v>36</v>
      </c>
      <c r="E83" s="13"/>
      <c r="F83" s="14"/>
      <c r="G83" s="14" t="str">
        <f>IFERROR(INDEX(#REF!,MATCH($D83,#REF!,0)),"Pièce")</f>
        <v>Pièce</v>
      </c>
      <c r="H83" s="14">
        <f>IFERROR(INDEX(#REF!,MATCH(bdd!D83,#REF!,0)),0)</f>
        <v>0</v>
      </c>
      <c r="I83" s="14">
        <f>IFERROR(INDEX(#REF!,MATCH(bdd!D83,#REF!,0)),0)</f>
        <v>0</v>
      </c>
      <c r="J83" s="14">
        <f>IFERROR(K83/INDEX(#REF!,MATCH(bdd!D83,#REF!,0)),0)</f>
        <v>0</v>
      </c>
      <c r="K83" s="14">
        <f>IF(E83="",0,INDEX(#REF!,MATCH(bdd!E83,#REF!,0))+IF(F83="",0,INDEX(#REF!,MATCH(bdd!F83,#REF!,0))))</f>
        <v>0</v>
      </c>
      <c r="L83" s="14">
        <f>IFERROR(INDEX(#REF!,MATCH(bdd!D83,#REF!,0)),0)</f>
        <v>0</v>
      </c>
      <c r="M83" s="14">
        <f t="shared" si="7"/>
        <v>0</v>
      </c>
      <c r="N83" s="14">
        <f>IFERROR(INDEX(#REF!,MATCH(bdd!$D83,#REF!,0)),0)</f>
        <v>0</v>
      </c>
      <c r="O83" s="14">
        <f>IFERROR(INDEX(#REF!,MATCH(bdd!$D83,#REF!,0)),0)</f>
        <v>0</v>
      </c>
      <c r="P83" s="14">
        <f>IFERROR(INDEX(#REF!,MATCH(bdd!$D83,#REF!,0)),0)</f>
        <v>0</v>
      </c>
      <c r="Q83" s="32">
        <f t="shared" si="9"/>
        <v>0</v>
      </c>
      <c r="R83" s="29">
        <f t="shared" si="8"/>
        <v>0</v>
      </c>
      <c r="S83" s="14">
        <f t="shared" si="10"/>
        <v>1</v>
      </c>
    </row>
    <row r="84" spans="1:19" ht="15.75">
      <c r="A84" s="7"/>
      <c r="B84" s="13">
        <v>300157001</v>
      </c>
      <c r="C84" s="21" t="s">
        <v>437</v>
      </c>
      <c r="D84" s="13" t="s">
        <v>214</v>
      </c>
      <c r="E84" s="13"/>
      <c r="F84" s="14"/>
      <c r="G84" s="14" t="str">
        <f>IFERROR(INDEX(#REF!,MATCH($D84,#REF!,0)),"Pièce")</f>
        <v>Pièce</v>
      </c>
      <c r="H84" s="14">
        <f>IFERROR(INDEX(#REF!,MATCH(bdd!D84,#REF!,0)),0)</f>
        <v>0</v>
      </c>
      <c r="I84" s="14">
        <f>IFERROR(INDEX(#REF!,MATCH(bdd!D84,#REF!,0)),0)</f>
        <v>0</v>
      </c>
      <c r="J84" s="14">
        <f>IFERROR(K84/INDEX(#REF!,MATCH(bdd!D84,#REF!,0)),0)</f>
        <v>0</v>
      </c>
      <c r="K84" s="14">
        <f>IF(E84="",0,INDEX(#REF!,MATCH(bdd!E84,#REF!,0))+IF(F84="",0,INDEX(#REF!,MATCH(bdd!F84,#REF!,0))))</f>
        <v>0</v>
      </c>
      <c r="L84" s="14">
        <f>IFERROR(INDEX(#REF!,MATCH(bdd!D84,#REF!,0)),0)</f>
        <v>0</v>
      </c>
      <c r="M84" s="14">
        <f t="shared" si="7"/>
        <v>0</v>
      </c>
      <c r="N84" s="14">
        <f>IFERROR(INDEX(#REF!,MATCH(bdd!$D84,#REF!,0)),0)</f>
        <v>0</v>
      </c>
      <c r="O84" s="14">
        <f>IFERROR(INDEX(#REF!,MATCH(bdd!$D84,#REF!,0)),0)</f>
        <v>0</v>
      </c>
      <c r="P84" s="14">
        <f>IFERROR(INDEX(#REF!,MATCH(bdd!$D84,#REF!,0)),0)</f>
        <v>0</v>
      </c>
      <c r="Q84" s="32">
        <f t="shared" si="9"/>
        <v>0</v>
      </c>
      <c r="R84" s="29">
        <f t="shared" si="8"/>
        <v>0</v>
      </c>
      <c r="S84" s="14">
        <f t="shared" si="10"/>
        <v>1</v>
      </c>
    </row>
    <row r="85" spans="1:19" ht="15.75">
      <c r="A85" s="7"/>
      <c r="B85" s="13">
        <v>300158001</v>
      </c>
      <c r="C85" s="21" t="s">
        <v>437</v>
      </c>
      <c r="D85" s="13" t="s">
        <v>215</v>
      </c>
      <c r="E85" s="15" t="s">
        <v>384</v>
      </c>
      <c r="F85" s="14"/>
      <c r="G85" s="14" t="str">
        <f>IFERROR(INDEX(#REF!,MATCH($D85,#REF!,0)),"Pièce")</f>
        <v>Pièce</v>
      </c>
      <c r="H85" s="14">
        <f>IFERROR(INDEX(#REF!,MATCH(bdd!D85,#REF!,0)),0)</f>
        <v>0</v>
      </c>
      <c r="I85" s="14">
        <f>IFERROR(INDEX(#REF!,MATCH(bdd!D85,#REF!,0)),0)</f>
        <v>0</v>
      </c>
      <c r="J85" s="14">
        <f>IFERROR(K85/INDEX(#REF!,MATCH(bdd!D85,#REF!,0)),0)</f>
        <v>0</v>
      </c>
      <c r="K85" s="14" t="e">
        <f>IF(E85="",0,INDEX(#REF!,MATCH(bdd!E85,#REF!,0))+IF(F85="",0,INDEX(#REF!,MATCH(bdd!F85,#REF!,0))))</f>
        <v>#REF!</v>
      </c>
      <c r="L85" s="14">
        <f>IFERROR(INDEX(#REF!,MATCH(bdd!D85,#REF!,0)),0)</f>
        <v>0</v>
      </c>
      <c r="M85" s="14">
        <f t="shared" si="7"/>
        <v>0</v>
      </c>
      <c r="N85" s="14">
        <f>IFERROR(INDEX(#REF!,MATCH(bdd!$D85,#REF!,0)),0)</f>
        <v>0</v>
      </c>
      <c r="O85" s="14">
        <f>IFERROR(INDEX(#REF!,MATCH(bdd!$D85,#REF!,0)),0)</f>
        <v>0</v>
      </c>
      <c r="P85" s="14">
        <f>IFERROR(INDEX(#REF!,MATCH(bdd!$D85,#REF!,0)),0)</f>
        <v>0</v>
      </c>
      <c r="Q85" s="32">
        <f t="shared" si="9"/>
        <v>0</v>
      </c>
      <c r="R85" s="29">
        <f t="shared" si="8"/>
        <v>0</v>
      </c>
      <c r="S85" s="14">
        <f t="shared" si="10"/>
        <v>1</v>
      </c>
    </row>
    <row r="86" spans="1:19" ht="15.75">
      <c r="A86" s="7"/>
      <c r="B86" s="13">
        <v>306239001</v>
      </c>
      <c r="C86" s="21">
        <v>1</v>
      </c>
      <c r="D86" s="13" t="s">
        <v>37</v>
      </c>
      <c r="E86" s="13"/>
      <c r="F86" s="14"/>
      <c r="G86" s="14" t="str">
        <f>IFERROR(INDEX(#REF!,MATCH($D86,#REF!,0)),"Pièce")</f>
        <v>Pièce</v>
      </c>
      <c r="H86" s="14">
        <f>IFERROR(INDEX(#REF!,MATCH(bdd!D86,#REF!,0)),0)</f>
        <v>0</v>
      </c>
      <c r="I86" s="14">
        <f>IFERROR(INDEX(#REF!,MATCH(bdd!D86,#REF!,0)),0)</f>
        <v>0</v>
      </c>
      <c r="J86" s="14">
        <f>IFERROR(K86/INDEX(#REF!,MATCH(bdd!D86,#REF!,0)),0)</f>
        <v>0</v>
      </c>
      <c r="K86" s="14">
        <f>IF(E86="",0,INDEX(#REF!,MATCH(bdd!E86,#REF!,0))+IF(F86="",0,INDEX(#REF!,MATCH(bdd!F86,#REF!,0))))</f>
        <v>0</v>
      </c>
      <c r="L86" s="14">
        <f>IFERROR(INDEX(#REF!,MATCH(bdd!D86,#REF!,0)),0)</f>
        <v>0</v>
      </c>
      <c r="M86" s="14">
        <f t="shared" si="7"/>
        <v>0</v>
      </c>
      <c r="N86" s="14">
        <f>IFERROR(INDEX(#REF!,MATCH(bdd!$D86,#REF!,0)),0)</f>
        <v>0</v>
      </c>
      <c r="O86" s="14">
        <f>IFERROR(INDEX(#REF!,MATCH(bdd!$D86,#REF!,0)),0)</f>
        <v>0</v>
      </c>
      <c r="P86" s="14">
        <f>IFERROR(INDEX(#REF!,MATCH(bdd!$D86,#REF!,0)),0)</f>
        <v>0</v>
      </c>
      <c r="Q86" s="32">
        <f t="shared" si="9"/>
        <v>0</v>
      </c>
      <c r="R86" s="29">
        <f t="shared" si="8"/>
        <v>0</v>
      </c>
      <c r="S86" s="14">
        <f t="shared" si="10"/>
        <v>1</v>
      </c>
    </row>
    <row r="87" spans="1:19" ht="15.75">
      <c r="A87" s="7"/>
      <c r="B87" s="13">
        <v>300759001</v>
      </c>
      <c r="C87" s="21">
        <v>1</v>
      </c>
      <c r="D87" s="13" t="s">
        <v>216</v>
      </c>
      <c r="E87" s="15" t="s">
        <v>392</v>
      </c>
      <c r="F87" s="14"/>
      <c r="G87" s="14" t="str">
        <f>IFERROR(INDEX(#REF!,MATCH($D87,#REF!,0)),"Pièce")</f>
        <v>Pièce</v>
      </c>
      <c r="H87" s="14">
        <f>IFERROR(INDEX(#REF!,MATCH(bdd!D87,#REF!,0)),0)</f>
        <v>0</v>
      </c>
      <c r="I87" s="14">
        <f>IFERROR(INDEX(#REF!,MATCH(bdd!D87,#REF!,0)),0)</f>
        <v>0</v>
      </c>
      <c r="J87" s="14">
        <f>IFERROR(K87/INDEX(#REF!,MATCH(bdd!D87,#REF!,0)),0)</f>
        <v>0</v>
      </c>
      <c r="K87" s="14" t="e">
        <f>IF(E87="",0,INDEX(#REF!,MATCH(bdd!E87,#REF!,0))+IF(F87="",0,INDEX(#REF!,MATCH(bdd!F87,#REF!,0))))</f>
        <v>#REF!</v>
      </c>
      <c r="L87" s="14">
        <f>IFERROR(INDEX(#REF!,MATCH(bdd!D87,#REF!,0)),0)</f>
        <v>0</v>
      </c>
      <c r="M87" s="14">
        <f t="shared" si="7"/>
        <v>0</v>
      </c>
      <c r="N87" s="14">
        <f>IFERROR(INDEX(#REF!,MATCH(bdd!$D87,#REF!,0)),0)</f>
        <v>0</v>
      </c>
      <c r="O87" s="14">
        <f>IFERROR(INDEX(#REF!,MATCH(bdd!$D87,#REF!,0)),0)</f>
        <v>0</v>
      </c>
      <c r="P87" s="14">
        <f>IFERROR(INDEX(#REF!,MATCH(bdd!$D87,#REF!,0)),0)</f>
        <v>0</v>
      </c>
      <c r="Q87" s="32">
        <f t="shared" si="9"/>
        <v>0</v>
      </c>
      <c r="R87" s="29">
        <f t="shared" si="8"/>
        <v>0</v>
      </c>
      <c r="S87" s="14">
        <f t="shared" si="10"/>
        <v>1</v>
      </c>
    </row>
    <row r="88" spans="1:19" ht="15.75">
      <c r="A88" s="7"/>
      <c r="B88" s="13">
        <v>300166001</v>
      </c>
      <c r="C88" s="21">
        <v>1</v>
      </c>
      <c r="D88" s="13" t="s">
        <v>116</v>
      </c>
      <c r="E88" s="15" t="s">
        <v>368</v>
      </c>
      <c r="F88" s="14"/>
      <c r="G88" s="14" t="str">
        <f>IFERROR(INDEX(#REF!,MATCH($D88,#REF!,0)),"Pièce")</f>
        <v>Pièce</v>
      </c>
      <c r="H88" s="14">
        <f>IFERROR(INDEX(#REF!,MATCH(bdd!D88,#REF!,0)),0)</f>
        <v>0</v>
      </c>
      <c r="I88" s="14">
        <f>IFERROR(INDEX(#REF!,MATCH(bdd!D88,#REF!,0)),0)</f>
        <v>0</v>
      </c>
      <c r="J88" s="14">
        <f>IFERROR(K88/INDEX(#REF!,MATCH(bdd!D88,#REF!,0)),0)</f>
        <v>0</v>
      </c>
      <c r="K88" s="14" t="e">
        <f>IF(E88="",0,INDEX(#REF!,MATCH(bdd!E88,#REF!,0))+IF(F88="",0,INDEX(#REF!,MATCH(bdd!F88,#REF!,0))))</f>
        <v>#REF!</v>
      </c>
      <c r="L88" s="14">
        <f>IFERROR(INDEX(#REF!,MATCH(bdd!D88,#REF!,0)),0)</f>
        <v>0</v>
      </c>
      <c r="M88" s="14">
        <f t="shared" si="7"/>
        <v>0</v>
      </c>
      <c r="N88" s="14">
        <f>IFERROR(INDEX(#REF!,MATCH(bdd!$D88,#REF!,0)),0)</f>
        <v>0</v>
      </c>
      <c r="O88" s="14">
        <f>IFERROR(INDEX(#REF!,MATCH(bdd!$D88,#REF!,0)),0)</f>
        <v>0</v>
      </c>
      <c r="P88" s="14">
        <f>IFERROR(INDEX(#REF!,MATCH(bdd!$D88,#REF!,0)),0)</f>
        <v>0</v>
      </c>
      <c r="Q88" s="32">
        <f t="shared" si="9"/>
        <v>0</v>
      </c>
      <c r="R88" s="29">
        <f t="shared" si="8"/>
        <v>0</v>
      </c>
      <c r="S88" s="14">
        <f t="shared" si="10"/>
        <v>1</v>
      </c>
    </row>
    <row r="89" spans="1:19" ht="15.75">
      <c r="A89" s="7"/>
      <c r="B89" s="13">
        <v>300561001</v>
      </c>
      <c r="C89" s="21">
        <v>0</v>
      </c>
      <c r="D89" s="13" t="s">
        <v>117</v>
      </c>
      <c r="E89" s="13"/>
      <c r="F89" s="14"/>
      <c r="G89" s="14" t="str">
        <f>IFERROR(INDEX(#REF!,MATCH($D89,#REF!,0)),"Pièce")</f>
        <v>Pièce</v>
      </c>
      <c r="H89" s="14">
        <f>IFERROR(INDEX(#REF!,MATCH(bdd!D89,#REF!,0)),0)</f>
        <v>0</v>
      </c>
      <c r="I89" s="14">
        <f>IFERROR(INDEX(#REF!,MATCH(bdd!D89,#REF!,0)),0)</f>
        <v>0</v>
      </c>
      <c r="J89" s="14">
        <f>IFERROR(K89/INDEX(#REF!,MATCH(bdd!D89,#REF!,0)),0)</f>
        <v>0</v>
      </c>
      <c r="K89" s="14">
        <f>IF(E89="",0,INDEX(#REF!,MATCH(bdd!E89,#REF!,0))+IF(F89="",0,INDEX(#REF!,MATCH(bdd!F89,#REF!,0))))</f>
        <v>0</v>
      </c>
      <c r="L89" s="14">
        <f>IFERROR(INDEX(#REF!,MATCH(bdd!D89,#REF!,0)),0)</f>
        <v>0</v>
      </c>
      <c r="M89" s="14">
        <f t="shared" ref="M89:M139" si="11">L89*O89</f>
        <v>0</v>
      </c>
      <c r="N89" s="14">
        <f>IFERROR(INDEX(#REF!,MATCH(bdd!$D89,#REF!,0)),0)</f>
        <v>0</v>
      </c>
      <c r="O89" s="14">
        <f>IFERROR(INDEX(#REF!,MATCH(bdd!$D89,#REF!,0)),0)</f>
        <v>0</v>
      </c>
      <c r="P89" s="14">
        <f>IFERROR(INDEX(#REF!,MATCH(bdd!$D89,#REF!,0)),0)</f>
        <v>0</v>
      </c>
      <c r="Q89" s="32">
        <f t="shared" si="9"/>
        <v>0</v>
      </c>
      <c r="R89" s="29">
        <f t="shared" ref="R89:R139" si="12">IFERROR(Q89*O89,0)</f>
        <v>0</v>
      </c>
      <c r="S89" s="14">
        <f t="shared" si="10"/>
        <v>1</v>
      </c>
    </row>
    <row r="90" spans="1:19" ht="15.75">
      <c r="A90" s="7"/>
      <c r="B90" s="13">
        <v>300176001</v>
      </c>
      <c r="C90" s="21">
        <v>1</v>
      </c>
      <c r="D90" s="13" t="s">
        <v>38</v>
      </c>
      <c r="E90" s="13"/>
      <c r="F90" s="14"/>
      <c r="G90" s="14" t="str">
        <f>IFERROR(INDEX(#REF!,MATCH($D90,#REF!,0)),"Pièce")</f>
        <v>Pièce</v>
      </c>
      <c r="H90" s="14">
        <f>IFERROR(INDEX(#REF!,MATCH(bdd!D90,#REF!,0)),0)</f>
        <v>0</v>
      </c>
      <c r="I90" s="14">
        <f>IFERROR(INDEX(#REF!,MATCH(bdd!D90,#REF!,0)),0)</f>
        <v>0</v>
      </c>
      <c r="J90" s="14">
        <f>IFERROR(K90/INDEX(#REF!,MATCH(bdd!D90,#REF!,0)),0)</f>
        <v>0</v>
      </c>
      <c r="K90" s="14">
        <f>IF(E90="",0,INDEX(#REF!,MATCH(bdd!E90,#REF!,0))+IF(F90="",0,INDEX(#REF!,MATCH(bdd!F90,#REF!,0))))</f>
        <v>0</v>
      </c>
      <c r="L90" s="14">
        <f>IFERROR(INDEX(#REF!,MATCH(bdd!D90,#REF!,0)),0)</f>
        <v>0</v>
      </c>
      <c r="M90" s="14">
        <f t="shared" si="11"/>
        <v>0</v>
      </c>
      <c r="N90" s="14">
        <f>IFERROR(INDEX(#REF!,MATCH(bdd!$D90,#REF!,0)),0)</f>
        <v>0</v>
      </c>
      <c r="O90" s="14">
        <f>IFERROR(INDEX(#REF!,MATCH(bdd!$D90,#REF!,0)),0)</f>
        <v>0</v>
      </c>
      <c r="P90" s="14">
        <f>IFERROR(INDEX(#REF!,MATCH(bdd!$D90,#REF!,0)),0)</f>
        <v>0</v>
      </c>
      <c r="Q90" s="32">
        <f t="shared" si="9"/>
        <v>0</v>
      </c>
      <c r="R90" s="29">
        <f t="shared" si="12"/>
        <v>0</v>
      </c>
      <c r="S90" s="14">
        <f t="shared" si="10"/>
        <v>1</v>
      </c>
    </row>
    <row r="91" spans="1:19" ht="15.75">
      <c r="A91" s="7"/>
      <c r="B91" s="13">
        <v>301547001</v>
      </c>
      <c r="C91" s="21">
        <v>1</v>
      </c>
      <c r="D91" s="13" t="s">
        <v>39</v>
      </c>
      <c r="E91" s="13"/>
      <c r="F91" s="14"/>
      <c r="G91" s="14" t="str">
        <f>IFERROR(INDEX(#REF!,MATCH($D91,#REF!,0)),"Pièce")</f>
        <v>Pièce</v>
      </c>
      <c r="H91" s="14">
        <f>IFERROR(INDEX(#REF!,MATCH(bdd!D91,#REF!,0)),0)</f>
        <v>0</v>
      </c>
      <c r="I91" s="14">
        <f>IFERROR(INDEX(#REF!,MATCH(bdd!D91,#REF!,0)),0)</f>
        <v>0</v>
      </c>
      <c r="J91" s="14">
        <f>IFERROR(K91/INDEX(#REF!,MATCH(bdd!D91,#REF!,0)),0)</f>
        <v>0</v>
      </c>
      <c r="K91" s="14">
        <f>IF(E91="",0,INDEX(#REF!,MATCH(bdd!E91,#REF!,0))+IF(F91="",0,INDEX(#REF!,MATCH(bdd!F91,#REF!,0))))</f>
        <v>0</v>
      </c>
      <c r="L91" s="14">
        <f>IFERROR(INDEX(#REF!,MATCH(bdd!D91,#REF!,0)),0)</f>
        <v>0</v>
      </c>
      <c r="M91" s="14">
        <f t="shared" si="11"/>
        <v>0</v>
      </c>
      <c r="N91" s="14">
        <f>IFERROR(INDEX(#REF!,MATCH(bdd!$D91,#REF!,0)),0)</f>
        <v>0</v>
      </c>
      <c r="O91" s="14">
        <f>IFERROR(INDEX(#REF!,MATCH(bdd!$D91,#REF!,0)),0)</f>
        <v>0</v>
      </c>
      <c r="P91" s="14">
        <f>IFERROR(INDEX(#REF!,MATCH(bdd!$D91,#REF!,0)),0)</f>
        <v>0</v>
      </c>
      <c r="Q91" s="32">
        <f t="shared" si="9"/>
        <v>0</v>
      </c>
      <c r="R91" s="29">
        <f t="shared" si="12"/>
        <v>0</v>
      </c>
      <c r="S91" s="14">
        <f t="shared" si="10"/>
        <v>1</v>
      </c>
    </row>
    <row r="92" spans="1:19" ht="15.75">
      <c r="A92" s="7"/>
      <c r="B92" s="13">
        <v>300184001</v>
      </c>
      <c r="C92" s="21">
        <v>1</v>
      </c>
      <c r="D92" s="13" t="s">
        <v>40</v>
      </c>
      <c r="E92" s="13"/>
      <c r="F92" s="14"/>
      <c r="G92" s="14" t="str">
        <f>IFERROR(INDEX(#REF!,MATCH($D92,#REF!,0)),"Pièce")</f>
        <v>Pièce</v>
      </c>
      <c r="H92" s="14">
        <f>IFERROR(INDEX(#REF!,MATCH(bdd!D92,#REF!,0)),0)</f>
        <v>0</v>
      </c>
      <c r="I92" s="14">
        <f>IFERROR(INDEX(#REF!,MATCH(bdd!D92,#REF!,0)),0)</f>
        <v>0</v>
      </c>
      <c r="J92" s="14">
        <f>IFERROR(K92/INDEX(#REF!,MATCH(bdd!D92,#REF!,0)),0)</f>
        <v>0</v>
      </c>
      <c r="K92" s="14">
        <f>IF(E92="",0,INDEX(#REF!,MATCH(bdd!E92,#REF!,0))+IF(F92="",0,INDEX(#REF!,MATCH(bdd!F92,#REF!,0))))</f>
        <v>0</v>
      </c>
      <c r="L92" s="14">
        <f>IFERROR(INDEX(#REF!,MATCH(bdd!D92,#REF!,0)),0)</f>
        <v>0</v>
      </c>
      <c r="M92" s="14">
        <f t="shared" si="11"/>
        <v>0</v>
      </c>
      <c r="N92" s="14">
        <f>IFERROR(INDEX(#REF!,MATCH(bdd!$D92,#REF!,0)),0)</f>
        <v>0</v>
      </c>
      <c r="O92" s="14">
        <f>IFERROR(INDEX(#REF!,MATCH(bdd!$D92,#REF!,0)),0)</f>
        <v>0</v>
      </c>
      <c r="P92" s="14">
        <f>IFERROR(INDEX(#REF!,MATCH(bdd!$D92,#REF!,0)),0)</f>
        <v>0</v>
      </c>
      <c r="Q92" s="32">
        <f t="shared" si="9"/>
        <v>0</v>
      </c>
      <c r="R92" s="29">
        <f t="shared" si="12"/>
        <v>0</v>
      </c>
      <c r="S92" s="14">
        <f t="shared" si="10"/>
        <v>1</v>
      </c>
    </row>
    <row r="93" spans="1:19" ht="15.75">
      <c r="A93" s="7"/>
      <c r="B93" s="13">
        <v>305858001</v>
      </c>
      <c r="C93" s="21">
        <v>1</v>
      </c>
      <c r="D93" s="13" t="s">
        <v>41</v>
      </c>
      <c r="E93" s="13"/>
      <c r="F93" s="14"/>
      <c r="G93" s="14" t="str">
        <f>IFERROR(INDEX(#REF!,MATCH($D93,#REF!,0)),"Pièce")</f>
        <v>Pièce</v>
      </c>
      <c r="H93" s="14">
        <f>IFERROR(INDEX(#REF!,MATCH(bdd!D93,#REF!,0)),0)</f>
        <v>0</v>
      </c>
      <c r="I93" s="14">
        <f>IFERROR(INDEX(#REF!,MATCH(bdd!D93,#REF!,0)),0)</f>
        <v>0</v>
      </c>
      <c r="J93" s="14">
        <f>IFERROR(K93/INDEX(#REF!,MATCH(bdd!D93,#REF!,0)),0)</f>
        <v>0</v>
      </c>
      <c r="K93" s="14">
        <f>IF(E93="",0,INDEX(#REF!,MATCH(bdd!E93,#REF!,0))+IF(F93="",0,INDEX(#REF!,MATCH(bdd!F93,#REF!,0))))</f>
        <v>0</v>
      </c>
      <c r="L93" s="14">
        <f>IFERROR(INDEX(#REF!,MATCH(bdd!D93,#REF!,0)),0)</f>
        <v>0</v>
      </c>
      <c r="M93" s="14">
        <f t="shared" si="11"/>
        <v>0</v>
      </c>
      <c r="N93" s="14">
        <f>IFERROR(INDEX(#REF!,MATCH(bdd!$D93,#REF!,0)),0)</f>
        <v>0</v>
      </c>
      <c r="O93" s="14">
        <f>IFERROR(INDEX(#REF!,MATCH(bdd!$D93,#REF!,0)),0)</f>
        <v>0</v>
      </c>
      <c r="P93" s="14">
        <f>IFERROR(INDEX(#REF!,MATCH(bdd!$D93,#REF!,0)),0)</f>
        <v>0</v>
      </c>
      <c r="Q93" s="32">
        <f t="shared" si="9"/>
        <v>0</v>
      </c>
      <c r="R93" s="29">
        <f t="shared" si="12"/>
        <v>0</v>
      </c>
      <c r="S93" s="14">
        <f t="shared" si="10"/>
        <v>1</v>
      </c>
    </row>
    <row r="94" spans="1:19" ht="15.75">
      <c r="A94" s="7"/>
      <c r="B94" s="13">
        <v>302058001</v>
      </c>
      <c r="C94" s="21">
        <v>1</v>
      </c>
      <c r="D94" s="13" t="s">
        <v>217</v>
      </c>
      <c r="E94" s="15" t="s">
        <v>372</v>
      </c>
      <c r="F94" s="14"/>
      <c r="G94" s="14" t="str">
        <f>IFERROR(INDEX(#REF!,MATCH($D94,#REF!,0)),"Pièce")</f>
        <v>Pièce</v>
      </c>
      <c r="H94" s="14">
        <f>IFERROR(INDEX(#REF!,MATCH(bdd!D94,#REF!,0)),0)</f>
        <v>0</v>
      </c>
      <c r="I94" s="14">
        <f>IFERROR(INDEX(#REF!,MATCH(bdd!D94,#REF!,0)),0)</f>
        <v>0</v>
      </c>
      <c r="J94" s="14">
        <f>IFERROR(K94/INDEX(#REF!,MATCH(bdd!D94,#REF!,0)),0)</f>
        <v>0</v>
      </c>
      <c r="K94" s="14" t="e">
        <f>IF(E94="",0,INDEX(#REF!,MATCH(bdd!E94,#REF!,0))+IF(F94="",0,INDEX(#REF!,MATCH(bdd!F94,#REF!,0))))</f>
        <v>#REF!</v>
      </c>
      <c r="L94" s="14">
        <f>IFERROR(INDEX(#REF!,MATCH(bdd!D94,#REF!,0)),0)</f>
        <v>0</v>
      </c>
      <c r="M94" s="14">
        <f t="shared" si="11"/>
        <v>0</v>
      </c>
      <c r="N94" s="14">
        <f>IFERROR(INDEX(#REF!,MATCH(bdd!$D94,#REF!,0)),0)</f>
        <v>0</v>
      </c>
      <c r="O94" s="14">
        <f>IFERROR(INDEX(#REF!,MATCH(bdd!$D94,#REF!,0)),0)</f>
        <v>0</v>
      </c>
      <c r="P94" s="14">
        <f>IFERROR(INDEX(#REF!,MATCH(bdd!$D94,#REF!,0)),0)</f>
        <v>0</v>
      </c>
      <c r="Q94" s="32">
        <f t="shared" si="9"/>
        <v>0</v>
      </c>
      <c r="R94" s="29">
        <f t="shared" si="12"/>
        <v>0</v>
      </c>
      <c r="S94" s="14">
        <f t="shared" si="10"/>
        <v>1</v>
      </c>
    </row>
    <row r="95" spans="1:19" ht="15.75">
      <c r="A95" s="7"/>
      <c r="B95" s="13">
        <v>300190001</v>
      </c>
      <c r="C95" s="21" t="s">
        <v>437</v>
      </c>
      <c r="D95" s="13" t="s">
        <v>218</v>
      </c>
      <c r="E95" s="15" t="s">
        <v>385</v>
      </c>
      <c r="F95" s="14"/>
      <c r="G95" s="14" t="str">
        <f>IFERROR(INDEX(#REF!,MATCH($D95,#REF!,0)),"Pièce")</f>
        <v>Pièce</v>
      </c>
      <c r="H95" s="14">
        <f>IFERROR(INDEX(#REF!,MATCH(bdd!D95,#REF!,0)),0)</f>
        <v>0</v>
      </c>
      <c r="I95" s="14">
        <f>IFERROR(INDEX(#REF!,MATCH(bdd!D95,#REF!,0)),0)</f>
        <v>0</v>
      </c>
      <c r="J95" s="14">
        <f>IFERROR(K95/INDEX(#REF!,MATCH(bdd!D95,#REF!,0)),0)</f>
        <v>0</v>
      </c>
      <c r="K95" s="14" t="e">
        <f>IF(E95="",0,INDEX(#REF!,MATCH(bdd!E95,#REF!,0))+IF(F95="",0,INDEX(#REF!,MATCH(bdd!F95,#REF!,0))))</f>
        <v>#REF!</v>
      </c>
      <c r="L95" s="14">
        <f>IFERROR(INDEX(#REF!,MATCH(bdd!D95,#REF!,0)),0)</f>
        <v>0</v>
      </c>
      <c r="M95" s="14">
        <f t="shared" si="11"/>
        <v>0</v>
      </c>
      <c r="N95" s="14">
        <f>IFERROR(INDEX(#REF!,MATCH(bdd!$D95,#REF!,0)),0)</f>
        <v>0</v>
      </c>
      <c r="O95" s="14">
        <f>IFERROR(INDEX(#REF!,MATCH(bdd!$D95,#REF!,0)),0)</f>
        <v>0</v>
      </c>
      <c r="P95" s="14">
        <f>IFERROR(INDEX(#REF!,MATCH(bdd!$D95,#REF!,0)),0)</f>
        <v>0</v>
      </c>
      <c r="Q95" s="32">
        <f t="shared" si="9"/>
        <v>0</v>
      </c>
      <c r="R95" s="29">
        <f t="shared" si="12"/>
        <v>0</v>
      </c>
      <c r="S95" s="14">
        <f t="shared" si="10"/>
        <v>1</v>
      </c>
    </row>
    <row r="96" spans="1:19" ht="15.75">
      <c r="A96" s="7"/>
      <c r="B96" s="13">
        <v>300192001</v>
      </c>
      <c r="C96" s="21">
        <v>1</v>
      </c>
      <c r="D96" s="13" t="s">
        <v>42</v>
      </c>
      <c r="E96" s="15" t="s">
        <v>349</v>
      </c>
      <c r="F96" s="14"/>
      <c r="G96" s="14" t="str">
        <f>IFERROR(INDEX(#REF!,MATCH($D96,#REF!,0)),"Pièce")</f>
        <v>Pièce</v>
      </c>
      <c r="H96" s="14">
        <f>IFERROR(INDEX(#REF!,MATCH(bdd!D96,#REF!,0)),0)</f>
        <v>0</v>
      </c>
      <c r="I96" s="14">
        <f>IFERROR(INDEX(#REF!,MATCH(bdd!D96,#REF!,0)),0)</f>
        <v>0</v>
      </c>
      <c r="J96" s="14">
        <f>IFERROR(K96/INDEX(#REF!,MATCH(bdd!D96,#REF!,0)),0)</f>
        <v>0</v>
      </c>
      <c r="K96" s="14" t="e">
        <f>IF(E96="",0,INDEX(#REF!,MATCH(bdd!E96,#REF!,0))+IF(F96="",0,INDEX(#REF!,MATCH(bdd!F96,#REF!,0))))</f>
        <v>#REF!</v>
      </c>
      <c r="L96" s="14">
        <f>IFERROR(INDEX(#REF!,MATCH(bdd!D96,#REF!,0)),0)</f>
        <v>0</v>
      </c>
      <c r="M96" s="14">
        <f t="shared" si="11"/>
        <v>0</v>
      </c>
      <c r="N96" s="14">
        <f>IFERROR(INDEX(#REF!,MATCH(bdd!$D96,#REF!,0)),0)</f>
        <v>0</v>
      </c>
      <c r="O96" s="14">
        <f>IFERROR(INDEX(#REF!,MATCH(bdd!$D96,#REF!,0)),0)</f>
        <v>0</v>
      </c>
      <c r="P96" s="14">
        <f>IFERROR(INDEX(#REF!,MATCH(bdd!$D96,#REF!,0)),0)</f>
        <v>0</v>
      </c>
      <c r="Q96" s="32">
        <f t="shared" si="9"/>
        <v>0</v>
      </c>
      <c r="R96" s="29">
        <f t="shared" si="12"/>
        <v>0</v>
      </c>
      <c r="S96" s="14">
        <f t="shared" si="10"/>
        <v>1</v>
      </c>
    </row>
    <row r="97" spans="1:19" ht="15.75">
      <c r="A97" s="7"/>
      <c r="B97" s="13">
        <v>300197001</v>
      </c>
      <c r="C97" s="21">
        <v>1</v>
      </c>
      <c r="D97" s="15" t="s">
        <v>323</v>
      </c>
      <c r="E97" s="15" t="s">
        <v>417</v>
      </c>
      <c r="F97" s="14"/>
      <c r="G97" s="14" t="str">
        <f>IFERROR(INDEX(#REF!,MATCH($D97,#REF!,0)),"Pièce")</f>
        <v>Pièce</v>
      </c>
      <c r="H97" s="14">
        <f>IFERROR(INDEX(#REF!,MATCH(bdd!D97,#REF!,0)),0)</f>
        <v>0</v>
      </c>
      <c r="I97" s="14">
        <f>IFERROR(INDEX(#REF!,MATCH(bdd!D97,#REF!,0)),0)</f>
        <v>0</v>
      </c>
      <c r="J97" s="14">
        <f>IFERROR(K97/INDEX(#REF!,MATCH(bdd!D97,#REF!,0)),0)</f>
        <v>0</v>
      </c>
      <c r="K97" s="14" t="e">
        <f>IF(E97="",0,INDEX(#REF!,MATCH(bdd!E97,#REF!,0))+IF(F97="",0,INDEX(#REF!,MATCH(bdd!F97,#REF!,0))))</f>
        <v>#REF!</v>
      </c>
      <c r="L97" s="14">
        <f>IFERROR(INDEX(#REF!,MATCH(bdd!D97,#REF!,0)),0)</f>
        <v>0</v>
      </c>
      <c r="M97" s="14">
        <f t="shared" si="11"/>
        <v>0</v>
      </c>
      <c r="N97" s="14">
        <f>IFERROR(INDEX(#REF!,MATCH(bdd!$D97,#REF!,0)),0)</f>
        <v>0</v>
      </c>
      <c r="O97" s="14">
        <f>IFERROR(INDEX(#REF!,MATCH(bdd!$D97,#REF!,0)),0)</f>
        <v>0</v>
      </c>
      <c r="P97" s="14">
        <f>IFERROR(INDEX(#REF!,MATCH(bdd!$D97,#REF!,0)),0)</f>
        <v>0</v>
      </c>
      <c r="Q97" s="32">
        <f t="shared" si="9"/>
        <v>0</v>
      </c>
      <c r="R97" s="29">
        <f t="shared" si="12"/>
        <v>0</v>
      </c>
      <c r="S97" s="14">
        <f t="shared" si="10"/>
        <v>1</v>
      </c>
    </row>
    <row r="98" spans="1:19" ht="15.75">
      <c r="A98" s="7"/>
      <c r="B98" s="13">
        <v>300582001</v>
      </c>
      <c r="C98" s="21">
        <v>1</v>
      </c>
      <c r="D98" s="13" t="s">
        <v>118</v>
      </c>
      <c r="E98" s="15" t="s">
        <v>363</v>
      </c>
      <c r="F98" s="14"/>
      <c r="G98" s="14" t="str">
        <f>IFERROR(INDEX(#REF!,MATCH($D98,#REF!,0)),"Pièce")</f>
        <v>Pièce</v>
      </c>
      <c r="H98" s="14">
        <f>IFERROR(INDEX(#REF!,MATCH(bdd!D98,#REF!,0)),0)</f>
        <v>0</v>
      </c>
      <c r="I98" s="14">
        <f>IFERROR(INDEX(#REF!,MATCH(bdd!D98,#REF!,0)),0)</f>
        <v>0</v>
      </c>
      <c r="J98" s="14">
        <f>IFERROR(K98/INDEX(#REF!,MATCH(bdd!D98,#REF!,0)),0)</f>
        <v>0</v>
      </c>
      <c r="K98" s="14" t="e">
        <f>IF(E98="",0,INDEX(#REF!,MATCH(bdd!E98,#REF!,0))+IF(F98="",0,INDEX(#REF!,MATCH(bdd!F98,#REF!,0))))</f>
        <v>#REF!</v>
      </c>
      <c r="L98" s="14">
        <f>IFERROR(INDEX(#REF!,MATCH(bdd!D98,#REF!,0)),0)</f>
        <v>0</v>
      </c>
      <c r="M98" s="14">
        <f t="shared" si="11"/>
        <v>0</v>
      </c>
      <c r="N98" s="14">
        <f>IFERROR(INDEX(#REF!,MATCH(bdd!$D98,#REF!,0)),0)</f>
        <v>0</v>
      </c>
      <c r="O98" s="14">
        <f>IFERROR(INDEX(#REF!,MATCH(bdd!$D98,#REF!,0)),0)</f>
        <v>0</v>
      </c>
      <c r="P98" s="14">
        <f>IFERROR(INDEX(#REF!,MATCH(bdd!$D98,#REF!,0)),0)</f>
        <v>0</v>
      </c>
      <c r="Q98" s="32">
        <f t="shared" si="9"/>
        <v>0</v>
      </c>
      <c r="R98" s="29">
        <f t="shared" si="12"/>
        <v>0</v>
      </c>
      <c r="S98" s="14">
        <f t="shared" si="10"/>
        <v>1</v>
      </c>
    </row>
    <row r="99" spans="1:19" ht="15.75">
      <c r="A99" s="7"/>
      <c r="B99" s="13">
        <v>300200001</v>
      </c>
      <c r="C99" s="21">
        <v>1</v>
      </c>
      <c r="D99" s="13" t="s">
        <v>219</v>
      </c>
      <c r="E99" s="15" t="s">
        <v>367</v>
      </c>
      <c r="F99" s="14"/>
      <c r="G99" s="14" t="str">
        <f>IFERROR(INDEX(#REF!,MATCH($D99,#REF!,0)),"Pièce")</f>
        <v>Pièce</v>
      </c>
      <c r="H99" s="14">
        <f>IFERROR(INDEX(#REF!,MATCH(bdd!D99,#REF!,0)),0)</f>
        <v>0</v>
      </c>
      <c r="I99" s="14">
        <f>IFERROR(INDEX(#REF!,MATCH(bdd!D99,#REF!,0)),0)</f>
        <v>0</v>
      </c>
      <c r="J99" s="14">
        <f>IFERROR(K99/INDEX(#REF!,MATCH(bdd!D99,#REF!,0)),0)</f>
        <v>0</v>
      </c>
      <c r="K99" s="14" t="e">
        <f>IF(E99="",0,INDEX(#REF!,MATCH(bdd!E99,#REF!,0))+IF(F99="",0,INDEX(#REF!,MATCH(bdd!F99,#REF!,0))))</f>
        <v>#REF!</v>
      </c>
      <c r="L99" s="14">
        <f>IFERROR(INDEX(#REF!,MATCH(bdd!D99,#REF!,0)),0)</f>
        <v>0</v>
      </c>
      <c r="M99" s="14">
        <f t="shared" si="11"/>
        <v>0</v>
      </c>
      <c r="N99" s="14">
        <f>IFERROR(INDEX(#REF!,MATCH(bdd!$D99,#REF!,0)),0)</f>
        <v>0</v>
      </c>
      <c r="O99" s="14">
        <f>IFERROR(INDEX(#REF!,MATCH(bdd!$D99,#REF!,0)),0)</f>
        <v>0</v>
      </c>
      <c r="P99" s="14">
        <f>IFERROR(INDEX(#REF!,MATCH(bdd!$D99,#REF!,0)),0)</f>
        <v>0</v>
      </c>
      <c r="Q99" s="32">
        <f t="shared" si="9"/>
        <v>0</v>
      </c>
      <c r="R99" s="29">
        <f t="shared" si="12"/>
        <v>0</v>
      </c>
      <c r="S99" s="14">
        <f t="shared" si="10"/>
        <v>1</v>
      </c>
    </row>
    <row r="100" spans="1:19" ht="15.75">
      <c r="A100" s="7"/>
      <c r="B100" s="13">
        <v>300203001</v>
      </c>
      <c r="C100" s="21">
        <v>1</v>
      </c>
      <c r="D100" s="13" t="s">
        <v>119</v>
      </c>
      <c r="E100" s="15" t="s">
        <v>369</v>
      </c>
      <c r="F100" s="14"/>
      <c r="G100" s="14" t="str">
        <f>IFERROR(INDEX(#REF!,MATCH($D100,#REF!,0)),"Pièce")</f>
        <v>Pièce</v>
      </c>
      <c r="H100" s="14">
        <f>IFERROR(INDEX(#REF!,MATCH(bdd!D100,#REF!,0)),0)</f>
        <v>0</v>
      </c>
      <c r="I100" s="14">
        <f>IFERROR(INDEX(#REF!,MATCH(bdd!D100,#REF!,0)),0)</f>
        <v>0</v>
      </c>
      <c r="J100" s="14">
        <f>IFERROR(K100/INDEX(#REF!,MATCH(bdd!D100,#REF!,0)),0)</f>
        <v>0</v>
      </c>
      <c r="K100" s="14" t="e">
        <f>IF(E100="",0,INDEX(#REF!,MATCH(bdd!E100,#REF!,0))+IF(F100="",0,INDEX(#REF!,MATCH(bdd!F100,#REF!,0))))</f>
        <v>#REF!</v>
      </c>
      <c r="L100" s="14">
        <f>IFERROR(INDEX(#REF!,MATCH(bdd!D100,#REF!,0)),0)</f>
        <v>0</v>
      </c>
      <c r="M100" s="14">
        <f t="shared" si="11"/>
        <v>0</v>
      </c>
      <c r="N100" s="14">
        <f>IFERROR(INDEX(#REF!,MATCH(bdd!$D100,#REF!,0)),0)</f>
        <v>0</v>
      </c>
      <c r="O100" s="14">
        <f>IFERROR(INDEX(#REF!,MATCH(bdd!$D100,#REF!,0)),0)</f>
        <v>0</v>
      </c>
      <c r="P100" s="14">
        <f>IFERROR(INDEX(#REF!,MATCH(bdd!$D100,#REF!,0)),0)</f>
        <v>0</v>
      </c>
      <c r="Q100" s="32">
        <f t="shared" si="9"/>
        <v>0</v>
      </c>
      <c r="R100" s="29">
        <f t="shared" si="12"/>
        <v>0</v>
      </c>
      <c r="S100" s="14">
        <f t="shared" si="10"/>
        <v>1</v>
      </c>
    </row>
    <row r="101" spans="1:19" ht="15.75">
      <c r="A101" s="7"/>
      <c r="B101" s="13">
        <v>306156001</v>
      </c>
      <c r="C101" s="21">
        <v>1</v>
      </c>
      <c r="D101" s="13" t="s">
        <v>120</v>
      </c>
      <c r="E101" s="15" t="s">
        <v>389</v>
      </c>
      <c r="F101" s="14"/>
      <c r="G101" s="14" t="str">
        <f>IFERROR(INDEX(#REF!,MATCH($D101,#REF!,0)),"Pièce")</f>
        <v>Pièce</v>
      </c>
      <c r="H101" s="14">
        <f>IFERROR(INDEX(#REF!,MATCH(bdd!D101,#REF!,0)),0)</f>
        <v>0</v>
      </c>
      <c r="I101" s="14">
        <f>IFERROR(INDEX(#REF!,MATCH(bdd!D101,#REF!,0)),0)</f>
        <v>0</v>
      </c>
      <c r="J101" s="14">
        <f>IFERROR(K101/INDEX(#REF!,MATCH(bdd!D101,#REF!,0)),0)</f>
        <v>0</v>
      </c>
      <c r="K101" s="14" t="e">
        <f>IF(E101="",0,INDEX(#REF!,MATCH(bdd!E101,#REF!,0))+IF(F101="",0,INDEX(#REF!,MATCH(bdd!F101,#REF!,0))))</f>
        <v>#REF!</v>
      </c>
      <c r="L101" s="14">
        <f>IFERROR(INDEX(#REF!,MATCH(bdd!D101,#REF!,0)),0)</f>
        <v>0</v>
      </c>
      <c r="M101" s="14">
        <f t="shared" si="11"/>
        <v>0</v>
      </c>
      <c r="N101" s="14">
        <f>IFERROR(INDEX(#REF!,MATCH(bdd!$D101,#REF!,0)),0)</f>
        <v>0</v>
      </c>
      <c r="O101" s="14">
        <f>IFERROR(INDEX(#REF!,MATCH(bdd!$D101,#REF!,0)),0)</f>
        <v>0</v>
      </c>
      <c r="P101" s="14">
        <f>IFERROR(INDEX(#REF!,MATCH(bdd!$D101,#REF!,0)),0)</f>
        <v>0</v>
      </c>
      <c r="Q101" s="32">
        <f t="shared" si="9"/>
        <v>0</v>
      </c>
      <c r="R101" s="29">
        <f t="shared" si="12"/>
        <v>0</v>
      </c>
      <c r="S101" s="14">
        <f t="shared" si="10"/>
        <v>1</v>
      </c>
    </row>
    <row r="102" spans="1:19" ht="15.75">
      <c r="A102" s="7"/>
      <c r="B102" s="13">
        <v>303375001</v>
      </c>
      <c r="C102" s="21">
        <v>1</v>
      </c>
      <c r="D102" s="13" t="s">
        <v>220</v>
      </c>
      <c r="E102" s="13"/>
      <c r="F102" s="14"/>
      <c r="G102" s="14" t="str">
        <f>IFERROR(INDEX(#REF!,MATCH($D102,#REF!,0)),"Pièce")</f>
        <v>Pièce</v>
      </c>
      <c r="H102" s="14">
        <f>IFERROR(INDEX(#REF!,MATCH(bdd!D102,#REF!,0)),0)</f>
        <v>0</v>
      </c>
      <c r="I102" s="14">
        <f>IFERROR(INDEX(#REF!,MATCH(bdd!D102,#REF!,0)),0)</f>
        <v>0</v>
      </c>
      <c r="J102" s="14">
        <f>IFERROR(K102/INDEX(#REF!,MATCH(bdd!D102,#REF!,0)),0)</f>
        <v>0</v>
      </c>
      <c r="K102" s="14">
        <f>IF(E102="",0,INDEX(#REF!,MATCH(bdd!E102,#REF!,0))+IF(F102="",0,INDEX(#REF!,MATCH(bdd!F102,#REF!,0))))</f>
        <v>0</v>
      </c>
      <c r="L102" s="14">
        <f>IFERROR(INDEX(#REF!,MATCH(bdd!D102,#REF!,0)),0)</f>
        <v>0</v>
      </c>
      <c r="M102" s="14">
        <f t="shared" si="11"/>
        <v>0</v>
      </c>
      <c r="N102" s="14">
        <f>IFERROR(INDEX(#REF!,MATCH(bdd!$D102,#REF!,0)),0)</f>
        <v>0</v>
      </c>
      <c r="O102" s="14">
        <f>IFERROR(INDEX(#REF!,MATCH(bdd!$D102,#REF!,0)),0)</f>
        <v>0</v>
      </c>
      <c r="P102" s="14">
        <f>IFERROR(INDEX(#REF!,MATCH(bdd!$D102,#REF!,0)),0)</f>
        <v>0</v>
      </c>
      <c r="Q102" s="32">
        <f t="shared" si="9"/>
        <v>0</v>
      </c>
      <c r="R102" s="29">
        <f t="shared" si="12"/>
        <v>0</v>
      </c>
      <c r="S102" s="14">
        <f t="shared" si="10"/>
        <v>1</v>
      </c>
    </row>
    <row r="103" spans="1:19" ht="15.75">
      <c r="A103" s="7"/>
      <c r="B103" s="13">
        <v>300366001</v>
      </c>
      <c r="C103" s="21">
        <v>1</v>
      </c>
      <c r="D103" s="13" t="s">
        <v>121</v>
      </c>
      <c r="E103" s="13"/>
      <c r="F103" s="14"/>
      <c r="G103" s="14" t="str">
        <f>IFERROR(INDEX(#REF!,MATCH($D103,#REF!,0)),"Pièce")</f>
        <v>Pièce</v>
      </c>
      <c r="H103" s="14">
        <f>IFERROR(INDEX(#REF!,MATCH(bdd!D103,#REF!,0)),0)</f>
        <v>0</v>
      </c>
      <c r="I103" s="14">
        <f>IFERROR(INDEX(#REF!,MATCH(bdd!D103,#REF!,0)),0)</f>
        <v>0</v>
      </c>
      <c r="J103" s="14">
        <f>IFERROR(K103/INDEX(#REF!,MATCH(bdd!D103,#REF!,0)),0)</f>
        <v>0</v>
      </c>
      <c r="K103" s="14">
        <f>IF(E103="",0,INDEX(#REF!,MATCH(bdd!E103,#REF!,0))+IF(F103="",0,INDEX(#REF!,MATCH(bdd!F103,#REF!,0))))</f>
        <v>0</v>
      </c>
      <c r="L103" s="14">
        <f>IFERROR(INDEX(#REF!,MATCH(bdd!D103,#REF!,0)),0)</f>
        <v>0</v>
      </c>
      <c r="M103" s="14">
        <f t="shared" si="11"/>
        <v>0</v>
      </c>
      <c r="N103" s="14">
        <f>IFERROR(INDEX(#REF!,MATCH(bdd!$D103,#REF!,0)),0)</f>
        <v>0</v>
      </c>
      <c r="O103" s="14">
        <f>IFERROR(INDEX(#REF!,MATCH(bdd!$D103,#REF!,0)),0)</f>
        <v>0</v>
      </c>
      <c r="P103" s="14">
        <f>IFERROR(INDEX(#REF!,MATCH(bdd!$D103,#REF!,0)),0)</f>
        <v>0</v>
      </c>
      <c r="Q103" s="32">
        <f t="shared" si="9"/>
        <v>0</v>
      </c>
      <c r="R103" s="29">
        <f t="shared" si="12"/>
        <v>0</v>
      </c>
      <c r="S103" s="14">
        <f t="shared" si="10"/>
        <v>1</v>
      </c>
    </row>
    <row r="104" spans="1:19" ht="31.5">
      <c r="A104" s="7"/>
      <c r="B104" s="13">
        <v>307002001</v>
      </c>
      <c r="C104" s="21" t="s">
        <v>437</v>
      </c>
      <c r="D104" s="13" t="s">
        <v>223</v>
      </c>
      <c r="E104" s="13"/>
      <c r="F104" s="14"/>
      <c r="G104" s="14" t="str">
        <f>IFERROR(INDEX(#REF!,MATCH($D104,#REF!,0)),"Pièce")</f>
        <v>Pièce</v>
      </c>
      <c r="H104" s="14">
        <f>IFERROR(INDEX(#REF!,MATCH(bdd!D104,#REF!,0)),0)</f>
        <v>0</v>
      </c>
      <c r="I104" s="14">
        <f>IFERROR(INDEX(#REF!,MATCH(bdd!D104,#REF!,0)),0)</f>
        <v>0</v>
      </c>
      <c r="J104" s="14">
        <f>IFERROR(K104/INDEX(#REF!,MATCH(bdd!D104,#REF!,0)),0)</f>
        <v>0</v>
      </c>
      <c r="K104" s="14">
        <f>IF(E104="",0,INDEX(#REF!,MATCH(bdd!E104,#REF!,0))+IF(F104="",0,INDEX(#REF!,MATCH(bdd!F104,#REF!,0))))</f>
        <v>0</v>
      </c>
      <c r="L104" s="14">
        <f>IFERROR(INDEX(#REF!,MATCH(bdd!D104,#REF!,0)),0)</f>
        <v>0</v>
      </c>
      <c r="M104" s="14">
        <f t="shared" si="11"/>
        <v>0</v>
      </c>
      <c r="N104" s="14">
        <f>IFERROR(INDEX(#REF!,MATCH(bdd!$D104,#REF!,0)),0)</f>
        <v>0</v>
      </c>
      <c r="O104" s="14">
        <f>IFERROR(INDEX(#REF!,MATCH(bdd!$D104,#REF!,0)),0)</f>
        <v>0</v>
      </c>
      <c r="P104" s="14">
        <f>IFERROR(INDEX(#REF!,MATCH(bdd!$D104,#REF!,0)),0)</f>
        <v>0</v>
      </c>
      <c r="Q104" s="32">
        <f t="shared" si="9"/>
        <v>0</v>
      </c>
      <c r="R104" s="29">
        <f t="shared" si="12"/>
        <v>0</v>
      </c>
      <c r="S104" s="14">
        <f t="shared" si="10"/>
        <v>1</v>
      </c>
    </row>
    <row r="105" spans="1:19" ht="15.75">
      <c r="A105" s="7"/>
      <c r="B105" s="13">
        <v>300206001</v>
      </c>
      <c r="C105" s="21" t="s">
        <v>437</v>
      </c>
      <c r="D105" s="13" t="s">
        <v>221</v>
      </c>
      <c r="E105" s="13"/>
      <c r="F105" s="14"/>
      <c r="G105" s="14" t="str">
        <f>IFERROR(INDEX(#REF!,MATCH($D105,#REF!,0)),"Pièce")</f>
        <v>Pièce</v>
      </c>
      <c r="H105" s="14">
        <f>IFERROR(INDEX(#REF!,MATCH(bdd!D105,#REF!,0)),0)</f>
        <v>0</v>
      </c>
      <c r="I105" s="14">
        <f>IFERROR(INDEX(#REF!,MATCH(bdd!D105,#REF!,0)),0)</f>
        <v>0</v>
      </c>
      <c r="J105" s="14">
        <f>IFERROR(K105/INDEX(#REF!,MATCH(bdd!D105,#REF!,0)),0)</f>
        <v>0</v>
      </c>
      <c r="K105" s="14">
        <f>IF(E105="",0,INDEX(#REF!,MATCH(bdd!E105,#REF!,0))+IF(F105="",0,INDEX(#REF!,MATCH(bdd!F105,#REF!,0))))</f>
        <v>0</v>
      </c>
      <c r="L105" s="14">
        <f>IFERROR(INDEX(#REF!,MATCH(bdd!D105,#REF!,0)),0)</f>
        <v>0</v>
      </c>
      <c r="M105" s="14">
        <f t="shared" si="11"/>
        <v>0</v>
      </c>
      <c r="N105" s="14">
        <f>IFERROR(INDEX(#REF!,MATCH(bdd!$D105,#REF!,0)),0)</f>
        <v>0</v>
      </c>
      <c r="O105" s="14">
        <f>IFERROR(INDEX(#REF!,MATCH(bdd!$D105,#REF!,0)),0)</f>
        <v>0</v>
      </c>
      <c r="P105" s="14">
        <f>IFERROR(INDEX(#REF!,MATCH(bdd!$D105,#REF!,0)),0)</f>
        <v>0</v>
      </c>
      <c r="Q105" s="32">
        <f t="shared" si="9"/>
        <v>0</v>
      </c>
      <c r="R105" s="29">
        <f t="shared" si="12"/>
        <v>0</v>
      </c>
      <c r="S105" s="14">
        <f t="shared" si="10"/>
        <v>1</v>
      </c>
    </row>
    <row r="106" spans="1:19" ht="15.75">
      <c r="A106" s="7"/>
      <c r="B106" s="13">
        <v>300209001</v>
      </c>
      <c r="C106" s="21" t="s">
        <v>437</v>
      </c>
      <c r="D106" s="13" t="s">
        <v>222</v>
      </c>
      <c r="E106" s="13"/>
      <c r="F106" s="14"/>
      <c r="G106" s="14" t="str">
        <f>IFERROR(INDEX(#REF!,MATCH($D106,#REF!,0)),"Pièce")</f>
        <v>Pièce</v>
      </c>
      <c r="H106" s="14">
        <f>IFERROR(INDEX(#REF!,MATCH(bdd!D106,#REF!,0)),0)</f>
        <v>0</v>
      </c>
      <c r="I106" s="14">
        <f>IFERROR(INDEX(#REF!,MATCH(bdd!D106,#REF!,0)),0)</f>
        <v>0</v>
      </c>
      <c r="J106" s="14">
        <f>IFERROR(K106/INDEX(#REF!,MATCH(bdd!D106,#REF!,0)),0)</f>
        <v>0</v>
      </c>
      <c r="K106" s="14">
        <f>IF(E106="",0,INDEX(#REF!,MATCH(bdd!E106,#REF!,0))+IF(F106="",0,INDEX(#REF!,MATCH(bdd!F106,#REF!,0))))</f>
        <v>0</v>
      </c>
      <c r="L106" s="14">
        <f>IFERROR(INDEX(#REF!,MATCH(bdd!D106,#REF!,0)),0)</f>
        <v>0</v>
      </c>
      <c r="M106" s="14">
        <f t="shared" si="11"/>
        <v>0</v>
      </c>
      <c r="N106" s="14">
        <f>IFERROR(INDEX(#REF!,MATCH(bdd!$D106,#REF!,0)),0)</f>
        <v>0</v>
      </c>
      <c r="O106" s="14">
        <f>IFERROR(INDEX(#REF!,MATCH(bdd!$D106,#REF!,0)),0)</f>
        <v>0</v>
      </c>
      <c r="P106" s="14">
        <f>IFERROR(INDEX(#REF!,MATCH(bdd!$D106,#REF!,0)),0)</f>
        <v>0</v>
      </c>
      <c r="Q106" s="32">
        <f t="shared" si="9"/>
        <v>0</v>
      </c>
      <c r="R106" s="29">
        <f t="shared" si="12"/>
        <v>0</v>
      </c>
      <c r="S106" s="14">
        <f t="shared" si="10"/>
        <v>1</v>
      </c>
    </row>
    <row r="107" spans="1:19" ht="15.75">
      <c r="A107" s="7"/>
      <c r="B107" s="13">
        <v>300852001</v>
      </c>
      <c r="C107" s="21" t="s">
        <v>437</v>
      </c>
      <c r="D107" s="13" t="s">
        <v>224</v>
      </c>
      <c r="E107" s="13"/>
      <c r="F107" s="14"/>
      <c r="G107" s="14" t="str">
        <f>IFERROR(INDEX(#REF!,MATCH($D107,#REF!,0)),"Pièce")</f>
        <v>Pièce</v>
      </c>
      <c r="H107" s="14">
        <f>IFERROR(INDEX(#REF!,MATCH(bdd!D107,#REF!,0)),0)</f>
        <v>0</v>
      </c>
      <c r="I107" s="14">
        <f>IFERROR(INDEX(#REF!,MATCH(bdd!D107,#REF!,0)),0)</f>
        <v>0</v>
      </c>
      <c r="J107" s="14">
        <f>IFERROR(K107/INDEX(#REF!,MATCH(bdd!D107,#REF!,0)),0)</f>
        <v>0</v>
      </c>
      <c r="K107" s="14">
        <f>IF(E107="",0,INDEX(#REF!,MATCH(bdd!E107,#REF!,0))+IF(F107="",0,INDEX(#REF!,MATCH(bdd!F107,#REF!,0))))</f>
        <v>0</v>
      </c>
      <c r="L107" s="14">
        <f>IFERROR(INDEX(#REF!,MATCH(bdd!D107,#REF!,0)),0)</f>
        <v>0</v>
      </c>
      <c r="M107" s="14">
        <f t="shared" si="11"/>
        <v>0</v>
      </c>
      <c r="N107" s="14">
        <f>IFERROR(INDEX(#REF!,MATCH(bdd!$D107,#REF!,0)),0)</f>
        <v>0</v>
      </c>
      <c r="O107" s="14">
        <f>IFERROR(INDEX(#REF!,MATCH(bdd!$D107,#REF!,0)),0)</f>
        <v>0</v>
      </c>
      <c r="P107" s="14">
        <f>IFERROR(INDEX(#REF!,MATCH(bdd!$D107,#REF!,0)),0)</f>
        <v>0</v>
      </c>
      <c r="Q107" s="32">
        <f t="shared" si="9"/>
        <v>0</v>
      </c>
      <c r="R107" s="29">
        <f t="shared" si="12"/>
        <v>0</v>
      </c>
      <c r="S107" s="14">
        <f t="shared" si="10"/>
        <v>1</v>
      </c>
    </row>
    <row r="108" spans="1:19" ht="15.75">
      <c r="A108" s="7"/>
      <c r="B108" s="13">
        <v>300714001</v>
      </c>
      <c r="C108" s="21">
        <v>0</v>
      </c>
      <c r="D108" s="13" t="s">
        <v>43</v>
      </c>
      <c r="E108" s="13"/>
      <c r="F108" s="14"/>
      <c r="G108" s="14" t="str">
        <f>IFERROR(INDEX(#REF!,MATCH($D108,#REF!,0)),"Pièce")</f>
        <v>Pièce</v>
      </c>
      <c r="H108" s="14">
        <f>IFERROR(INDEX(#REF!,MATCH(bdd!D108,#REF!,0)),0)</f>
        <v>0</v>
      </c>
      <c r="I108" s="14">
        <f>IFERROR(INDEX(#REF!,MATCH(bdd!D108,#REF!,0)),0)</f>
        <v>0</v>
      </c>
      <c r="J108" s="14">
        <f>IFERROR(K108/INDEX(#REF!,MATCH(bdd!D108,#REF!,0)),0)</f>
        <v>0</v>
      </c>
      <c r="K108" s="14">
        <f>IF(E108="",0,INDEX(#REF!,MATCH(bdd!E108,#REF!,0))+IF(F108="",0,INDEX(#REF!,MATCH(bdd!F108,#REF!,0))))</f>
        <v>0</v>
      </c>
      <c r="L108" s="14">
        <f>IFERROR(INDEX(#REF!,MATCH(bdd!D108,#REF!,0)),0)</f>
        <v>0</v>
      </c>
      <c r="M108" s="14">
        <f t="shared" si="11"/>
        <v>0</v>
      </c>
      <c r="N108" s="14">
        <f>IFERROR(INDEX(#REF!,MATCH(bdd!$D108,#REF!,0)),0)</f>
        <v>0</v>
      </c>
      <c r="O108" s="14">
        <f>IFERROR(INDEX(#REF!,MATCH(bdd!$D108,#REF!,0)),0)</f>
        <v>0</v>
      </c>
      <c r="P108" s="14">
        <f>IFERROR(INDEX(#REF!,MATCH(bdd!$D108,#REF!,0)),0)</f>
        <v>0</v>
      </c>
      <c r="Q108" s="32">
        <f t="shared" si="9"/>
        <v>0</v>
      </c>
      <c r="R108" s="29">
        <f t="shared" si="12"/>
        <v>0</v>
      </c>
      <c r="S108" s="14">
        <f t="shared" si="10"/>
        <v>1</v>
      </c>
    </row>
    <row r="109" spans="1:19" ht="15.75">
      <c r="A109" s="7"/>
      <c r="B109" s="13">
        <v>305902001</v>
      </c>
      <c r="C109" s="21">
        <v>0</v>
      </c>
      <c r="D109" s="13" t="s">
        <v>44</v>
      </c>
      <c r="E109" s="13"/>
      <c r="F109" s="14"/>
      <c r="G109" s="14" t="str">
        <f>IFERROR(INDEX(#REF!,MATCH($D109,#REF!,0)),"Pièce")</f>
        <v>Pièce</v>
      </c>
      <c r="H109" s="14">
        <f>IFERROR(INDEX(#REF!,MATCH(bdd!D109,#REF!,0)),0)</f>
        <v>0</v>
      </c>
      <c r="I109" s="14">
        <f>IFERROR(INDEX(#REF!,MATCH(bdd!D109,#REF!,0)),0)</f>
        <v>0</v>
      </c>
      <c r="J109" s="14">
        <f>IFERROR(K109/INDEX(#REF!,MATCH(bdd!D109,#REF!,0)),0)</f>
        <v>0</v>
      </c>
      <c r="K109" s="14">
        <f>IF(E109="",0,INDEX(#REF!,MATCH(bdd!E109,#REF!,0))+IF(F109="",0,INDEX(#REF!,MATCH(bdd!F109,#REF!,0))))</f>
        <v>0</v>
      </c>
      <c r="L109" s="14">
        <f>IFERROR(INDEX(#REF!,MATCH(bdd!D109,#REF!,0)),0)</f>
        <v>0</v>
      </c>
      <c r="M109" s="14">
        <f t="shared" si="11"/>
        <v>0</v>
      </c>
      <c r="N109" s="14">
        <f>IFERROR(INDEX(#REF!,MATCH(bdd!$D109,#REF!,0)),0)</f>
        <v>0</v>
      </c>
      <c r="O109" s="14">
        <f>IFERROR(INDEX(#REF!,MATCH(bdd!$D109,#REF!,0)),0)</f>
        <v>0</v>
      </c>
      <c r="P109" s="14">
        <f>IFERROR(INDEX(#REF!,MATCH(bdd!$D109,#REF!,0)),0)</f>
        <v>0</v>
      </c>
      <c r="Q109" s="32">
        <f t="shared" si="9"/>
        <v>0</v>
      </c>
      <c r="R109" s="29">
        <f t="shared" si="12"/>
        <v>0</v>
      </c>
      <c r="S109" s="14">
        <f t="shared" si="10"/>
        <v>1</v>
      </c>
    </row>
    <row r="110" spans="1:19" ht="15.75">
      <c r="A110" s="7"/>
      <c r="B110" s="13">
        <v>300229001</v>
      </c>
      <c r="C110" s="21">
        <v>0</v>
      </c>
      <c r="D110" s="13" t="s">
        <v>45</v>
      </c>
      <c r="E110" s="13"/>
      <c r="F110" s="14"/>
      <c r="G110" s="14" t="str">
        <f>IFERROR(INDEX(#REF!,MATCH($D110,#REF!,0)),"Pièce")</f>
        <v>Pièce</v>
      </c>
      <c r="H110" s="14">
        <f>IFERROR(INDEX(#REF!,MATCH(bdd!D110,#REF!,0)),0)</f>
        <v>0</v>
      </c>
      <c r="I110" s="14">
        <f>IFERROR(INDEX(#REF!,MATCH(bdd!D110,#REF!,0)),0)</f>
        <v>0</v>
      </c>
      <c r="J110" s="14">
        <f>IFERROR(K110/INDEX(#REF!,MATCH(bdd!D110,#REF!,0)),0)</f>
        <v>0</v>
      </c>
      <c r="K110" s="14">
        <f>IF(E110="",0,INDEX(#REF!,MATCH(bdd!E110,#REF!,0))+IF(F110="",0,INDEX(#REF!,MATCH(bdd!F110,#REF!,0))))</f>
        <v>0</v>
      </c>
      <c r="L110" s="14">
        <f>IFERROR(INDEX(#REF!,MATCH(bdd!D110,#REF!,0)),0)</f>
        <v>0</v>
      </c>
      <c r="M110" s="14">
        <f t="shared" si="11"/>
        <v>0</v>
      </c>
      <c r="N110" s="14">
        <f>IFERROR(INDEX(#REF!,MATCH(bdd!$D110,#REF!,0)),0)</f>
        <v>0</v>
      </c>
      <c r="O110" s="14">
        <f>IFERROR(INDEX(#REF!,MATCH(bdd!$D110,#REF!,0)),0)</f>
        <v>0</v>
      </c>
      <c r="P110" s="14">
        <f>IFERROR(INDEX(#REF!,MATCH(bdd!$D110,#REF!,0)),0)</f>
        <v>0</v>
      </c>
      <c r="Q110" s="32">
        <f t="shared" si="9"/>
        <v>0</v>
      </c>
      <c r="R110" s="29">
        <f t="shared" si="12"/>
        <v>0</v>
      </c>
      <c r="S110" s="14">
        <f t="shared" si="10"/>
        <v>1</v>
      </c>
    </row>
    <row r="111" spans="1:19" ht="15.75">
      <c r="A111" s="7"/>
      <c r="B111" s="13">
        <v>305050001</v>
      </c>
      <c r="C111" s="21">
        <v>0</v>
      </c>
      <c r="D111" s="13" t="s">
        <v>46</v>
      </c>
      <c r="E111" s="13"/>
      <c r="F111" s="14"/>
      <c r="G111" s="14" t="str">
        <f>IFERROR(INDEX(#REF!,MATCH($D111,#REF!,0)),"Pièce")</f>
        <v>Pièce</v>
      </c>
      <c r="H111" s="14">
        <f>IFERROR(INDEX(#REF!,MATCH(bdd!D111,#REF!,0)),0)</f>
        <v>0</v>
      </c>
      <c r="I111" s="14">
        <f>IFERROR(INDEX(#REF!,MATCH(bdd!D111,#REF!,0)),0)</f>
        <v>0</v>
      </c>
      <c r="J111" s="14">
        <f>IFERROR(K111/INDEX(#REF!,MATCH(bdd!D111,#REF!,0)),0)</f>
        <v>0</v>
      </c>
      <c r="K111" s="14">
        <f>IF(E111="",0,INDEX(#REF!,MATCH(bdd!E111,#REF!,0))+IF(F111="",0,INDEX(#REF!,MATCH(bdd!F111,#REF!,0))))</f>
        <v>0</v>
      </c>
      <c r="L111" s="14">
        <f>IFERROR(INDEX(#REF!,MATCH(bdd!D111,#REF!,0)),0)</f>
        <v>0</v>
      </c>
      <c r="M111" s="14">
        <f t="shared" si="11"/>
        <v>0</v>
      </c>
      <c r="N111" s="14">
        <f>IFERROR(INDEX(#REF!,MATCH(bdd!$D111,#REF!,0)),0)</f>
        <v>0</v>
      </c>
      <c r="O111" s="14">
        <f>IFERROR(INDEX(#REF!,MATCH(bdd!$D111,#REF!,0)),0)</f>
        <v>0</v>
      </c>
      <c r="P111" s="14">
        <f>IFERROR(INDEX(#REF!,MATCH(bdd!$D111,#REF!,0)),0)</f>
        <v>0</v>
      </c>
      <c r="Q111" s="32">
        <f t="shared" si="9"/>
        <v>0</v>
      </c>
      <c r="R111" s="29">
        <f t="shared" si="12"/>
        <v>0</v>
      </c>
      <c r="S111" s="14">
        <f t="shared" si="10"/>
        <v>1</v>
      </c>
    </row>
    <row r="112" spans="1:19" ht="15.75">
      <c r="A112" s="7"/>
      <c r="B112" s="13">
        <v>300247001</v>
      </c>
      <c r="C112" s="21">
        <v>1</v>
      </c>
      <c r="D112" s="13" t="s">
        <v>47</v>
      </c>
      <c r="E112" s="15" t="s">
        <v>373</v>
      </c>
      <c r="F112" s="14"/>
      <c r="G112" s="14" t="str">
        <f>IFERROR(INDEX(#REF!,MATCH($D112,#REF!,0)),"Pièce")</f>
        <v>Pièce</v>
      </c>
      <c r="H112" s="14">
        <f>IFERROR(INDEX(#REF!,MATCH(bdd!D112,#REF!,0)),0)</f>
        <v>0</v>
      </c>
      <c r="I112" s="14">
        <f>IFERROR(INDEX(#REF!,MATCH(bdd!D112,#REF!,0)),0)</f>
        <v>0</v>
      </c>
      <c r="J112" s="14">
        <f>IFERROR(K112/INDEX(#REF!,MATCH(bdd!D112,#REF!,0)),0)</f>
        <v>0</v>
      </c>
      <c r="K112" s="14" t="e">
        <f>IF(E112="",0,INDEX(#REF!,MATCH(bdd!E112,#REF!,0))+IF(F112="",0,INDEX(#REF!,MATCH(bdd!F112,#REF!,0))))</f>
        <v>#REF!</v>
      </c>
      <c r="L112" s="14">
        <f>IFERROR(INDEX(#REF!,MATCH(bdd!D112,#REF!,0)),0)</f>
        <v>0</v>
      </c>
      <c r="M112" s="14">
        <f t="shared" si="11"/>
        <v>0</v>
      </c>
      <c r="N112" s="14">
        <f>IFERROR(INDEX(#REF!,MATCH(bdd!$D112,#REF!,0)),0)</f>
        <v>0</v>
      </c>
      <c r="O112" s="14">
        <f>IFERROR(INDEX(#REF!,MATCH(bdd!$D112,#REF!,0)),0)</f>
        <v>0</v>
      </c>
      <c r="P112" s="14">
        <f>IFERROR(INDEX(#REF!,MATCH(bdd!$D112,#REF!,0)),0)</f>
        <v>0</v>
      </c>
      <c r="Q112" s="32">
        <f t="shared" si="9"/>
        <v>0</v>
      </c>
      <c r="R112" s="29">
        <f t="shared" si="12"/>
        <v>0</v>
      </c>
      <c r="S112" s="14">
        <f t="shared" si="10"/>
        <v>1</v>
      </c>
    </row>
    <row r="113" spans="1:19" ht="15.75">
      <c r="A113" s="7"/>
      <c r="B113" s="13">
        <v>300248001</v>
      </c>
      <c r="C113" s="21">
        <v>0</v>
      </c>
      <c r="D113" s="13" t="s">
        <v>48</v>
      </c>
      <c r="E113" s="15" t="s">
        <v>374</v>
      </c>
      <c r="F113" s="14"/>
      <c r="G113" s="14" t="str">
        <f>IFERROR(INDEX(#REF!,MATCH($D113,#REF!,0)),"Pièce")</f>
        <v>Pièce</v>
      </c>
      <c r="H113" s="14">
        <f>IFERROR(INDEX(#REF!,MATCH(bdd!D113,#REF!,0)),0)</f>
        <v>0</v>
      </c>
      <c r="I113" s="14">
        <f>IFERROR(INDEX(#REF!,MATCH(bdd!D113,#REF!,0)),0)</f>
        <v>0</v>
      </c>
      <c r="J113" s="14">
        <f>IFERROR(K113/INDEX(#REF!,MATCH(bdd!D113,#REF!,0)),0)</f>
        <v>0</v>
      </c>
      <c r="K113" s="14" t="e">
        <f>IF(E113="",0,INDEX(#REF!,MATCH(bdd!E113,#REF!,0))+IF(F113="",0,INDEX(#REF!,MATCH(bdd!F113,#REF!,0))))</f>
        <v>#REF!</v>
      </c>
      <c r="L113" s="14">
        <f>IFERROR(INDEX(#REF!,MATCH(bdd!D113,#REF!,0)),0)</f>
        <v>0</v>
      </c>
      <c r="M113" s="14">
        <f t="shared" si="11"/>
        <v>0</v>
      </c>
      <c r="N113" s="14">
        <f>IFERROR(INDEX(#REF!,MATCH(bdd!$D113,#REF!,0)),0)</f>
        <v>0</v>
      </c>
      <c r="O113" s="14">
        <f>IFERROR(INDEX(#REF!,MATCH(bdd!$D113,#REF!,0)),0)</f>
        <v>0</v>
      </c>
      <c r="P113" s="14">
        <f>IFERROR(INDEX(#REF!,MATCH(bdd!$D113,#REF!,0)),0)</f>
        <v>0</v>
      </c>
      <c r="Q113" s="32">
        <f t="shared" si="9"/>
        <v>0</v>
      </c>
      <c r="R113" s="29">
        <f t="shared" si="12"/>
        <v>0</v>
      </c>
      <c r="S113" s="14">
        <f t="shared" si="10"/>
        <v>1</v>
      </c>
    </row>
    <row r="114" spans="1:19" ht="15.75">
      <c r="A114" s="7"/>
      <c r="B114" s="13">
        <v>301563001</v>
      </c>
      <c r="C114" s="21">
        <v>0</v>
      </c>
      <c r="D114" s="13" t="s">
        <v>49</v>
      </c>
      <c r="E114" s="13"/>
      <c r="F114" s="14"/>
      <c r="G114" s="14" t="str">
        <f>IFERROR(INDEX(#REF!,MATCH($D114,#REF!,0)),"Pièce")</f>
        <v>Pièce</v>
      </c>
      <c r="H114" s="14">
        <f>IFERROR(INDEX(#REF!,MATCH(bdd!D114,#REF!,0)),0)</f>
        <v>0</v>
      </c>
      <c r="I114" s="14">
        <f>IFERROR(INDEX(#REF!,MATCH(bdd!D114,#REF!,0)),0)</f>
        <v>0</v>
      </c>
      <c r="J114" s="14">
        <f>IFERROR(K114/INDEX(#REF!,MATCH(bdd!D114,#REF!,0)),0)</f>
        <v>0</v>
      </c>
      <c r="K114" s="14">
        <f>IF(E114="",0,INDEX(#REF!,MATCH(bdd!E114,#REF!,0))+IF(F114="",0,INDEX(#REF!,MATCH(bdd!F114,#REF!,0))))</f>
        <v>0</v>
      </c>
      <c r="L114" s="14">
        <f>IFERROR(INDEX(#REF!,MATCH(bdd!D114,#REF!,0)),0)</f>
        <v>0</v>
      </c>
      <c r="M114" s="14">
        <f t="shared" si="11"/>
        <v>0</v>
      </c>
      <c r="N114" s="14">
        <f>IFERROR(INDEX(#REF!,MATCH(bdd!$D114,#REF!,0)),0)</f>
        <v>0</v>
      </c>
      <c r="O114" s="14">
        <f>IFERROR(INDEX(#REF!,MATCH(bdd!$D114,#REF!,0)),0)</f>
        <v>0</v>
      </c>
      <c r="P114" s="14">
        <f>IFERROR(INDEX(#REF!,MATCH(bdd!$D114,#REF!,0)),0)</f>
        <v>0</v>
      </c>
      <c r="Q114" s="32">
        <f t="shared" si="9"/>
        <v>0</v>
      </c>
      <c r="R114" s="29">
        <f t="shared" si="12"/>
        <v>0</v>
      </c>
      <c r="S114" s="14">
        <f t="shared" si="10"/>
        <v>1</v>
      </c>
    </row>
    <row r="115" spans="1:19" ht="15.75">
      <c r="A115" s="7"/>
      <c r="B115" s="13">
        <v>300253001</v>
      </c>
      <c r="C115" s="21">
        <v>1</v>
      </c>
      <c r="D115" s="13" t="s">
        <v>488</v>
      </c>
      <c r="E115" s="15" t="s">
        <v>394</v>
      </c>
      <c r="F115" s="14"/>
      <c r="G115" s="14" t="str">
        <f>IFERROR(INDEX(#REF!,MATCH($D115,#REF!,0)),"Pièce")</f>
        <v>Pièce</v>
      </c>
      <c r="H115" s="14">
        <f>IFERROR(INDEX(#REF!,MATCH(bdd!D115,#REF!,0)),0)</f>
        <v>0</v>
      </c>
      <c r="I115" s="14">
        <f>IFERROR(INDEX(#REF!,MATCH(bdd!D115,#REF!,0)),0)</f>
        <v>0</v>
      </c>
      <c r="J115" s="14">
        <f>IFERROR(K115/INDEX(#REF!,MATCH(bdd!D115,#REF!,0)),0)</f>
        <v>0</v>
      </c>
      <c r="K115" s="14" t="e">
        <f>IF(E115="",0,INDEX(#REF!,MATCH(bdd!E115,#REF!,0))+IF(F115="",0,INDEX(#REF!,MATCH(bdd!F115,#REF!,0))))</f>
        <v>#REF!</v>
      </c>
      <c r="L115" s="14">
        <f>IFERROR(INDEX(#REF!,MATCH(bdd!D115,#REF!,0)),0)</f>
        <v>0</v>
      </c>
      <c r="M115" s="14">
        <f t="shared" si="11"/>
        <v>0</v>
      </c>
      <c r="N115" s="14">
        <f>IFERROR(INDEX(#REF!,MATCH(bdd!$D115,#REF!,0)),0)</f>
        <v>0</v>
      </c>
      <c r="O115" s="14">
        <f>IFERROR(INDEX(#REF!,MATCH(bdd!$D115,#REF!,0)),0)</f>
        <v>0</v>
      </c>
      <c r="P115" s="14">
        <f>IFERROR(INDEX(#REF!,MATCH(bdd!$D115,#REF!,0)),0)</f>
        <v>0</v>
      </c>
      <c r="Q115" s="32">
        <f t="shared" si="9"/>
        <v>0</v>
      </c>
      <c r="R115" s="29">
        <f t="shared" si="12"/>
        <v>0</v>
      </c>
      <c r="S115" s="14">
        <f t="shared" si="10"/>
        <v>1</v>
      </c>
    </row>
    <row r="116" spans="1:19" ht="15.75">
      <c r="A116" s="7"/>
      <c r="B116" s="13">
        <v>300258001</v>
      </c>
      <c r="C116" s="21" t="s">
        <v>437</v>
      </c>
      <c r="D116" s="13" t="s">
        <v>122</v>
      </c>
      <c r="E116" s="15" t="s">
        <v>346</v>
      </c>
      <c r="F116" s="14"/>
      <c r="G116" s="14" t="str">
        <f>IFERROR(INDEX(#REF!,MATCH($D116,#REF!,0)),"Pièce")</f>
        <v>Pièce</v>
      </c>
      <c r="H116" s="14">
        <f>IFERROR(INDEX(#REF!,MATCH(bdd!D116,#REF!,0)),0)</f>
        <v>0</v>
      </c>
      <c r="I116" s="14">
        <f>IFERROR(INDEX(#REF!,MATCH(bdd!D116,#REF!,0)),0)</f>
        <v>0</v>
      </c>
      <c r="J116" s="14">
        <f>IFERROR(K116/INDEX(#REF!,MATCH(bdd!D116,#REF!,0)),0)</f>
        <v>0</v>
      </c>
      <c r="K116" s="14" t="e">
        <f>IF(E116="",0,INDEX(#REF!,MATCH(bdd!E116,#REF!,0))+IF(F116="",0,INDEX(#REF!,MATCH(bdd!F116,#REF!,0))))</f>
        <v>#REF!</v>
      </c>
      <c r="L116" s="14">
        <f>IFERROR(INDEX(#REF!,MATCH(bdd!D116,#REF!,0)),0)</f>
        <v>0</v>
      </c>
      <c r="M116" s="14">
        <f t="shared" si="11"/>
        <v>0</v>
      </c>
      <c r="N116" s="14">
        <f>IFERROR(INDEX(#REF!,MATCH(bdd!$D116,#REF!,0)),0)</f>
        <v>0</v>
      </c>
      <c r="O116" s="14">
        <f>IFERROR(INDEX(#REF!,MATCH(bdd!$D116,#REF!,0)),0)</f>
        <v>0</v>
      </c>
      <c r="P116" s="14">
        <f>IFERROR(INDEX(#REF!,MATCH(bdd!$D116,#REF!,0)),0)</f>
        <v>0</v>
      </c>
      <c r="Q116" s="32">
        <f t="shared" si="9"/>
        <v>0</v>
      </c>
      <c r="R116" s="29">
        <f t="shared" si="12"/>
        <v>0</v>
      </c>
      <c r="S116" s="14">
        <f t="shared" si="10"/>
        <v>1</v>
      </c>
    </row>
    <row r="117" spans="1:19" ht="15.75">
      <c r="A117" s="7"/>
      <c r="B117" s="13">
        <v>301246001</v>
      </c>
      <c r="C117" s="21" t="s">
        <v>437</v>
      </c>
      <c r="D117" s="13" t="s">
        <v>50</v>
      </c>
      <c r="E117" s="15" t="s">
        <v>353</v>
      </c>
      <c r="F117" s="14"/>
      <c r="G117" s="14" t="str">
        <f>IFERROR(INDEX(#REF!,MATCH($D117,#REF!,0)),"Pièce")</f>
        <v>Pièce</v>
      </c>
      <c r="H117" s="14">
        <f>IFERROR(INDEX(#REF!,MATCH(bdd!D117,#REF!,0)),0)</f>
        <v>0</v>
      </c>
      <c r="I117" s="14">
        <f>IFERROR(INDEX(#REF!,MATCH(bdd!D117,#REF!,0)),0)</f>
        <v>0</v>
      </c>
      <c r="J117" s="14">
        <f>IFERROR(K117/INDEX(#REF!,MATCH(bdd!D117,#REF!,0)),0)</f>
        <v>0</v>
      </c>
      <c r="K117" s="14" t="e">
        <f>IF(E117="",0,INDEX(#REF!,MATCH(bdd!E117,#REF!,0))+IF(F117="",0,INDEX(#REF!,MATCH(bdd!F117,#REF!,0))))</f>
        <v>#REF!</v>
      </c>
      <c r="L117" s="14">
        <f>IFERROR(INDEX(#REF!,MATCH(bdd!D117,#REF!,0)),0)</f>
        <v>0</v>
      </c>
      <c r="M117" s="14">
        <f t="shared" si="11"/>
        <v>0</v>
      </c>
      <c r="N117" s="14">
        <f>IFERROR(INDEX(#REF!,MATCH(bdd!$D117,#REF!,0)),0)</f>
        <v>0</v>
      </c>
      <c r="O117" s="14">
        <f>IFERROR(INDEX(#REF!,MATCH(bdd!$D117,#REF!,0)),0)</f>
        <v>0</v>
      </c>
      <c r="P117" s="14">
        <f>IFERROR(INDEX(#REF!,MATCH(bdd!$D117,#REF!,0)),0)</f>
        <v>0</v>
      </c>
      <c r="Q117" s="32">
        <f t="shared" si="9"/>
        <v>0</v>
      </c>
      <c r="R117" s="29">
        <f t="shared" si="12"/>
        <v>0</v>
      </c>
      <c r="S117" s="14">
        <f t="shared" si="10"/>
        <v>1</v>
      </c>
    </row>
    <row r="118" spans="1:19" ht="15.75">
      <c r="A118" s="7"/>
      <c r="B118" s="13">
        <v>300584001</v>
      </c>
      <c r="C118" s="21">
        <v>0</v>
      </c>
      <c r="D118" s="13" t="s">
        <v>123</v>
      </c>
      <c r="E118" s="13"/>
      <c r="F118" s="14"/>
      <c r="G118" s="14" t="str">
        <f>IFERROR(INDEX(#REF!,MATCH($D118,#REF!,0)),"Pièce")</f>
        <v>Pièce</v>
      </c>
      <c r="H118" s="14">
        <f>IFERROR(INDEX(#REF!,MATCH(bdd!D118,#REF!,0)),0)</f>
        <v>0</v>
      </c>
      <c r="I118" s="14">
        <f>IFERROR(INDEX(#REF!,MATCH(bdd!D118,#REF!,0)),0)</f>
        <v>0</v>
      </c>
      <c r="J118" s="14">
        <f>IFERROR(K118/INDEX(#REF!,MATCH(bdd!D118,#REF!,0)),0)</f>
        <v>0</v>
      </c>
      <c r="K118" s="14">
        <f>IF(E118="",0,INDEX(#REF!,MATCH(bdd!E118,#REF!,0))+IF(F118="",0,INDEX(#REF!,MATCH(bdd!F118,#REF!,0))))</f>
        <v>0</v>
      </c>
      <c r="L118" s="14">
        <f>IFERROR(INDEX(#REF!,MATCH(bdd!D118,#REF!,0)),0)</f>
        <v>0</v>
      </c>
      <c r="M118" s="14">
        <f t="shared" si="11"/>
        <v>0</v>
      </c>
      <c r="N118" s="14">
        <f>IFERROR(INDEX(#REF!,MATCH(bdd!$D118,#REF!,0)),0)</f>
        <v>0</v>
      </c>
      <c r="O118" s="14">
        <f>IFERROR(INDEX(#REF!,MATCH(bdd!$D118,#REF!,0)),0)</f>
        <v>0</v>
      </c>
      <c r="P118" s="14">
        <f>IFERROR(INDEX(#REF!,MATCH(bdd!$D118,#REF!,0)),0)</f>
        <v>0</v>
      </c>
      <c r="Q118" s="32">
        <f t="shared" si="9"/>
        <v>0</v>
      </c>
      <c r="R118" s="29">
        <f t="shared" si="12"/>
        <v>0</v>
      </c>
      <c r="S118" s="14">
        <f t="shared" si="10"/>
        <v>1</v>
      </c>
    </row>
    <row r="119" spans="1:19" ht="15.75">
      <c r="A119" s="7"/>
      <c r="B119" s="13">
        <v>300261001</v>
      </c>
      <c r="C119" s="21">
        <v>1</v>
      </c>
      <c r="D119" s="13" t="s">
        <v>51</v>
      </c>
      <c r="E119" s="15" t="s">
        <v>377</v>
      </c>
      <c r="F119" s="14"/>
      <c r="G119" s="14" t="str">
        <f>IFERROR(INDEX(#REF!,MATCH($D119,#REF!,0)),"Pièce")</f>
        <v>Pièce</v>
      </c>
      <c r="H119" s="14">
        <f>IFERROR(INDEX(#REF!,MATCH(bdd!D119,#REF!,0)),0)</f>
        <v>0</v>
      </c>
      <c r="I119" s="14">
        <f>IFERROR(INDEX(#REF!,MATCH(bdd!D119,#REF!,0)),0)</f>
        <v>0</v>
      </c>
      <c r="J119" s="14">
        <f>IFERROR(K119/INDEX(#REF!,MATCH(bdd!D119,#REF!,0)),0)</f>
        <v>0</v>
      </c>
      <c r="K119" s="14" t="e">
        <f>IF(E119="",0,INDEX(#REF!,MATCH(bdd!E119,#REF!,0))+IF(F119="",0,INDEX(#REF!,MATCH(bdd!F119,#REF!,0))))</f>
        <v>#REF!</v>
      </c>
      <c r="L119" s="14">
        <f>IFERROR(INDEX(#REF!,MATCH(bdd!D119,#REF!,0)),0)</f>
        <v>0</v>
      </c>
      <c r="M119" s="14">
        <f t="shared" si="11"/>
        <v>0</v>
      </c>
      <c r="N119" s="14">
        <f>IFERROR(INDEX(#REF!,MATCH(bdd!$D119,#REF!,0)),0)</f>
        <v>0</v>
      </c>
      <c r="O119" s="14">
        <f>IFERROR(INDEX(#REF!,MATCH(bdd!$D119,#REF!,0)),0)</f>
        <v>0</v>
      </c>
      <c r="P119" s="14">
        <f>IFERROR(INDEX(#REF!,MATCH(bdd!$D119,#REF!,0)),0)</f>
        <v>0</v>
      </c>
      <c r="Q119" s="32">
        <f t="shared" si="9"/>
        <v>0</v>
      </c>
      <c r="R119" s="29">
        <f t="shared" si="12"/>
        <v>0</v>
      </c>
      <c r="S119" s="14">
        <f t="shared" si="10"/>
        <v>1</v>
      </c>
    </row>
    <row r="120" spans="1:19" ht="15.75">
      <c r="A120" s="7"/>
      <c r="B120" s="13">
        <v>300270001</v>
      </c>
      <c r="C120" s="21">
        <v>0</v>
      </c>
      <c r="D120" s="13" t="s">
        <v>52</v>
      </c>
      <c r="E120" s="13"/>
      <c r="F120" s="14"/>
      <c r="G120" s="14" t="str">
        <f>IFERROR(INDEX(#REF!,MATCH($D120,#REF!,0)),"Pièce")</f>
        <v>Pièce</v>
      </c>
      <c r="H120" s="14">
        <f>IFERROR(INDEX(#REF!,MATCH(bdd!D120,#REF!,0)),0)</f>
        <v>0</v>
      </c>
      <c r="I120" s="14">
        <f>IFERROR(INDEX(#REF!,MATCH(bdd!D120,#REF!,0)),0)</f>
        <v>0</v>
      </c>
      <c r="J120" s="14">
        <f>IFERROR(K120/INDEX(#REF!,MATCH(bdd!D120,#REF!,0)),0)</f>
        <v>0</v>
      </c>
      <c r="K120" s="14">
        <f>IF(E120="",0,INDEX(#REF!,MATCH(bdd!E120,#REF!,0))+IF(F120="",0,INDEX(#REF!,MATCH(bdd!F120,#REF!,0))))</f>
        <v>0</v>
      </c>
      <c r="L120" s="14">
        <f>IFERROR(INDEX(#REF!,MATCH(bdd!D120,#REF!,0)),0)</f>
        <v>0</v>
      </c>
      <c r="M120" s="14">
        <f t="shared" si="11"/>
        <v>0</v>
      </c>
      <c r="N120" s="14">
        <f>IFERROR(INDEX(#REF!,MATCH(bdd!$D120,#REF!,0)),0)</f>
        <v>0</v>
      </c>
      <c r="O120" s="14">
        <f>IFERROR(INDEX(#REF!,MATCH(bdd!$D120,#REF!,0)),0)</f>
        <v>0</v>
      </c>
      <c r="P120" s="14">
        <f>IFERROR(INDEX(#REF!,MATCH(bdd!$D120,#REF!,0)),0)</f>
        <v>0</v>
      </c>
      <c r="Q120" s="32">
        <f t="shared" ref="Q120:Q173" si="13">IFERROR((H120+J120-N120)-L120,"")</f>
        <v>0</v>
      </c>
      <c r="R120" s="29">
        <f t="shared" si="12"/>
        <v>0</v>
      </c>
      <c r="S120" s="14">
        <f t="shared" si="10"/>
        <v>1</v>
      </c>
    </row>
    <row r="121" spans="1:19" ht="15.75">
      <c r="A121" s="7"/>
      <c r="B121" s="13">
        <v>305867001</v>
      </c>
      <c r="C121" s="21">
        <v>0</v>
      </c>
      <c r="D121" s="13" t="s">
        <v>53</v>
      </c>
      <c r="E121" s="13"/>
      <c r="F121" s="14"/>
      <c r="G121" s="14" t="str">
        <f>IFERROR(INDEX(#REF!,MATCH($D121,#REF!,0)),"Pièce")</f>
        <v>Pièce</v>
      </c>
      <c r="H121" s="14">
        <f>IFERROR(INDEX(#REF!,MATCH(bdd!D121,#REF!,0)),0)</f>
        <v>0</v>
      </c>
      <c r="I121" s="14">
        <f>IFERROR(INDEX(#REF!,MATCH(bdd!D121,#REF!,0)),0)</f>
        <v>0</v>
      </c>
      <c r="J121" s="14">
        <f>IFERROR(K121/INDEX(#REF!,MATCH(bdd!D121,#REF!,0)),0)</f>
        <v>0</v>
      </c>
      <c r="K121" s="14">
        <f>IF(E121="",0,INDEX(#REF!,MATCH(bdd!E121,#REF!,0))+IF(F121="",0,INDEX(#REF!,MATCH(bdd!F121,#REF!,0))))</f>
        <v>0</v>
      </c>
      <c r="L121" s="14">
        <f>IFERROR(INDEX(#REF!,MATCH(bdd!D121,#REF!,0)),0)</f>
        <v>0</v>
      </c>
      <c r="M121" s="14">
        <f t="shared" si="11"/>
        <v>0</v>
      </c>
      <c r="N121" s="14">
        <f>IFERROR(INDEX(#REF!,MATCH(bdd!$D121,#REF!,0)),0)</f>
        <v>0</v>
      </c>
      <c r="O121" s="14">
        <f>IFERROR(INDEX(#REF!,MATCH(bdd!$D121,#REF!,0)),0)</f>
        <v>0</v>
      </c>
      <c r="P121" s="14">
        <f>IFERROR(INDEX(#REF!,MATCH(bdd!$D121,#REF!,0)),0)</f>
        <v>0</v>
      </c>
      <c r="Q121" s="32">
        <f t="shared" si="13"/>
        <v>0</v>
      </c>
      <c r="R121" s="29">
        <f t="shared" si="12"/>
        <v>0</v>
      </c>
      <c r="S121" s="14">
        <f t="shared" si="10"/>
        <v>1</v>
      </c>
    </row>
    <row r="122" spans="1:19" ht="15.75">
      <c r="A122" s="7"/>
      <c r="B122" s="13">
        <v>307253001</v>
      </c>
      <c r="C122" s="21">
        <v>1</v>
      </c>
      <c r="D122" s="13" t="s">
        <v>54</v>
      </c>
      <c r="E122" s="15" t="s">
        <v>403</v>
      </c>
      <c r="F122" s="14"/>
      <c r="G122" s="14" t="str">
        <f>IFERROR(INDEX(#REF!,MATCH($D122,#REF!,0)),"Pièce")</f>
        <v>Pièce</v>
      </c>
      <c r="H122" s="14">
        <f>IFERROR(INDEX(#REF!,MATCH(bdd!D122,#REF!,0)),0)</f>
        <v>0</v>
      </c>
      <c r="I122" s="14">
        <f>IFERROR(INDEX(#REF!,MATCH(bdd!D122,#REF!,0)),0)</f>
        <v>0</v>
      </c>
      <c r="J122" s="14">
        <f>IFERROR(K122/INDEX(#REF!,MATCH(bdd!D122,#REF!,0)),0)</f>
        <v>0</v>
      </c>
      <c r="K122" s="14" t="e">
        <f>IF(E122="",0,INDEX(#REF!,MATCH(bdd!E122,#REF!,0))+IF(F122="",0,INDEX(#REF!,MATCH(bdd!F122,#REF!,0))))</f>
        <v>#REF!</v>
      </c>
      <c r="L122" s="14">
        <f>IFERROR(INDEX(#REF!,MATCH(bdd!D122,#REF!,0)),0)</f>
        <v>0</v>
      </c>
      <c r="M122" s="14">
        <f t="shared" si="11"/>
        <v>0</v>
      </c>
      <c r="N122" s="14">
        <f>IFERROR(INDEX(#REF!,MATCH(bdd!$D122,#REF!,0)),0)</f>
        <v>0</v>
      </c>
      <c r="O122" s="14">
        <f>IFERROR(INDEX(#REF!,MATCH(bdd!$D122,#REF!,0)),0)</f>
        <v>0</v>
      </c>
      <c r="P122" s="14">
        <f>IFERROR(INDEX(#REF!,MATCH(bdd!$D122,#REF!,0)),0)</f>
        <v>0</v>
      </c>
      <c r="Q122" s="32">
        <f t="shared" si="13"/>
        <v>0</v>
      </c>
      <c r="R122" s="29">
        <f t="shared" si="12"/>
        <v>0</v>
      </c>
      <c r="S122" s="14">
        <f t="shared" si="10"/>
        <v>1</v>
      </c>
    </row>
    <row r="123" spans="1:19" ht="15.75">
      <c r="A123" s="7"/>
      <c r="B123" s="13">
        <v>300271001</v>
      </c>
      <c r="C123" s="21" t="s">
        <v>437</v>
      </c>
      <c r="D123" s="13" t="s">
        <v>225</v>
      </c>
      <c r="E123" s="15" t="s">
        <v>409</v>
      </c>
      <c r="F123" s="14"/>
      <c r="G123" s="14" t="str">
        <f>IFERROR(INDEX(#REF!,MATCH($D123,#REF!,0)),"Pièce")</f>
        <v>Pièce</v>
      </c>
      <c r="H123" s="14">
        <f>IFERROR(INDEX(#REF!,MATCH(bdd!D123,#REF!,0)),0)</f>
        <v>0</v>
      </c>
      <c r="I123" s="14">
        <f>IFERROR(INDEX(#REF!,MATCH(bdd!D123,#REF!,0)),0)</f>
        <v>0</v>
      </c>
      <c r="J123" s="14">
        <f>IFERROR(K123/INDEX(#REF!,MATCH(bdd!D123,#REF!,0)),0)</f>
        <v>0</v>
      </c>
      <c r="K123" s="14" t="e">
        <f>IF(E123="",0,INDEX(#REF!,MATCH(bdd!E123,#REF!,0))+IF(F123="",0,INDEX(#REF!,MATCH(bdd!F123,#REF!,0))))</f>
        <v>#REF!</v>
      </c>
      <c r="L123" s="14">
        <f>IFERROR(INDEX(#REF!,MATCH(bdd!D123,#REF!,0)),0)</f>
        <v>0</v>
      </c>
      <c r="M123" s="14">
        <f t="shared" si="11"/>
        <v>0</v>
      </c>
      <c r="N123" s="14">
        <f>IFERROR(INDEX(#REF!,MATCH(bdd!$D123,#REF!,0)),0)</f>
        <v>0</v>
      </c>
      <c r="O123" s="14">
        <f>IFERROR(INDEX(#REF!,MATCH(bdd!$D123,#REF!,0)),0)</f>
        <v>0</v>
      </c>
      <c r="P123" s="14">
        <f>IFERROR(INDEX(#REF!,MATCH(bdd!$D123,#REF!,0)),0)</f>
        <v>0</v>
      </c>
      <c r="Q123" s="32">
        <f t="shared" si="13"/>
        <v>0</v>
      </c>
      <c r="R123" s="29">
        <f t="shared" si="12"/>
        <v>0</v>
      </c>
      <c r="S123" s="14">
        <f t="shared" si="10"/>
        <v>1</v>
      </c>
    </row>
    <row r="124" spans="1:19" ht="15.75">
      <c r="A124" s="7"/>
      <c r="B124" s="13">
        <v>301006001</v>
      </c>
      <c r="C124" s="21" t="s">
        <v>437</v>
      </c>
      <c r="D124" s="13" t="s">
        <v>226</v>
      </c>
      <c r="E124" s="15" t="s">
        <v>410</v>
      </c>
      <c r="F124" s="14"/>
      <c r="G124" s="14" t="str">
        <f>IFERROR(INDEX(#REF!,MATCH($D124,#REF!,0)),"Pièce")</f>
        <v>Pièce</v>
      </c>
      <c r="H124" s="14">
        <f>IFERROR(INDEX(#REF!,MATCH(bdd!D124,#REF!,0)),0)</f>
        <v>0</v>
      </c>
      <c r="I124" s="14">
        <f>IFERROR(INDEX(#REF!,MATCH(bdd!D124,#REF!,0)),0)</f>
        <v>0</v>
      </c>
      <c r="J124" s="14">
        <f>IFERROR(K124/INDEX(#REF!,MATCH(bdd!D124,#REF!,0)),0)</f>
        <v>0</v>
      </c>
      <c r="K124" s="14" t="e">
        <f>IF(E124="",0,INDEX(#REF!,MATCH(bdd!E124,#REF!,0))+IF(F124="",0,INDEX(#REF!,MATCH(bdd!F124,#REF!,0))))</f>
        <v>#REF!</v>
      </c>
      <c r="L124" s="14">
        <f>IFERROR(INDEX(#REF!,MATCH(bdd!D124,#REF!,0)),0)</f>
        <v>0</v>
      </c>
      <c r="M124" s="14">
        <f t="shared" si="11"/>
        <v>0</v>
      </c>
      <c r="N124" s="14">
        <f>IFERROR(INDEX(#REF!,MATCH(bdd!$D124,#REF!,0)),0)</f>
        <v>0</v>
      </c>
      <c r="O124" s="14">
        <f>IFERROR(INDEX(#REF!,MATCH(bdd!$D124,#REF!,0)),0)</f>
        <v>0</v>
      </c>
      <c r="P124" s="14">
        <f>IFERROR(INDEX(#REF!,MATCH(bdd!$D124,#REF!,0)),0)</f>
        <v>0</v>
      </c>
      <c r="Q124" s="32">
        <f t="shared" si="13"/>
        <v>0</v>
      </c>
      <c r="R124" s="29">
        <f t="shared" si="12"/>
        <v>0</v>
      </c>
      <c r="S124" s="14">
        <f t="shared" si="10"/>
        <v>1</v>
      </c>
    </row>
    <row r="125" spans="1:19" ht="15.75">
      <c r="A125" s="7"/>
      <c r="B125" s="13">
        <v>300272001</v>
      </c>
      <c r="C125" s="21" t="s">
        <v>437</v>
      </c>
      <c r="D125" s="13" t="s">
        <v>227</v>
      </c>
      <c r="E125" s="13"/>
      <c r="F125" s="14"/>
      <c r="G125" s="14" t="str">
        <f>IFERROR(INDEX(#REF!,MATCH($D125,#REF!,0)),"Pièce")</f>
        <v>Pièce</v>
      </c>
      <c r="H125" s="14">
        <f>IFERROR(INDEX(#REF!,MATCH(bdd!D125,#REF!,0)),0)</f>
        <v>0</v>
      </c>
      <c r="I125" s="14">
        <f>IFERROR(INDEX(#REF!,MATCH(bdd!D125,#REF!,0)),0)</f>
        <v>0</v>
      </c>
      <c r="J125" s="14">
        <f>IFERROR(K125/INDEX(#REF!,MATCH(bdd!D125,#REF!,0)),0)</f>
        <v>0</v>
      </c>
      <c r="K125" s="14">
        <f>IF(E125="",0,INDEX(#REF!,MATCH(bdd!E125,#REF!,0))+IF(F125="",0,INDEX(#REF!,MATCH(bdd!F125,#REF!,0))))</f>
        <v>0</v>
      </c>
      <c r="L125" s="14">
        <f>IFERROR(INDEX(#REF!,MATCH(bdd!D125,#REF!,0)),0)</f>
        <v>0</v>
      </c>
      <c r="M125" s="14">
        <f t="shared" si="11"/>
        <v>0</v>
      </c>
      <c r="N125" s="14">
        <f>IFERROR(INDEX(#REF!,MATCH(bdd!$D125,#REF!,0)),0)</f>
        <v>0</v>
      </c>
      <c r="O125" s="14">
        <f>IFERROR(INDEX(#REF!,MATCH(bdd!$D125,#REF!,0)),0)</f>
        <v>0</v>
      </c>
      <c r="P125" s="14">
        <f>IFERROR(INDEX(#REF!,MATCH(bdd!$D125,#REF!,0)),0)</f>
        <v>0</v>
      </c>
      <c r="Q125" s="32">
        <f t="shared" si="13"/>
        <v>0</v>
      </c>
      <c r="R125" s="29">
        <f t="shared" si="12"/>
        <v>0</v>
      </c>
      <c r="S125" s="14">
        <f t="shared" si="10"/>
        <v>1</v>
      </c>
    </row>
    <row r="126" spans="1:19" ht="15.75">
      <c r="A126" s="7"/>
      <c r="B126" s="13">
        <v>300273001</v>
      </c>
      <c r="C126" s="21" t="s">
        <v>437</v>
      </c>
      <c r="D126" s="13" t="s">
        <v>228</v>
      </c>
      <c r="E126" s="15" t="s">
        <v>411</v>
      </c>
      <c r="F126" s="14"/>
      <c r="G126" s="14" t="str">
        <f>IFERROR(INDEX(#REF!,MATCH($D126,#REF!,0)),"Pièce")</f>
        <v>Pièce</v>
      </c>
      <c r="H126" s="14">
        <f>IFERROR(INDEX(#REF!,MATCH(bdd!D126,#REF!,0)),0)</f>
        <v>0</v>
      </c>
      <c r="I126" s="14">
        <f>IFERROR(INDEX(#REF!,MATCH(bdd!D126,#REF!,0)),0)</f>
        <v>0</v>
      </c>
      <c r="J126" s="14">
        <f>IFERROR(K126/INDEX(#REF!,MATCH(bdd!D126,#REF!,0)),0)</f>
        <v>0</v>
      </c>
      <c r="K126" s="14" t="e">
        <f>IF(E126="",0,INDEX(#REF!,MATCH(bdd!E126,#REF!,0))+IF(F126="",0,INDEX(#REF!,MATCH(bdd!F126,#REF!,0))))</f>
        <v>#REF!</v>
      </c>
      <c r="L126" s="14">
        <f>IFERROR(INDEX(#REF!,MATCH(bdd!D126,#REF!,0)),0)</f>
        <v>0</v>
      </c>
      <c r="M126" s="14">
        <f t="shared" si="11"/>
        <v>0</v>
      </c>
      <c r="N126" s="14">
        <f>IFERROR(INDEX(#REF!,MATCH(bdd!$D126,#REF!,0)),0)</f>
        <v>0</v>
      </c>
      <c r="O126" s="14">
        <f>IFERROR(INDEX(#REF!,MATCH(bdd!$D126,#REF!,0)),0)</f>
        <v>0</v>
      </c>
      <c r="P126" s="14">
        <f>IFERROR(INDEX(#REF!,MATCH(bdd!$D126,#REF!,0)),0)</f>
        <v>0</v>
      </c>
      <c r="Q126" s="32">
        <f t="shared" si="13"/>
        <v>0</v>
      </c>
      <c r="R126" s="29">
        <f t="shared" si="12"/>
        <v>0</v>
      </c>
      <c r="S126" s="14">
        <f t="shared" si="10"/>
        <v>1</v>
      </c>
    </row>
    <row r="127" spans="1:19" ht="15.75">
      <c r="A127" s="7"/>
      <c r="B127" s="13">
        <v>300279001</v>
      </c>
      <c r="C127" s="21">
        <v>1</v>
      </c>
      <c r="D127" s="13" t="s">
        <v>55</v>
      </c>
      <c r="E127" s="13"/>
      <c r="F127" s="14"/>
      <c r="G127" s="14" t="str">
        <f>IFERROR(INDEX(#REF!,MATCH($D127,#REF!,0)),"Pièce")</f>
        <v>Pièce</v>
      </c>
      <c r="H127" s="14">
        <f>IFERROR(INDEX(#REF!,MATCH(bdd!D127,#REF!,0)),0)</f>
        <v>0</v>
      </c>
      <c r="I127" s="14">
        <f>IFERROR(INDEX(#REF!,MATCH(bdd!D127,#REF!,0)),0)</f>
        <v>0</v>
      </c>
      <c r="J127" s="14">
        <f>IFERROR(K127/INDEX(#REF!,MATCH(bdd!D127,#REF!,0)),0)</f>
        <v>0</v>
      </c>
      <c r="K127" s="14">
        <f>IF(E127="",0,INDEX(#REF!,MATCH(bdd!E127,#REF!,0))+IF(F127="",0,INDEX(#REF!,MATCH(bdd!F127,#REF!,0))))</f>
        <v>0</v>
      </c>
      <c r="L127" s="14">
        <f>IFERROR(INDEX(#REF!,MATCH(bdd!D127,#REF!,0)),0)</f>
        <v>0</v>
      </c>
      <c r="M127" s="14">
        <f t="shared" si="11"/>
        <v>0</v>
      </c>
      <c r="N127" s="14">
        <f>IFERROR(INDEX(#REF!,MATCH(bdd!$D127,#REF!,0)),0)</f>
        <v>0</v>
      </c>
      <c r="O127" s="14">
        <f>IFERROR(INDEX(#REF!,MATCH(bdd!$D127,#REF!,0)),0)</f>
        <v>0</v>
      </c>
      <c r="P127" s="14">
        <f>IFERROR(INDEX(#REF!,MATCH(bdd!$D127,#REF!,0)),0)</f>
        <v>0</v>
      </c>
      <c r="Q127" s="32">
        <f t="shared" si="13"/>
        <v>0</v>
      </c>
      <c r="R127" s="29">
        <f t="shared" si="12"/>
        <v>0</v>
      </c>
      <c r="S127" s="14">
        <f t="shared" si="10"/>
        <v>1</v>
      </c>
    </row>
    <row r="128" spans="1:19" ht="15.75">
      <c r="A128" s="7"/>
      <c r="B128" s="13">
        <v>300285001</v>
      </c>
      <c r="C128" s="21" t="s">
        <v>437</v>
      </c>
      <c r="D128" s="13" t="s">
        <v>229</v>
      </c>
      <c r="E128" s="15" t="s">
        <v>422</v>
      </c>
      <c r="F128" s="14"/>
      <c r="G128" s="14" t="str">
        <f>IFERROR(INDEX(#REF!,MATCH($D128,#REF!,0)),"Pièce")</f>
        <v>Pièce</v>
      </c>
      <c r="H128" s="14">
        <f>IFERROR(INDEX(#REF!,MATCH(bdd!D128,#REF!,0)),0)</f>
        <v>0</v>
      </c>
      <c r="I128" s="14">
        <f>IFERROR(INDEX(#REF!,MATCH(bdd!D128,#REF!,0)),0)</f>
        <v>0</v>
      </c>
      <c r="J128" s="14">
        <f>IFERROR(K128/INDEX(#REF!,MATCH(bdd!D128,#REF!,0)),0)</f>
        <v>0</v>
      </c>
      <c r="K128" s="14" t="e">
        <f>IF(E128="",0,INDEX(#REF!,MATCH(bdd!E128,#REF!,0))+IF(F128="",0,INDEX(#REF!,MATCH(bdd!F128,#REF!,0))))</f>
        <v>#REF!</v>
      </c>
      <c r="L128" s="14">
        <f>IFERROR(INDEX(#REF!,MATCH(bdd!D128,#REF!,0)),0)</f>
        <v>0</v>
      </c>
      <c r="M128" s="14">
        <f t="shared" si="11"/>
        <v>0</v>
      </c>
      <c r="N128" s="14">
        <f>IFERROR(INDEX(#REF!,MATCH(bdd!$D128,#REF!,0)),0)</f>
        <v>0</v>
      </c>
      <c r="O128" s="14">
        <f>IFERROR(INDEX(#REF!,MATCH(bdd!$D128,#REF!,0)),0)</f>
        <v>0</v>
      </c>
      <c r="P128" s="14">
        <f>IFERROR(INDEX(#REF!,MATCH(bdd!$D128,#REF!,0)),0)</f>
        <v>0</v>
      </c>
      <c r="Q128" s="32">
        <f t="shared" si="13"/>
        <v>0</v>
      </c>
      <c r="R128" s="29">
        <f t="shared" si="12"/>
        <v>0</v>
      </c>
      <c r="S128" s="14">
        <f t="shared" si="10"/>
        <v>1</v>
      </c>
    </row>
    <row r="129" spans="1:19" ht="15.75">
      <c r="A129" s="7"/>
      <c r="B129" s="13">
        <v>300286001</v>
      </c>
      <c r="C129" s="21">
        <v>1</v>
      </c>
      <c r="D129" s="13" t="s">
        <v>124</v>
      </c>
      <c r="E129" s="15" t="s">
        <v>401</v>
      </c>
      <c r="F129" s="14"/>
      <c r="G129" s="14" t="str">
        <f>IFERROR(INDEX(#REF!,MATCH($D129,#REF!,0)),"Pièce")</f>
        <v>Pièce</v>
      </c>
      <c r="H129" s="14">
        <f>IFERROR(INDEX(#REF!,MATCH(bdd!D129,#REF!,0)),0)</f>
        <v>0</v>
      </c>
      <c r="I129" s="14">
        <f>IFERROR(INDEX(#REF!,MATCH(bdd!D129,#REF!,0)),0)</f>
        <v>0</v>
      </c>
      <c r="J129" s="14">
        <f>IFERROR(K129/INDEX(#REF!,MATCH(bdd!D129,#REF!,0)),0)</f>
        <v>0</v>
      </c>
      <c r="K129" s="14" t="e">
        <f>IF(E129="",0,INDEX(#REF!,MATCH(bdd!E129,#REF!,0))+IF(F129="",0,INDEX(#REF!,MATCH(bdd!F129,#REF!,0))))</f>
        <v>#REF!</v>
      </c>
      <c r="L129" s="14">
        <f>IFERROR(INDEX(#REF!,MATCH(bdd!D129,#REF!,0)),0)</f>
        <v>0</v>
      </c>
      <c r="M129" s="14">
        <f t="shared" si="11"/>
        <v>0</v>
      </c>
      <c r="N129" s="14">
        <f>IFERROR(INDEX(#REF!,MATCH(bdd!$D129,#REF!,0)),0)</f>
        <v>0</v>
      </c>
      <c r="O129" s="14">
        <f>IFERROR(INDEX(#REF!,MATCH(bdd!$D129,#REF!,0)),0)</f>
        <v>0</v>
      </c>
      <c r="P129" s="14">
        <f>IFERROR(INDEX(#REF!,MATCH(bdd!$D129,#REF!,0)),0)</f>
        <v>0</v>
      </c>
      <c r="Q129" s="32">
        <f t="shared" si="13"/>
        <v>0</v>
      </c>
      <c r="R129" s="29">
        <f t="shared" si="12"/>
        <v>0</v>
      </c>
      <c r="S129" s="14">
        <f t="shared" si="10"/>
        <v>1</v>
      </c>
    </row>
    <row r="130" spans="1:19" ht="15.75">
      <c r="A130" s="7"/>
      <c r="B130" s="13">
        <v>300288001</v>
      </c>
      <c r="C130" s="21">
        <v>1</v>
      </c>
      <c r="D130" s="13" t="s">
        <v>230</v>
      </c>
      <c r="E130" s="13"/>
      <c r="F130" s="14"/>
      <c r="G130" s="14" t="str">
        <f>IFERROR(INDEX(#REF!,MATCH($D130,#REF!,0)),"Pièce")</f>
        <v>Pièce</v>
      </c>
      <c r="H130" s="14">
        <f>IFERROR(INDEX(#REF!,MATCH(bdd!D130,#REF!,0)),0)</f>
        <v>0</v>
      </c>
      <c r="I130" s="14">
        <f>IFERROR(INDEX(#REF!,MATCH(bdd!D130,#REF!,0)),0)</f>
        <v>0</v>
      </c>
      <c r="J130" s="14">
        <f>IFERROR(K130/INDEX(#REF!,MATCH(bdd!D130,#REF!,0)),0)</f>
        <v>0</v>
      </c>
      <c r="K130" s="14">
        <f>IF(E130="",0,INDEX(#REF!,MATCH(bdd!E130,#REF!,0))+IF(F130="",0,INDEX(#REF!,MATCH(bdd!F130,#REF!,0))))</f>
        <v>0</v>
      </c>
      <c r="L130" s="14">
        <f>IFERROR(INDEX(#REF!,MATCH(bdd!D130,#REF!,0)),0)</f>
        <v>0</v>
      </c>
      <c r="M130" s="14">
        <f t="shared" si="11"/>
        <v>0</v>
      </c>
      <c r="N130" s="14">
        <f>IFERROR(INDEX(#REF!,MATCH(bdd!$D130,#REF!,0)),0)</f>
        <v>0</v>
      </c>
      <c r="O130" s="14">
        <f>IFERROR(INDEX(#REF!,MATCH(bdd!$D130,#REF!,0)),0)</f>
        <v>0</v>
      </c>
      <c r="P130" s="14">
        <f>IFERROR(INDEX(#REF!,MATCH(bdd!$D130,#REF!,0)),0)</f>
        <v>0</v>
      </c>
      <c r="Q130" s="32">
        <f t="shared" si="13"/>
        <v>0</v>
      </c>
      <c r="R130" s="29">
        <f t="shared" si="12"/>
        <v>0</v>
      </c>
      <c r="S130" s="14">
        <f t="shared" si="10"/>
        <v>1</v>
      </c>
    </row>
    <row r="131" spans="1:19" ht="15.75">
      <c r="A131" s="7"/>
      <c r="B131" s="13">
        <v>301549001</v>
      </c>
      <c r="C131" s="21">
        <v>1</v>
      </c>
      <c r="D131" s="13" t="s">
        <v>56</v>
      </c>
      <c r="E131" s="13"/>
      <c r="F131" s="14"/>
      <c r="G131" s="14" t="str">
        <f>IFERROR(INDEX(#REF!,MATCH($D131,#REF!,0)),"Pièce")</f>
        <v>Pièce</v>
      </c>
      <c r="H131" s="14">
        <f>IFERROR(INDEX(#REF!,MATCH(bdd!D131,#REF!,0)),0)</f>
        <v>0</v>
      </c>
      <c r="I131" s="14">
        <f>IFERROR(INDEX(#REF!,MATCH(bdd!D131,#REF!,0)),0)</f>
        <v>0</v>
      </c>
      <c r="J131" s="14">
        <f>IFERROR(K131/INDEX(#REF!,MATCH(bdd!D131,#REF!,0)),0)</f>
        <v>0</v>
      </c>
      <c r="K131" s="14">
        <f>IF(E131="",0,INDEX(#REF!,MATCH(bdd!E131,#REF!,0))+IF(F131="",0,INDEX(#REF!,MATCH(bdd!F131,#REF!,0))))</f>
        <v>0</v>
      </c>
      <c r="L131" s="14">
        <f>IFERROR(INDEX(#REF!,MATCH(bdd!D131,#REF!,0)),0)</f>
        <v>0</v>
      </c>
      <c r="M131" s="14">
        <f t="shared" si="11"/>
        <v>0</v>
      </c>
      <c r="N131" s="14">
        <f>IFERROR(INDEX(#REF!,MATCH(bdd!$D131,#REF!,0)),0)</f>
        <v>0</v>
      </c>
      <c r="O131" s="14">
        <f>IFERROR(INDEX(#REF!,MATCH(bdd!$D131,#REF!,0)),0)</f>
        <v>0</v>
      </c>
      <c r="P131" s="14">
        <f>IFERROR(INDEX(#REF!,MATCH(bdd!$D131,#REF!,0)),0)</f>
        <v>0</v>
      </c>
      <c r="Q131" s="32">
        <f t="shared" si="13"/>
        <v>0</v>
      </c>
      <c r="R131" s="29">
        <f t="shared" si="12"/>
        <v>0</v>
      </c>
      <c r="S131" s="14">
        <f t="shared" si="10"/>
        <v>1</v>
      </c>
    </row>
    <row r="132" spans="1:19" ht="15.75">
      <c r="A132" s="7"/>
      <c r="B132" s="13">
        <v>300586001</v>
      </c>
      <c r="C132" s="21">
        <v>1</v>
      </c>
      <c r="D132" s="13" t="s">
        <v>125</v>
      </c>
      <c r="E132" s="13"/>
      <c r="F132" s="14"/>
      <c r="G132" s="14" t="str">
        <f>IFERROR(INDEX(#REF!,MATCH($D132,#REF!,0)),"Pièce")</f>
        <v>Pièce</v>
      </c>
      <c r="H132" s="14">
        <f>IFERROR(INDEX(#REF!,MATCH(bdd!D132,#REF!,0)),0)</f>
        <v>0</v>
      </c>
      <c r="I132" s="14">
        <f>IFERROR(INDEX(#REF!,MATCH(bdd!D132,#REF!,0)),0)</f>
        <v>0</v>
      </c>
      <c r="J132" s="14">
        <f>IFERROR(K132/INDEX(#REF!,MATCH(bdd!D132,#REF!,0)),0)</f>
        <v>0</v>
      </c>
      <c r="K132" s="14">
        <f>IF(E132="",0,INDEX(#REF!,MATCH(bdd!E132,#REF!,0))+IF(F132="",0,INDEX(#REF!,MATCH(bdd!F132,#REF!,0))))</f>
        <v>0</v>
      </c>
      <c r="L132" s="14">
        <f>IFERROR(INDEX(#REF!,MATCH(bdd!D132,#REF!,0)),0)</f>
        <v>0</v>
      </c>
      <c r="M132" s="14">
        <f t="shared" si="11"/>
        <v>0</v>
      </c>
      <c r="N132" s="14">
        <f>IFERROR(INDEX(#REF!,MATCH(bdd!$D132,#REF!,0)),0)</f>
        <v>0</v>
      </c>
      <c r="O132" s="14">
        <f>IFERROR(INDEX(#REF!,MATCH(bdd!$D132,#REF!,0)),0)</f>
        <v>0</v>
      </c>
      <c r="P132" s="14">
        <f>IFERROR(INDEX(#REF!,MATCH(bdd!$D132,#REF!,0)),0)</f>
        <v>0</v>
      </c>
      <c r="Q132" s="32">
        <f t="shared" si="13"/>
        <v>0</v>
      </c>
      <c r="R132" s="29">
        <f t="shared" si="12"/>
        <v>0</v>
      </c>
      <c r="S132" s="14">
        <f t="shared" ref="S132:S195" si="14">RANK(R132,$R$4:$R$909,0)</f>
        <v>1</v>
      </c>
    </row>
    <row r="133" spans="1:19" ht="15.75">
      <c r="A133" s="7"/>
      <c r="B133" s="13">
        <v>300296001</v>
      </c>
      <c r="C133" s="21">
        <v>1</v>
      </c>
      <c r="D133" s="13" t="s">
        <v>126</v>
      </c>
      <c r="E133" s="13"/>
      <c r="F133" s="14"/>
      <c r="G133" s="14" t="str">
        <f>IFERROR(INDEX(#REF!,MATCH($D133,#REF!,0)),"Pièce")</f>
        <v>Pièce</v>
      </c>
      <c r="H133" s="14">
        <f>IFERROR(INDEX(#REF!,MATCH(bdd!D133,#REF!,0)),0)</f>
        <v>0</v>
      </c>
      <c r="I133" s="14">
        <f>IFERROR(INDEX(#REF!,MATCH(bdd!D133,#REF!,0)),0)</f>
        <v>0</v>
      </c>
      <c r="J133" s="14">
        <f>IFERROR(K133/INDEX(#REF!,MATCH(bdd!D133,#REF!,0)),0)</f>
        <v>0</v>
      </c>
      <c r="K133" s="14">
        <f>IF(E133="",0,INDEX(#REF!,MATCH(bdd!E133,#REF!,0))+IF(F133="",0,INDEX(#REF!,MATCH(bdd!F133,#REF!,0))))</f>
        <v>0</v>
      </c>
      <c r="L133" s="14">
        <f>IFERROR(INDEX(#REF!,MATCH(bdd!D133,#REF!,0)),0)</f>
        <v>0</v>
      </c>
      <c r="M133" s="14">
        <f t="shared" si="11"/>
        <v>0</v>
      </c>
      <c r="N133" s="14">
        <f>IFERROR(INDEX(#REF!,MATCH(bdd!$D133,#REF!,0)),0)</f>
        <v>0</v>
      </c>
      <c r="O133" s="14">
        <f>IFERROR(INDEX(#REF!,MATCH(bdd!$D133,#REF!,0)),0)</f>
        <v>0</v>
      </c>
      <c r="P133" s="14">
        <f>IFERROR(INDEX(#REF!,MATCH(bdd!$D133,#REF!,0)),0)</f>
        <v>0</v>
      </c>
      <c r="Q133" s="32">
        <f t="shared" si="13"/>
        <v>0</v>
      </c>
      <c r="R133" s="29">
        <f t="shared" si="12"/>
        <v>0</v>
      </c>
      <c r="S133" s="14">
        <f t="shared" si="14"/>
        <v>1</v>
      </c>
    </row>
    <row r="134" spans="1:19" ht="15.75">
      <c r="A134" s="7"/>
      <c r="B134" s="13">
        <v>304107001</v>
      </c>
      <c r="C134" s="21">
        <v>1</v>
      </c>
      <c r="D134" s="13" t="s">
        <v>57</v>
      </c>
      <c r="E134" s="13"/>
      <c r="F134" s="14"/>
      <c r="G134" s="14" t="str">
        <f>IFERROR(INDEX(#REF!,MATCH($D134,#REF!,0)),"Pièce")</f>
        <v>Pièce</v>
      </c>
      <c r="H134" s="14">
        <f>IFERROR(INDEX(#REF!,MATCH(bdd!D134,#REF!,0)),0)</f>
        <v>0</v>
      </c>
      <c r="I134" s="14">
        <f>IFERROR(INDEX(#REF!,MATCH(bdd!D134,#REF!,0)),0)</f>
        <v>0</v>
      </c>
      <c r="J134" s="14">
        <f>IFERROR(K134/INDEX(#REF!,MATCH(bdd!D134,#REF!,0)),0)</f>
        <v>0</v>
      </c>
      <c r="K134" s="14">
        <f>IF(E134="",0,INDEX(#REF!,MATCH(bdd!E134,#REF!,0))+IF(F134="",0,INDEX(#REF!,MATCH(bdd!F134,#REF!,0))))</f>
        <v>0</v>
      </c>
      <c r="L134" s="14">
        <f>IFERROR(INDEX(#REF!,MATCH(bdd!D134,#REF!,0)),0)</f>
        <v>0</v>
      </c>
      <c r="M134" s="14">
        <f t="shared" si="11"/>
        <v>0</v>
      </c>
      <c r="N134" s="14">
        <f>IFERROR(INDEX(#REF!,MATCH(bdd!$D134,#REF!,0)),0)</f>
        <v>0</v>
      </c>
      <c r="O134" s="14">
        <f>IFERROR(INDEX(#REF!,MATCH(bdd!$D134,#REF!,0)),0)</f>
        <v>0</v>
      </c>
      <c r="P134" s="14">
        <f>IFERROR(INDEX(#REF!,MATCH(bdd!$D134,#REF!,0)),0)</f>
        <v>0</v>
      </c>
      <c r="Q134" s="32">
        <f t="shared" si="13"/>
        <v>0</v>
      </c>
      <c r="R134" s="29">
        <f t="shared" si="12"/>
        <v>0</v>
      </c>
      <c r="S134" s="14">
        <f t="shared" si="14"/>
        <v>1</v>
      </c>
    </row>
    <row r="135" spans="1:19" ht="31.5">
      <c r="A135" s="7"/>
      <c r="B135" s="13">
        <v>300300001</v>
      </c>
      <c r="C135" s="21">
        <v>1</v>
      </c>
      <c r="D135" s="13" t="s">
        <v>58</v>
      </c>
      <c r="E135" s="15" t="s">
        <v>375</v>
      </c>
      <c r="F135" s="14"/>
      <c r="G135" s="14" t="str">
        <f>IFERROR(INDEX(#REF!,MATCH($D135,#REF!,0)),"Pièce")</f>
        <v>Pièce</v>
      </c>
      <c r="H135" s="14">
        <f>IFERROR(INDEX(#REF!,MATCH(bdd!D135,#REF!,0)),0)</f>
        <v>0</v>
      </c>
      <c r="I135" s="14">
        <f>IFERROR(INDEX(#REF!,MATCH(bdd!D135,#REF!,0)),0)</f>
        <v>0</v>
      </c>
      <c r="J135" s="14">
        <f>IFERROR(K135/INDEX(#REF!,MATCH(bdd!D135,#REF!,0)),0)</f>
        <v>0</v>
      </c>
      <c r="K135" s="14" t="e">
        <f>IF(E135="",0,INDEX(#REF!,MATCH(bdd!E135,#REF!,0))+IF(F135="",0,INDEX(#REF!,MATCH(bdd!F135,#REF!,0))))</f>
        <v>#REF!</v>
      </c>
      <c r="L135" s="14">
        <f>IFERROR(INDEX(#REF!,MATCH(bdd!D135,#REF!,0)),0)</f>
        <v>0</v>
      </c>
      <c r="M135" s="14">
        <f t="shared" si="11"/>
        <v>0</v>
      </c>
      <c r="N135" s="14">
        <f>IFERROR(INDEX(#REF!,MATCH(bdd!$D135,#REF!,0)),0)</f>
        <v>0</v>
      </c>
      <c r="O135" s="14">
        <f>IFERROR(INDEX(#REF!,MATCH(bdd!$D135,#REF!,0)),0)</f>
        <v>0</v>
      </c>
      <c r="P135" s="14">
        <f>IFERROR(INDEX(#REF!,MATCH(bdd!$D135,#REF!,0)),0)</f>
        <v>0</v>
      </c>
      <c r="Q135" s="32">
        <f t="shared" si="13"/>
        <v>0</v>
      </c>
      <c r="R135" s="29">
        <f t="shared" si="12"/>
        <v>0</v>
      </c>
      <c r="S135" s="14">
        <f t="shared" si="14"/>
        <v>1</v>
      </c>
    </row>
    <row r="136" spans="1:19" ht="15.75">
      <c r="A136" s="7"/>
      <c r="B136" s="13">
        <v>302418001</v>
      </c>
      <c r="C136" s="21">
        <v>1</v>
      </c>
      <c r="D136" s="13" t="s">
        <v>127</v>
      </c>
      <c r="E136" s="15" t="s">
        <v>370</v>
      </c>
      <c r="F136" s="14"/>
      <c r="G136" s="14" t="str">
        <f>IFERROR(INDEX(#REF!,MATCH($D136,#REF!,0)),"Pièce")</f>
        <v>Pièce</v>
      </c>
      <c r="H136" s="14">
        <f>IFERROR(INDEX(#REF!,MATCH(bdd!D136,#REF!,0)),0)</f>
        <v>0</v>
      </c>
      <c r="I136" s="14">
        <f>IFERROR(INDEX(#REF!,MATCH(bdd!D136,#REF!,0)),0)</f>
        <v>0</v>
      </c>
      <c r="J136" s="14">
        <f>IFERROR(K136/INDEX(#REF!,MATCH(bdd!D136,#REF!,0)),0)</f>
        <v>0</v>
      </c>
      <c r="K136" s="14" t="e">
        <f>IF(E136="",0,INDEX(#REF!,MATCH(bdd!E136,#REF!,0))+IF(F136="",0,INDEX(#REF!,MATCH(bdd!F136,#REF!,0))))</f>
        <v>#REF!</v>
      </c>
      <c r="L136" s="14">
        <f>IFERROR(INDEX(#REF!,MATCH(bdd!D136,#REF!,0)),0)</f>
        <v>0</v>
      </c>
      <c r="M136" s="14">
        <f t="shared" si="11"/>
        <v>0</v>
      </c>
      <c r="N136" s="14">
        <f>IFERROR(INDEX(#REF!,MATCH(bdd!$D136,#REF!,0)),0)</f>
        <v>0</v>
      </c>
      <c r="O136" s="14">
        <f>IFERROR(INDEX(#REF!,MATCH(bdd!$D136,#REF!,0)),0)</f>
        <v>0</v>
      </c>
      <c r="P136" s="14">
        <f>IFERROR(INDEX(#REF!,MATCH(bdd!$D136,#REF!,0)),0)</f>
        <v>0</v>
      </c>
      <c r="Q136" s="32">
        <f t="shared" si="13"/>
        <v>0</v>
      </c>
      <c r="R136" s="29">
        <f t="shared" si="12"/>
        <v>0</v>
      </c>
      <c r="S136" s="14">
        <f t="shared" si="14"/>
        <v>1</v>
      </c>
    </row>
    <row r="137" spans="1:19" ht="15.75">
      <c r="A137" s="7"/>
      <c r="B137" s="13">
        <v>300306001</v>
      </c>
      <c r="C137" s="21" t="s">
        <v>437</v>
      </c>
      <c r="D137" s="13" t="s">
        <v>231</v>
      </c>
      <c r="E137" s="13"/>
      <c r="F137" s="14"/>
      <c r="G137" s="14" t="str">
        <f>IFERROR(INDEX(#REF!,MATCH($D137,#REF!,0)),"Pièce")</f>
        <v>Pièce</v>
      </c>
      <c r="H137" s="14">
        <f>IFERROR(INDEX(#REF!,MATCH(bdd!D137,#REF!,0)),0)</f>
        <v>0</v>
      </c>
      <c r="I137" s="14">
        <f>IFERROR(INDEX(#REF!,MATCH(bdd!D137,#REF!,0)),0)</f>
        <v>0</v>
      </c>
      <c r="J137" s="14">
        <f>IFERROR(K137/INDEX(#REF!,MATCH(bdd!D137,#REF!,0)),0)</f>
        <v>0</v>
      </c>
      <c r="K137" s="14">
        <f>IF(E137="",0,INDEX(#REF!,MATCH(bdd!E137,#REF!,0))+IF(F137="",0,INDEX(#REF!,MATCH(bdd!F137,#REF!,0))))</f>
        <v>0</v>
      </c>
      <c r="L137" s="14">
        <f>IFERROR(INDEX(#REF!,MATCH(bdd!D137,#REF!,0)),0)</f>
        <v>0</v>
      </c>
      <c r="M137" s="14">
        <f t="shared" si="11"/>
        <v>0</v>
      </c>
      <c r="N137" s="14">
        <f>IFERROR(INDEX(#REF!,MATCH(bdd!$D137,#REF!,0)),0)</f>
        <v>0</v>
      </c>
      <c r="O137" s="14">
        <f>IFERROR(INDEX(#REF!,MATCH(bdd!$D137,#REF!,0)),0)</f>
        <v>0</v>
      </c>
      <c r="P137" s="14">
        <f>IFERROR(INDEX(#REF!,MATCH(bdd!$D137,#REF!,0)),0)</f>
        <v>0</v>
      </c>
      <c r="Q137" s="32">
        <f t="shared" si="13"/>
        <v>0</v>
      </c>
      <c r="R137" s="29">
        <f t="shared" si="12"/>
        <v>0</v>
      </c>
      <c r="S137" s="14">
        <f t="shared" si="14"/>
        <v>1</v>
      </c>
    </row>
    <row r="138" spans="1:19" ht="15.75">
      <c r="A138" s="7"/>
      <c r="B138" s="13">
        <v>300308001</v>
      </c>
      <c r="C138" s="21" t="s">
        <v>437</v>
      </c>
      <c r="D138" s="13" t="s">
        <v>232</v>
      </c>
      <c r="E138" s="13"/>
      <c r="F138" s="14"/>
      <c r="G138" s="14" t="str">
        <f>IFERROR(INDEX(#REF!,MATCH($D138,#REF!,0)),"Pièce")</f>
        <v>Pièce</v>
      </c>
      <c r="H138" s="14">
        <f>IFERROR(INDEX(#REF!,MATCH(bdd!D138,#REF!,0)),0)</f>
        <v>0</v>
      </c>
      <c r="I138" s="14">
        <f>IFERROR(INDEX(#REF!,MATCH(bdd!D138,#REF!,0)),0)</f>
        <v>0</v>
      </c>
      <c r="J138" s="14">
        <f>IFERROR(K138/INDEX(#REF!,MATCH(bdd!D138,#REF!,0)),0)</f>
        <v>0</v>
      </c>
      <c r="K138" s="14">
        <f>IF(E138="",0,INDEX(#REF!,MATCH(bdd!E138,#REF!,0))+IF(F138="",0,INDEX(#REF!,MATCH(bdd!F138,#REF!,0))))</f>
        <v>0</v>
      </c>
      <c r="L138" s="14">
        <f>IFERROR(INDEX(#REF!,MATCH(bdd!D138,#REF!,0)),0)</f>
        <v>0</v>
      </c>
      <c r="M138" s="14">
        <f t="shared" si="11"/>
        <v>0</v>
      </c>
      <c r="N138" s="14">
        <f>IFERROR(INDEX(#REF!,MATCH(bdd!$D138,#REF!,0)),0)</f>
        <v>0</v>
      </c>
      <c r="O138" s="14">
        <f>IFERROR(INDEX(#REF!,MATCH(bdd!$D138,#REF!,0)),0)</f>
        <v>0</v>
      </c>
      <c r="P138" s="14">
        <f>IFERROR(INDEX(#REF!,MATCH(bdd!$D138,#REF!,0)),0)</f>
        <v>0</v>
      </c>
      <c r="Q138" s="32">
        <f t="shared" si="13"/>
        <v>0</v>
      </c>
      <c r="R138" s="29">
        <f t="shared" si="12"/>
        <v>0</v>
      </c>
      <c r="S138" s="14">
        <f t="shared" si="14"/>
        <v>1</v>
      </c>
    </row>
    <row r="139" spans="1:19" ht="15.75">
      <c r="A139" s="7"/>
      <c r="B139" s="13">
        <v>300307001</v>
      </c>
      <c r="C139" s="21" t="s">
        <v>437</v>
      </c>
      <c r="D139" s="13" t="s">
        <v>233</v>
      </c>
      <c r="E139" s="13"/>
      <c r="F139" s="14"/>
      <c r="G139" s="14" t="str">
        <f>IFERROR(INDEX(#REF!,MATCH($D139,#REF!,0)),"Pièce")</f>
        <v>Pièce</v>
      </c>
      <c r="H139" s="14">
        <f>IFERROR(INDEX(#REF!,MATCH(bdd!D139,#REF!,0)),0)</f>
        <v>0</v>
      </c>
      <c r="I139" s="14">
        <f>IFERROR(INDEX(#REF!,MATCH(bdd!D139,#REF!,0)),0)</f>
        <v>0</v>
      </c>
      <c r="J139" s="14">
        <f>IFERROR(K139/INDEX(#REF!,MATCH(bdd!D139,#REF!,0)),0)</f>
        <v>0</v>
      </c>
      <c r="K139" s="14">
        <f>IF(E139="",0,INDEX(#REF!,MATCH(bdd!E139,#REF!,0))+IF(F139="",0,INDEX(#REF!,MATCH(bdd!F139,#REF!,0))))</f>
        <v>0</v>
      </c>
      <c r="L139" s="14">
        <f>IFERROR(INDEX(#REF!,MATCH(bdd!D139,#REF!,0)),0)</f>
        <v>0</v>
      </c>
      <c r="M139" s="14">
        <f t="shared" si="11"/>
        <v>0</v>
      </c>
      <c r="N139" s="14">
        <f>IFERROR(INDEX(#REF!,MATCH(bdd!$D139,#REF!,0)),0)</f>
        <v>0</v>
      </c>
      <c r="O139" s="14">
        <f>IFERROR(INDEX(#REF!,MATCH(bdd!$D139,#REF!,0)),0)</f>
        <v>0</v>
      </c>
      <c r="P139" s="14">
        <f>IFERROR(INDEX(#REF!,MATCH(bdd!$D139,#REF!,0)),0)</f>
        <v>0</v>
      </c>
      <c r="Q139" s="32">
        <f t="shared" si="13"/>
        <v>0</v>
      </c>
      <c r="R139" s="29">
        <f t="shared" si="12"/>
        <v>0</v>
      </c>
      <c r="S139" s="14">
        <f t="shared" si="14"/>
        <v>1</v>
      </c>
    </row>
    <row r="140" spans="1:19" ht="15.75">
      <c r="A140" s="7"/>
      <c r="B140" s="13">
        <v>300311001</v>
      </c>
      <c r="C140" s="21" t="s">
        <v>437</v>
      </c>
      <c r="D140" s="13" t="s">
        <v>234</v>
      </c>
      <c r="E140" s="13"/>
      <c r="F140" s="14"/>
      <c r="G140" s="14" t="str">
        <f>IFERROR(INDEX(#REF!,MATCH($D140,#REF!,0)),"Pièce")</f>
        <v>Pièce</v>
      </c>
      <c r="H140" s="14">
        <f>IFERROR(INDEX(#REF!,MATCH(bdd!D140,#REF!,0)),0)</f>
        <v>0</v>
      </c>
      <c r="I140" s="14">
        <f>IFERROR(INDEX(#REF!,MATCH(bdd!D140,#REF!,0)),0)</f>
        <v>0</v>
      </c>
      <c r="J140" s="14">
        <f>IFERROR(K140/INDEX(#REF!,MATCH(bdd!D140,#REF!,0)),0)</f>
        <v>0</v>
      </c>
      <c r="K140" s="14">
        <f>IF(E140="",0,INDEX(#REF!,MATCH(bdd!E140,#REF!,0))+IF(F140="",0,INDEX(#REF!,MATCH(bdd!F140,#REF!,0))))</f>
        <v>0</v>
      </c>
      <c r="L140" s="14">
        <f>IFERROR(INDEX(#REF!,MATCH(bdd!D140,#REF!,0)),0)</f>
        <v>0</v>
      </c>
      <c r="M140" s="14">
        <f t="shared" ref="M140:M195" si="15">L140*O140</f>
        <v>0</v>
      </c>
      <c r="N140" s="14">
        <f>IFERROR(INDEX(#REF!,MATCH(bdd!$D140,#REF!,0)),0)</f>
        <v>0</v>
      </c>
      <c r="O140" s="14">
        <f>IFERROR(INDEX(#REF!,MATCH(bdd!$D140,#REF!,0)),0)</f>
        <v>0</v>
      </c>
      <c r="P140" s="14">
        <f>IFERROR(INDEX(#REF!,MATCH(bdd!$D140,#REF!,0)),0)</f>
        <v>0</v>
      </c>
      <c r="Q140" s="32">
        <f t="shared" si="13"/>
        <v>0</v>
      </c>
      <c r="R140" s="29">
        <f t="shared" ref="R140:R195" si="16">IFERROR(Q140*O140,0)</f>
        <v>0</v>
      </c>
      <c r="S140" s="14">
        <f t="shared" si="14"/>
        <v>1</v>
      </c>
    </row>
    <row r="141" spans="1:19" ht="15.75">
      <c r="A141" s="7"/>
      <c r="B141" s="13">
        <v>300313001</v>
      </c>
      <c r="C141" s="21">
        <v>1</v>
      </c>
      <c r="D141" s="13" t="s">
        <v>235</v>
      </c>
      <c r="E141" s="15" t="s">
        <v>386</v>
      </c>
      <c r="F141" s="14"/>
      <c r="G141" s="14" t="str">
        <f>IFERROR(INDEX(#REF!,MATCH($D141,#REF!,0)),"Pièce")</f>
        <v>Pièce</v>
      </c>
      <c r="H141" s="14">
        <f>IFERROR(INDEX(#REF!,MATCH(bdd!D141,#REF!,0)),0)</f>
        <v>0</v>
      </c>
      <c r="I141" s="14">
        <f>IFERROR(INDEX(#REF!,MATCH(bdd!D141,#REF!,0)),0)</f>
        <v>0</v>
      </c>
      <c r="J141" s="14">
        <f>IFERROR(K141/INDEX(#REF!,MATCH(bdd!D141,#REF!,0)),0)</f>
        <v>0</v>
      </c>
      <c r="K141" s="14" t="e">
        <f>IF(E141="",0,INDEX(#REF!,MATCH(bdd!E141,#REF!,0))+IF(F141="",0,INDEX(#REF!,MATCH(bdd!F141,#REF!,0))))</f>
        <v>#REF!</v>
      </c>
      <c r="L141" s="14">
        <f>IFERROR(INDEX(#REF!,MATCH(bdd!D141,#REF!,0)),0)</f>
        <v>0</v>
      </c>
      <c r="M141" s="14">
        <f t="shared" si="15"/>
        <v>0</v>
      </c>
      <c r="N141" s="14">
        <f>IFERROR(INDEX(#REF!,MATCH(bdd!$D141,#REF!,0)),0)</f>
        <v>0</v>
      </c>
      <c r="O141" s="14">
        <f>IFERROR(INDEX(#REF!,MATCH(bdd!$D141,#REF!,0)),0)</f>
        <v>0</v>
      </c>
      <c r="P141" s="14">
        <f>IFERROR(INDEX(#REF!,MATCH(bdd!$D141,#REF!,0)),0)</f>
        <v>0</v>
      </c>
      <c r="Q141" s="32">
        <f t="shared" si="13"/>
        <v>0</v>
      </c>
      <c r="R141" s="29">
        <f t="shared" si="16"/>
        <v>0</v>
      </c>
      <c r="S141" s="14">
        <f t="shared" si="14"/>
        <v>1</v>
      </c>
    </row>
    <row r="142" spans="1:19" ht="15.75">
      <c r="A142" s="7"/>
      <c r="B142" s="13">
        <v>300319001</v>
      </c>
      <c r="C142" s="21">
        <v>1</v>
      </c>
      <c r="D142" s="13" t="s">
        <v>59</v>
      </c>
      <c r="E142" s="13"/>
      <c r="F142" s="14"/>
      <c r="G142" s="14" t="str">
        <f>IFERROR(INDEX(#REF!,MATCH($D142,#REF!,0)),"Pièce")</f>
        <v>Pièce</v>
      </c>
      <c r="H142" s="14">
        <f>IFERROR(INDEX(#REF!,MATCH(bdd!D142,#REF!,0)),0)</f>
        <v>0</v>
      </c>
      <c r="I142" s="14">
        <f>IFERROR(INDEX(#REF!,MATCH(bdd!D142,#REF!,0)),0)</f>
        <v>0</v>
      </c>
      <c r="J142" s="14">
        <f>IFERROR(K142/INDEX(#REF!,MATCH(bdd!D142,#REF!,0)),0)</f>
        <v>0</v>
      </c>
      <c r="K142" s="14">
        <f>IF(E142="",0,INDEX(#REF!,MATCH(bdd!E142,#REF!,0))+IF(F142="",0,INDEX(#REF!,MATCH(bdd!F142,#REF!,0))))</f>
        <v>0</v>
      </c>
      <c r="L142" s="14">
        <f>IFERROR(INDEX(#REF!,MATCH(bdd!D142,#REF!,0)),0)</f>
        <v>0</v>
      </c>
      <c r="M142" s="14">
        <f t="shared" si="15"/>
        <v>0</v>
      </c>
      <c r="N142" s="14">
        <f>IFERROR(INDEX(#REF!,MATCH(bdd!$D142,#REF!,0)),0)</f>
        <v>0</v>
      </c>
      <c r="O142" s="14">
        <f>IFERROR(INDEX(#REF!,MATCH(bdd!$D142,#REF!,0)),0)</f>
        <v>0</v>
      </c>
      <c r="P142" s="14">
        <f>IFERROR(INDEX(#REF!,MATCH(bdd!$D142,#REF!,0)),0)</f>
        <v>0</v>
      </c>
      <c r="Q142" s="32">
        <f t="shared" si="13"/>
        <v>0</v>
      </c>
      <c r="R142" s="29">
        <f t="shared" si="16"/>
        <v>0</v>
      </c>
      <c r="S142" s="14">
        <f t="shared" si="14"/>
        <v>1</v>
      </c>
    </row>
    <row r="143" spans="1:19" ht="31.5">
      <c r="A143" s="7"/>
      <c r="B143" s="13">
        <v>300324001</v>
      </c>
      <c r="C143" s="21">
        <v>1</v>
      </c>
      <c r="D143" s="13" t="s">
        <v>586</v>
      </c>
      <c r="E143" s="15" t="s">
        <v>526</v>
      </c>
      <c r="F143" s="14"/>
      <c r="G143" s="14" t="str">
        <f>IFERROR(INDEX(#REF!,MATCH($D143,#REF!,0)),"Pièce")</f>
        <v>Pièce</v>
      </c>
      <c r="H143" s="14">
        <f>IFERROR(INDEX(#REF!,MATCH(bdd!D143,#REF!,0)),0)</f>
        <v>0</v>
      </c>
      <c r="I143" s="14">
        <f>IFERROR(INDEX(#REF!,MATCH(bdd!D143,#REF!,0)),0)</f>
        <v>0</v>
      </c>
      <c r="J143" s="14">
        <f>IFERROR(K143/INDEX(#REF!,MATCH(bdd!D143,#REF!,0)),0)</f>
        <v>0</v>
      </c>
      <c r="K143" s="14" t="e">
        <f>IF(E143="",0,INDEX(#REF!,MATCH(bdd!E143,#REF!,0))+IF(F143="",0,INDEX(#REF!,MATCH(bdd!F143,#REF!,0))))</f>
        <v>#REF!</v>
      </c>
      <c r="L143" s="14">
        <f>IFERROR(INDEX(#REF!,MATCH(bdd!D143,#REF!,0)),0)</f>
        <v>0</v>
      </c>
      <c r="M143" s="14">
        <f t="shared" si="15"/>
        <v>0</v>
      </c>
      <c r="N143" s="14">
        <f>IFERROR(INDEX(#REF!,MATCH(bdd!$D143,#REF!,0)),0)</f>
        <v>0</v>
      </c>
      <c r="O143" s="14">
        <f>IFERROR(INDEX(#REF!,MATCH(bdd!$D143,#REF!,0)),0)</f>
        <v>0</v>
      </c>
      <c r="P143" s="14">
        <f>IFERROR(INDEX(#REF!,MATCH(bdd!$D143,#REF!,0)),0)</f>
        <v>0</v>
      </c>
      <c r="Q143" s="32">
        <f t="shared" si="13"/>
        <v>0</v>
      </c>
      <c r="R143" s="29">
        <f t="shared" si="16"/>
        <v>0</v>
      </c>
      <c r="S143" s="14">
        <f t="shared" si="14"/>
        <v>1</v>
      </c>
    </row>
    <row r="144" spans="1:19" ht="15.75">
      <c r="A144" s="7"/>
      <c r="B144" s="13">
        <v>300325001</v>
      </c>
      <c r="C144" s="21">
        <v>1</v>
      </c>
      <c r="D144" s="13" t="s">
        <v>236</v>
      </c>
      <c r="E144" s="13"/>
      <c r="F144" s="14"/>
      <c r="G144" s="14" t="str">
        <f>IFERROR(INDEX(#REF!,MATCH($D144,#REF!,0)),"Pièce")</f>
        <v>Pièce</v>
      </c>
      <c r="H144" s="14">
        <f>IFERROR(INDEX(#REF!,MATCH(bdd!D144,#REF!,0)),0)</f>
        <v>0</v>
      </c>
      <c r="I144" s="14">
        <f>IFERROR(INDEX(#REF!,MATCH(bdd!D144,#REF!,0)),0)</f>
        <v>0</v>
      </c>
      <c r="J144" s="14">
        <f>IFERROR(K144/INDEX(#REF!,MATCH(bdd!D144,#REF!,0)),0)</f>
        <v>0</v>
      </c>
      <c r="K144" s="14">
        <f>IF(E144="",0,INDEX(#REF!,MATCH(bdd!E144,#REF!,0))+IF(F144="",0,INDEX(#REF!,MATCH(bdd!F144,#REF!,0))))</f>
        <v>0</v>
      </c>
      <c r="L144" s="14">
        <f>IFERROR(INDEX(#REF!,MATCH(bdd!D144,#REF!,0)),0)</f>
        <v>0</v>
      </c>
      <c r="M144" s="14">
        <f t="shared" si="15"/>
        <v>0</v>
      </c>
      <c r="N144" s="14">
        <f>IFERROR(INDEX(#REF!,MATCH(bdd!$D144,#REF!,0)),0)</f>
        <v>0</v>
      </c>
      <c r="O144" s="14">
        <f>IFERROR(INDEX(#REF!,MATCH(bdd!$D144,#REF!,0)),0)</f>
        <v>0</v>
      </c>
      <c r="P144" s="14">
        <f>IFERROR(INDEX(#REF!,MATCH(bdd!$D144,#REF!,0)),0)</f>
        <v>0</v>
      </c>
      <c r="Q144" s="32">
        <f t="shared" si="13"/>
        <v>0</v>
      </c>
      <c r="R144" s="29">
        <f t="shared" si="16"/>
        <v>0</v>
      </c>
      <c r="S144" s="14">
        <f t="shared" si="14"/>
        <v>1</v>
      </c>
    </row>
    <row r="145" spans="1:19" ht="15.75">
      <c r="A145" s="7"/>
      <c r="B145" s="13">
        <v>302581001</v>
      </c>
      <c r="C145" s="21" t="s">
        <v>437</v>
      </c>
      <c r="D145" s="13" t="s">
        <v>237</v>
      </c>
      <c r="E145" s="15" t="s">
        <v>412</v>
      </c>
      <c r="F145" s="14"/>
      <c r="G145" s="14" t="str">
        <f>IFERROR(INDEX(#REF!,MATCH($D145,#REF!,0)),"Pièce")</f>
        <v>Pièce</v>
      </c>
      <c r="H145" s="14">
        <f>IFERROR(INDEX(#REF!,MATCH(bdd!D145,#REF!,0)),0)</f>
        <v>0</v>
      </c>
      <c r="I145" s="14">
        <f>IFERROR(INDEX(#REF!,MATCH(bdd!D145,#REF!,0)),0)</f>
        <v>0</v>
      </c>
      <c r="J145" s="14">
        <f>IFERROR(K145/INDEX(#REF!,MATCH(bdd!D145,#REF!,0)),0)</f>
        <v>0</v>
      </c>
      <c r="K145" s="14" t="e">
        <f>IF(E145="",0,INDEX(#REF!,MATCH(bdd!E145,#REF!,0))+IF(F145="",0,INDEX(#REF!,MATCH(bdd!F145,#REF!,0))))</f>
        <v>#REF!</v>
      </c>
      <c r="L145" s="14">
        <f>IFERROR(INDEX(#REF!,MATCH(bdd!D145,#REF!,0)),0)</f>
        <v>0</v>
      </c>
      <c r="M145" s="14">
        <f t="shared" si="15"/>
        <v>0</v>
      </c>
      <c r="N145" s="14">
        <f>IFERROR(INDEX(#REF!,MATCH(bdd!$D145,#REF!,0)),0)</f>
        <v>0</v>
      </c>
      <c r="O145" s="14">
        <f>IFERROR(INDEX(#REF!,MATCH(bdd!$D145,#REF!,0)),0)</f>
        <v>0</v>
      </c>
      <c r="P145" s="14">
        <f>IFERROR(INDEX(#REF!,MATCH(bdd!$D145,#REF!,0)),0)</f>
        <v>0</v>
      </c>
      <c r="Q145" s="32">
        <f t="shared" si="13"/>
        <v>0</v>
      </c>
      <c r="R145" s="29">
        <f t="shared" si="16"/>
        <v>0</v>
      </c>
      <c r="S145" s="14">
        <f t="shared" si="14"/>
        <v>1</v>
      </c>
    </row>
    <row r="146" spans="1:19" ht="15.75">
      <c r="A146" s="7"/>
      <c r="B146" s="13">
        <v>302582001</v>
      </c>
      <c r="C146" s="21" t="s">
        <v>437</v>
      </c>
      <c r="D146" s="13" t="s">
        <v>238</v>
      </c>
      <c r="E146" s="15" t="s">
        <v>413</v>
      </c>
      <c r="F146" s="14"/>
      <c r="G146" s="14" t="str">
        <f>IFERROR(INDEX(#REF!,MATCH($D146,#REF!,0)),"Pièce")</f>
        <v>Pièce</v>
      </c>
      <c r="H146" s="14">
        <f>IFERROR(INDEX(#REF!,MATCH(bdd!D146,#REF!,0)),0)</f>
        <v>0</v>
      </c>
      <c r="I146" s="14">
        <f>IFERROR(INDEX(#REF!,MATCH(bdd!D146,#REF!,0)),0)</f>
        <v>0</v>
      </c>
      <c r="J146" s="14">
        <f>IFERROR(K146/INDEX(#REF!,MATCH(bdd!D146,#REF!,0)),0)</f>
        <v>0</v>
      </c>
      <c r="K146" s="14" t="e">
        <f>IF(E146="",0,INDEX(#REF!,MATCH(bdd!E146,#REF!,0))+IF(F146="",0,INDEX(#REF!,MATCH(bdd!F146,#REF!,0))))</f>
        <v>#REF!</v>
      </c>
      <c r="L146" s="14">
        <f>IFERROR(INDEX(#REF!,MATCH(bdd!D146,#REF!,0)),0)</f>
        <v>0</v>
      </c>
      <c r="M146" s="14">
        <f t="shared" si="15"/>
        <v>0</v>
      </c>
      <c r="N146" s="14">
        <f>IFERROR(INDEX(#REF!,MATCH(bdd!$D146,#REF!,0)),0)</f>
        <v>0</v>
      </c>
      <c r="O146" s="14">
        <f>IFERROR(INDEX(#REF!,MATCH(bdd!$D146,#REF!,0)),0)</f>
        <v>0</v>
      </c>
      <c r="P146" s="14">
        <f>IFERROR(INDEX(#REF!,MATCH(bdd!$D146,#REF!,0)),0)</f>
        <v>0</v>
      </c>
      <c r="Q146" s="32">
        <f t="shared" si="13"/>
        <v>0</v>
      </c>
      <c r="R146" s="29">
        <f t="shared" si="16"/>
        <v>0</v>
      </c>
      <c r="S146" s="14">
        <f t="shared" si="14"/>
        <v>1</v>
      </c>
    </row>
    <row r="147" spans="1:19" ht="15.75">
      <c r="A147" s="7"/>
      <c r="B147" s="13">
        <v>302789001</v>
      </c>
      <c r="C147" s="21" t="s">
        <v>437</v>
      </c>
      <c r="D147" s="13" t="s">
        <v>239</v>
      </c>
      <c r="E147" s="15" t="s">
        <v>414</v>
      </c>
      <c r="F147" s="14"/>
      <c r="G147" s="14" t="str">
        <f>IFERROR(INDEX(#REF!,MATCH($D147,#REF!,0)),"Pièce")</f>
        <v>Pièce</v>
      </c>
      <c r="H147" s="14">
        <f>IFERROR(INDEX(#REF!,MATCH(bdd!D147,#REF!,0)),0)</f>
        <v>0</v>
      </c>
      <c r="I147" s="14">
        <f>IFERROR(INDEX(#REF!,MATCH(bdd!D147,#REF!,0)),0)</f>
        <v>0</v>
      </c>
      <c r="J147" s="14">
        <f>IFERROR(K147/INDEX(#REF!,MATCH(bdd!D147,#REF!,0)),0)</f>
        <v>0</v>
      </c>
      <c r="K147" s="14" t="e">
        <f>IF(E147="",0,INDEX(#REF!,MATCH(bdd!E147,#REF!,0))+IF(F147="",0,INDEX(#REF!,MATCH(bdd!F147,#REF!,0))))</f>
        <v>#REF!</v>
      </c>
      <c r="L147" s="14">
        <f>IFERROR(INDEX(#REF!,MATCH(bdd!D147,#REF!,0)),0)</f>
        <v>0</v>
      </c>
      <c r="M147" s="14">
        <f t="shared" si="15"/>
        <v>0</v>
      </c>
      <c r="N147" s="14">
        <f>IFERROR(INDEX(#REF!,MATCH(bdd!$D147,#REF!,0)),0)</f>
        <v>0</v>
      </c>
      <c r="O147" s="14">
        <f>IFERROR(INDEX(#REF!,MATCH(bdd!$D147,#REF!,0)),0)</f>
        <v>0</v>
      </c>
      <c r="P147" s="14">
        <f>IFERROR(INDEX(#REF!,MATCH(bdd!$D147,#REF!,0)),0)</f>
        <v>0</v>
      </c>
      <c r="Q147" s="32">
        <f t="shared" si="13"/>
        <v>0</v>
      </c>
      <c r="R147" s="29">
        <f t="shared" si="16"/>
        <v>0</v>
      </c>
      <c r="S147" s="14">
        <f t="shared" si="14"/>
        <v>1</v>
      </c>
    </row>
    <row r="148" spans="1:19" ht="15.75">
      <c r="A148" s="7"/>
      <c r="B148" s="13">
        <v>302580001</v>
      </c>
      <c r="C148" s="21" t="s">
        <v>437</v>
      </c>
      <c r="D148" s="13" t="s">
        <v>240</v>
      </c>
      <c r="E148" s="15" t="s">
        <v>415</v>
      </c>
      <c r="F148" s="14"/>
      <c r="G148" s="14" t="str">
        <f>IFERROR(INDEX(#REF!,MATCH($D148,#REF!,0)),"Pièce")</f>
        <v>Pièce</v>
      </c>
      <c r="H148" s="14">
        <f>IFERROR(INDEX(#REF!,MATCH(bdd!D148,#REF!,0)),0)</f>
        <v>0</v>
      </c>
      <c r="I148" s="14">
        <f>IFERROR(INDEX(#REF!,MATCH(bdd!D148,#REF!,0)),0)</f>
        <v>0</v>
      </c>
      <c r="J148" s="14">
        <f>IFERROR(K148/INDEX(#REF!,MATCH(bdd!D148,#REF!,0)),0)</f>
        <v>0</v>
      </c>
      <c r="K148" s="14" t="e">
        <f>IF(E148="",0,INDEX(#REF!,MATCH(bdd!E148,#REF!,0))+IF(F148="",0,INDEX(#REF!,MATCH(bdd!F148,#REF!,0))))</f>
        <v>#REF!</v>
      </c>
      <c r="L148" s="14">
        <f>IFERROR(INDEX(#REF!,MATCH(bdd!D148,#REF!,0)),0)</f>
        <v>0</v>
      </c>
      <c r="M148" s="14">
        <f t="shared" si="15"/>
        <v>0</v>
      </c>
      <c r="N148" s="14">
        <f>IFERROR(INDEX(#REF!,MATCH(bdd!$D148,#REF!,0)),0)</f>
        <v>0</v>
      </c>
      <c r="O148" s="14">
        <f>IFERROR(INDEX(#REF!,MATCH(bdd!$D148,#REF!,0)),0)</f>
        <v>0</v>
      </c>
      <c r="P148" s="14">
        <f>IFERROR(INDEX(#REF!,MATCH(bdd!$D148,#REF!,0)),0)</f>
        <v>0</v>
      </c>
      <c r="Q148" s="32">
        <f t="shared" si="13"/>
        <v>0</v>
      </c>
      <c r="R148" s="29">
        <f t="shared" si="16"/>
        <v>0</v>
      </c>
      <c r="S148" s="14">
        <f t="shared" si="14"/>
        <v>1</v>
      </c>
    </row>
    <row r="149" spans="1:19" ht="18" customHeight="1">
      <c r="A149" s="7"/>
      <c r="B149" s="13">
        <v>303205001</v>
      </c>
      <c r="C149" s="21">
        <v>1</v>
      </c>
      <c r="D149" s="13" t="s">
        <v>60</v>
      </c>
      <c r="E149" s="13" t="s">
        <v>530</v>
      </c>
      <c r="F149" s="14"/>
      <c r="G149" s="14" t="str">
        <f>IFERROR(INDEX(#REF!,MATCH($D149,#REF!,0)),"Pièce")</f>
        <v>Pièce</v>
      </c>
      <c r="H149" s="14">
        <f>IFERROR(INDEX(#REF!,MATCH(bdd!D149,#REF!,0)),0)</f>
        <v>0</v>
      </c>
      <c r="I149" s="14">
        <f>IFERROR(INDEX(#REF!,MATCH(bdd!D149,#REF!,0)),0)</f>
        <v>0</v>
      </c>
      <c r="J149" s="14">
        <f>IFERROR(K149/INDEX(#REF!,MATCH(bdd!D149,#REF!,0)),0)</f>
        <v>0</v>
      </c>
      <c r="K149" s="14" t="e">
        <f>IF(E149="",0,INDEX(#REF!,MATCH(bdd!E149,#REF!,0))+IF(F149="",0,INDEX(#REF!,MATCH(bdd!F149,#REF!,0))))</f>
        <v>#REF!</v>
      </c>
      <c r="L149" s="14">
        <f>IFERROR(INDEX(#REF!,MATCH(bdd!D149,#REF!,0)),0)</f>
        <v>0</v>
      </c>
      <c r="M149" s="14">
        <f t="shared" si="15"/>
        <v>0</v>
      </c>
      <c r="N149" s="14">
        <f>IFERROR(INDEX(#REF!,MATCH(bdd!$D149,#REF!,0)),0)</f>
        <v>0</v>
      </c>
      <c r="O149" s="14">
        <f>IFERROR(INDEX(#REF!,MATCH(bdd!$D149,#REF!,0)),0)</f>
        <v>0</v>
      </c>
      <c r="P149" s="14">
        <f>IFERROR(INDEX(#REF!,MATCH(bdd!$D149,#REF!,0)),0)</f>
        <v>0</v>
      </c>
      <c r="Q149" s="32">
        <f t="shared" si="13"/>
        <v>0</v>
      </c>
      <c r="R149" s="29">
        <f t="shared" si="16"/>
        <v>0</v>
      </c>
      <c r="S149" s="14">
        <f t="shared" si="14"/>
        <v>1</v>
      </c>
    </row>
    <row r="150" spans="1:19" ht="15.75">
      <c r="A150" s="7"/>
      <c r="B150" s="13">
        <v>305215001</v>
      </c>
      <c r="C150" s="21">
        <v>1</v>
      </c>
      <c r="D150" s="13" t="s">
        <v>61</v>
      </c>
      <c r="E150" s="13"/>
      <c r="F150" s="14"/>
      <c r="G150" s="14" t="str">
        <f>IFERROR(INDEX(#REF!,MATCH($D150,#REF!,0)),"Pièce")</f>
        <v>Pièce</v>
      </c>
      <c r="H150" s="14">
        <f>IFERROR(INDEX(#REF!,MATCH(bdd!D150,#REF!,0)),0)</f>
        <v>0</v>
      </c>
      <c r="I150" s="14">
        <f>IFERROR(INDEX(#REF!,MATCH(bdd!D150,#REF!,0)),0)</f>
        <v>0</v>
      </c>
      <c r="J150" s="14">
        <f>IFERROR(K150/INDEX(#REF!,MATCH(bdd!D150,#REF!,0)),0)</f>
        <v>0</v>
      </c>
      <c r="K150" s="14">
        <f>IF(E150="",0,INDEX(#REF!,MATCH(bdd!E150,#REF!,0))+IF(F150="",0,INDEX(#REF!,MATCH(bdd!F150,#REF!,0))))</f>
        <v>0</v>
      </c>
      <c r="L150" s="14">
        <f>IFERROR(INDEX(#REF!,MATCH(bdd!D150,#REF!,0)),0)</f>
        <v>0</v>
      </c>
      <c r="M150" s="14">
        <f t="shared" si="15"/>
        <v>0</v>
      </c>
      <c r="N150" s="14">
        <f>IFERROR(INDEX(#REF!,MATCH(bdd!$D150,#REF!,0)),0)</f>
        <v>0</v>
      </c>
      <c r="O150" s="14">
        <f>IFERROR(INDEX(#REF!,MATCH(bdd!$D150,#REF!,0)),0)</f>
        <v>0</v>
      </c>
      <c r="P150" s="14">
        <f>IFERROR(INDEX(#REF!,MATCH(bdd!$D150,#REF!,0)),0)</f>
        <v>0</v>
      </c>
      <c r="Q150" s="32">
        <f t="shared" si="13"/>
        <v>0</v>
      </c>
      <c r="R150" s="29">
        <f t="shared" si="16"/>
        <v>0</v>
      </c>
      <c r="S150" s="14">
        <f t="shared" si="14"/>
        <v>1</v>
      </c>
    </row>
    <row r="151" spans="1:19" ht="15.75">
      <c r="A151" s="7"/>
      <c r="B151" s="13">
        <v>300332001</v>
      </c>
      <c r="C151" s="21">
        <v>1</v>
      </c>
      <c r="D151" s="13" t="s">
        <v>62</v>
      </c>
      <c r="E151" s="15" t="s">
        <v>529</v>
      </c>
      <c r="F151" s="14"/>
      <c r="G151" s="14" t="str">
        <f>IFERROR(INDEX(#REF!,MATCH($D151,#REF!,0)),"Pièce")</f>
        <v>Pièce</v>
      </c>
      <c r="H151" s="14">
        <f>IFERROR(INDEX(#REF!,MATCH(bdd!D151,#REF!,0)),0)</f>
        <v>0</v>
      </c>
      <c r="I151" s="14">
        <f>IFERROR(INDEX(#REF!,MATCH(bdd!D151,#REF!,0)),0)</f>
        <v>0</v>
      </c>
      <c r="J151" s="14">
        <f>IFERROR(K151/INDEX(#REF!,MATCH(bdd!D151,#REF!,0)),0)</f>
        <v>0</v>
      </c>
      <c r="K151" s="14" t="e">
        <f>IF(E151="",0,INDEX(#REF!,MATCH(bdd!E151,#REF!,0))+IF(F151="",0,INDEX(#REF!,MATCH(bdd!F151,#REF!,0))))</f>
        <v>#REF!</v>
      </c>
      <c r="L151" s="14">
        <f>IFERROR(INDEX(#REF!,MATCH(bdd!D151,#REF!,0)),0)</f>
        <v>0</v>
      </c>
      <c r="M151" s="14">
        <f t="shared" si="15"/>
        <v>0</v>
      </c>
      <c r="N151" s="14">
        <f>IFERROR(INDEX(#REF!,MATCH(bdd!$D151,#REF!,0)),0)</f>
        <v>0</v>
      </c>
      <c r="O151" s="14">
        <f>IFERROR(INDEX(#REF!,MATCH(bdd!$D151,#REF!,0)),0)</f>
        <v>0</v>
      </c>
      <c r="P151" s="14">
        <f>IFERROR(INDEX(#REF!,MATCH(bdd!$D151,#REF!,0)),0)</f>
        <v>0</v>
      </c>
      <c r="Q151" s="32">
        <f t="shared" si="13"/>
        <v>0</v>
      </c>
      <c r="R151" s="29">
        <f t="shared" si="16"/>
        <v>0</v>
      </c>
      <c r="S151" s="14">
        <f t="shared" si="14"/>
        <v>1</v>
      </c>
    </row>
    <row r="152" spans="1:19" ht="15.75">
      <c r="A152" s="7"/>
      <c r="B152" s="13">
        <v>300334001</v>
      </c>
      <c r="C152" s="16">
        <v>1</v>
      </c>
      <c r="D152" s="13" t="s">
        <v>63</v>
      </c>
      <c r="E152" s="15" t="s">
        <v>354</v>
      </c>
      <c r="F152" s="14"/>
      <c r="G152" s="14" t="str">
        <f>IFERROR(INDEX(#REF!,MATCH($D152,#REF!,0)),"Pièce")</f>
        <v>Pièce</v>
      </c>
      <c r="H152" s="14">
        <f>IFERROR(INDEX(#REF!,MATCH(bdd!D152,#REF!,0)),0)</f>
        <v>0</v>
      </c>
      <c r="I152" s="14">
        <f>IFERROR(INDEX(#REF!,MATCH(bdd!D152,#REF!,0)),0)</f>
        <v>0</v>
      </c>
      <c r="J152" s="14">
        <f>IFERROR(K152/INDEX(#REF!,MATCH(bdd!D152,#REF!,0)),0)</f>
        <v>0</v>
      </c>
      <c r="K152" s="14" t="e">
        <f>IF(E152="",0,INDEX(#REF!,MATCH(bdd!E152,#REF!,0))+IF(F152="",0,INDEX(#REF!,MATCH(bdd!F152,#REF!,0))))</f>
        <v>#REF!</v>
      </c>
      <c r="L152" s="14">
        <f>IFERROR(INDEX(#REF!,MATCH(bdd!D152,#REF!,0)),0)</f>
        <v>0</v>
      </c>
      <c r="M152" s="14">
        <f t="shared" si="15"/>
        <v>0</v>
      </c>
      <c r="N152" s="14">
        <f>IFERROR(INDEX(#REF!,MATCH(bdd!$D152,#REF!,0)),0)</f>
        <v>0</v>
      </c>
      <c r="O152" s="14">
        <f>IFERROR(INDEX(#REF!,MATCH(bdd!$D152,#REF!,0)),0)</f>
        <v>0</v>
      </c>
      <c r="P152" s="14">
        <f>IFERROR(INDEX(#REF!,MATCH(bdd!$D152,#REF!,0)),0)</f>
        <v>0</v>
      </c>
      <c r="Q152" s="32">
        <f t="shared" si="13"/>
        <v>0</v>
      </c>
      <c r="R152" s="29">
        <f t="shared" si="16"/>
        <v>0</v>
      </c>
      <c r="S152" s="14">
        <f t="shared" si="14"/>
        <v>1</v>
      </c>
    </row>
    <row r="153" spans="1:19" ht="15.75">
      <c r="A153" s="7"/>
      <c r="B153" s="13">
        <v>204235</v>
      </c>
      <c r="C153" s="21">
        <v>0</v>
      </c>
      <c r="D153" s="13" t="s">
        <v>174</v>
      </c>
      <c r="E153" s="13"/>
      <c r="F153" s="14"/>
      <c r="G153" s="14" t="str">
        <f>IFERROR(INDEX(#REF!,MATCH($D153,#REF!,0)),"Pièce")</f>
        <v>Pièce</v>
      </c>
      <c r="H153" s="14">
        <f>IFERROR(INDEX(#REF!,MATCH(bdd!D153,#REF!,0)),0)</f>
        <v>0</v>
      </c>
      <c r="I153" s="14">
        <f>IFERROR(INDEX(#REF!,MATCH(bdd!D153,#REF!,0)),0)</f>
        <v>0</v>
      </c>
      <c r="J153" s="14">
        <f>IFERROR(K153/INDEX(#REF!,MATCH(bdd!D153,#REF!,0)),0)</f>
        <v>0</v>
      </c>
      <c r="K153" s="14">
        <f>IF(E153="",0,INDEX(#REF!,MATCH(bdd!E153,#REF!,0))+IF(F153="",0,INDEX(#REF!,MATCH(bdd!F153,#REF!,0))))</f>
        <v>0</v>
      </c>
      <c r="L153" s="14">
        <f>IFERROR(INDEX(#REF!,MATCH(bdd!D153,#REF!,0)),0)</f>
        <v>0</v>
      </c>
      <c r="M153" s="14">
        <f t="shared" si="15"/>
        <v>0</v>
      </c>
      <c r="N153" s="14">
        <f>IFERROR(INDEX(#REF!,MATCH(bdd!$D153,#REF!,0)),0)</f>
        <v>0</v>
      </c>
      <c r="O153" s="14">
        <f>IFERROR(INDEX(#REF!,MATCH(bdd!$D153,#REF!,0)),0)</f>
        <v>0</v>
      </c>
      <c r="P153" s="14">
        <f>IFERROR(INDEX(#REF!,MATCH(bdd!$D153,#REF!,0)),0)</f>
        <v>0</v>
      </c>
      <c r="Q153" s="32">
        <f t="shared" si="13"/>
        <v>0</v>
      </c>
      <c r="R153" s="29">
        <f t="shared" si="16"/>
        <v>0</v>
      </c>
      <c r="S153" s="14">
        <f t="shared" si="14"/>
        <v>1</v>
      </c>
    </row>
    <row r="154" spans="1:19" ht="15.75">
      <c r="A154" s="7"/>
      <c r="B154" s="13">
        <v>300335001</v>
      </c>
      <c r="C154" s="21">
        <v>1</v>
      </c>
      <c r="D154" s="13" t="s">
        <v>128</v>
      </c>
      <c r="E154" s="15" t="s">
        <v>378</v>
      </c>
      <c r="F154" s="14"/>
      <c r="G154" s="14" t="str">
        <f>IFERROR(INDEX(#REF!,MATCH($D154,#REF!,0)),"Pièce")</f>
        <v>Pièce</v>
      </c>
      <c r="H154" s="14">
        <f>IFERROR(INDEX(#REF!,MATCH(bdd!D154,#REF!,0)),0)</f>
        <v>0</v>
      </c>
      <c r="I154" s="14">
        <f>IFERROR(INDEX(#REF!,MATCH(bdd!D154,#REF!,0)),0)</f>
        <v>0</v>
      </c>
      <c r="J154" s="14">
        <f>IFERROR(K154/INDEX(#REF!,MATCH(bdd!D154,#REF!,0)),0)</f>
        <v>0</v>
      </c>
      <c r="K154" s="14" t="e">
        <f>IF(E154="",0,INDEX(#REF!,MATCH(bdd!E154,#REF!,0))+IF(F154="",0,INDEX(#REF!,MATCH(bdd!F154,#REF!,0))))</f>
        <v>#REF!</v>
      </c>
      <c r="L154" s="14">
        <f>IFERROR(INDEX(#REF!,MATCH(bdd!D154,#REF!,0)),0)</f>
        <v>0</v>
      </c>
      <c r="M154" s="14">
        <f t="shared" si="15"/>
        <v>0</v>
      </c>
      <c r="N154" s="14">
        <f>IFERROR(INDEX(#REF!,MATCH(bdd!$D154,#REF!,0)),0)</f>
        <v>0</v>
      </c>
      <c r="O154" s="14">
        <f>IFERROR(INDEX(#REF!,MATCH(bdd!$D154,#REF!,0)),0)</f>
        <v>0</v>
      </c>
      <c r="P154" s="14">
        <f>IFERROR(INDEX(#REF!,MATCH(bdd!$D154,#REF!,0)),0)</f>
        <v>0</v>
      </c>
      <c r="Q154" s="32">
        <f t="shared" si="13"/>
        <v>0</v>
      </c>
      <c r="R154" s="29">
        <f t="shared" si="16"/>
        <v>0</v>
      </c>
      <c r="S154" s="14">
        <f t="shared" si="14"/>
        <v>1</v>
      </c>
    </row>
    <row r="155" spans="1:19" ht="15.75">
      <c r="A155" s="7"/>
      <c r="B155" s="13">
        <v>300336001</v>
      </c>
      <c r="C155" s="21">
        <v>0</v>
      </c>
      <c r="D155" s="13" t="s">
        <v>129</v>
      </c>
      <c r="E155" s="15" t="s">
        <v>379</v>
      </c>
      <c r="F155" s="14"/>
      <c r="G155" s="14" t="str">
        <f>IFERROR(INDEX(#REF!,MATCH($D155,#REF!,0)),"Pièce")</f>
        <v>Pièce</v>
      </c>
      <c r="H155" s="14">
        <f>IFERROR(INDEX(#REF!,MATCH(bdd!D155,#REF!,0)),0)</f>
        <v>0</v>
      </c>
      <c r="I155" s="14">
        <f>IFERROR(INDEX(#REF!,MATCH(bdd!D155,#REF!,0)),0)</f>
        <v>0</v>
      </c>
      <c r="J155" s="14">
        <f>IFERROR(K155/INDEX(#REF!,MATCH(bdd!D155,#REF!,0)),0)</f>
        <v>0</v>
      </c>
      <c r="K155" s="14" t="e">
        <f>IF(E155="",0,INDEX(#REF!,MATCH(bdd!E155,#REF!,0))+IF(F155="",0,INDEX(#REF!,MATCH(bdd!F155,#REF!,0))))</f>
        <v>#REF!</v>
      </c>
      <c r="L155" s="14">
        <f>IFERROR(INDEX(#REF!,MATCH(bdd!D155,#REF!,0)),0)</f>
        <v>0</v>
      </c>
      <c r="M155" s="14">
        <f t="shared" si="15"/>
        <v>0</v>
      </c>
      <c r="N155" s="14">
        <f>IFERROR(INDEX(#REF!,MATCH(bdd!$D155,#REF!,0)),0)</f>
        <v>0</v>
      </c>
      <c r="O155" s="14">
        <f>IFERROR(INDEX(#REF!,MATCH(bdd!$D155,#REF!,0)),0)</f>
        <v>0</v>
      </c>
      <c r="P155" s="14">
        <f>IFERROR(INDEX(#REF!,MATCH(bdd!$D155,#REF!,0)),0)</f>
        <v>0</v>
      </c>
      <c r="Q155" s="32">
        <f t="shared" si="13"/>
        <v>0</v>
      </c>
      <c r="R155" s="29">
        <f t="shared" si="16"/>
        <v>0</v>
      </c>
      <c r="S155" s="14">
        <f t="shared" si="14"/>
        <v>1</v>
      </c>
    </row>
    <row r="156" spans="1:19" ht="15.75">
      <c r="A156" s="7"/>
      <c r="B156" s="13">
        <v>300339001</v>
      </c>
      <c r="C156" s="21">
        <v>1</v>
      </c>
      <c r="D156" s="13" t="s">
        <v>64</v>
      </c>
      <c r="E156" s="13"/>
      <c r="F156" s="14"/>
      <c r="G156" s="14" t="str">
        <f>IFERROR(INDEX(#REF!,MATCH($D156,#REF!,0)),"Pièce")</f>
        <v>Pièce</v>
      </c>
      <c r="H156" s="14">
        <f>IFERROR(INDEX(#REF!,MATCH(bdd!D156,#REF!,0)),0)</f>
        <v>0</v>
      </c>
      <c r="I156" s="14">
        <f>IFERROR(INDEX(#REF!,MATCH(bdd!D156,#REF!,0)),0)</f>
        <v>0</v>
      </c>
      <c r="J156" s="14">
        <f>IFERROR(K156/INDEX(#REF!,MATCH(bdd!D156,#REF!,0)),0)</f>
        <v>0</v>
      </c>
      <c r="K156" s="14">
        <f>IF(E156="",0,INDEX(#REF!,MATCH(bdd!E156,#REF!,0))+IF(F156="",0,INDEX(#REF!,MATCH(bdd!F156,#REF!,0))))</f>
        <v>0</v>
      </c>
      <c r="L156" s="14">
        <f>IFERROR(INDEX(#REF!,MATCH(bdd!D156,#REF!,0)),0)</f>
        <v>0</v>
      </c>
      <c r="M156" s="14">
        <f t="shared" si="15"/>
        <v>0</v>
      </c>
      <c r="N156" s="14">
        <f>IFERROR(INDEX(#REF!,MATCH(bdd!$D156,#REF!,0)),0)</f>
        <v>0</v>
      </c>
      <c r="O156" s="14">
        <f>IFERROR(INDEX(#REF!,MATCH(bdd!$D156,#REF!,0)),0)</f>
        <v>0</v>
      </c>
      <c r="P156" s="14">
        <f>IFERROR(INDEX(#REF!,MATCH(bdd!$D156,#REF!,0)),0)</f>
        <v>0</v>
      </c>
      <c r="Q156" s="32">
        <f t="shared" si="13"/>
        <v>0</v>
      </c>
      <c r="R156" s="29">
        <f t="shared" si="16"/>
        <v>0</v>
      </c>
      <c r="S156" s="14">
        <f t="shared" si="14"/>
        <v>1</v>
      </c>
    </row>
    <row r="157" spans="1:19" ht="31.5">
      <c r="A157" s="7"/>
      <c r="B157" s="13">
        <v>204298</v>
      </c>
      <c r="C157" s="21">
        <v>0</v>
      </c>
      <c r="D157" s="13" t="s">
        <v>175</v>
      </c>
      <c r="E157" s="13"/>
      <c r="F157" s="14"/>
      <c r="G157" s="14" t="str">
        <f>IFERROR(INDEX(#REF!,MATCH($D157,#REF!,0)),"Pièce")</f>
        <v>Pièce</v>
      </c>
      <c r="H157" s="14">
        <f>IFERROR(INDEX(#REF!,MATCH(bdd!D157,#REF!,0)),0)</f>
        <v>0</v>
      </c>
      <c r="I157" s="14">
        <f>IFERROR(INDEX(#REF!,MATCH(bdd!D157,#REF!,0)),0)</f>
        <v>0</v>
      </c>
      <c r="J157" s="14">
        <f>IFERROR(K157/INDEX(#REF!,MATCH(bdd!D157,#REF!,0)),0)</f>
        <v>0</v>
      </c>
      <c r="K157" s="14">
        <f>IF(E157="",0,INDEX(#REF!,MATCH(bdd!E157,#REF!,0))+IF(F157="",0,INDEX(#REF!,MATCH(bdd!F157,#REF!,0))))</f>
        <v>0</v>
      </c>
      <c r="L157" s="14">
        <f>IFERROR(INDEX(#REF!,MATCH(bdd!D157,#REF!,0)),0)</f>
        <v>0</v>
      </c>
      <c r="M157" s="14">
        <f t="shared" si="15"/>
        <v>0</v>
      </c>
      <c r="N157" s="14">
        <f>IFERROR(INDEX(#REF!,MATCH(bdd!$D157,#REF!,0)),0)</f>
        <v>0</v>
      </c>
      <c r="O157" s="14">
        <f>IFERROR(INDEX(#REF!,MATCH(bdd!$D157,#REF!,0)),0)</f>
        <v>0</v>
      </c>
      <c r="P157" s="14">
        <f>IFERROR(INDEX(#REF!,MATCH(bdd!$D157,#REF!,0)),0)</f>
        <v>0</v>
      </c>
      <c r="Q157" s="32">
        <f t="shared" si="13"/>
        <v>0</v>
      </c>
      <c r="R157" s="29">
        <f t="shared" si="16"/>
        <v>0</v>
      </c>
      <c r="S157" s="14">
        <f t="shared" si="14"/>
        <v>1</v>
      </c>
    </row>
    <row r="158" spans="1:19" ht="15.75">
      <c r="A158" s="7"/>
      <c r="B158" s="13">
        <v>303875001</v>
      </c>
      <c r="C158" s="21" t="s">
        <v>437</v>
      </c>
      <c r="D158" s="13" t="s">
        <v>242</v>
      </c>
      <c r="E158" s="15" t="s">
        <v>383</v>
      </c>
      <c r="F158" s="14"/>
      <c r="G158" s="14" t="str">
        <f>IFERROR(INDEX(#REF!,MATCH($D158,#REF!,0)),"Pièce")</f>
        <v>Pièce</v>
      </c>
      <c r="H158" s="14">
        <f>IFERROR(INDEX(#REF!,MATCH(bdd!D158,#REF!,0)),0)</f>
        <v>0</v>
      </c>
      <c r="I158" s="14">
        <f>IFERROR(INDEX(#REF!,MATCH(bdd!D158,#REF!,0)),0)</f>
        <v>0</v>
      </c>
      <c r="J158" s="14">
        <f>IFERROR(K158/INDEX(#REF!,MATCH(bdd!D158,#REF!,0)),0)</f>
        <v>0</v>
      </c>
      <c r="K158" s="14" t="e">
        <f>IF(E158="",0,INDEX(#REF!,MATCH(bdd!E158,#REF!,0))+IF(F158="",0,INDEX(#REF!,MATCH(bdd!F158,#REF!,0))))</f>
        <v>#REF!</v>
      </c>
      <c r="L158" s="14">
        <f>IFERROR(INDEX(#REF!,MATCH(bdd!D158,#REF!,0)),0)</f>
        <v>0</v>
      </c>
      <c r="M158" s="14">
        <f t="shared" si="15"/>
        <v>0</v>
      </c>
      <c r="N158" s="14">
        <f>IFERROR(INDEX(#REF!,MATCH(bdd!$D158,#REF!,0)),0)</f>
        <v>0</v>
      </c>
      <c r="O158" s="14">
        <f>IFERROR(INDEX(#REF!,MATCH(bdd!$D158,#REF!,0)),0)</f>
        <v>0</v>
      </c>
      <c r="P158" s="14">
        <f>IFERROR(INDEX(#REF!,MATCH(bdd!$D158,#REF!,0)),0)</f>
        <v>0</v>
      </c>
      <c r="Q158" s="32">
        <f t="shared" si="13"/>
        <v>0</v>
      </c>
      <c r="R158" s="29">
        <f t="shared" si="16"/>
        <v>0</v>
      </c>
      <c r="S158" s="14">
        <f t="shared" si="14"/>
        <v>1</v>
      </c>
    </row>
    <row r="159" spans="1:19" ht="15.75">
      <c r="A159" s="7"/>
      <c r="B159" s="13">
        <v>300351001</v>
      </c>
      <c r="C159" s="21" t="s">
        <v>437</v>
      </c>
      <c r="D159" s="13" t="s">
        <v>243</v>
      </c>
      <c r="E159" s="15" t="s">
        <v>595</v>
      </c>
      <c r="F159" s="14"/>
      <c r="G159" s="14" t="str">
        <f>IFERROR(INDEX(#REF!,MATCH($D159,#REF!,0)),"Pièce")</f>
        <v>Pièce</v>
      </c>
      <c r="H159" s="14">
        <f>IFERROR(INDEX(#REF!,MATCH(bdd!D159,#REF!,0)),0)</f>
        <v>0</v>
      </c>
      <c r="I159" s="14">
        <f>IFERROR(INDEX(#REF!,MATCH(bdd!D159,#REF!,0)),0)</f>
        <v>0</v>
      </c>
      <c r="J159" s="14">
        <f>IFERROR(K159/INDEX(#REF!,MATCH(bdd!D159,#REF!,0)),0)</f>
        <v>0</v>
      </c>
      <c r="K159" s="14" t="e">
        <f>IF(E159="",0,INDEX(#REF!,MATCH(bdd!E159,#REF!,0))+IF(F159="",0,INDEX(#REF!,MATCH(bdd!F159,#REF!,0))))</f>
        <v>#REF!</v>
      </c>
      <c r="L159" s="14">
        <f>IFERROR(INDEX(#REF!,MATCH(bdd!D159,#REF!,0)),0)</f>
        <v>0</v>
      </c>
      <c r="M159" s="14">
        <f t="shared" si="15"/>
        <v>0</v>
      </c>
      <c r="N159" s="14">
        <f>IFERROR(INDEX(#REF!,MATCH(bdd!$D159,#REF!,0)),0)</f>
        <v>0</v>
      </c>
      <c r="O159" s="14">
        <f>IFERROR(INDEX(#REF!,MATCH(bdd!$D159,#REF!,0)),0)</f>
        <v>0</v>
      </c>
      <c r="P159" s="14">
        <f>IFERROR(INDEX(#REF!,MATCH(bdd!$D159,#REF!,0)),0)</f>
        <v>0</v>
      </c>
      <c r="Q159" s="32">
        <f t="shared" si="13"/>
        <v>0</v>
      </c>
      <c r="R159" s="29">
        <f t="shared" si="16"/>
        <v>0</v>
      </c>
      <c r="S159" s="14">
        <f t="shared" si="14"/>
        <v>1</v>
      </c>
    </row>
    <row r="160" spans="1:19" ht="31.5">
      <c r="A160" s="7"/>
      <c r="B160" s="13">
        <v>300554001</v>
      </c>
      <c r="C160" s="21" t="s">
        <v>437</v>
      </c>
      <c r="D160" s="13" t="s">
        <v>244</v>
      </c>
      <c r="E160" s="15" t="s">
        <v>596</v>
      </c>
      <c r="F160" s="14"/>
      <c r="G160" s="14" t="str">
        <f>IFERROR(INDEX(#REF!,MATCH($D160,#REF!,0)),"Pièce")</f>
        <v>Pièce</v>
      </c>
      <c r="H160" s="14">
        <f>IFERROR(INDEX(#REF!,MATCH(bdd!D160,#REF!,0)),0)</f>
        <v>0</v>
      </c>
      <c r="I160" s="14">
        <f>IFERROR(INDEX(#REF!,MATCH(bdd!D160,#REF!,0)),0)</f>
        <v>0</v>
      </c>
      <c r="J160" s="14">
        <f>IFERROR(K160/INDEX(#REF!,MATCH(bdd!D160,#REF!,0)),0)</f>
        <v>0</v>
      </c>
      <c r="K160" s="14" t="e">
        <f>IF(E160="",0,INDEX(#REF!,MATCH(bdd!E160,#REF!,0))+IF(F160="",0,INDEX(#REF!,MATCH(bdd!F160,#REF!,0))))</f>
        <v>#REF!</v>
      </c>
      <c r="L160" s="14">
        <f>IFERROR(INDEX(#REF!,MATCH(bdd!D160,#REF!,0)),0)</f>
        <v>0</v>
      </c>
      <c r="M160" s="14">
        <f t="shared" si="15"/>
        <v>0</v>
      </c>
      <c r="N160" s="14">
        <f>IFERROR(INDEX(#REF!,MATCH(bdd!$D160,#REF!,0)),0)</f>
        <v>0</v>
      </c>
      <c r="O160" s="14">
        <f>IFERROR(INDEX(#REF!,MATCH(bdd!$D160,#REF!,0)),0)</f>
        <v>0</v>
      </c>
      <c r="P160" s="14">
        <f>IFERROR(INDEX(#REF!,MATCH(bdd!$D160,#REF!,0)),0)</f>
        <v>0</v>
      </c>
      <c r="Q160" s="32">
        <f t="shared" si="13"/>
        <v>0</v>
      </c>
      <c r="R160" s="29">
        <f t="shared" si="16"/>
        <v>0</v>
      </c>
      <c r="S160" s="14">
        <f t="shared" si="14"/>
        <v>1</v>
      </c>
    </row>
    <row r="161" spans="1:19" ht="15.75">
      <c r="A161" s="7"/>
      <c r="B161" s="13">
        <v>307532001</v>
      </c>
      <c r="C161" s="21" t="s">
        <v>437</v>
      </c>
      <c r="D161" s="13" t="s">
        <v>66</v>
      </c>
      <c r="E161" s="13"/>
      <c r="F161" s="14"/>
      <c r="G161" s="14" t="str">
        <f>IFERROR(INDEX(#REF!,MATCH($D161,#REF!,0)),"Pièce")</f>
        <v>Pièce</v>
      </c>
      <c r="H161" s="14">
        <f>IFERROR(INDEX(#REF!,MATCH(bdd!D161,#REF!,0)),0)</f>
        <v>0</v>
      </c>
      <c r="I161" s="14">
        <f>IFERROR(INDEX(#REF!,MATCH(bdd!D161,#REF!,0)),0)</f>
        <v>0</v>
      </c>
      <c r="J161" s="14">
        <f>IFERROR(K161/INDEX(#REF!,MATCH(bdd!D161,#REF!,0)),0)</f>
        <v>0</v>
      </c>
      <c r="K161" s="14">
        <f>IF(E161="",0,INDEX(#REF!,MATCH(bdd!E161,#REF!,0))+IF(F161="",0,INDEX(#REF!,MATCH(bdd!F161,#REF!,0))))</f>
        <v>0</v>
      </c>
      <c r="L161" s="14">
        <f>IFERROR(INDEX(#REF!,MATCH(bdd!D161,#REF!,0)),0)</f>
        <v>0</v>
      </c>
      <c r="M161" s="14">
        <f t="shared" si="15"/>
        <v>0</v>
      </c>
      <c r="N161" s="14">
        <f>IFERROR(INDEX(#REF!,MATCH(bdd!$D161,#REF!,0)),0)</f>
        <v>0</v>
      </c>
      <c r="O161" s="14">
        <f>IFERROR(INDEX(#REF!,MATCH(bdd!$D161,#REF!,0)),0)</f>
        <v>0</v>
      </c>
      <c r="P161" s="14">
        <f>IFERROR(INDEX(#REF!,MATCH(bdd!$D161,#REF!,0)),0)</f>
        <v>0</v>
      </c>
      <c r="Q161" s="32">
        <f t="shared" si="13"/>
        <v>0</v>
      </c>
      <c r="R161" s="29">
        <f t="shared" si="16"/>
        <v>0</v>
      </c>
      <c r="S161" s="14">
        <f t="shared" si="14"/>
        <v>1</v>
      </c>
    </row>
    <row r="162" spans="1:19" ht="15.75">
      <c r="A162" s="7"/>
      <c r="B162" s="13">
        <v>300096001</v>
      </c>
      <c r="C162" s="21" t="s">
        <v>437</v>
      </c>
      <c r="D162" s="13" t="s">
        <v>245</v>
      </c>
      <c r="E162" s="15" t="s">
        <v>423</v>
      </c>
      <c r="F162" s="15"/>
      <c r="G162" s="14" t="str">
        <f>IFERROR(INDEX(#REF!,MATCH($D162,#REF!,0)),"Pièce")</f>
        <v>Pièce</v>
      </c>
      <c r="H162" s="14">
        <f>IFERROR(INDEX(#REF!,MATCH(bdd!D162,#REF!,0)),0)</f>
        <v>0</v>
      </c>
      <c r="I162" s="14">
        <f>IFERROR(INDEX(#REF!,MATCH(bdd!D162,#REF!,0)),0)</f>
        <v>0</v>
      </c>
      <c r="J162" s="14">
        <f>IFERROR(K162/INDEX(#REF!,MATCH(bdd!D162,#REF!,0)),0)</f>
        <v>0</v>
      </c>
      <c r="K162" s="14" t="e">
        <f>IF(E162="",0,INDEX(#REF!,MATCH(bdd!E162,#REF!,0))+IF(F162="",0,INDEX(#REF!,MATCH(bdd!F162,#REF!,0))))</f>
        <v>#REF!</v>
      </c>
      <c r="L162" s="14">
        <f>IFERROR(INDEX(#REF!,MATCH(bdd!D162,#REF!,0)),0)</f>
        <v>0</v>
      </c>
      <c r="M162" s="14">
        <f t="shared" si="15"/>
        <v>0</v>
      </c>
      <c r="N162" s="14">
        <f>IFERROR(INDEX(#REF!,MATCH(bdd!$D162,#REF!,0)),0)</f>
        <v>0</v>
      </c>
      <c r="O162" s="14">
        <f>IFERROR(INDEX(#REF!,MATCH(bdd!$D162,#REF!,0)),0)</f>
        <v>0</v>
      </c>
      <c r="P162" s="14">
        <f>IFERROR(INDEX(#REF!,MATCH(bdd!$D162,#REF!,0)),0)</f>
        <v>0</v>
      </c>
      <c r="Q162" s="32">
        <f t="shared" si="13"/>
        <v>0</v>
      </c>
      <c r="R162" s="29">
        <f t="shared" si="16"/>
        <v>0</v>
      </c>
      <c r="S162" s="14">
        <f t="shared" si="14"/>
        <v>1</v>
      </c>
    </row>
    <row r="163" spans="1:19" ht="15.75">
      <c r="A163" s="7"/>
      <c r="B163" s="13">
        <v>306336001</v>
      </c>
      <c r="C163" s="21" t="s">
        <v>437</v>
      </c>
      <c r="D163" s="13" t="s">
        <v>246</v>
      </c>
      <c r="E163" s="13"/>
      <c r="F163" s="14"/>
      <c r="G163" s="14" t="str">
        <f>IFERROR(INDEX(#REF!,MATCH($D163,#REF!,0)),"Pièce")</f>
        <v>Pièce</v>
      </c>
      <c r="H163" s="14">
        <f>IFERROR(INDEX(#REF!,MATCH(bdd!D163,#REF!,0)),0)</f>
        <v>0</v>
      </c>
      <c r="I163" s="14">
        <f>IFERROR(INDEX(#REF!,MATCH(bdd!D163,#REF!,0)),0)</f>
        <v>0</v>
      </c>
      <c r="J163" s="14">
        <f>IFERROR(K163/INDEX(#REF!,MATCH(bdd!D163,#REF!,0)),0)</f>
        <v>0</v>
      </c>
      <c r="K163" s="14">
        <f>IF(E163="",0,INDEX(#REF!,MATCH(bdd!E163,#REF!,0))+IF(F163="",0,INDEX(#REF!,MATCH(bdd!F163,#REF!,0))))</f>
        <v>0</v>
      </c>
      <c r="L163" s="14">
        <f>IFERROR(INDEX(#REF!,MATCH(bdd!D163,#REF!,0)),0)</f>
        <v>0</v>
      </c>
      <c r="M163" s="14">
        <f t="shared" si="15"/>
        <v>0</v>
      </c>
      <c r="N163" s="14">
        <f>IFERROR(INDEX(#REF!,MATCH(bdd!$D163,#REF!,0)),0)</f>
        <v>0</v>
      </c>
      <c r="O163" s="14">
        <f>IFERROR(INDEX(#REF!,MATCH(bdd!$D163,#REF!,0)),0)</f>
        <v>0</v>
      </c>
      <c r="P163" s="14">
        <f>IFERROR(INDEX(#REF!,MATCH(bdd!$D163,#REF!,0)),0)</f>
        <v>0</v>
      </c>
      <c r="Q163" s="32">
        <f t="shared" si="13"/>
        <v>0</v>
      </c>
      <c r="R163" s="29">
        <f t="shared" si="16"/>
        <v>0</v>
      </c>
      <c r="S163" s="14">
        <f t="shared" si="14"/>
        <v>1</v>
      </c>
    </row>
    <row r="164" spans="1:19" ht="15.75">
      <c r="A164" s="7"/>
      <c r="B164" s="13">
        <v>300370001</v>
      </c>
      <c r="C164" s="21">
        <v>1</v>
      </c>
      <c r="D164" s="13" t="s">
        <v>247</v>
      </c>
      <c r="E164" s="13"/>
      <c r="F164" s="14"/>
      <c r="G164" s="14" t="str">
        <f>IFERROR(INDEX(#REF!,MATCH($D164,#REF!,0)),"Pièce")</f>
        <v>Pièce</v>
      </c>
      <c r="H164" s="14">
        <f>IFERROR(INDEX(#REF!,MATCH(bdd!D164,#REF!,0)),0)</f>
        <v>0</v>
      </c>
      <c r="I164" s="14">
        <f>IFERROR(INDEX(#REF!,MATCH(bdd!D164,#REF!,0)),0)</f>
        <v>0</v>
      </c>
      <c r="J164" s="14">
        <f>IFERROR(K164/INDEX(#REF!,MATCH(bdd!D164,#REF!,0)),0)</f>
        <v>0</v>
      </c>
      <c r="K164" s="14">
        <f>IF(E164="",0,INDEX(#REF!,MATCH(bdd!E164,#REF!,0))+IF(F164="",0,INDEX(#REF!,MATCH(bdd!F164,#REF!,0))))</f>
        <v>0</v>
      </c>
      <c r="L164" s="14">
        <f>IFERROR(INDEX(#REF!,MATCH(bdd!D164,#REF!,0)),0)</f>
        <v>0</v>
      </c>
      <c r="M164" s="14">
        <f t="shared" si="15"/>
        <v>0</v>
      </c>
      <c r="N164" s="14">
        <f>IFERROR(INDEX(#REF!,MATCH(bdd!$D164,#REF!,0)),0)</f>
        <v>0</v>
      </c>
      <c r="O164" s="14">
        <f>IFERROR(INDEX(#REF!,MATCH(bdd!$D164,#REF!,0)),0)</f>
        <v>0</v>
      </c>
      <c r="P164" s="14">
        <f>IFERROR(INDEX(#REF!,MATCH(bdd!$D164,#REF!,0)),0)</f>
        <v>0</v>
      </c>
      <c r="Q164" s="32">
        <f t="shared" si="13"/>
        <v>0</v>
      </c>
      <c r="R164" s="29">
        <f t="shared" si="16"/>
        <v>0</v>
      </c>
      <c r="S164" s="14">
        <f t="shared" si="14"/>
        <v>1</v>
      </c>
    </row>
    <row r="165" spans="1:19" ht="15.75">
      <c r="A165" s="7"/>
      <c r="B165" s="13">
        <v>300373001</v>
      </c>
      <c r="C165" s="21">
        <v>1</v>
      </c>
      <c r="D165" s="13" t="s">
        <v>248</v>
      </c>
      <c r="E165" s="15" t="s">
        <v>387</v>
      </c>
      <c r="F165" s="14"/>
      <c r="G165" s="14" t="str">
        <f>IFERROR(INDEX(#REF!,MATCH($D165,#REF!,0)),"Pièce")</f>
        <v>Pièce</v>
      </c>
      <c r="H165" s="14">
        <f>IFERROR(INDEX(#REF!,MATCH(bdd!D165,#REF!,0)),0)</f>
        <v>0</v>
      </c>
      <c r="I165" s="14">
        <f>IFERROR(INDEX(#REF!,MATCH(bdd!D165,#REF!,0)),0)</f>
        <v>0</v>
      </c>
      <c r="J165" s="14">
        <f>IFERROR(K165/INDEX(#REF!,MATCH(bdd!D165,#REF!,0)),0)</f>
        <v>0</v>
      </c>
      <c r="K165" s="14">
        <v>0</v>
      </c>
      <c r="L165" s="14">
        <f>IFERROR(INDEX(#REF!,MATCH(bdd!D165,#REF!,0)),0)</f>
        <v>0</v>
      </c>
      <c r="M165" s="14">
        <f t="shared" si="15"/>
        <v>0</v>
      </c>
      <c r="N165" s="14">
        <f>IFERROR(INDEX(#REF!,MATCH(bdd!$D165,#REF!,0)),0)</f>
        <v>0</v>
      </c>
      <c r="O165" s="14">
        <f>IFERROR(INDEX(#REF!,MATCH(bdd!$D165,#REF!,0)),0)</f>
        <v>0</v>
      </c>
      <c r="P165" s="14">
        <f>IFERROR(INDEX(#REF!,MATCH(bdd!$D165,#REF!,0)),0)</f>
        <v>0</v>
      </c>
      <c r="Q165" s="32">
        <f t="shared" si="13"/>
        <v>0</v>
      </c>
      <c r="R165" s="29">
        <f t="shared" si="16"/>
        <v>0</v>
      </c>
      <c r="S165" s="14">
        <f t="shared" si="14"/>
        <v>1</v>
      </c>
    </row>
    <row r="166" spans="1:19" ht="15.75">
      <c r="A166" s="7"/>
      <c r="B166" s="13">
        <v>300376001</v>
      </c>
      <c r="C166" s="21">
        <v>1</v>
      </c>
      <c r="D166" s="13" t="s">
        <v>67</v>
      </c>
      <c r="E166" s="13" t="s">
        <v>443</v>
      </c>
      <c r="F166" s="14"/>
      <c r="G166" s="14" t="str">
        <f>IFERROR(INDEX(#REF!,MATCH($D166,#REF!,0)),"Pièce")</f>
        <v>Pièce</v>
      </c>
      <c r="H166" s="14">
        <f>IFERROR(INDEX(#REF!,MATCH(bdd!D166,#REF!,0)),0)</f>
        <v>0</v>
      </c>
      <c r="I166" s="14">
        <f>IFERROR(INDEX(#REF!,MATCH(bdd!D166,#REF!,0)),0)</f>
        <v>0</v>
      </c>
      <c r="J166" s="14">
        <f>IFERROR(K166/INDEX(#REF!,MATCH(bdd!D166,#REF!,0)),0)</f>
        <v>0</v>
      </c>
      <c r="K166" s="14" t="e">
        <f>IF(E166="",0,INDEX(#REF!,MATCH(bdd!E166,#REF!,0))+IF(F166="",0,INDEX(#REF!,MATCH(bdd!F166,#REF!,0))))</f>
        <v>#REF!</v>
      </c>
      <c r="L166" s="14">
        <f>IFERROR(INDEX(#REF!,MATCH(bdd!D166,#REF!,0)),0)</f>
        <v>0</v>
      </c>
      <c r="M166" s="14">
        <f t="shared" si="15"/>
        <v>0</v>
      </c>
      <c r="N166" s="14">
        <f>IFERROR(INDEX(#REF!,MATCH(bdd!$D166,#REF!,0)),0)</f>
        <v>0</v>
      </c>
      <c r="O166" s="14">
        <f>IFERROR(INDEX(#REF!,MATCH(bdd!$D166,#REF!,0)),0)</f>
        <v>0</v>
      </c>
      <c r="P166" s="14">
        <f>IFERROR(INDEX(#REF!,MATCH(bdd!$D166,#REF!,0)),0)</f>
        <v>0</v>
      </c>
      <c r="Q166" s="32">
        <f t="shared" si="13"/>
        <v>0</v>
      </c>
      <c r="R166" s="29">
        <f t="shared" si="16"/>
        <v>0</v>
      </c>
      <c r="S166" s="14">
        <f t="shared" si="14"/>
        <v>1</v>
      </c>
    </row>
    <row r="167" spans="1:19" ht="15.75">
      <c r="A167" s="7"/>
      <c r="B167" s="13">
        <v>303926001</v>
      </c>
      <c r="C167" s="21">
        <v>1</v>
      </c>
      <c r="D167" s="13" t="s">
        <v>68</v>
      </c>
      <c r="E167" s="13"/>
      <c r="F167" s="14"/>
      <c r="G167" s="14" t="str">
        <f>IFERROR(INDEX(#REF!,MATCH($D167,#REF!,0)),"Pièce")</f>
        <v>Pièce</v>
      </c>
      <c r="H167" s="14">
        <f>IFERROR(INDEX(#REF!,MATCH(bdd!D167,#REF!,0)),0)</f>
        <v>0</v>
      </c>
      <c r="I167" s="14">
        <f>IFERROR(INDEX(#REF!,MATCH(bdd!D167,#REF!,0)),0)</f>
        <v>0</v>
      </c>
      <c r="J167" s="14">
        <f>IFERROR(K167/INDEX(#REF!,MATCH(bdd!D167,#REF!,0)),0)</f>
        <v>0</v>
      </c>
      <c r="K167" s="14">
        <f>IF(E167="",0,INDEX(#REF!,MATCH(bdd!E167,#REF!,0))+IF(F167="",0,INDEX(#REF!,MATCH(bdd!F167,#REF!,0))))</f>
        <v>0</v>
      </c>
      <c r="L167" s="14">
        <f>IFERROR(INDEX(#REF!,MATCH(bdd!D167,#REF!,0)),0)</f>
        <v>0</v>
      </c>
      <c r="M167" s="14">
        <f t="shared" si="15"/>
        <v>0</v>
      </c>
      <c r="N167" s="14">
        <f>IFERROR(INDEX(#REF!,MATCH(bdd!$D167,#REF!,0)),0)</f>
        <v>0</v>
      </c>
      <c r="O167" s="14">
        <f>IFERROR(INDEX(#REF!,MATCH(bdd!$D167,#REF!,0)),0)</f>
        <v>0</v>
      </c>
      <c r="P167" s="14">
        <f>IFERROR(INDEX(#REF!,MATCH(bdd!$D167,#REF!,0)),0)</f>
        <v>0</v>
      </c>
      <c r="Q167" s="32">
        <f t="shared" si="13"/>
        <v>0</v>
      </c>
      <c r="R167" s="29">
        <f t="shared" si="16"/>
        <v>0</v>
      </c>
      <c r="S167" s="14">
        <f t="shared" si="14"/>
        <v>1</v>
      </c>
    </row>
    <row r="168" spans="1:19" ht="15.75">
      <c r="A168" s="7"/>
      <c r="B168" s="13">
        <v>300619001</v>
      </c>
      <c r="C168" s="21" t="s">
        <v>437</v>
      </c>
      <c r="D168" s="13" t="s">
        <v>69</v>
      </c>
      <c r="E168" s="15" t="s">
        <v>335</v>
      </c>
      <c r="F168" s="14"/>
      <c r="G168" s="14" t="str">
        <f>IFERROR(INDEX(#REF!,MATCH($D168,#REF!,0)),"Pièce")</f>
        <v>Pièce</v>
      </c>
      <c r="H168" s="14">
        <f>IFERROR(INDEX(#REF!,MATCH(bdd!D168,#REF!,0)),0)</f>
        <v>0</v>
      </c>
      <c r="I168" s="14">
        <f>IFERROR(INDEX(#REF!,MATCH(bdd!D168,#REF!,0)),0)</f>
        <v>0</v>
      </c>
      <c r="J168" s="14">
        <f>IFERROR(K168/INDEX(#REF!,MATCH(bdd!D168,#REF!,0)),0)</f>
        <v>0</v>
      </c>
      <c r="K168" s="14" t="e">
        <f>IF(E168="",0,INDEX(#REF!,MATCH(bdd!E168,#REF!,0))+IF(F168="",0,INDEX(#REF!,MATCH(bdd!F168,#REF!,0))))</f>
        <v>#REF!</v>
      </c>
      <c r="L168" s="14">
        <f>IFERROR(INDEX(#REF!,MATCH(bdd!D168,#REF!,0)),0)</f>
        <v>0</v>
      </c>
      <c r="M168" s="14">
        <f t="shared" si="15"/>
        <v>0</v>
      </c>
      <c r="N168" s="14">
        <f>IFERROR(INDEX(#REF!,MATCH(bdd!$D168,#REF!,0)),0)</f>
        <v>0</v>
      </c>
      <c r="O168" s="14">
        <f>IFERROR(INDEX(#REF!,MATCH(bdd!$D168,#REF!,0)),0)</f>
        <v>0</v>
      </c>
      <c r="P168" s="14">
        <f>IFERROR(INDEX(#REF!,MATCH(bdd!$D168,#REF!,0)),0)</f>
        <v>0</v>
      </c>
      <c r="Q168" s="32">
        <f t="shared" si="13"/>
        <v>0</v>
      </c>
      <c r="R168" s="29">
        <f t="shared" si="16"/>
        <v>0</v>
      </c>
      <c r="S168" s="14">
        <f t="shared" si="14"/>
        <v>1</v>
      </c>
    </row>
    <row r="169" spans="1:19" ht="31.5">
      <c r="A169" s="7"/>
      <c r="B169" s="13">
        <v>307355001</v>
      </c>
      <c r="C169" s="21" t="s">
        <v>437</v>
      </c>
      <c r="D169" s="13" t="s">
        <v>70</v>
      </c>
      <c r="E169" s="13"/>
      <c r="F169" s="14"/>
      <c r="G169" s="14" t="str">
        <f>IFERROR(INDEX(#REF!,MATCH($D169,#REF!,0)),"Pièce")</f>
        <v>Pièce</v>
      </c>
      <c r="H169" s="14">
        <f>IFERROR(INDEX(#REF!,MATCH(bdd!D169,#REF!,0)),0)</f>
        <v>0</v>
      </c>
      <c r="I169" s="14">
        <f>IFERROR(INDEX(#REF!,MATCH(bdd!D169,#REF!,0)),0)</f>
        <v>0</v>
      </c>
      <c r="J169" s="14">
        <f>IFERROR(K169/INDEX(#REF!,MATCH(bdd!D169,#REF!,0)),0)</f>
        <v>0</v>
      </c>
      <c r="K169" s="14">
        <f>IF(E169="",0,INDEX(#REF!,MATCH(bdd!E169,#REF!,0))+IF(F169="",0,INDEX(#REF!,MATCH(bdd!F169,#REF!,0))))</f>
        <v>0</v>
      </c>
      <c r="L169" s="14">
        <f>IFERROR(INDEX(#REF!,MATCH(bdd!D169,#REF!,0)),0)</f>
        <v>0</v>
      </c>
      <c r="M169" s="14">
        <f t="shared" si="15"/>
        <v>0</v>
      </c>
      <c r="N169" s="14">
        <f>IFERROR(INDEX(#REF!,MATCH(bdd!$D169,#REF!,0)),0)</f>
        <v>0</v>
      </c>
      <c r="O169" s="14">
        <f>IFERROR(INDEX(#REF!,MATCH(bdd!$D169,#REF!,0)),0)</f>
        <v>0</v>
      </c>
      <c r="P169" s="14">
        <f>IFERROR(INDEX(#REF!,MATCH(bdd!$D169,#REF!,0)),0)</f>
        <v>0</v>
      </c>
      <c r="Q169" s="32">
        <f t="shared" si="13"/>
        <v>0</v>
      </c>
      <c r="R169" s="29">
        <f t="shared" si="16"/>
        <v>0</v>
      </c>
      <c r="S169" s="14">
        <f t="shared" si="14"/>
        <v>1</v>
      </c>
    </row>
    <row r="170" spans="1:19" ht="15.75">
      <c r="A170" s="7"/>
      <c r="B170" s="13">
        <v>300622001</v>
      </c>
      <c r="C170" s="21" t="s">
        <v>437</v>
      </c>
      <c r="D170" s="13" t="s">
        <v>71</v>
      </c>
      <c r="E170" s="15" t="s">
        <v>336</v>
      </c>
      <c r="F170" s="14"/>
      <c r="G170" s="14" t="str">
        <f>IFERROR(INDEX(#REF!,MATCH($D170,#REF!,0)),"Pièce")</f>
        <v>Pièce</v>
      </c>
      <c r="H170" s="14">
        <f>IFERROR(INDEX(#REF!,MATCH(bdd!D170,#REF!,0)),0)</f>
        <v>0</v>
      </c>
      <c r="I170" s="14">
        <f>IFERROR(INDEX(#REF!,MATCH(bdd!D170,#REF!,0)),0)</f>
        <v>0</v>
      </c>
      <c r="J170" s="14">
        <f>IFERROR(K170/INDEX(#REF!,MATCH(bdd!D170,#REF!,0)),0)</f>
        <v>0</v>
      </c>
      <c r="K170" s="14" t="e">
        <f>IF(E170="",0,INDEX(#REF!,MATCH(bdd!E170,#REF!,0))+IF(F170="",0,INDEX(#REF!,MATCH(bdd!F170,#REF!,0))))</f>
        <v>#REF!</v>
      </c>
      <c r="L170" s="14">
        <f>IFERROR(INDEX(#REF!,MATCH(bdd!D170,#REF!,0)),0)</f>
        <v>0</v>
      </c>
      <c r="M170" s="14">
        <f t="shared" si="15"/>
        <v>0</v>
      </c>
      <c r="N170" s="14">
        <f>IFERROR(INDEX(#REF!,MATCH(bdd!$D170,#REF!,0)),0)</f>
        <v>0</v>
      </c>
      <c r="O170" s="14">
        <f>IFERROR(INDEX(#REF!,MATCH(bdd!$D170,#REF!,0)),0)</f>
        <v>0</v>
      </c>
      <c r="P170" s="14">
        <f>IFERROR(INDEX(#REF!,MATCH(bdd!$D170,#REF!,0)),0)</f>
        <v>0</v>
      </c>
      <c r="Q170" s="32">
        <f t="shared" si="13"/>
        <v>0</v>
      </c>
      <c r="R170" s="29">
        <f t="shared" si="16"/>
        <v>0</v>
      </c>
      <c r="S170" s="14">
        <f t="shared" si="14"/>
        <v>1</v>
      </c>
    </row>
    <row r="171" spans="1:19" ht="15.75">
      <c r="A171" s="7"/>
      <c r="B171" s="13">
        <v>300623001</v>
      </c>
      <c r="C171" s="21" t="s">
        <v>437</v>
      </c>
      <c r="D171" s="13" t="s">
        <v>72</v>
      </c>
      <c r="E171" s="15" t="s">
        <v>337</v>
      </c>
      <c r="F171" s="14"/>
      <c r="G171" s="14" t="str">
        <f>IFERROR(INDEX(#REF!,MATCH($D171,#REF!,0)),"Pièce")</f>
        <v>Pièce</v>
      </c>
      <c r="H171" s="14">
        <f>IFERROR(INDEX(#REF!,MATCH(bdd!D171,#REF!,0)),0)</f>
        <v>0</v>
      </c>
      <c r="I171" s="14">
        <f>IFERROR(INDEX(#REF!,MATCH(bdd!D171,#REF!,0)),0)</f>
        <v>0</v>
      </c>
      <c r="J171" s="14">
        <f>IFERROR(K171/INDEX(#REF!,MATCH(bdd!D171,#REF!,0)),0)</f>
        <v>0</v>
      </c>
      <c r="K171" s="14" t="e">
        <f>IF(E171="",0,INDEX(#REF!,MATCH(bdd!E171,#REF!,0))+IF(F171="",0,INDEX(#REF!,MATCH(bdd!F171,#REF!,0))))</f>
        <v>#REF!</v>
      </c>
      <c r="L171" s="14">
        <f>IFERROR(INDEX(#REF!,MATCH(bdd!D171,#REF!,0)),0)</f>
        <v>0</v>
      </c>
      <c r="M171" s="14">
        <f t="shared" si="15"/>
        <v>0</v>
      </c>
      <c r="N171" s="14">
        <f>IFERROR(INDEX(#REF!,MATCH(bdd!$D171,#REF!,0)),0)</f>
        <v>0</v>
      </c>
      <c r="O171" s="14">
        <f>IFERROR(INDEX(#REF!,MATCH(bdd!$D171,#REF!,0)),0)</f>
        <v>0</v>
      </c>
      <c r="P171" s="14">
        <f>IFERROR(INDEX(#REF!,MATCH(bdd!$D171,#REF!,0)),0)</f>
        <v>0</v>
      </c>
      <c r="Q171" s="32">
        <f t="shared" si="13"/>
        <v>0</v>
      </c>
      <c r="R171" s="29">
        <f t="shared" si="16"/>
        <v>0</v>
      </c>
      <c r="S171" s="14">
        <f t="shared" si="14"/>
        <v>1</v>
      </c>
    </row>
    <row r="172" spans="1:19" ht="15.75">
      <c r="A172" s="7"/>
      <c r="B172" s="13">
        <v>300625001</v>
      </c>
      <c r="C172" s="21" t="s">
        <v>437</v>
      </c>
      <c r="D172" s="13" t="s">
        <v>73</v>
      </c>
      <c r="E172" s="15" t="s">
        <v>338</v>
      </c>
      <c r="F172" s="14"/>
      <c r="G172" s="14" t="str">
        <f>IFERROR(INDEX(#REF!,MATCH($D172,#REF!,0)),"Pièce")</f>
        <v>Pièce</v>
      </c>
      <c r="H172" s="14">
        <f>IFERROR(INDEX(#REF!,MATCH(bdd!D172,#REF!,0)),0)</f>
        <v>0</v>
      </c>
      <c r="I172" s="14">
        <f>IFERROR(INDEX(#REF!,MATCH(bdd!D172,#REF!,0)),0)</f>
        <v>0</v>
      </c>
      <c r="J172" s="14">
        <f>IFERROR(K172/INDEX(#REF!,MATCH(bdd!D172,#REF!,0)),0)</f>
        <v>0</v>
      </c>
      <c r="K172" s="14" t="e">
        <f>IF(E172="",0,INDEX(#REF!,MATCH(bdd!E172,#REF!,0))+IF(F172="",0,INDEX(#REF!,MATCH(bdd!F172,#REF!,0))))</f>
        <v>#REF!</v>
      </c>
      <c r="L172" s="14">
        <f>IFERROR(INDEX(#REF!,MATCH(bdd!D172,#REF!,0)),0)</f>
        <v>0</v>
      </c>
      <c r="M172" s="14">
        <f t="shared" si="15"/>
        <v>0</v>
      </c>
      <c r="N172" s="14">
        <f>IFERROR(INDEX(#REF!,MATCH(bdd!$D172,#REF!,0)),0)</f>
        <v>0</v>
      </c>
      <c r="O172" s="14">
        <f>IFERROR(INDEX(#REF!,MATCH(bdd!$D172,#REF!,0)),0)</f>
        <v>0</v>
      </c>
      <c r="P172" s="14">
        <f>IFERROR(INDEX(#REF!,MATCH(bdd!$D172,#REF!,0)),0)</f>
        <v>0</v>
      </c>
      <c r="Q172" s="32">
        <f t="shared" si="13"/>
        <v>0</v>
      </c>
      <c r="R172" s="29">
        <f t="shared" si="16"/>
        <v>0</v>
      </c>
      <c r="S172" s="14">
        <f t="shared" si="14"/>
        <v>1</v>
      </c>
    </row>
    <row r="173" spans="1:19" ht="15.75">
      <c r="A173" s="7"/>
      <c r="B173" s="13">
        <v>300626001</v>
      </c>
      <c r="C173" s="21" t="s">
        <v>437</v>
      </c>
      <c r="D173" s="13" t="s">
        <v>74</v>
      </c>
      <c r="E173" s="15" t="s">
        <v>339</v>
      </c>
      <c r="F173" s="14"/>
      <c r="G173" s="14" t="str">
        <f>IFERROR(INDEX(#REF!,MATCH($D173,#REF!,0)),"Pièce")</f>
        <v>Pièce</v>
      </c>
      <c r="H173" s="14">
        <f>IFERROR(INDEX(#REF!,MATCH(bdd!D173,#REF!,0)),0)</f>
        <v>0</v>
      </c>
      <c r="I173" s="14">
        <f>IFERROR(INDEX(#REF!,MATCH(bdd!D173,#REF!,0)),0)</f>
        <v>0</v>
      </c>
      <c r="J173" s="14">
        <f>IFERROR(K173/INDEX(#REF!,MATCH(bdd!D173,#REF!,0)),0)</f>
        <v>0</v>
      </c>
      <c r="K173" s="14" t="e">
        <f>IF(E173="",0,INDEX(#REF!,MATCH(bdd!E173,#REF!,0))+IF(F173="",0,INDEX(#REF!,MATCH(bdd!F173,#REF!,0))))</f>
        <v>#REF!</v>
      </c>
      <c r="L173" s="14">
        <f>IFERROR(INDEX(#REF!,MATCH(bdd!D173,#REF!,0)),0)</f>
        <v>0</v>
      </c>
      <c r="M173" s="14">
        <f t="shared" si="15"/>
        <v>0</v>
      </c>
      <c r="N173" s="14">
        <f>IFERROR(INDEX(#REF!,MATCH(bdd!$D173,#REF!,0)),0)</f>
        <v>0</v>
      </c>
      <c r="O173" s="14">
        <f>IFERROR(INDEX(#REF!,MATCH(bdd!$D173,#REF!,0)),0)</f>
        <v>0</v>
      </c>
      <c r="P173" s="14">
        <f>IFERROR(INDEX(#REF!,MATCH(bdd!$D173,#REF!,0)),0)</f>
        <v>0</v>
      </c>
      <c r="Q173" s="32">
        <f t="shared" si="13"/>
        <v>0</v>
      </c>
      <c r="R173" s="29">
        <f t="shared" si="16"/>
        <v>0</v>
      </c>
      <c r="S173" s="14">
        <f t="shared" si="14"/>
        <v>1</v>
      </c>
    </row>
    <row r="174" spans="1:19" ht="15.75">
      <c r="A174" s="7"/>
      <c r="B174" s="13">
        <v>300627001</v>
      </c>
      <c r="C174" s="21" t="s">
        <v>437</v>
      </c>
      <c r="D174" s="13" t="s">
        <v>75</v>
      </c>
      <c r="E174" s="13"/>
      <c r="F174" s="14"/>
      <c r="G174" s="14" t="str">
        <f>IFERROR(INDEX(#REF!,MATCH($D174,#REF!,0)),"Pièce")</f>
        <v>Pièce</v>
      </c>
      <c r="H174" s="14">
        <f>IFERROR(INDEX(#REF!,MATCH(bdd!D174,#REF!,0)),0)</f>
        <v>0</v>
      </c>
      <c r="I174" s="14">
        <f>IFERROR(INDEX(#REF!,MATCH(bdd!D174,#REF!,0)),0)</f>
        <v>0</v>
      </c>
      <c r="J174" s="14">
        <f>IFERROR(K174/INDEX(#REF!,MATCH(bdd!D174,#REF!,0)),0)</f>
        <v>0</v>
      </c>
      <c r="K174" s="14">
        <f>IF(E174="",0,INDEX(#REF!,MATCH(bdd!E174,#REF!,0))+IF(F174="",0,INDEX(#REF!,MATCH(bdd!F174,#REF!,0))))</f>
        <v>0</v>
      </c>
      <c r="L174" s="14">
        <f>IFERROR(INDEX(#REF!,MATCH(bdd!D174,#REF!,0)),0)</f>
        <v>0</v>
      </c>
      <c r="M174" s="14">
        <f t="shared" si="15"/>
        <v>0</v>
      </c>
      <c r="N174" s="14">
        <f>IFERROR(INDEX(#REF!,MATCH(bdd!$D174,#REF!,0)),0)</f>
        <v>0</v>
      </c>
      <c r="O174" s="14">
        <f>IFERROR(INDEX(#REF!,MATCH(bdd!$D174,#REF!,0)),0)</f>
        <v>0</v>
      </c>
      <c r="P174" s="14">
        <f>IFERROR(INDEX(#REF!,MATCH(bdd!$D174,#REF!,0)),0)</f>
        <v>0</v>
      </c>
      <c r="Q174" s="32"/>
      <c r="R174" s="29">
        <f t="shared" si="16"/>
        <v>0</v>
      </c>
      <c r="S174" s="14">
        <f t="shared" si="14"/>
        <v>1</v>
      </c>
    </row>
    <row r="175" spans="1:19" ht="15.75">
      <c r="A175" s="7"/>
      <c r="B175" s="13">
        <v>307244001</v>
      </c>
      <c r="C175" s="21" t="s">
        <v>437</v>
      </c>
      <c r="D175" s="13" t="s">
        <v>76</v>
      </c>
      <c r="E175" s="15" t="s">
        <v>340</v>
      </c>
      <c r="F175" s="14"/>
      <c r="G175" s="14" t="str">
        <f>IFERROR(INDEX(#REF!,MATCH($D175,#REF!,0)),"Pièce")</f>
        <v>Pièce</v>
      </c>
      <c r="H175" s="14">
        <f>IFERROR(INDEX(#REF!,MATCH(bdd!D175,#REF!,0)),0)</f>
        <v>0</v>
      </c>
      <c r="I175" s="14">
        <f>IFERROR(INDEX(#REF!,MATCH(bdd!D175,#REF!,0)),0)</f>
        <v>0</v>
      </c>
      <c r="J175" s="14">
        <f>IFERROR(K175/INDEX(#REF!,MATCH(bdd!D175,#REF!,0)),0)</f>
        <v>0</v>
      </c>
      <c r="K175" s="14" t="e">
        <f>IF(E175="",0,INDEX(#REF!,MATCH(bdd!E175,#REF!,0))+IF(F175="",0,INDEX(#REF!,MATCH(bdd!F175,#REF!,0))))</f>
        <v>#REF!</v>
      </c>
      <c r="L175" s="14">
        <f>IFERROR(INDEX(#REF!,MATCH(bdd!D175,#REF!,0)),0)</f>
        <v>0</v>
      </c>
      <c r="M175" s="14">
        <f t="shared" si="15"/>
        <v>0</v>
      </c>
      <c r="N175" s="14">
        <f>IFERROR(INDEX(#REF!,MATCH(bdd!$D175,#REF!,0)),0)</f>
        <v>0</v>
      </c>
      <c r="O175" s="14">
        <f>IFERROR(INDEX(#REF!,MATCH(bdd!$D175,#REF!,0)),0)</f>
        <v>0</v>
      </c>
      <c r="P175" s="14">
        <f>IFERROR(INDEX(#REF!,MATCH(bdd!$D175,#REF!,0)),0)</f>
        <v>0</v>
      </c>
      <c r="Q175" s="32">
        <f t="shared" ref="Q175:Q195" si="17">(H175+J175-N175)-L175</f>
        <v>0</v>
      </c>
      <c r="R175" s="29">
        <f t="shared" si="16"/>
        <v>0</v>
      </c>
      <c r="S175" s="14">
        <f t="shared" si="14"/>
        <v>1</v>
      </c>
    </row>
    <row r="176" spans="1:19" ht="15.75">
      <c r="A176" s="7"/>
      <c r="B176" s="13">
        <v>300628001</v>
      </c>
      <c r="C176" s="21" t="s">
        <v>437</v>
      </c>
      <c r="D176" s="13" t="s">
        <v>77</v>
      </c>
      <c r="E176" s="15" t="s">
        <v>341</v>
      </c>
      <c r="F176" s="14"/>
      <c r="G176" s="14" t="str">
        <f>IFERROR(INDEX(#REF!,MATCH($D176,#REF!,0)),"Pièce")</f>
        <v>Pièce</v>
      </c>
      <c r="H176" s="14">
        <f>IFERROR(INDEX(#REF!,MATCH(bdd!D176,#REF!,0)),0)</f>
        <v>0</v>
      </c>
      <c r="I176" s="14">
        <f>IFERROR(INDEX(#REF!,MATCH(bdd!D176,#REF!,0)),0)</f>
        <v>0</v>
      </c>
      <c r="J176" s="14">
        <f>IFERROR(K176/INDEX(#REF!,MATCH(bdd!D176,#REF!,0)),0)</f>
        <v>0</v>
      </c>
      <c r="K176" s="14" t="e">
        <f>IF(E176="",0,INDEX(#REF!,MATCH(bdd!E176,#REF!,0))+IF(F176="",0,INDEX(#REF!,MATCH(bdd!F176,#REF!,0))))</f>
        <v>#REF!</v>
      </c>
      <c r="L176" s="14">
        <f>IFERROR(INDEX(#REF!,MATCH(bdd!D176,#REF!,0)),0)</f>
        <v>0</v>
      </c>
      <c r="M176" s="14">
        <f t="shared" si="15"/>
        <v>0</v>
      </c>
      <c r="N176" s="14">
        <f>IFERROR(INDEX(#REF!,MATCH(bdd!$D176,#REF!,0)),0)</f>
        <v>0</v>
      </c>
      <c r="O176" s="14">
        <f>IFERROR(INDEX(#REF!,MATCH(bdd!$D176,#REF!,0)),0)</f>
        <v>0</v>
      </c>
      <c r="P176" s="14">
        <f>IFERROR(INDEX(#REF!,MATCH(bdd!$D176,#REF!,0)),0)</f>
        <v>0</v>
      </c>
      <c r="Q176" s="32">
        <f t="shared" si="17"/>
        <v>0</v>
      </c>
      <c r="R176" s="29">
        <f t="shared" si="16"/>
        <v>0</v>
      </c>
      <c r="S176" s="14">
        <f t="shared" si="14"/>
        <v>1</v>
      </c>
    </row>
    <row r="177" spans="1:19" ht="15.75">
      <c r="A177" s="7"/>
      <c r="B177" s="13">
        <v>307399001</v>
      </c>
      <c r="C177" s="21" t="s">
        <v>437</v>
      </c>
      <c r="D177" s="13" t="s">
        <v>78</v>
      </c>
      <c r="E177" s="14"/>
      <c r="F177" s="14"/>
      <c r="G177" s="14" t="str">
        <f>IFERROR(INDEX(#REF!,MATCH($D177,#REF!,0)),"Pièce")</f>
        <v>Pièce</v>
      </c>
      <c r="H177" s="14">
        <f>IFERROR(INDEX(#REF!,MATCH(bdd!D177,#REF!,0)),0)</f>
        <v>0</v>
      </c>
      <c r="I177" s="14">
        <f>IFERROR(INDEX(#REF!,MATCH(bdd!D177,#REF!,0)),0)</f>
        <v>0</v>
      </c>
      <c r="J177" s="14">
        <f>IFERROR(K177/INDEX(#REF!,MATCH(bdd!D177,#REF!,0)),0)</f>
        <v>0</v>
      </c>
      <c r="K177" s="14">
        <f>IF(E177="",0,INDEX(#REF!,MATCH(bdd!E177,#REF!,0))+IF(F177="",0,INDEX(#REF!,MATCH(bdd!F177,#REF!,0))))</f>
        <v>0</v>
      </c>
      <c r="L177" s="14">
        <f>IFERROR(INDEX(#REF!,MATCH(bdd!D177,#REF!,0)),0)</f>
        <v>0</v>
      </c>
      <c r="M177" s="14">
        <f t="shared" si="15"/>
        <v>0</v>
      </c>
      <c r="N177" s="14">
        <f>IFERROR(INDEX(#REF!,MATCH(bdd!$D177,#REF!,0)),0)</f>
        <v>0</v>
      </c>
      <c r="O177" s="14">
        <f>IFERROR(INDEX(#REF!,MATCH(bdd!$D177,#REF!,0)),0)</f>
        <v>0</v>
      </c>
      <c r="P177" s="14">
        <f>IFERROR(INDEX(#REF!,MATCH(bdd!$D177,#REF!,0)),0)</f>
        <v>0</v>
      </c>
      <c r="Q177" s="32"/>
      <c r="R177" s="29">
        <f t="shared" si="16"/>
        <v>0</v>
      </c>
      <c r="S177" s="14">
        <f t="shared" si="14"/>
        <v>1</v>
      </c>
    </row>
    <row r="178" spans="1:19" ht="15.75">
      <c r="A178" s="7"/>
      <c r="B178" s="13">
        <v>300629001</v>
      </c>
      <c r="C178" s="21" t="s">
        <v>437</v>
      </c>
      <c r="D178" s="13" t="s">
        <v>79</v>
      </c>
      <c r="E178" s="15" t="s">
        <v>342</v>
      </c>
      <c r="F178" s="14"/>
      <c r="G178" s="14" t="str">
        <f>IFERROR(INDEX(#REF!,MATCH($D178,#REF!,0)),"Pièce")</f>
        <v>Pièce</v>
      </c>
      <c r="H178" s="14">
        <f>IFERROR(INDEX(#REF!,MATCH(bdd!D178,#REF!,0)),0)</f>
        <v>0</v>
      </c>
      <c r="I178" s="14">
        <f>IFERROR(INDEX(#REF!,MATCH(bdd!D178,#REF!,0)),0)</f>
        <v>0</v>
      </c>
      <c r="J178" s="14">
        <f>IFERROR(K178/INDEX(#REF!,MATCH(bdd!D178,#REF!,0)),0)</f>
        <v>0</v>
      </c>
      <c r="K178" s="14" t="e">
        <f>IF(E178="",0,INDEX(#REF!,MATCH(bdd!E178,#REF!,0))+IF(F178="",0,INDEX(#REF!,MATCH(bdd!F178,#REF!,0))))</f>
        <v>#REF!</v>
      </c>
      <c r="L178" s="14">
        <f>IFERROR(INDEX(#REF!,MATCH(bdd!D178,#REF!,0)),0)</f>
        <v>0</v>
      </c>
      <c r="M178" s="14">
        <f t="shared" si="15"/>
        <v>0</v>
      </c>
      <c r="N178" s="14">
        <f>IFERROR(INDEX(#REF!,MATCH(bdd!$D178,#REF!,0)),0)</f>
        <v>0</v>
      </c>
      <c r="O178" s="14">
        <f>IFERROR(INDEX(#REF!,MATCH(bdd!$D178,#REF!,0)),0)</f>
        <v>0</v>
      </c>
      <c r="P178" s="14">
        <f>IFERROR(INDEX(#REF!,MATCH(bdd!$D178,#REF!,0)),0)</f>
        <v>0</v>
      </c>
      <c r="Q178" s="32">
        <f t="shared" si="17"/>
        <v>0</v>
      </c>
      <c r="R178" s="29">
        <f t="shared" si="16"/>
        <v>0</v>
      </c>
      <c r="S178" s="14">
        <f t="shared" si="14"/>
        <v>1</v>
      </c>
    </row>
    <row r="179" spans="1:19" ht="15.75">
      <c r="A179" s="7"/>
      <c r="B179" s="13">
        <v>300630001</v>
      </c>
      <c r="C179" s="21" t="s">
        <v>437</v>
      </c>
      <c r="D179" s="13" t="s">
        <v>80</v>
      </c>
      <c r="E179" s="15" t="s">
        <v>343</v>
      </c>
      <c r="F179" s="14"/>
      <c r="G179" s="14" t="str">
        <f>IFERROR(INDEX(#REF!,MATCH($D179,#REF!,0)),"Pièce")</f>
        <v>Pièce</v>
      </c>
      <c r="H179" s="14">
        <f>IFERROR(INDEX(#REF!,MATCH(bdd!D179,#REF!,0)),0)</f>
        <v>0</v>
      </c>
      <c r="I179" s="14">
        <f>IFERROR(INDEX(#REF!,MATCH(bdd!D179,#REF!,0)),0)</f>
        <v>0</v>
      </c>
      <c r="J179" s="14">
        <f>IFERROR(K179/INDEX(#REF!,MATCH(bdd!D179,#REF!,0)),0)</f>
        <v>0</v>
      </c>
      <c r="K179" s="14" t="e">
        <f>IF(E179="",0,INDEX(#REF!,MATCH(bdd!E179,#REF!,0))+IF(F179="",0,INDEX(#REF!,MATCH(bdd!F179,#REF!,0))))</f>
        <v>#REF!</v>
      </c>
      <c r="L179" s="14">
        <f>IFERROR(INDEX(#REF!,MATCH(bdd!D179,#REF!,0)),0)</f>
        <v>0</v>
      </c>
      <c r="M179" s="14">
        <f t="shared" si="15"/>
        <v>0</v>
      </c>
      <c r="N179" s="14">
        <f>IFERROR(INDEX(#REF!,MATCH(bdd!$D179,#REF!,0)),0)</f>
        <v>0</v>
      </c>
      <c r="O179" s="14">
        <f>IFERROR(INDEX(#REF!,MATCH(bdd!$D179,#REF!,0)),0)</f>
        <v>0</v>
      </c>
      <c r="P179" s="14">
        <f>IFERROR(INDEX(#REF!,MATCH(bdd!$D179,#REF!,0)),0)</f>
        <v>0</v>
      </c>
      <c r="Q179" s="32">
        <f t="shared" si="17"/>
        <v>0</v>
      </c>
      <c r="R179" s="29">
        <f t="shared" si="16"/>
        <v>0</v>
      </c>
      <c r="S179" s="14">
        <f t="shared" si="14"/>
        <v>1</v>
      </c>
    </row>
    <row r="180" spans="1:19" ht="15.75">
      <c r="A180" s="7"/>
      <c r="B180" s="13">
        <v>307959001</v>
      </c>
      <c r="C180" s="21" t="s">
        <v>437</v>
      </c>
      <c r="D180" s="13" t="s">
        <v>81</v>
      </c>
      <c r="E180" s="13"/>
      <c r="F180" s="14"/>
      <c r="G180" s="14" t="str">
        <f>IFERROR(INDEX(#REF!,MATCH($D180,#REF!,0)),"Pièce")</f>
        <v>Pièce</v>
      </c>
      <c r="H180" s="14">
        <f>IFERROR(INDEX(#REF!,MATCH(bdd!D180,#REF!,0)),0)</f>
        <v>0</v>
      </c>
      <c r="I180" s="14">
        <f>IFERROR(INDEX(#REF!,MATCH(bdd!D180,#REF!,0)),0)</f>
        <v>0</v>
      </c>
      <c r="J180" s="14">
        <f>IFERROR(K180/INDEX(#REF!,MATCH(bdd!D180,#REF!,0)),0)</f>
        <v>0</v>
      </c>
      <c r="K180" s="14">
        <f>IF(E180="",0,INDEX(#REF!,MATCH(bdd!E180,#REF!,0))+IF(F180="",0,INDEX(#REF!,MATCH(bdd!F180,#REF!,0))))</f>
        <v>0</v>
      </c>
      <c r="L180" s="14">
        <f>IFERROR(INDEX(#REF!,MATCH(bdd!D180,#REF!,0)),0)</f>
        <v>0</v>
      </c>
      <c r="M180" s="14">
        <f t="shared" si="15"/>
        <v>0</v>
      </c>
      <c r="N180" s="14">
        <f>IFERROR(INDEX(#REF!,MATCH(bdd!$D180,#REF!,0)),0)</f>
        <v>0</v>
      </c>
      <c r="O180" s="14">
        <f>IFERROR(INDEX(#REF!,MATCH(bdd!$D180,#REF!,0)),0)</f>
        <v>0</v>
      </c>
      <c r="P180" s="14">
        <f>IFERROR(INDEX(#REF!,MATCH(bdd!$D180,#REF!,0)),0)</f>
        <v>0</v>
      </c>
      <c r="Q180" s="32">
        <f t="shared" si="17"/>
        <v>0</v>
      </c>
      <c r="R180" s="29">
        <f t="shared" si="16"/>
        <v>0</v>
      </c>
      <c r="S180" s="14">
        <f t="shared" si="14"/>
        <v>1</v>
      </c>
    </row>
    <row r="181" spans="1:19" ht="15.75">
      <c r="A181" s="7"/>
      <c r="B181" s="13">
        <v>307401001</v>
      </c>
      <c r="C181" s="21" t="s">
        <v>437</v>
      </c>
      <c r="D181" s="13" t="s">
        <v>82</v>
      </c>
      <c r="E181" s="13"/>
      <c r="F181" s="14"/>
      <c r="G181" s="14" t="str">
        <f>IFERROR(INDEX(#REF!,MATCH($D181,#REF!,0)),"Pièce")</f>
        <v>Pièce</v>
      </c>
      <c r="H181" s="14">
        <f>IFERROR(INDEX(#REF!,MATCH(bdd!D181,#REF!,0)),0)</f>
        <v>0</v>
      </c>
      <c r="I181" s="14">
        <f>IFERROR(INDEX(#REF!,MATCH(bdd!D181,#REF!,0)),0)</f>
        <v>0</v>
      </c>
      <c r="J181" s="14">
        <f>IFERROR(K181/INDEX(#REF!,MATCH(bdd!D181,#REF!,0)),0)</f>
        <v>0</v>
      </c>
      <c r="K181" s="14">
        <f>IF(E181="",0,INDEX(#REF!,MATCH(bdd!E181,#REF!,0))+IF(F181="",0,INDEX(#REF!,MATCH(bdd!F181,#REF!,0))))</f>
        <v>0</v>
      </c>
      <c r="L181" s="14">
        <f>IFERROR(INDEX(#REF!,MATCH(bdd!D181,#REF!,0)),0)</f>
        <v>0</v>
      </c>
      <c r="M181" s="14">
        <f t="shared" si="15"/>
        <v>0</v>
      </c>
      <c r="N181" s="14">
        <f>IFERROR(INDEX(#REF!,MATCH(bdd!$D181,#REF!,0)),0)</f>
        <v>0</v>
      </c>
      <c r="O181" s="14">
        <f>IFERROR(INDEX(#REF!,MATCH(bdd!$D181,#REF!,0)),0)</f>
        <v>0</v>
      </c>
      <c r="P181" s="14">
        <f>IFERROR(INDEX(#REF!,MATCH(bdd!$D181,#REF!,0)),0)</f>
        <v>0</v>
      </c>
      <c r="Q181" s="32">
        <f t="shared" si="17"/>
        <v>0</v>
      </c>
      <c r="R181" s="29">
        <f t="shared" si="16"/>
        <v>0</v>
      </c>
      <c r="S181" s="14">
        <f t="shared" si="14"/>
        <v>1</v>
      </c>
    </row>
    <row r="182" spans="1:19" ht="15.75">
      <c r="A182" s="7"/>
      <c r="B182" s="13">
        <v>305796001</v>
      </c>
      <c r="C182" s="21" t="s">
        <v>437</v>
      </c>
      <c r="D182" s="15" t="s">
        <v>274</v>
      </c>
      <c r="E182" s="15" t="s">
        <v>344</v>
      </c>
      <c r="F182" s="14"/>
      <c r="G182" s="14" t="str">
        <f>IFERROR(INDEX(#REF!,MATCH($D182,#REF!,0)),"Pièce")</f>
        <v>Pièce</v>
      </c>
      <c r="H182" s="14">
        <f>IFERROR(INDEX(#REF!,MATCH(bdd!D182,#REF!,0)),0)</f>
        <v>0</v>
      </c>
      <c r="I182" s="14">
        <f>IFERROR(INDEX(#REF!,MATCH(bdd!D182,#REF!,0)),0)</f>
        <v>0</v>
      </c>
      <c r="J182" s="14">
        <f>IFERROR(K182/INDEX(#REF!,MATCH(bdd!D182,#REF!,0)),0)</f>
        <v>0</v>
      </c>
      <c r="K182" s="14" t="e">
        <f>IF(E182="",0,INDEX(#REF!,MATCH(bdd!E182,#REF!,0))+IF(F182="",0,INDEX(#REF!,MATCH(bdd!F182,#REF!,0))))</f>
        <v>#REF!</v>
      </c>
      <c r="L182" s="14">
        <f>IFERROR(INDEX(#REF!,MATCH(bdd!D182,#REF!,0)),0)</f>
        <v>0</v>
      </c>
      <c r="M182" s="14">
        <f t="shared" si="15"/>
        <v>0</v>
      </c>
      <c r="N182" s="14">
        <f>IFERROR(INDEX(#REF!,MATCH(bdd!$D182,#REF!,0)),0)</f>
        <v>0</v>
      </c>
      <c r="O182" s="14">
        <f>IFERROR(INDEX(#REF!,MATCH(bdd!$D182,#REF!,0)),0)</f>
        <v>0</v>
      </c>
      <c r="P182" s="14">
        <f>IFERROR(INDEX(#REF!,MATCH(bdd!$D182,#REF!,0)),0)</f>
        <v>0</v>
      </c>
      <c r="Q182" s="32">
        <f t="shared" si="17"/>
        <v>0</v>
      </c>
      <c r="R182" s="29">
        <f t="shared" si="16"/>
        <v>0</v>
      </c>
      <c r="S182" s="14">
        <f t="shared" si="14"/>
        <v>1</v>
      </c>
    </row>
    <row r="183" spans="1:19" ht="15.75">
      <c r="A183" s="7"/>
      <c r="B183" s="13">
        <v>300632001</v>
      </c>
      <c r="C183" s="21" t="s">
        <v>437</v>
      </c>
      <c r="D183" s="13" t="s">
        <v>83</v>
      </c>
      <c r="E183" s="15" t="s">
        <v>345</v>
      </c>
      <c r="F183" s="14"/>
      <c r="G183" s="14" t="str">
        <f>IFERROR(INDEX(#REF!,MATCH($D183,#REF!,0)),"Pièce")</f>
        <v>Pièce</v>
      </c>
      <c r="H183" s="14">
        <f>IFERROR(INDEX(#REF!,MATCH(bdd!D183,#REF!,0)),0)</f>
        <v>0</v>
      </c>
      <c r="I183" s="14">
        <f>IFERROR(INDEX(#REF!,MATCH(bdd!D183,#REF!,0)),0)</f>
        <v>0</v>
      </c>
      <c r="J183" s="14">
        <f>IFERROR(K183/INDEX(#REF!,MATCH(bdd!D183,#REF!,0)),0)</f>
        <v>0</v>
      </c>
      <c r="K183" s="14" t="e">
        <f>IF(E183="",0,INDEX(#REF!,MATCH(bdd!E183,#REF!,0))+IF(F183="",0,INDEX(#REF!,MATCH(bdd!F183,#REF!,0))))</f>
        <v>#REF!</v>
      </c>
      <c r="L183" s="14">
        <f>IFERROR(INDEX(#REF!,MATCH(bdd!D183,#REF!,0)),0)</f>
        <v>0</v>
      </c>
      <c r="M183" s="14">
        <f t="shared" si="15"/>
        <v>0</v>
      </c>
      <c r="N183" s="14">
        <f>IFERROR(INDEX(#REF!,MATCH(bdd!$D183,#REF!,0)),0)</f>
        <v>0</v>
      </c>
      <c r="O183" s="14">
        <f>IFERROR(INDEX(#REF!,MATCH(bdd!$D183,#REF!,0)),0)</f>
        <v>0</v>
      </c>
      <c r="P183" s="14">
        <f>IFERROR(INDEX(#REF!,MATCH(bdd!$D183,#REF!,0)),0)</f>
        <v>0</v>
      </c>
      <c r="Q183" s="32">
        <f t="shared" si="17"/>
        <v>0</v>
      </c>
      <c r="R183" s="29">
        <f t="shared" si="16"/>
        <v>0</v>
      </c>
      <c r="S183" s="14">
        <f t="shared" si="14"/>
        <v>1</v>
      </c>
    </row>
    <row r="184" spans="1:19" ht="15.75">
      <c r="A184" s="7"/>
      <c r="B184" s="13">
        <v>300389001</v>
      </c>
      <c r="C184" s="21">
        <v>1</v>
      </c>
      <c r="D184" s="13" t="s">
        <v>84</v>
      </c>
      <c r="E184" s="13"/>
      <c r="F184" s="14"/>
      <c r="G184" s="14" t="str">
        <f>IFERROR(INDEX(#REF!,MATCH($D184,#REF!,0)),"Pièce")</f>
        <v>Pièce</v>
      </c>
      <c r="H184" s="14">
        <f>IFERROR(INDEX(#REF!,MATCH(bdd!D184,#REF!,0)),0)</f>
        <v>0</v>
      </c>
      <c r="I184" s="14">
        <f>IFERROR(INDEX(#REF!,MATCH(bdd!D184,#REF!,0)),0)</f>
        <v>0</v>
      </c>
      <c r="J184" s="14">
        <f>IFERROR(K184/INDEX(#REF!,MATCH(bdd!D184,#REF!,0)),0)</f>
        <v>0</v>
      </c>
      <c r="K184" s="14">
        <f>IF(E184="",0,INDEX(#REF!,MATCH(bdd!E184,#REF!,0))+IF(F184="",0,INDEX(#REF!,MATCH(bdd!F184,#REF!,0))))</f>
        <v>0</v>
      </c>
      <c r="L184" s="14">
        <f>IFERROR(INDEX(#REF!,MATCH(bdd!D184,#REF!,0)),0)</f>
        <v>0</v>
      </c>
      <c r="M184" s="14">
        <f t="shared" si="15"/>
        <v>0</v>
      </c>
      <c r="N184" s="14">
        <f>IFERROR(INDEX(#REF!,MATCH(bdd!$D184,#REF!,0)),0)</f>
        <v>0</v>
      </c>
      <c r="O184" s="14">
        <f>IFERROR(INDEX(#REF!,MATCH(bdd!$D184,#REF!,0)),0)</f>
        <v>0</v>
      </c>
      <c r="P184" s="14">
        <f>IFERROR(INDEX(#REF!,MATCH(bdd!$D184,#REF!,0)),0)</f>
        <v>0</v>
      </c>
      <c r="Q184" s="32">
        <f t="shared" si="17"/>
        <v>0</v>
      </c>
      <c r="R184" s="29">
        <f t="shared" si="16"/>
        <v>0</v>
      </c>
      <c r="S184" s="14">
        <f t="shared" si="14"/>
        <v>1</v>
      </c>
    </row>
    <row r="185" spans="1:19" ht="15.75">
      <c r="A185" s="7"/>
      <c r="B185" s="13">
        <v>300390001</v>
      </c>
      <c r="C185" s="21">
        <v>1</v>
      </c>
      <c r="D185" s="13" t="s">
        <v>85</v>
      </c>
      <c r="E185" s="13"/>
      <c r="F185" s="14"/>
      <c r="G185" s="14" t="str">
        <f>IFERROR(INDEX(#REF!,MATCH($D185,#REF!,0)),"Pièce")</f>
        <v>Pièce</v>
      </c>
      <c r="H185" s="14">
        <f>IFERROR(INDEX(#REF!,MATCH(bdd!D185,#REF!,0)),0)</f>
        <v>0</v>
      </c>
      <c r="I185" s="14">
        <f>IFERROR(INDEX(#REF!,MATCH(bdd!D185,#REF!,0)),0)</f>
        <v>0</v>
      </c>
      <c r="J185" s="14">
        <f>IFERROR(K185/INDEX(#REF!,MATCH(bdd!D185,#REF!,0)),0)</f>
        <v>0</v>
      </c>
      <c r="K185" s="14">
        <f>IF(E185="",0,INDEX(#REF!,MATCH(bdd!E185,#REF!,0))+IF(F185="",0,INDEX(#REF!,MATCH(bdd!F185,#REF!,0))))</f>
        <v>0</v>
      </c>
      <c r="L185" s="14">
        <f>IFERROR(INDEX(#REF!,MATCH(bdd!D185,#REF!,0)),0)</f>
        <v>0</v>
      </c>
      <c r="M185" s="14">
        <f t="shared" si="15"/>
        <v>0</v>
      </c>
      <c r="N185" s="14">
        <f>IFERROR(INDEX(#REF!,MATCH(bdd!$D185,#REF!,0)),0)</f>
        <v>0</v>
      </c>
      <c r="O185" s="14">
        <f>IFERROR(INDEX(#REF!,MATCH(bdd!$D185,#REF!,0)),0)</f>
        <v>0</v>
      </c>
      <c r="P185" s="14">
        <f>IFERROR(INDEX(#REF!,MATCH(bdd!$D185,#REF!,0)),0)</f>
        <v>0</v>
      </c>
      <c r="Q185" s="32">
        <f t="shared" si="17"/>
        <v>0</v>
      </c>
      <c r="R185" s="29">
        <f t="shared" si="16"/>
        <v>0</v>
      </c>
      <c r="S185" s="14">
        <f t="shared" si="14"/>
        <v>1</v>
      </c>
    </row>
    <row r="186" spans="1:19" ht="15.75">
      <c r="A186" s="7"/>
      <c r="B186" s="13">
        <v>300391001</v>
      </c>
      <c r="C186" s="21">
        <v>1</v>
      </c>
      <c r="D186" s="13" t="s">
        <v>86</v>
      </c>
      <c r="E186" s="15" t="s">
        <v>355</v>
      </c>
      <c r="F186" s="14"/>
      <c r="G186" s="14" t="str">
        <f>IFERROR(INDEX(#REF!,MATCH($D186,#REF!,0)),"Pièce")</f>
        <v>Pièce</v>
      </c>
      <c r="H186" s="14">
        <f>IFERROR(INDEX(#REF!,MATCH(bdd!D186,#REF!,0)),0)</f>
        <v>0</v>
      </c>
      <c r="I186" s="14">
        <f>IFERROR(INDEX(#REF!,MATCH(bdd!D186,#REF!,0)),0)</f>
        <v>0</v>
      </c>
      <c r="J186" s="14">
        <f>IFERROR(K186/INDEX(#REF!,MATCH(bdd!D186,#REF!,0)),0)</f>
        <v>0</v>
      </c>
      <c r="K186" s="14" t="e">
        <f>IF(E186="",0,INDEX(#REF!,MATCH(bdd!E186,#REF!,0))+IF(F186="",0,INDEX(#REF!,MATCH(bdd!F186,#REF!,0))))</f>
        <v>#REF!</v>
      </c>
      <c r="L186" s="14">
        <f>IFERROR(INDEX(#REF!,MATCH(bdd!D186,#REF!,0)),0)</f>
        <v>0</v>
      </c>
      <c r="M186" s="14">
        <f t="shared" si="15"/>
        <v>0</v>
      </c>
      <c r="N186" s="14">
        <f>IFERROR(INDEX(#REF!,MATCH(bdd!$D186,#REF!,0)),0)</f>
        <v>0</v>
      </c>
      <c r="O186" s="14">
        <f>IFERROR(INDEX(#REF!,MATCH(bdd!$D186,#REF!,0)),0)</f>
        <v>0</v>
      </c>
      <c r="P186" s="14">
        <f>IFERROR(INDEX(#REF!,MATCH(bdd!$D186,#REF!,0)),0)</f>
        <v>0</v>
      </c>
      <c r="Q186" s="32">
        <f t="shared" si="17"/>
        <v>0</v>
      </c>
      <c r="R186" s="29">
        <f t="shared" si="16"/>
        <v>0</v>
      </c>
      <c r="S186" s="14">
        <f t="shared" si="14"/>
        <v>1</v>
      </c>
    </row>
    <row r="187" spans="1:19" ht="15.75">
      <c r="A187" s="7"/>
      <c r="B187" s="13">
        <v>307938001</v>
      </c>
      <c r="C187" s="21">
        <v>1</v>
      </c>
      <c r="D187" s="13" t="s">
        <v>87</v>
      </c>
      <c r="E187" s="13"/>
      <c r="F187" s="14"/>
      <c r="G187" s="14" t="str">
        <f>IFERROR(INDEX(#REF!,MATCH($D187,#REF!,0)),"Pièce")</f>
        <v>Pièce</v>
      </c>
      <c r="H187" s="14">
        <f>IFERROR(INDEX(#REF!,MATCH(bdd!D187,#REF!,0)),0)</f>
        <v>0</v>
      </c>
      <c r="I187" s="14">
        <f>IFERROR(INDEX(#REF!,MATCH(bdd!D187,#REF!,0)),0)</f>
        <v>0</v>
      </c>
      <c r="J187" s="14">
        <f>IFERROR(K187/INDEX(#REF!,MATCH(bdd!D187,#REF!,0)),0)</f>
        <v>0</v>
      </c>
      <c r="K187" s="14">
        <f>IF(E187="",0,INDEX(#REF!,MATCH(bdd!E187,#REF!,0))+IF(F187="",0,INDEX(#REF!,MATCH(bdd!F187,#REF!,0))))</f>
        <v>0</v>
      </c>
      <c r="L187" s="14">
        <f>IFERROR(INDEX(#REF!,MATCH(bdd!D187,#REF!,0)),0)</f>
        <v>0</v>
      </c>
      <c r="M187" s="14">
        <f t="shared" si="15"/>
        <v>0</v>
      </c>
      <c r="N187" s="14">
        <f>IFERROR(INDEX(#REF!,MATCH(bdd!$D187,#REF!,0)),0)</f>
        <v>0</v>
      </c>
      <c r="O187" s="14">
        <f>IFERROR(INDEX(#REF!,MATCH(bdd!$D187,#REF!,0)),0)</f>
        <v>0</v>
      </c>
      <c r="P187" s="14">
        <f>IFERROR(INDEX(#REF!,MATCH(bdd!$D187,#REF!,0)),0)</f>
        <v>0</v>
      </c>
      <c r="Q187" s="32">
        <f t="shared" si="17"/>
        <v>0</v>
      </c>
      <c r="R187" s="29">
        <f t="shared" si="16"/>
        <v>0</v>
      </c>
      <c r="S187" s="14">
        <f t="shared" si="14"/>
        <v>1</v>
      </c>
    </row>
    <row r="188" spans="1:19" ht="15.75">
      <c r="A188" s="7"/>
      <c r="B188" s="13">
        <v>307542001</v>
      </c>
      <c r="C188" s="21">
        <v>1</v>
      </c>
      <c r="D188" s="13" t="s">
        <v>249</v>
      </c>
      <c r="E188" s="13"/>
      <c r="F188" s="14"/>
      <c r="G188" s="14" t="str">
        <f>IFERROR(INDEX(#REF!,MATCH($D188,#REF!,0)),"Pièce")</f>
        <v>Pièce</v>
      </c>
      <c r="H188" s="14">
        <f>IFERROR(INDEX(#REF!,MATCH(bdd!D188,#REF!,0)),0)</f>
        <v>0</v>
      </c>
      <c r="I188" s="14">
        <f>IFERROR(INDEX(#REF!,MATCH(bdd!D188,#REF!,0)),0)</f>
        <v>0</v>
      </c>
      <c r="J188" s="14">
        <f>IFERROR(K188/INDEX(#REF!,MATCH(bdd!D188,#REF!,0)),0)</f>
        <v>0</v>
      </c>
      <c r="K188" s="14">
        <f>IF(E188="",0,INDEX(#REF!,MATCH(bdd!E188,#REF!,0))+IF(F188="",0,INDEX(#REF!,MATCH(bdd!F188,#REF!,0))))</f>
        <v>0</v>
      </c>
      <c r="L188" s="14">
        <f>IFERROR(INDEX(#REF!,MATCH(bdd!D188,#REF!,0)),0)</f>
        <v>0</v>
      </c>
      <c r="M188" s="14">
        <f t="shared" si="15"/>
        <v>0</v>
      </c>
      <c r="N188" s="14">
        <f>IFERROR(INDEX(#REF!,MATCH(bdd!$D188,#REF!,0)),0)</f>
        <v>0</v>
      </c>
      <c r="O188" s="14">
        <f>IFERROR(INDEX(#REF!,MATCH(bdd!$D188,#REF!,0)),0)</f>
        <v>0</v>
      </c>
      <c r="P188" s="14">
        <f>IFERROR(INDEX(#REF!,MATCH(bdd!$D188,#REF!,0)),0)</f>
        <v>0</v>
      </c>
      <c r="Q188" s="32">
        <f t="shared" si="17"/>
        <v>0</v>
      </c>
      <c r="R188" s="29">
        <f t="shared" si="16"/>
        <v>0</v>
      </c>
      <c r="S188" s="14">
        <f t="shared" si="14"/>
        <v>1</v>
      </c>
    </row>
    <row r="189" spans="1:19" ht="15.75">
      <c r="A189" s="7"/>
      <c r="B189" s="13">
        <v>300403001</v>
      </c>
      <c r="C189" s="21">
        <v>1</v>
      </c>
      <c r="D189" s="13" t="s">
        <v>88</v>
      </c>
      <c r="E189" s="13"/>
      <c r="F189" s="14"/>
      <c r="G189" s="14" t="str">
        <f>IFERROR(INDEX(#REF!,MATCH($D189,#REF!,0)),"Pièce")</f>
        <v>Pièce</v>
      </c>
      <c r="H189" s="14">
        <f>IFERROR(INDEX(#REF!,MATCH(bdd!D189,#REF!,0)),0)</f>
        <v>0</v>
      </c>
      <c r="I189" s="14">
        <f>IFERROR(INDEX(#REF!,MATCH(bdd!D189,#REF!,0)),0)</f>
        <v>0</v>
      </c>
      <c r="J189" s="14">
        <f>IFERROR(K189/INDEX(#REF!,MATCH(bdd!D189,#REF!,0)),0)</f>
        <v>0</v>
      </c>
      <c r="K189" s="14">
        <f>IF(E189="",0,INDEX(#REF!,MATCH(bdd!E189,#REF!,0))+IF(F189="",0,INDEX(#REF!,MATCH(bdd!F189,#REF!,0))))</f>
        <v>0</v>
      </c>
      <c r="L189" s="14">
        <f>IFERROR(INDEX(#REF!,MATCH(bdd!D189,#REF!,0)),0)</f>
        <v>0</v>
      </c>
      <c r="M189" s="14">
        <f t="shared" si="15"/>
        <v>0</v>
      </c>
      <c r="N189" s="14">
        <f>IFERROR(INDEX(#REF!,MATCH(bdd!$D189,#REF!,0)),0)</f>
        <v>0</v>
      </c>
      <c r="O189" s="14">
        <f>IFERROR(INDEX(#REF!,MATCH(bdd!$D189,#REF!,0)),0)</f>
        <v>0</v>
      </c>
      <c r="P189" s="14">
        <f>IFERROR(INDEX(#REF!,MATCH(bdd!$D189,#REF!,0)),0)</f>
        <v>0</v>
      </c>
      <c r="Q189" s="32">
        <f t="shared" si="17"/>
        <v>0</v>
      </c>
      <c r="R189" s="29">
        <f t="shared" si="16"/>
        <v>0</v>
      </c>
      <c r="S189" s="14">
        <f t="shared" si="14"/>
        <v>1</v>
      </c>
    </row>
    <row r="190" spans="1:19" ht="15.75">
      <c r="A190" s="7"/>
      <c r="B190" s="13">
        <v>300405001</v>
      </c>
      <c r="C190" s="21">
        <v>1</v>
      </c>
      <c r="D190" s="13" t="s">
        <v>250</v>
      </c>
      <c r="E190" s="13"/>
      <c r="F190" s="14"/>
      <c r="G190" s="14" t="str">
        <f>IFERROR(INDEX(#REF!,MATCH($D190,#REF!,0)),"Pièce")</f>
        <v>Pièce</v>
      </c>
      <c r="H190" s="14">
        <f>IFERROR(INDEX(#REF!,MATCH(bdd!D190,#REF!,0)),0)</f>
        <v>0</v>
      </c>
      <c r="I190" s="14">
        <f>IFERROR(INDEX(#REF!,MATCH(bdd!D190,#REF!,0)),0)</f>
        <v>0</v>
      </c>
      <c r="J190" s="14">
        <f>IFERROR(K190/INDEX(#REF!,MATCH(bdd!D190,#REF!,0)),0)</f>
        <v>0</v>
      </c>
      <c r="K190" s="14">
        <f>IF(E190="",0,INDEX(#REF!,MATCH(bdd!E190,#REF!,0))+IF(F190="",0,INDEX(#REF!,MATCH(bdd!F190,#REF!,0))))</f>
        <v>0</v>
      </c>
      <c r="L190" s="14">
        <f>IFERROR(INDEX(#REF!,MATCH(bdd!D190,#REF!,0)),0)</f>
        <v>0</v>
      </c>
      <c r="M190" s="14">
        <f t="shared" si="15"/>
        <v>0</v>
      </c>
      <c r="N190" s="14">
        <f>IFERROR(INDEX(#REF!,MATCH(bdd!$D190,#REF!,0)),0)</f>
        <v>0</v>
      </c>
      <c r="O190" s="14">
        <f>IFERROR(INDEX(#REF!,MATCH(bdd!$D190,#REF!,0)),0)</f>
        <v>0</v>
      </c>
      <c r="P190" s="14">
        <f>IFERROR(INDEX(#REF!,MATCH(bdd!$D190,#REF!,0)),0)</f>
        <v>0</v>
      </c>
      <c r="Q190" s="32">
        <f t="shared" si="17"/>
        <v>0</v>
      </c>
      <c r="R190" s="29">
        <f t="shared" si="16"/>
        <v>0</v>
      </c>
      <c r="S190" s="14">
        <f t="shared" si="14"/>
        <v>1</v>
      </c>
    </row>
    <row r="191" spans="1:19" ht="15.75">
      <c r="A191" s="7"/>
      <c r="B191" s="13">
        <v>304145001</v>
      </c>
      <c r="C191" s="21">
        <v>1</v>
      </c>
      <c r="D191" s="13" t="s">
        <v>251</v>
      </c>
      <c r="E191" s="15" t="s">
        <v>361</v>
      </c>
      <c r="F191" s="14"/>
      <c r="G191" s="14" t="str">
        <f>IFERROR(INDEX(#REF!,MATCH($D191,#REF!,0)),"Pièce")</f>
        <v>Pièce</v>
      </c>
      <c r="H191" s="14">
        <f>IFERROR(INDEX(#REF!,MATCH(bdd!D191,#REF!,0)),0)</f>
        <v>0</v>
      </c>
      <c r="I191" s="14">
        <f>IFERROR(INDEX(#REF!,MATCH(bdd!D191,#REF!,0)),0)</f>
        <v>0</v>
      </c>
      <c r="J191" s="14">
        <f>IFERROR(K191/INDEX(#REF!,MATCH(bdd!D191,#REF!,0)),0)</f>
        <v>0</v>
      </c>
      <c r="K191" s="14" t="e">
        <f>IF(E191="",0,INDEX(#REF!,MATCH(bdd!E191,#REF!,0))+IF(F191="",0,INDEX(#REF!,MATCH(bdd!F191,#REF!,0))))</f>
        <v>#REF!</v>
      </c>
      <c r="L191" s="14">
        <f>IFERROR(INDEX(#REF!,MATCH(bdd!D191,#REF!,0)),0)</f>
        <v>0</v>
      </c>
      <c r="M191" s="14">
        <f t="shared" si="15"/>
        <v>0</v>
      </c>
      <c r="N191" s="14">
        <f>IFERROR(INDEX(#REF!,MATCH(bdd!$D191,#REF!,0)),0)</f>
        <v>0</v>
      </c>
      <c r="O191" s="14">
        <f>IFERROR(INDEX(#REF!,MATCH(bdd!$D191,#REF!,0)),0)</f>
        <v>0</v>
      </c>
      <c r="P191" s="14">
        <f>IFERROR(INDEX(#REF!,MATCH(bdd!$D191,#REF!,0)),0)</f>
        <v>0</v>
      </c>
      <c r="Q191" s="32">
        <f t="shared" si="17"/>
        <v>0</v>
      </c>
      <c r="R191" s="29">
        <f t="shared" si="16"/>
        <v>0</v>
      </c>
      <c r="S191" s="14">
        <f t="shared" si="14"/>
        <v>1</v>
      </c>
    </row>
    <row r="192" spans="1:19" ht="15.75">
      <c r="A192" s="7"/>
      <c r="B192" s="13">
        <v>305165001</v>
      </c>
      <c r="C192" s="21">
        <v>1</v>
      </c>
      <c r="D192" s="13" t="s">
        <v>89</v>
      </c>
      <c r="E192" s="13"/>
      <c r="F192" s="14"/>
      <c r="G192" s="14" t="str">
        <f>IFERROR(INDEX(#REF!,MATCH($D192,#REF!,0)),"Pièce")</f>
        <v>Pièce</v>
      </c>
      <c r="H192" s="14">
        <f>IFERROR(INDEX(#REF!,MATCH(bdd!D192,#REF!,0)),0)</f>
        <v>0</v>
      </c>
      <c r="I192" s="14">
        <f>IFERROR(INDEX(#REF!,MATCH(bdd!D192,#REF!,0)),0)</f>
        <v>0</v>
      </c>
      <c r="J192" s="14">
        <f>IFERROR(K192/INDEX(#REF!,MATCH(bdd!D192,#REF!,0)),0)</f>
        <v>0</v>
      </c>
      <c r="K192" s="14">
        <f>IF(E192="",0,INDEX(#REF!,MATCH(bdd!E192,#REF!,0))+IF(F192="",0,INDEX(#REF!,MATCH(bdd!F192,#REF!,0))))</f>
        <v>0</v>
      </c>
      <c r="L192" s="14">
        <f>IFERROR(INDEX(#REF!,MATCH(bdd!D192,#REF!,0)),0)</f>
        <v>0</v>
      </c>
      <c r="M192" s="14">
        <f t="shared" si="15"/>
        <v>0</v>
      </c>
      <c r="N192" s="14">
        <f>IFERROR(INDEX(#REF!,MATCH(bdd!$D192,#REF!,0)),0)</f>
        <v>0</v>
      </c>
      <c r="O192" s="14">
        <f>IFERROR(INDEX(#REF!,MATCH(bdd!$D192,#REF!,0)),0)</f>
        <v>0</v>
      </c>
      <c r="P192" s="14">
        <f>IFERROR(INDEX(#REF!,MATCH(bdd!$D192,#REF!,0)),0)</f>
        <v>0</v>
      </c>
      <c r="Q192" s="32">
        <f t="shared" si="17"/>
        <v>0</v>
      </c>
      <c r="R192" s="29">
        <f t="shared" si="16"/>
        <v>0</v>
      </c>
      <c r="S192" s="14">
        <f t="shared" si="14"/>
        <v>1</v>
      </c>
    </row>
    <row r="193" spans="1:19" ht="15.75">
      <c r="A193" s="7"/>
      <c r="B193" s="13">
        <v>300827001</v>
      </c>
      <c r="C193" s="21">
        <v>1</v>
      </c>
      <c r="D193" s="13" t="s">
        <v>130</v>
      </c>
      <c r="E193" s="13"/>
      <c r="F193" s="14"/>
      <c r="G193" s="14" t="str">
        <f>IFERROR(INDEX(#REF!,MATCH($D193,#REF!,0)),"Pièce")</f>
        <v>Pièce</v>
      </c>
      <c r="H193" s="14">
        <f>IFERROR(INDEX(#REF!,MATCH(bdd!D193,#REF!,0)),0)</f>
        <v>0</v>
      </c>
      <c r="I193" s="14">
        <f>IFERROR(INDEX(#REF!,MATCH(bdd!D193,#REF!,0)),0)</f>
        <v>0</v>
      </c>
      <c r="J193" s="14">
        <f>IFERROR(K193/INDEX(#REF!,MATCH(bdd!D193,#REF!,0)),0)</f>
        <v>0</v>
      </c>
      <c r="K193" s="14">
        <f>IF(E193="",0,INDEX(#REF!,MATCH(bdd!E193,#REF!,0))+IF(F193="",0,INDEX(#REF!,MATCH(bdd!F193,#REF!,0))))</f>
        <v>0</v>
      </c>
      <c r="L193" s="14">
        <f>IFERROR(INDEX(#REF!,MATCH(bdd!D193,#REF!,0)),0)</f>
        <v>0</v>
      </c>
      <c r="M193" s="14">
        <f t="shared" si="15"/>
        <v>0</v>
      </c>
      <c r="N193" s="14">
        <f>IFERROR(INDEX(#REF!,MATCH(bdd!$D193,#REF!,0)),0)</f>
        <v>0</v>
      </c>
      <c r="O193" s="14">
        <f>IFERROR(INDEX(#REF!,MATCH(bdd!$D193,#REF!,0)),0)</f>
        <v>0</v>
      </c>
      <c r="P193" s="14">
        <f>IFERROR(INDEX(#REF!,MATCH(bdd!$D193,#REF!,0)),0)</f>
        <v>0</v>
      </c>
      <c r="Q193" s="32">
        <f t="shared" si="17"/>
        <v>0</v>
      </c>
      <c r="R193" s="29">
        <f t="shared" si="16"/>
        <v>0</v>
      </c>
      <c r="S193" s="14">
        <f t="shared" si="14"/>
        <v>1</v>
      </c>
    </row>
    <row r="194" spans="1:19" ht="15.75">
      <c r="A194" s="7"/>
      <c r="B194" s="13">
        <v>300410001</v>
      </c>
      <c r="C194" s="21">
        <v>1</v>
      </c>
      <c r="D194" s="13" t="s">
        <v>252</v>
      </c>
      <c r="E194" s="15" t="s">
        <v>390</v>
      </c>
      <c r="F194" s="15"/>
      <c r="G194" s="14" t="str">
        <f>IFERROR(INDEX(#REF!,MATCH($D194,#REF!,0)),"Pièce")</f>
        <v>Pièce</v>
      </c>
      <c r="H194" s="14">
        <f>IFERROR(INDEX(#REF!,MATCH(bdd!D194,#REF!,0)),0)</f>
        <v>0</v>
      </c>
      <c r="I194" s="14">
        <f>IFERROR(INDEX(#REF!,MATCH(bdd!D194,#REF!,0)),0)</f>
        <v>0</v>
      </c>
      <c r="J194" s="14">
        <f>IFERROR(K194/INDEX(#REF!,MATCH(bdd!D194,#REF!,0)),0)</f>
        <v>0</v>
      </c>
      <c r="K194" s="14" t="e">
        <f>IF(E194="",0,INDEX(#REF!,MATCH(bdd!E194,#REF!,0))+IF(F194="",0,INDEX(#REF!,MATCH(bdd!F194,#REF!,0))))</f>
        <v>#REF!</v>
      </c>
      <c r="L194" s="14">
        <f>IFERROR(INDEX(#REF!,MATCH(bdd!D194,#REF!,0)),0)</f>
        <v>0</v>
      </c>
      <c r="M194" s="14">
        <f t="shared" si="15"/>
        <v>0</v>
      </c>
      <c r="N194" s="14">
        <f>IFERROR(INDEX(#REF!,MATCH(bdd!$D194,#REF!,0)),0)</f>
        <v>0</v>
      </c>
      <c r="O194" s="14">
        <f>IFERROR(INDEX(#REF!,MATCH(bdd!$D194,#REF!,0)),0)</f>
        <v>0</v>
      </c>
      <c r="P194" s="14">
        <f>IFERROR(INDEX(#REF!,MATCH(bdd!$D194,#REF!,0)),0)</f>
        <v>0</v>
      </c>
      <c r="Q194" s="32">
        <f t="shared" si="17"/>
        <v>0</v>
      </c>
      <c r="R194" s="29">
        <f t="shared" si="16"/>
        <v>0</v>
      </c>
      <c r="S194" s="14">
        <f t="shared" si="14"/>
        <v>1</v>
      </c>
    </row>
    <row r="195" spans="1:19" ht="15.75">
      <c r="A195" s="7"/>
      <c r="B195" s="13">
        <v>305507001</v>
      </c>
      <c r="C195" s="21" t="s">
        <v>437</v>
      </c>
      <c r="D195" s="13" t="s">
        <v>253</v>
      </c>
      <c r="E195" s="13"/>
      <c r="F195" s="14"/>
      <c r="G195" s="14" t="str">
        <f>IFERROR(INDEX(#REF!,MATCH($D195,#REF!,0)),"Pièce")</f>
        <v>Pièce</v>
      </c>
      <c r="H195" s="14">
        <f>IFERROR(INDEX(#REF!,MATCH(bdd!D195,#REF!,0)),0)</f>
        <v>0</v>
      </c>
      <c r="I195" s="14">
        <f>IFERROR(INDEX(#REF!,MATCH(bdd!D195,#REF!,0)),0)</f>
        <v>0</v>
      </c>
      <c r="J195" s="14">
        <f>IFERROR(K195/INDEX(#REF!,MATCH(bdd!D195,#REF!,0)),0)</f>
        <v>0</v>
      </c>
      <c r="K195" s="14">
        <f>IF(E195="",0,INDEX(#REF!,MATCH(bdd!E195,#REF!,0))+IF(F195="",0,INDEX(#REF!,MATCH(bdd!F195,#REF!,0))))</f>
        <v>0</v>
      </c>
      <c r="L195" s="14">
        <f>IFERROR(INDEX(#REF!,MATCH(bdd!D195,#REF!,0)),0)</f>
        <v>0</v>
      </c>
      <c r="M195" s="14">
        <f t="shared" si="15"/>
        <v>0</v>
      </c>
      <c r="N195" s="14">
        <f>IFERROR(INDEX(#REF!,MATCH(bdd!$D195,#REF!,0)),0)</f>
        <v>0</v>
      </c>
      <c r="O195" s="14">
        <f>IFERROR(INDEX(#REF!,MATCH(bdd!$D195,#REF!,0)),0)</f>
        <v>0</v>
      </c>
      <c r="P195" s="14">
        <f>IFERROR(INDEX(#REF!,MATCH(bdd!$D195,#REF!,0)),0)</f>
        <v>0</v>
      </c>
      <c r="Q195" s="32">
        <f t="shared" si="17"/>
        <v>0</v>
      </c>
      <c r="R195" s="29">
        <f t="shared" si="16"/>
        <v>0</v>
      </c>
      <c r="S195" s="14">
        <f t="shared" si="14"/>
        <v>1</v>
      </c>
    </row>
    <row r="196" spans="1:19" ht="15.75">
      <c r="A196" s="7"/>
      <c r="B196" s="13">
        <v>305508001</v>
      </c>
      <c r="C196" s="21" t="s">
        <v>437</v>
      </c>
      <c r="D196" s="13" t="s">
        <v>254</v>
      </c>
      <c r="E196" s="13"/>
      <c r="F196" s="14"/>
      <c r="G196" s="14" t="str">
        <f>IFERROR(INDEX(#REF!,MATCH($D196,#REF!,0)),"Pièce")</f>
        <v>Pièce</v>
      </c>
      <c r="H196" s="14">
        <f>IFERROR(INDEX(#REF!,MATCH(bdd!D196,#REF!,0)),0)</f>
        <v>0</v>
      </c>
      <c r="I196" s="14">
        <f>IFERROR(INDEX(#REF!,MATCH(bdd!D196,#REF!,0)),0)</f>
        <v>0</v>
      </c>
      <c r="J196" s="14">
        <f>IFERROR(K196/INDEX(#REF!,MATCH(bdd!D196,#REF!,0)),0)</f>
        <v>0</v>
      </c>
      <c r="K196" s="14">
        <f>IF(E196="",0,INDEX(#REF!,MATCH(bdd!E196,#REF!,0))+IF(F196="",0,INDEX(#REF!,MATCH(bdd!F196,#REF!,0))))</f>
        <v>0</v>
      </c>
      <c r="L196" s="14">
        <f>IFERROR(INDEX(#REF!,MATCH(bdd!D196,#REF!,0)),0)</f>
        <v>0</v>
      </c>
      <c r="M196" s="14">
        <f t="shared" ref="M196:M238" si="18">L196*O196</f>
        <v>0</v>
      </c>
      <c r="N196" s="14">
        <f>IFERROR(INDEX(#REF!,MATCH(bdd!$D196,#REF!,0)),0)</f>
        <v>0</v>
      </c>
      <c r="O196" s="14">
        <f>IFERROR(INDEX(#REF!,MATCH(bdd!$D196,#REF!,0)),0)</f>
        <v>0</v>
      </c>
      <c r="P196" s="14">
        <f>IFERROR(INDEX(#REF!,MATCH(bdd!$D196,#REF!,0)),0)</f>
        <v>0</v>
      </c>
      <c r="Q196" s="32">
        <f t="shared" ref="Q196:Q238" si="19">(H196+J196-N196)-L196</f>
        <v>0</v>
      </c>
      <c r="R196" s="29">
        <f t="shared" ref="R196:R238" si="20">IFERROR(Q196*O196,0)</f>
        <v>0</v>
      </c>
      <c r="S196" s="14">
        <f t="shared" ref="S196:S259" si="21">RANK(R196,$R$4:$R$909,0)</f>
        <v>1</v>
      </c>
    </row>
    <row r="197" spans="1:19" ht="15.75">
      <c r="A197" s="7"/>
      <c r="B197" s="13">
        <v>305506001</v>
      </c>
      <c r="C197" s="21" t="s">
        <v>437</v>
      </c>
      <c r="D197" s="13" t="s">
        <v>255</v>
      </c>
      <c r="E197" s="13"/>
      <c r="F197" s="14"/>
      <c r="G197" s="14" t="str">
        <f>IFERROR(INDEX(#REF!,MATCH($D197,#REF!,0)),"Pièce")</f>
        <v>Pièce</v>
      </c>
      <c r="H197" s="14">
        <f>IFERROR(INDEX(#REF!,MATCH(bdd!D197,#REF!,0)),0)</f>
        <v>0</v>
      </c>
      <c r="I197" s="14">
        <f>IFERROR(INDEX(#REF!,MATCH(bdd!D197,#REF!,0)),0)</f>
        <v>0</v>
      </c>
      <c r="J197" s="14">
        <f>IFERROR(K197/INDEX(#REF!,MATCH(bdd!D197,#REF!,0)),0)</f>
        <v>0</v>
      </c>
      <c r="K197" s="14">
        <f>IF(E197="",0,INDEX(#REF!,MATCH(bdd!E197,#REF!,0))+IF(F197="",0,INDEX(#REF!,MATCH(bdd!F197,#REF!,0))))</f>
        <v>0</v>
      </c>
      <c r="L197" s="14">
        <f>IFERROR(INDEX(#REF!,MATCH(bdd!D197,#REF!,0)),0)</f>
        <v>0</v>
      </c>
      <c r="M197" s="14">
        <f t="shared" si="18"/>
        <v>0</v>
      </c>
      <c r="N197" s="14">
        <f>IFERROR(INDEX(#REF!,MATCH(bdd!$D197,#REF!,0)),0)</f>
        <v>0</v>
      </c>
      <c r="O197" s="14">
        <f>IFERROR(INDEX(#REF!,MATCH(bdd!$D197,#REF!,0)),0)</f>
        <v>0</v>
      </c>
      <c r="P197" s="14">
        <f>IFERROR(INDEX(#REF!,MATCH(bdd!$D197,#REF!,0)),0)</f>
        <v>0</v>
      </c>
      <c r="Q197" s="32">
        <f t="shared" si="19"/>
        <v>0</v>
      </c>
      <c r="R197" s="29">
        <f t="shared" si="20"/>
        <v>0</v>
      </c>
      <c r="S197" s="14">
        <f t="shared" si="21"/>
        <v>1</v>
      </c>
    </row>
    <row r="198" spans="1:19" ht="15.75">
      <c r="A198" s="7"/>
      <c r="B198" s="13">
        <v>300594001</v>
      </c>
      <c r="C198" s="21">
        <v>1</v>
      </c>
      <c r="D198" s="13" t="s">
        <v>131</v>
      </c>
      <c r="E198" s="13"/>
      <c r="F198" s="14"/>
      <c r="G198" s="14" t="str">
        <f>IFERROR(INDEX(#REF!,MATCH($D198,#REF!,0)),"Pièce")</f>
        <v>Pièce</v>
      </c>
      <c r="H198" s="14">
        <f>IFERROR(INDEX(#REF!,MATCH(bdd!D198,#REF!,0)),0)</f>
        <v>0</v>
      </c>
      <c r="I198" s="14">
        <f>IFERROR(INDEX(#REF!,MATCH(bdd!D198,#REF!,0)),0)</f>
        <v>0</v>
      </c>
      <c r="J198" s="14">
        <f>IFERROR(K198/INDEX(#REF!,MATCH(bdd!D198,#REF!,0)),0)</f>
        <v>0</v>
      </c>
      <c r="K198" s="14">
        <f>IF(E198="",0,INDEX(#REF!,MATCH(bdd!E198,#REF!,0))+IF(F198="",0,INDEX(#REF!,MATCH(bdd!F198,#REF!,0))))</f>
        <v>0</v>
      </c>
      <c r="L198" s="14">
        <f>IFERROR(INDEX(#REF!,MATCH(bdd!D198,#REF!,0)),0)</f>
        <v>0</v>
      </c>
      <c r="M198" s="14">
        <f t="shared" si="18"/>
        <v>0</v>
      </c>
      <c r="N198" s="14">
        <f>IFERROR(INDEX(#REF!,MATCH(bdd!$D198,#REF!,0)),0)</f>
        <v>0</v>
      </c>
      <c r="O198" s="14">
        <f>IFERROR(INDEX(#REF!,MATCH(bdd!$D198,#REF!,0)),0)</f>
        <v>0</v>
      </c>
      <c r="P198" s="14">
        <f>IFERROR(INDEX(#REF!,MATCH(bdd!$D198,#REF!,0)),0)</f>
        <v>0</v>
      </c>
      <c r="Q198" s="32">
        <f t="shared" si="19"/>
        <v>0</v>
      </c>
      <c r="R198" s="29">
        <f t="shared" si="20"/>
        <v>0</v>
      </c>
      <c r="S198" s="14">
        <f t="shared" si="21"/>
        <v>1</v>
      </c>
    </row>
    <row r="199" spans="1:19" ht="15.75">
      <c r="A199" s="7"/>
      <c r="B199" s="13">
        <v>306238001</v>
      </c>
      <c r="C199" s="21" t="s">
        <v>437</v>
      </c>
      <c r="D199" s="13" t="s">
        <v>256</v>
      </c>
      <c r="E199" s="13"/>
      <c r="F199" s="14"/>
      <c r="G199" s="14" t="str">
        <f>IFERROR(INDEX(#REF!,MATCH($D199,#REF!,0)),"Pièce")</f>
        <v>Pièce</v>
      </c>
      <c r="H199" s="14">
        <f>IFERROR(INDEX(#REF!,MATCH(bdd!D199,#REF!,0)),0)</f>
        <v>0</v>
      </c>
      <c r="I199" s="14">
        <f>IFERROR(INDEX(#REF!,MATCH(bdd!D199,#REF!,0)),0)</f>
        <v>0</v>
      </c>
      <c r="J199" s="14">
        <f>IFERROR(K199/INDEX(#REF!,MATCH(bdd!D199,#REF!,0)),0)</f>
        <v>0</v>
      </c>
      <c r="K199" s="14">
        <f>IF(E199="",0,INDEX(#REF!,MATCH(bdd!E199,#REF!,0))+IF(F199="",0,INDEX(#REF!,MATCH(bdd!F199,#REF!,0))))</f>
        <v>0</v>
      </c>
      <c r="L199" s="14">
        <f>IFERROR(INDEX(#REF!,MATCH(bdd!D199,#REF!,0)),0)</f>
        <v>0</v>
      </c>
      <c r="M199" s="14">
        <f t="shared" si="18"/>
        <v>0</v>
      </c>
      <c r="N199" s="14">
        <f>IFERROR(INDEX(#REF!,MATCH(bdd!$D199,#REF!,0)),0)</f>
        <v>0</v>
      </c>
      <c r="O199" s="14">
        <f>IFERROR(INDEX(#REF!,MATCH(bdd!$D199,#REF!,0)),0)</f>
        <v>0</v>
      </c>
      <c r="P199" s="14">
        <f>IFERROR(INDEX(#REF!,MATCH(bdd!$D199,#REF!,0)),0)</f>
        <v>0</v>
      </c>
      <c r="Q199" s="32">
        <f t="shared" si="19"/>
        <v>0</v>
      </c>
      <c r="R199" s="29">
        <f t="shared" si="20"/>
        <v>0</v>
      </c>
      <c r="S199" s="14">
        <f t="shared" si="21"/>
        <v>1</v>
      </c>
    </row>
    <row r="200" spans="1:19" ht="15.75">
      <c r="A200" s="7"/>
      <c r="B200" s="13">
        <v>306977001</v>
      </c>
      <c r="C200" s="21">
        <v>1</v>
      </c>
      <c r="D200" s="13" t="s">
        <v>257</v>
      </c>
      <c r="E200" s="13"/>
      <c r="F200" s="14"/>
      <c r="G200" s="14" t="str">
        <f>IFERROR(INDEX(#REF!,MATCH($D200,#REF!,0)),"Pièce")</f>
        <v>Pièce</v>
      </c>
      <c r="H200" s="14">
        <f>IFERROR(INDEX(#REF!,MATCH(bdd!D200,#REF!,0)),0)</f>
        <v>0</v>
      </c>
      <c r="I200" s="14">
        <f>IFERROR(INDEX(#REF!,MATCH(bdd!D200,#REF!,0)),0)</f>
        <v>0</v>
      </c>
      <c r="J200" s="14">
        <f>IFERROR(K200/INDEX(#REF!,MATCH(bdd!D200,#REF!,0)),0)</f>
        <v>0</v>
      </c>
      <c r="K200" s="14">
        <f>IF(E200="",0,INDEX(#REF!,MATCH(bdd!E200,#REF!,0))+IF(F200="",0,INDEX(#REF!,MATCH(bdd!F200,#REF!,0))))</f>
        <v>0</v>
      </c>
      <c r="L200" s="14">
        <f>IFERROR(INDEX(#REF!,MATCH(bdd!D200,#REF!,0)),0)</f>
        <v>0</v>
      </c>
      <c r="M200" s="14">
        <f t="shared" si="18"/>
        <v>0</v>
      </c>
      <c r="N200" s="14">
        <f>IFERROR(INDEX(#REF!,MATCH(bdd!$D200,#REF!,0)),0)</f>
        <v>0</v>
      </c>
      <c r="O200" s="14">
        <f>IFERROR(INDEX(#REF!,MATCH(bdd!$D200,#REF!,0)),0)</f>
        <v>0</v>
      </c>
      <c r="P200" s="14">
        <f>IFERROR(INDEX(#REF!,MATCH(bdd!$D200,#REF!,0)),0)</f>
        <v>0</v>
      </c>
      <c r="Q200" s="32">
        <f t="shared" si="19"/>
        <v>0</v>
      </c>
      <c r="R200" s="29">
        <f t="shared" si="20"/>
        <v>0</v>
      </c>
      <c r="S200" s="14">
        <f t="shared" si="21"/>
        <v>1</v>
      </c>
    </row>
    <row r="201" spans="1:19" ht="15.75">
      <c r="A201" s="7"/>
      <c r="B201" s="13">
        <v>300565001</v>
      </c>
      <c r="C201" s="21">
        <v>1</v>
      </c>
      <c r="D201" s="13" t="s">
        <v>132</v>
      </c>
      <c r="E201" s="15" t="s">
        <v>518</v>
      </c>
      <c r="F201" s="14"/>
      <c r="G201" s="14" t="str">
        <f>IFERROR(INDEX(#REF!,MATCH($D201,#REF!,0)),"Pièce")</f>
        <v>Pièce</v>
      </c>
      <c r="H201" s="14">
        <f>IFERROR(INDEX(#REF!,MATCH(bdd!D201,#REF!,0)),0)</f>
        <v>0</v>
      </c>
      <c r="I201" s="14">
        <f>IFERROR(INDEX(#REF!,MATCH(bdd!D201,#REF!,0)),0)</f>
        <v>0</v>
      </c>
      <c r="J201" s="14">
        <f>IFERROR(K201/INDEX(#REF!,MATCH(bdd!D201,#REF!,0)),0)</f>
        <v>0</v>
      </c>
      <c r="K201" s="14" t="e">
        <f>IF(E201="",0,INDEX(#REF!,MATCH(bdd!E201,#REF!,0))+IF(F201="",0,INDEX(#REF!,MATCH(bdd!F201,#REF!,0))))</f>
        <v>#REF!</v>
      </c>
      <c r="L201" s="14">
        <f>IFERROR(INDEX(#REF!,MATCH(bdd!D201,#REF!,0)),0)</f>
        <v>0</v>
      </c>
      <c r="M201" s="14">
        <f t="shared" si="18"/>
        <v>0</v>
      </c>
      <c r="N201" s="14">
        <f>IFERROR(INDEX(#REF!,MATCH(bdd!$D201,#REF!,0)),0)</f>
        <v>0</v>
      </c>
      <c r="O201" s="14">
        <f>IFERROR(INDEX(#REF!,MATCH(bdd!$D201,#REF!,0)),0)</f>
        <v>0</v>
      </c>
      <c r="P201" s="14">
        <f>IFERROR(INDEX(#REF!,MATCH(bdd!$D201,#REF!,0)),0)</f>
        <v>0</v>
      </c>
      <c r="Q201" s="32">
        <f t="shared" si="19"/>
        <v>0</v>
      </c>
      <c r="R201" s="29">
        <f t="shared" si="20"/>
        <v>0</v>
      </c>
      <c r="S201" s="14">
        <f t="shared" si="21"/>
        <v>1</v>
      </c>
    </row>
    <row r="202" spans="1:19" ht="15.75">
      <c r="A202" s="7"/>
      <c r="B202" s="13">
        <v>300438001</v>
      </c>
      <c r="C202" s="21">
        <v>1</v>
      </c>
      <c r="D202" s="13" t="s">
        <v>133</v>
      </c>
      <c r="E202" s="15" t="s">
        <v>395</v>
      </c>
      <c r="F202" s="14"/>
      <c r="G202" s="14" t="str">
        <f>IFERROR(INDEX(#REF!,MATCH($D202,#REF!,0)),"Pièce")</f>
        <v>Pièce</v>
      </c>
      <c r="H202" s="14">
        <f>IFERROR(INDEX(#REF!,MATCH(bdd!D202,#REF!,0)),0)</f>
        <v>0</v>
      </c>
      <c r="I202" s="14">
        <f>IFERROR(INDEX(#REF!,MATCH(bdd!D202,#REF!,0)),0)</f>
        <v>0</v>
      </c>
      <c r="J202" s="14">
        <f>IFERROR(K202/INDEX(#REF!,MATCH(bdd!D202,#REF!,0)),0)</f>
        <v>0</v>
      </c>
      <c r="K202" s="14" t="e">
        <f>IF(E202="",0,INDEX(#REF!,MATCH(bdd!E202,#REF!,0))+IF(F202="",0,INDEX(#REF!,MATCH(bdd!F202,#REF!,0))))</f>
        <v>#REF!</v>
      </c>
      <c r="L202" s="14">
        <f>IFERROR(INDEX(#REF!,MATCH(bdd!D202,#REF!,0)),0)</f>
        <v>0</v>
      </c>
      <c r="M202" s="14">
        <f t="shared" si="18"/>
        <v>0</v>
      </c>
      <c r="N202" s="14">
        <f>IFERROR(INDEX(#REF!,MATCH(bdd!$D202,#REF!,0)),0)</f>
        <v>0</v>
      </c>
      <c r="O202" s="14">
        <f>IFERROR(INDEX(#REF!,MATCH(bdd!$D202,#REF!,0)),0)</f>
        <v>0</v>
      </c>
      <c r="P202" s="14">
        <f>IFERROR(INDEX(#REF!,MATCH(bdd!$D202,#REF!,0)),0)</f>
        <v>0</v>
      </c>
      <c r="Q202" s="32">
        <f t="shared" si="19"/>
        <v>0</v>
      </c>
      <c r="R202" s="29">
        <f t="shared" si="20"/>
        <v>0</v>
      </c>
      <c r="S202" s="14">
        <f t="shared" si="21"/>
        <v>1</v>
      </c>
    </row>
    <row r="203" spans="1:19" ht="15.75">
      <c r="A203" s="7"/>
      <c r="B203" s="13">
        <v>300567001</v>
      </c>
      <c r="C203" s="21">
        <v>1</v>
      </c>
      <c r="D203" s="13" t="s">
        <v>134</v>
      </c>
      <c r="E203" s="15" t="s">
        <v>364</v>
      </c>
      <c r="F203" s="14"/>
      <c r="G203" s="14" t="str">
        <f>IFERROR(INDEX(#REF!,MATCH($D203,#REF!,0)),"Pièce")</f>
        <v>Pièce</v>
      </c>
      <c r="H203" s="14">
        <f>IFERROR(INDEX(#REF!,MATCH(bdd!D203,#REF!,0)),0)</f>
        <v>0</v>
      </c>
      <c r="I203" s="14">
        <f>IFERROR(INDEX(#REF!,MATCH(bdd!D203,#REF!,0)),0)</f>
        <v>0</v>
      </c>
      <c r="J203" s="14">
        <f>IFERROR(K203/INDEX(#REF!,MATCH(bdd!D203,#REF!,0)),0)</f>
        <v>0</v>
      </c>
      <c r="K203" s="14" t="e">
        <f>IF(E203="",0,INDEX(#REF!,MATCH(bdd!E203,#REF!,0))+IF(F203="",0,INDEX(#REF!,MATCH(bdd!F203,#REF!,0))))</f>
        <v>#REF!</v>
      </c>
      <c r="L203" s="14">
        <f>IFERROR(INDEX(#REF!,MATCH(bdd!D203,#REF!,0)),0)</f>
        <v>0</v>
      </c>
      <c r="M203" s="14">
        <f t="shared" si="18"/>
        <v>0</v>
      </c>
      <c r="N203" s="14">
        <f>IFERROR(INDEX(#REF!,MATCH(bdd!$D203,#REF!,0)),0)</f>
        <v>0</v>
      </c>
      <c r="O203" s="14">
        <f>IFERROR(INDEX(#REF!,MATCH(bdd!$D203,#REF!,0)),0)</f>
        <v>0</v>
      </c>
      <c r="P203" s="14">
        <f>IFERROR(INDEX(#REF!,MATCH(bdd!$D203,#REF!,0)),0)</f>
        <v>0</v>
      </c>
      <c r="Q203" s="32">
        <f t="shared" si="19"/>
        <v>0</v>
      </c>
      <c r="R203" s="29">
        <f t="shared" si="20"/>
        <v>0</v>
      </c>
      <c r="S203" s="14">
        <f t="shared" si="21"/>
        <v>1</v>
      </c>
    </row>
    <row r="204" spans="1:19" ht="31.5">
      <c r="A204" s="7"/>
      <c r="B204" s="13">
        <v>307812001</v>
      </c>
      <c r="C204" s="21">
        <v>1</v>
      </c>
      <c r="D204" s="13" t="s">
        <v>135</v>
      </c>
      <c r="E204" s="14"/>
      <c r="F204" s="14"/>
      <c r="G204" s="14" t="str">
        <f>IFERROR(INDEX(#REF!,MATCH($D204,#REF!,0)),"Pièce")</f>
        <v>Pièce</v>
      </c>
      <c r="H204" s="14">
        <f>IFERROR(INDEX(#REF!,MATCH(bdd!D204,#REF!,0)),0)</f>
        <v>0</v>
      </c>
      <c r="I204" s="14">
        <f>IFERROR(INDEX(#REF!,MATCH(bdd!D204,#REF!,0)),0)</f>
        <v>0</v>
      </c>
      <c r="J204" s="14">
        <f>IFERROR(K204/INDEX(#REF!,MATCH(bdd!D204,#REF!,0)),0)</f>
        <v>0</v>
      </c>
      <c r="K204" s="14">
        <f>IF(E204="",0,INDEX(#REF!,MATCH(bdd!E204,#REF!,0))+IF(F204="",0,INDEX(#REF!,MATCH(bdd!F204,#REF!,0))))</f>
        <v>0</v>
      </c>
      <c r="L204" s="14">
        <f>IFERROR(INDEX(#REF!,MATCH(bdd!D204,#REF!,0)),0)</f>
        <v>0</v>
      </c>
      <c r="M204" s="14">
        <f t="shared" si="18"/>
        <v>0</v>
      </c>
      <c r="N204" s="14">
        <f>IFERROR(INDEX(#REF!,MATCH(bdd!$D204,#REF!,0)),0)</f>
        <v>0</v>
      </c>
      <c r="O204" s="14">
        <f>IFERROR(INDEX(#REF!,MATCH(bdd!$D204,#REF!,0)),0)</f>
        <v>0</v>
      </c>
      <c r="P204" s="14">
        <f>IFERROR(INDEX(#REF!,MATCH(bdd!$D204,#REF!,0)),0)</f>
        <v>0</v>
      </c>
      <c r="Q204" s="32">
        <f t="shared" si="19"/>
        <v>0</v>
      </c>
      <c r="R204" s="29">
        <f t="shared" si="20"/>
        <v>0</v>
      </c>
      <c r="S204" s="14">
        <f t="shared" si="21"/>
        <v>1</v>
      </c>
    </row>
    <row r="205" spans="1:19" ht="15.75">
      <c r="A205" s="7"/>
      <c r="B205" s="13">
        <v>302458001</v>
      </c>
      <c r="C205" s="16">
        <v>1</v>
      </c>
      <c r="D205" s="13" t="s">
        <v>136</v>
      </c>
      <c r="E205" s="15" t="s">
        <v>519</v>
      </c>
      <c r="F205" s="14"/>
      <c r="G205" s="14" t="str">
        <f>IFERROR(INDEX(#REF!,MATCH($D205,#REF!,0)),"Pièce")</f>
        <v>Pièce</v>
      </c>
      <c r="H205" s="14">
        <f>IFERROR(INDEX(#REF!,MATCH(bdd!D205,#REF!,0)),0)</f>
        <v>0</v>
      </c>
      <c r="I205" s="14">
        <f>IFERROR(INDEX(#REF!,MATCH(bdd!D205,#REF!,0)),0)</f>
        <v>0</v>
      </c>
      <c r="J205" s="14">
        <f>IFERROR(K205/INDEX(#REF!,MATCH(bdd!D205,#REF!,0)),0)</f>
        <v>0</v>
      </c>
      <c r="K205" s="14" t="e">
        <f>IF(E205="",0,INDEX(#REF!,MATCH(bdd!E205,#REF!,0))+IF(F205="",0,INDEX(#REF!,MATCH(bdd!F205,#REF!,0))))</f>
        <v>#REF!</v>
      </c>
      <c r="L205" s="14">
        <f>IFERROR(INDEX(#REF!,MATCH(bdd!D205,#REF!,0)),0)</f>
        <v>0</v>
      </c>
      <c r="M205" s="14">
        <f t="shared" si="18"/>
        <v>0</v>
      </c>
      <c r="N205" s="14">
        <f>IFERROR(INDEX(#REF!,MATCH(bdd!$D205,#REF!,0)),0)</f>
        <v>0</v>
      </c>
      <c r="O205" s="14">
        <f>IFERROR(INDEX(#REF!,MATCH(bdd!$D205,#REF!,0)),0)</f>
        <v>0</v>
      </c>
      <c r="P205" s="14">
        <f>IFERROR(INDEX(#REF!,MATCH(bdd!$D205,#REF!,0)),0)</f>
        <v>0</v>
      </c>
      <c r="Q205" s="32">
        <f t="shared" si="19"/>
        <v>0</v>
      </c>
      <c r="R205" s="29">
        <f t="shared" si="20"/>
        <v>0</v>
      </c>
      <c r="S205" s="14">
        <f t="shared" si="21"/>
        <v>1</v>
      </c>
    </row>
    <row r="206" spans="1:19" ht="15.75">
      <c r="A206" s="7"/>
      <c r="B206" s="13">
        <v>300568001</v>
      </c>
      <c r="C206" s="21">
        <v>1</v>
      </c>
      <c r="D206" s="13" t="s">
        <v>137</v>
      </c>
      <c r="E206" s="15" t="s">
        <v>365</v>
      </c>
      <c r="F206" s="14"/>
      <c r="G206" s="14" t="str">
        <f>IFERROR(INDEX(#REF!,MATCH($D206,#REF!,0)),"Pièce")</f>
        <v>Pièce</v>
      </c>
      <c r="H206" s="14">
        <f>IFERROR(INDEX(#REF!,MATCH(bdd!D206,#REF!,0)),0)</f>
        <v>0</v>
      </c>
      <c r="I206" s="14">
        <f>IFERROR(INDEX(#REF!,MATCH(bdd!D206,#REF!,0)),0)</f>
        <v>0</v>
      </c>
      <c r="J206" s="14">
        <f>IFERROR(K206/INDEX(#REF!,MATCH(bdd!D206,#REF!,0)),0)</f>
        <v>0</v>
      </c>
      <c r="K206" s="14" t="e">
        <f>IF(E206="",0,INDEX(#REF!,MATCH(bdd!E206,#REF!,0))+IF(F206="",0,INDEX(#REF!,MATCH(bdd!F206,#REF!,0))))</f>
        <v>#REF!</v>
      </c>
      <c r="L206" s="14">
        <f>IFERROR(INDEX(#REF!,MATCH(bdd!D206,#REF!,0)),0)</f>
        <v>0</v>
      </c>
      <c r="M206" s="14">
        <f t="shared" si="18"/>
        <v>0</v>
      </c>
      <c r="N206" s="14">
        <f>IFERROR(INDEX(#REF!,MATCH(bdd!$D206,#REF!,0)),0)</f>
        <v>0</v>
      </c>
      <c r="O206" s="14">
        <f>IFERROR(INDEX(#REF!,MATCH(bdd!$D206,#REF!,0)),0)</f>
        <v>0</v>
      </c>
      <c r="P206" s="14">
        <f>IFERROR(INDEX(#REF!,MATCH(bdd!$D206,#REF!,0)),0)</f>
        <v>0</v>
      </c>
      <c r="Q206" s="32">
        <f t="shared" si="19"/>
        <v>0</v>
      </c>
      <c r="R206" s="29">
        <f t="shared" si="20"/>
        <v>0</v>
      </c>
      <c r="S206" s="14">
        <f t="shared" si="21"/>
        <v>1</v>
      </c>
    </row>
    <row r="207" spans="1:19" ht="15.75">
      <c r="A207" s="7"/>
      <c r="B207" s="13">
        <v>307297001</v>
      </c>
      <c r="C207" s="21">
        <v>1</v>
      </c>
      <c r="D207" s="15" t="s">
        <v>319</v>
      </c>
      <c r="E207" s="15" t="s">
        <v>399</v>
      </c>
      <c r="F207" s="14"/>
      <c r="G207" s="14" t="str">
        <f>IFERROR(INDEX(#REF!,MATCH($D207,#REF!,0)),"Pièce")</f>
        <v>Pièce</v>
      </c>
      <c r="H207" s="14">
        <f>IFERROR(INDEX(#REF!,MATCH(bdd!D207,#REF!,0)),0)</f>
        <v>0</v>
      </c>
      <c r="I207" s="14">
        <f>IFERROR(INDEX(#REF!,MATCH(bdd!D207,#REF!,0)),0)</f>
        <v>0</v>
      </c>
      <c r="J207" s="14">
        <f>IFERROR(K207/INDEX(#REF!,MATCH(bdd!D207,#REF!,0)),0)</f>
        <v>0</v>
      </c>
      <c r="K207" s="14" t="e">
        <f>IF(E207="",0,INDEX(#REF!,MATCH(bdd!E207,#REF!,0))+IF(F207="",0,INDEX(#REF!,MATCH(bdd!F207,#REF!,0))))</f>
        <v>#REF!</v>
      </c>
      <c r="L207" s="14">
        <f>IFERROR(INDEX(#REF!,MATCH(bdd!D207,#REF!,0)),0)</f>
        <v>0</v>
      </c>
      <c r="M207" s="14">
        <f t="shared" si="18"/>
        <v>0</v>
      </c>
      <c r="N207" s="14">
        <f>IFERROR(INDEX(#REF!,MATCH(bdd!$D207,#REF!,0)),0)</f>
        <v>0</v>
      </c>
      <c r="O207" s="14">
        <f>IFERROR(INDEX(#REF!,MATCH(bdd!$D207,#REF!,0)),0)</f>
        <v>0</v>
      </c>
      <c r="P207" s="14">
        <f>IFERROR(INDEX(#REF!,MATCH(bdd!$D207,#REF!,0)),0)</f>
        <v>0</v>
      </c>
      <c r="Q207" s="32">
        <f t="shared" si="19"/>
        <v>0</v>
      </c>
      <c r="R207" s="29">
        <f t="shared" si="20"/>
        <v>0</v>
      </c>
      <c r="S207" s="14">
        <f t="shared" si="21"/>
        <v>1</v>
      </c>
    </row>
    <row r="208" spans="1:19" ht="15.75">
      <c r="A208" s="7"/>
      <c r="B208" s="13">
        <v>307277001</v>
      </c>
      <c r="C208" s="21">
        <v>1</v>
      </c>
      <c r="D208" s="13" t="s">
        <v>258</v>
      </c>
      <c r="E208" s="14"/>
      <c r="F208" s="14"/>
      <c r="G208" s="14" t="str">
        <f>IFERROR(INDEX(#REF!,MATCH($D208,#REF!,0)),"Pièce")</f>
        <v>Pièce</v>
      </c>
      <c r="H208" s="14">
        <f>IFERROR(INDEX(#REF!,MATCH(bdd!D208,#REF!,0)),0)</f>
        <v>0</v>
      </c>
      <c r="I208" s="14">
        <f>IFERROR(INDEX(#REF!,MATCH(bdd!D208,#REF!,0)),0)</f>
        <v>0</v>
      </c>
      <c r="J208" s="14">
        <f>IFERROR(K208/INDEX(#REF!,MATCH(bdd!D208,#REF!,0)),0)</f>
        <v>0</v>
      </c>
      <c r="K208" s="14">
        <f>IF(E208="",0,INDEX(#REF!,MATCH(bdd!E208,#REF!,0))+IF(F208="",0,INDEX(#REF!,MATCH(bdd!F208,#REF!,0))))</f>
        <v>0</v>
      </c>
      <c r="L208" s="14">
        <f>IFERROR(INDEX(#REF!,MATCH(bdd!D208,#REF!,0)),0)</f>
        <v>0</v>
      </c>
      <c r="M208" s="14">
        <f t="shared" si="18"/>
        <v>0</v>
      </c>
      <c r="N208" s="14">
        <f>IFERROR(INDEX(#REF!,MATCH(bdd!$D208,#REF!,0)),0)</f>
        <v>0</v>
      </c>
      <c r="O208" s="14">
        <f>IFERROR(INDEX(#REF!,MATCH(bdd!$D208,#REF!,0)),0)</f>
        <v>0</v>
      </c>
      <c r="P208" s="14">
        <f>IFERROR(INDEX(#REF!,MATCH(bdd!$D208,#REF!,0)),0)</f>
        <v>0</v>
      </c>
      <c r="Q208" s="32">
        <f t="shared" si="19"/>
        <v>0</v>
      </c>
      <c r="R208" s="29">
        <f t="shared" si="20"/>
        <v>0</v>
      </c>
      <c r="S208" s="14">
        <f t="shared" si="21"/>
        <v>1</v>
      </c>
    </row>
    <row r="209" spans="1:19" ht="15.75">
      <c r="A209" s="7"/>
      <c r="B209" s="13">
        <v>303196001</v>
      </c>
      <c r="C209" s="21">
        <v>1</v>
      </c>
      <c r="D209" s="13" t="s">
        <v>90</v>
      </c>
      <c r="E209" s="15" t="s">
        <v>396</v>
      </c>
      <c r="F209" s="14"/>
      <c r="G209" s="14" t="str">
        <f>IFERROR(INDEX(#REF!,MATCH($D209,#REF!,0)),"Pièce")</f>
        <v>Pièce</v>
      </c>
      <c r="H209" s="14">
        <f>IFERROR(INDEX(#REF!,MATCH(bdd!D209,#REF!,0)),0)</f>
        <v>0</v>
      </c>
      <c r="I209" s="14">
        <f>IFERROR(INDEX(#REF!,MATCH(bdd!D209,#REF!,0)),0)</f>
        <v>0</v>
      </c>
      <c r="J209" s="14">
        <f>IFERROR(K209/INDEX(#REF!,MATCH(bdd!D209,#REF!,0)),0)</f>
        <v>0</v>
      </c>
      <c r="K209" s="14" t="e">
        <f>IF(E209="",0,INDEX(#REF!,MATCH(bdd!E209,#REF!,0))+IF(F209="",0,INDEX(#REF!,MATCH(bdd!F209,#REF!,0))))</f>
        <v>#REF!</v>
      </c>
      <c r="L209" s="14">
        <f>IFERROR(INDEX(#REF!,MATCH(bdd!D209,#REF!,0)),0)</f>
        <v>0</v>
      </c>
      <c r="M209" s="14">
        <f t="shared" si="18"/>
        <v>0</v>
      </c>
      <c r="N209" s="14">
        <f>IFERROR(INDEX(#REF!,MATCH(bdd!$D209,#REF!,0)),0)</f>
        <v>0</v>
      </c>
      <c r="O209" s="14">
        <f>IFERROR(INDEX(#REF!,MATCH(bdd!$D209,#REF!,0)),0)</f>
        <v>0</v>
      </c>
      <c r="P209" s="14">
        <f>IFERROR(INDEX(#REF!,MATCH(bdd!$D209,#REF!,0)),0)</f>
        <v>0</v>
      </c>
      <c r="Q209" s="32">
        <f t="shared" si="19"/>
        <v>0</v>
      </c>
      <c r="R209" s="29">
        <f t="shared" si="20"/>
        <v>0</v>
      </c>
      <c r="S209" s="14">
        <f t="shared" si="21"/>
        <v>1</v>
      </c>
    </row>
    <row r="210" spans="1:19" ht="15.75">
      <c r="A210" s="7"/>
      <c r="B210" s="13">
        <v>304139001</v>
      </c>
      <c r="C210" s="21">
        <v>1</v>
      </c>
      <c r="D210" s="13" t="s">
        <v>91</v>
      </c>
      <c r="E210" s="15" t="s">
        <v>400</v>
      </c>
      <c r="F210" s="14"/>
      <c r="G210" s="14" t="str">
        <f>IFERROR(INDEX(#REF!,MATCH($D210,#REF!,0)),"Pièce")</f>
        <v>Pièce</v>
      </c>
      <c r="H210" s="14">
        <f>IFERROR(INDEX(#REF!,MATCH(bdd!D210,#REF!,0)),0)</f>
        <v>0</v>
      </c>
      <c r="I210" s="14">
        <f>IFERROR(INDEX(#REF!,MATCH(bdd!D210,#REF!,0)),0)</f>
        <v>0</v>
      </c>
      <c r="J210" s="14">
        <f>IFERROR(K210/INDEX(#REF!,MATCH(bdd!D210,#REF!,0)),0)</f>
        <v>0</v>
      </c>
      <c r="K210" s="14" t="e">
        <f>IF(E210="",0,INDEX(#REF!,MATCH(bdd!E210,#REF!,0))+IF(F210="",0,INDEX(#REF!,MATCH(bdd!F210,#REF!,0))))</f>
        <v>#REF!</v>
      </c>
      <c r="L210" s="14">
        <f>IFERROR(INDEX(#REF!,MATCH(bdd!D210,#REF!,0)),0)</f>
        <v>0</v>
      </c>
      <c r="M210" s="14">
        <f t="shared" si="18"/>
        <v>0</v>
      </c>
      <c r="N210" s="14">
        <f>IFERROR(INDEX(#REF!,MATCH(bdd!$D210,#REF!,0)),0)</f>
        <v>0</v>
      </c>
      <c r="O210" s="14">
        <f>IFERROR(INDEX(#REF!,MATCH(bdd!$D210,#REF!,0)),0)</f>
        <v>0</v>
      </c>
      <c r="P210" s="14">
        <f>IFERROR(INDEX(#REF!,MATCH(bdd!$D210,#REF!,0)),0)</f>
        <v>0</v>
      </c>
      <c r="Q210" s="32">
        <f t="shared" si="19"/>
        <v>0</v>
      </c>
      <c r="R210" s="29">
        <f t="shared" si="20"/>
        <v>0</v>
      </c>
      <c r="S210" s="14">
        <f t="shared" si="21"/>
        <v>1</v>
      </c>
    </row>
    <row r="211" spans="1:19" ht="15.75">
      <c r="A211" s="7"/>
      <c r="B211" s="13">
        <v>304905001</v>
      </c>
      <c r="C211" s="21">
        <v>1</v>
      </c>
      <c r="D211" s="13" t="s">
        <v>92</v>
      </c>
      <c r="E211" s="15" t="s">
        <v>397</v>
      </c>
      <c r="F211" s="14"/>
      <c r="G211" s="14" t="str">
        <f>IFERROR(INDEX(#REF!,MATCH($D211,#REF!,0)),"Pièce")</f>
        <v>Pièce</v>
      </c>
      <c r="H211" s="14">
        <f>IFERROR(INDEX(#REF!,MATCH(bdd!D211,#REF!,0)),0)</f>
        <v>0</v>
      </c>
      <c r="I211" s="14">
        <f>IFERROR(INDEX(#REF!,MATCH(bdd!D211,#REF!,0)),0)</f>
        <v>0</v>
      </c>
      <c r="J211" s="14">
        <f>IFERROR(K211/INDEX(#REF!,MATCH(bdd!D211,#REF!,0)),0)</f>
        <v>0</v>
      </c>
      <c r="K211" s="14" t="e">
        <f>IF(E211="",0,INDEX(#REF!,MATCH(bdd!E211,#REF!,0))+IF(F211="",0,INDEX(#REF!,MATCH(bdd!F211,#REF!,0))))</f>
        <v>#REF!</v>
      </c>
      <c r="L211" s="14">
        <f>IFERROR(INDEX(#REF!,MATCH(bdd!D211,#REF!,0)),0)</f>
        <v>0</v>
      </c>
      <c r="M211" s="14">
        <f t="shared" si="18"/>
        <v>0</v>
      </c>
      <c r="N211" s="14">
        <f>IFERROR(INDEX(#REF!,MATCH(bdd!$D211,#REF!,0)),0)</f>
        <v>0</v>
      </c>
      <c r="O211" s="14">
        <f>IFERROR(INDEX(#REF!,MATCH(bdd!$D211,#REF!,0)),0)</f>
        <v>0</v>
      </c>
      <c r="P211" s="14">
        <f>IFERROR(INDEX(#REF!,MATCH(bdd!$D211,#REF!,0)),0)</f>
        <v>0</v>
      </c>
      <c r="Q211" s="32">
        <f t="shared" si="19"/>
        <v>0</v>
      </c>
      <c r="R211" s="29">
        <f t="shared" si="20"/>
        <v>0</v>
      </c>
      <c r="S211" s="14">
        <f t="shared" si="21"/>
        <v>1</v>
      </c>
    </row>
    <row r="212" spans="1:19" ht="15.75">
      <c r="A212" s="7"/>
      <c r="B212" s="13">
        <v>304577001</v>
      </c>
      <c r="C212" s="21">
        <v>1</v>
      </c>
      <c r="D212" s="13" t="s">
        <v>93</v>
      </c>
      <c r="E212" s="14"/>
      <c r="F212" s="14"/>
      <c r="G212" s="14" t="str">
        <f>IFERROR(INDEX(#REF!,MATCH($D212,#REF!,0)),"Pièce")</f>
        <v>Pièce</v>
      </c>
      <c r="H212" s="14">
        <f>IFERROR(INDEX(#REF!,MATCH(bdd!D212,#REF!,0)),0)</f>
        <v>0</v>
      </c>
      <c r="I212" s="14">
        <f>IFERROR(INDEX(#REF!,MATCH(bdd!D212,#REF!,0)),0)</f>
        <v>0</v>
      </c>
      <c r="J212" s="14">
        <f>IFERROR(K212/INDEX(#REF!,MATCH(bdd!D212,#REF!,0)),0)</f>
        <v>0</v>
      </c>
      <c r="K212" s="14">
        <f>IF(E212="",0,INDEX(#REF!,MATCH(bdd!E212,#REF!,0))+IF(F212="",0,INDEX(#REF!,MATCH(bdd!F212,#REF!,0))))</f>
        <v>0</v>
      </c>
      <c r="L212" s="14">
        <f>IFERROR(INDEX(#REF!,MATCH(bdd!D212,#REF!,0)),0)</f>
        <v>0</v>
      </c>
      <c r="M212" s="14">
        <f t="shared" si="18"/>
        <v>0</v>
      </c>
      <c r="N212" s="14">
        <f>IFERROR(INDEX(#REF!,MATCH(bdd!$D212,#REF!,0)),0)</f>
        <v>0</v>
      </c>
      <c r="O212" s="14">
        <f>IFERROR(INDEX(#REF!,MATCH(bdd!$D212,#REF!,0)),0)</f>
        <v>0</v>
      </c>
      <c r="P212" s="14">
        <f>IFERROR(INDEX(#REF!,MATCH(bdd!$D212,#REF!,0)),0)</f>
        <v>0</v>
      </c>
      <c r="Q212" s="32">
        <f t="shared" si="19"/>
        <v>0</v>
      </c>
      <c r="R212" s="29">
        <f t="shared" si="20"/>
        <v>0</v>
      </c>
      <c r="S212" s="14">
        <f t="shared" si="21"/>
        <v>1</v>
      </c>
    </row>
    <row r="213" spans="1:19" ht="15.75">
      <c r="A213" s="7"/>
      <c r="B213" s="13">
        <v>304695001</v>
      </c>
      <c r="C213" s="21">
        <v>1</v>
      </c>
      <c r="D213" s="13" t="s">
        <v>94</v>
      </c>
      <c r="E213" s="14"/>
      <c r="F213" s="14"/>
      <c r="G213" s="14" t="str">
        <f>IFERROR(INDEX(#REF!,MATCH($D213,#REF!,0)),"Pièce")</f>
        <v>Pièce</v>
      </c>
      <c r="H213" s="14">
        <f>IFERROR(INDEX(#REF!,MATCH(bdd!D213,#REF!,0)),0)</f>
        <v>0</v>
      </c>
      <c r="I213" s="14">
        <f>IFERROR(INDEX(#REF!,MATCH(bdd!D213,#REF!,0)),0)</f>
        <v>0</v>
      </c>
      <c r="J213" s="14">
        <f>IFERROR(K213/INDEX(#REF!,MATCH(bdd!D213,#REF!,0)),0)</f>
        <v>0</v>
      </c>
      <c r="K213" s="14">
        <f>IF(E213="",0,INDEX(#REF!,MATCH(bdd!E213,#REF!,0))+IF(F213="",0,INDEX(#REF!,MATCH(bdd!F213,#REF!,0))))</f>
        <v>0</v>
      </c>
      <c r="L213" s="14">
        <f>IFERROR(INDEX(#REF!,MATCH(bdd!D213,#REF!,0)),0)</f>
        <v>0</v>
      </c>
      <c r="M213" s="14">
        <f t="shared" si="18"/>
        <v>0</v>
      </c>
      <c r="N213" s="14">
        <f>IFERROR(INDEX(#REF!,MATCH(bdd!$D213,#REF!,0)),0)</f>
        <v>0</v>
      </c>
      <c r="O213" s="14">
        <f>IFERROR(INDEX(#REF!,MATCH(bdd!$D213,#REF!,0)),0)</f>
        <v>0</v>
      </c>
      <c r="P213" s="14">
        <f>IFERROR(INDEX(#REF!,MATCH(bdd!$D213,#REF!,0)),0)</f>
        <v>0</v>
      </c>
      <c r="Q213" s="32">
        <f t="shared" si="19"/>
        <v>0</v>
      </c>
      <c r="R213" s="29">
        <f t="shared" si="20"/>
        <v>0</v>
      </c>
      <c r="S213" s="14">
        <f t="shared" si="21"/>
        <v>1</v>
      </c>
    </row>
    <row r="214" spans="1:19" ht="15.75">
      <c r="A214" s="7"/>
      <c r="B214" s="13">
        <v>306845001</v>
      </c>
      <c r="C214" s="21">
        <v>1</v>
      </c>
      <c r="D214" s="13" t="s">
        <v>95</v>
      </c>
      <c r="E214" s="14"/>
      <c r="F214" s="14"/>
      <c r="G214" s="14" t="str">
        <f>IFERROR(INDEX(#REF!,MATCH($D214,#REF!,0)),"Pièce")</f>
        <v>Pièce</v>
      </c>
      <c r="H214" s="14">
        <f>IFERROR(INDEX(#REF!,MATCH(bdd!D214,#REF!,0)),0)</f>
        <v>0</v>
      </c>
      <c r="I214" s="14">
        <f>IFERROR(INDEX(#REF!,MATCH(bdd!D214,#REF!,0)),0)</f>
        <v>0</v>
      </c>
      <c r="J214" s="14">
        <f>IFERROR(K214/INDEX(#REF!,MATCH(bdd!D214,#REF!,0)),0)</f>
        <v>0</v>
      </c>
      <c r="K214" s="14">
        <f>IF(E214="",0,INDEX(#REF!,MATCH(bdd!E214,#REF!,0))+IF(F214="",0,INDEX(#REF!,MATCH(bdd!F214,#REF!,0))))</f>
        <v>0</v>
      </c>
      <c r="L214" s="14">
        <f>IFERROR(INDEX(#REF!,MATCH(bdd!D214,#REF!,0)),0)</f>
        <v>0</v>
      </c>
      <c r="M214" s="14">
        <f t="shared" si="18"/>
        <v>0</v>
      </c>
      <c r="N214" s="14">
        <f>IFERROR(INDEX(#REF!,MATCH(bdd!$D214,#REF!,0)),0)</f>
        <v>0</v>
      </c>
      <c r="O214" s="14">
        <f>IFERROR(INDEX(#REF!,MATCH(bdd!$D214,#REF!,0)),0)</f>
        <v>0</v>
      </c>
      <c r="P214" s="14">
        <f>IFERROR(INDEX(#REF!,MATCH(bdd!$D214,#REF!,0)),0)</f>
        <v>0</v>
      </c>
      <c r="Q214" s="32">
        <f t="shared" si="19"/>
        <v>0</v>
      </c>
      <c r="R214" s="29">
        <f t="shared" si="20"/>
        <v>0</v>
      </c>
      <c r="S214" s="14">
        <f t="shared" si="21"/>
        <v>1</v>
      </c>
    </row>
    <row r="215" spans="1:19" ht="15.75">
      <c r="A215" s="7"/>
      <c r="B215" s="13">
        <v>300459001</v>
      </c>
      <c r="C215" s="21">
        <v>1</v>
      </c>
      <c r="D215" s="13" t="s">
        <v>96</v>
      </c>
      <c r="E215" s="15" t="s">
        <v>398</v>
      </c>
      <c r="F215" s="14"/>
      <c r="G215" s="14" t="str">
        <f>IFERROR(INDEX(#REF!,MATCH($D215,#REF!,0)),"Pièce")</f>
        <v>Pièce</v>
      </c>
      <c r="H215" s="14">
        <f>IFERROR(INDEX(#REF!,MATCH(bdd!D215,#REF!,0)),0)</f>
        <v>0</v>
      </c>
      <c r="I215" s="14">
        <f>IFERROR(INDEX(#REF!,MATCH(bdd!D215,#REF!,0)),0)</f>
        <v>0</v>
      </c>
      <c r="J215" s="14">
        <f>IFERROR(K215/INDEX(#REF!,MATCH(bdd!D215,#REF!,0)),0)</f>
        <v>0</v>
      </c>
      <c r="K215" s="14" t="e">
        <f>IF(E215="",0,INDEX(#REF!,MATCH(bdd!E215,#REF!,0))+IF(F215="",0,INDEX(#REF!,MATCH(bdd!F215,#REF!,0))))</f>
        <v>#REF!</v>
      </c>
      <c r="L215" s="14">
        <f>IFERROR(INDEX(#REF!,MATCH(bdd!D215,#REF!,0)),0)</f>
        <v>0</v>
      </c>
      <c r="M215" s="14">
        <f t="shared" si="18"/>
        <v>0</v>
      </c>
      <c r="N215" s="14">
        <f>IFERROR(INDEX(#REF!,MATCH(bdd!$D215,#REF!,0)),0)</f>
        <v>0</v>
      </c>
      <c r="O215" s="14">
        <f>IFERROR(INDEX(#REF!,MATCH(bdd!$D215,#REF!,0)),0)</f>
        <v>0</v>
      </c>
      <c r="P215" s="14">
        <f>IFERROR(INDEX(#REF!,MATCH(bdd!$D215,#REF!,0)),0)</f>
        <v>0</v>
      </c>
      <c r="Q215" s="32">
        <f t="shared" si="19"/>
        <v>0</v>
      </c>
      <c r="R215" s="29">
        <f t="shared" si="20"/>
        <v>0</v>
      </c>
      <c r="S215" s="14">
        <f t="shared" si="21"/>
        <v>1</v>
      </c>
    </row>
    <row r="216" spans="1:19" ht="15.75">
      <c r="A216" s="7"/>
      <c r="B216" s="13">
        <v>307611001</v>
      </c>
      <c r="C216" s="21">
        <v>1</v>
      </c>
      <c r="D216" s="13" t="s">
        <v>138</v>
      </c>
      <c r="E216" s="14"/>
      <c r="F216" s="14"/>
      <c r="G216" s="14" t="str">
        <f>IFERROR(INDEX(#REF!,MATCH($D216,#REF!,0)),"Pièce")</f>
        <v>Pièce</v>
      </c>
      <c r="H216" s="14">
        <f>IFERROR(INDEX(#REF!,MATCH(bdd!D216,#REF!,0)),0)</f>
        <v>0</v>
      </c>
      <c r="I216" s="14">
        <f>IFERROR(INDEX(#REF!,MATCH(bdd!D216,#REF!,0)),0)</f>
        <v>0</v>
      </c>
      <c r="J216" s="14">
        <f>IFERROR(K216/INDEX(#REF!,MATCH(bdd!D216,#REF!,0)),0)</f>
        <v>0</v>
      </c>
      <c r="K216" s="14">
        <f>IF(E216="",0,INDEX(#REF!,MATCH(bdd!E216,#REF!,0))+IF(F216="",0,INDEX(#REF!,MATCH(bdd!F216,#REF!,0))))</f>
        <v>0</v>
      </c>
      <c r="L216" s="14">
        <f>IFERROR(INDEX(#REF!,MATCH(bdd!D216,#REF!,0)),0)</f>
        <v>0</v>
      </c>
      <c r="M216" s="14">
        <f t="shared" si="18"/>
        <v>0</v>
      </c>
      <c r="N216" s="14">
        <f>IFERROR(INDEX(#REF!,MATCH(bdd!$D216,#REF!,0)),0)</f>
        <v>0</v>
      </c>
      <c r="O216" s="14">
        <f>IFERROR(INDEX(#REF!,MATCH(bdd!$D216,#REF!,0)),0)</f>
        <v>0</v>
      </c>
      <c r="P216" s="14">
        <f>IFERROR(INDEX(#REF!,MATCH(bdd!$D216,#REF!,0)),0)</f>
        <v>0</v>
      </c>
      <c r="Q216" s="32">
        <f t="shared" si="19"/>
        <v>0</v>
      </c>
      <c r="R216" s="29">
        <f t="shared" si="20"/>
        <v>0</v>
      </c>
      <c r="S216" s="14">
        <f t="shared" si="21"/>
        <v>1</v>
      </c>
    </row>
    <row r="217" spans="1:19" ht="15.75">
      <c r="A217" s="7"/>
      <c r="B217" s="13">
        <v>300462001</v>
      </c>
      <c r="C217" s="21">
        <v>1</v>
      </c>
      <c r="D217" s="13" t="s">
        <v>486</v>
      </c>
      <c r="E217" s="14" t="s">
        <v>545</v>
      </c>
      <c r="F217" s="14"/>
      <c r="G217" s="14" t="str">
        <f>IFERROR(INDEX(#REF!,MATCH($D217,#REF!,0)),"Pièce")</f>
        <v>Pièce</v>
      </c>
      <c r="H217" s="14">
        <f>IFERROR(INDEX(#REF!,MATCH(bdd!D217,#REF!,0)),0)</f>
        <v>0</v>
      </c>
      <c r="I217" s="14">
        <f>IFERROR(INDEX(#REF!,MATCH(bdd!D217,#REF!,0)),0)</f>
        <v>0</v>
      </c>
      <c r="J217" s="14">
        <f>IFERROR(K217/INDEX(#REF!,MATCH(bdd!D217,#REF!,0)),0)</f>
        <v>0</v>
      </c>
      <c r="K217" s="14" t="e">
        <f>IF(E217="",0,INDEX(#REF!,MATCH(bdd!E217,#REF!,0))+IF(F217="",0,INDEX(#REF!,MATCH(bdd!F217,#REF!,0))))</f>
        <v>#REF!</v>
      </c>
      <c r="L217" s="14">
        <f>IFERROR(INDEX(#REF!,MATCH(bdd!D217,#REF!,0)),0)</f>
        <v>0</v>
      </c>
      <c r="M217" s="14">
        <f t="shared" si="18"/>
        <v>0</v>
      </c>
      <c r="N217" s="14">
        <f>IFERROR(INDEX(#REF!,MATCH(bdd!$D217,#REF!,0)),0)</f>
        <v>0</v>
      </c>
      <c r="O217" s="14">
        <f>IFERROR(INDEX(#REF!,MATCH(bdd!$D217,#REF!,0)),0)</f>
        <v>0</v>
      </c>
      <c r="P217" s="14">
        <f>IFERROR(INDEX(#REF!,MATCH(bdd!$D217,#REF!,0)),0)</f>
        <v>0</v>
      </c>
      <c r="Q217" s="32">
        <f t="shared" si="19"/>
        <v>0</v>
      </c>
      <c r="R217" s="29">
        <f t="shared" si="20"/>
        <v>0</v>
      </c>
      <c r="S217" s="14">
        <f t="shared" si="21"/>
        <v>1</v>
      </c>
    </row>
    <row r="218" spans="1:19" ht="15.75">
      <c r="A218" s="7"/>
      <c r="B218" s="13">
        <v>306459001</v>
      </c>
      <c r="C218" s="21" t="s">
        <v>437</v>
      </c>
      <c r="D218" s="13" t="s">
        <v>97</v>
      </c>
      <c r="E218" s="14"/>
      <c r="F218" s="14"/>
      <c r="G218" s="14" t="str">
        <f>IFERROR(INDEX(#REF!,MATCH($D218,#REF!,0)),"Pièce")</f>
        <v>Pièce</v>
      </c>
      <c r="H218" s="14">
        <f>IFERROR(INDEX(#REF!,MATCH(bdd!D218,#REF!,0)),0)</f>
        <v>0</v>
      </c>
      <c r="I218" s="14">
        <f>IFERROR(INDEX(#REF!,MATCH(bdd!D218,#REF!,0)),0)</f>
        <v>0</v>
      </c>
      <c r="J218" s="14">
        <f>IFERROR(K218/INDEX(#REF!,MATCH(bdd!D218,#REF!,0)),0)</f>
        <v>0</v>
      </c>
      <c r="K218" s="14">
        <f>IF(E218="",0,INDEX(#REF!,MATCH(bdd!E218,#REF!,0))+IF(F218="",0,INDEX(#REF!,MATCH(bdd!F218,#REF!,0))))</f>
        <v>0</v>
      </c>
      <c r="L218" s="14">
        <f>IFERROR(INDEX(#REF!,MATCH(bdd!D218,#REF!,0)),0)</f>
        <v>0</v>
      </c>
      <c r="M218" s="14">
        <f t="shared" si="18"/>
        <v>0</v>
      </c>
      <c r="N218" s="14">
        <f>IFERROR(INDEX(#REF!,MATCH(bdd!$D218,#REF!,0)),0)</f>
        <v>0</v>
      </c>
      <c r="O218" s="14">
        <f>IFERROR(INDEX(#REF!,MATCH(bdd!$D218,#REF!,0)),0)</f>
        <v>0</v>
      </c>
      <c r="P218" s="14">
        <f>IFERROR(INDEX(#REF!,MATCH(bdd!$D218,#REF!,0)),0)</f>
        <v>0</v>
      </c>
      <c r="Q218" s="32">
        <f t="shared" si="19"/>
        <v>0</v>
      </c>
      <c r="R218" s="29">
        <f t="shared" si="20"/>
        <v>0</v>
      </c>
      <c r="S218" s="14">
        <f t="shared" si="21"/>
        <v>1</v>
      </c>
    </row>
    <row r="219" spans="1:19" ht="15.75">
      <c r="A219" s="7"/>
      <c r="B219" s="13">
        <v>300468001</v>
      </c>
      <c r="C219" s="21">
        <v>0</v>
      </c>
      <c r="D219" s="13" t="s">
        <v>98</v>
      </c>
      <c r="E219" s="14"/>
      <c r="F219" s="14"/>
      <c r="G219" s="14" t="str">
        <f>IFERROR(INDEX(#REF!,MATCH($D219,#REF!,0)),"Pièce")</f>
        <v>Pièce</v>
      </c>
      <c r="H219" s="14">
        <f>IFERROR(INDEX(#REF!,MATCH(bdd!D219,#REF!,0)),0)</f>
        <v>0</v>
      </c>
      <c r="I219" s="14">
        <f>IFERROR(INDEX(#REF!,MATCH(bdd!D219,#REF!,0)),0)</f>
        <v>0</v>
      </c>
      <c r="J219" s="14">
        <f>IFERROR(K219/INDEX(#REF!,MATCH(bdd!D219,#REF!,0)),0)</f>
        <v>0</v>
      </c>
      <c r="K219" s="14">
        <f>IF(E219="",0,INDEX(#REF!,MATCH(bdd!E219,#REF!,0))+IF(F219="",0,INDEX(#REF!,MATCH(bdd!F219,#REF!,0))))</f>
        <v>0</v>
      </c>
      <c r="L219" s="14">
        <f>IFERROR(INDEX(#REF!,MATCH(bdd!D219,#REF!,0)),0)</f>
        <v>0</v>
      </c>
      <c r="M219" s="14">
        <f t="shared" si="18"/>
        <v>0</v>
      </c>
      <c r="N219" s="14">
        <f>IFERROR(INDEX(#REF!,MATCH(bdd!$D219,#REF!,0)),0)</f>
        <v>0</v>
      </c>
      <c r="O219" s="14">
        <f>IFERROR(INDEX(#REF!,MATCH(bdd!$D219,#REF!,0)),0)</f>
        <v>0</v>
      </c>
      <c r="P219" s="14">
        <f>IFERROR(INDEX(#REF!,MATCH(bdd!$D219,#REF!,0)),0)</f>
        <v>0</v>
      </c>
      <c r="Q219" s="32">
        <f t="shared" si="19"/>
        <v>0</v>
      </c>
      <c r="R219" s="29">
        <f t="shared" si="20"/>
        <v>0</v>
      </c>
      <c r="S219" s="14">
        <f t="shared" si="21"/>
        <v>1</v>
      </c>
    </row>
    <row r="220" spans="1:19" ht="15.75">
      <c r="A220" s="7"/>
      <c r="B220" s="13">
        <v>300483001</v>
      </c>
      <c r="C220" s="21">
        <v>1</v>
      </c>
      <c r="D220" s="13" t="s">
        <v>99</v>
      </c>
      <c r="E220" s="14"/>
      <c r="F220" s="14"/>
      <c r="G220" s="14" t="str">
        <f>IFERROR(INDEX(#REF!,MATCH($D220,#REF!,0)),"Pièce")</f>
        <v>Pièce</v>
      </c>
      <c r="H220" s="14">
        <f>IFERROR(INDEX(#REF!,MATCH(bdd!D220,#REF!,0)),0)</f>
        <v>0</v>
      </c>
      <c r="I220" s="14">
        <f>IFERROR(INDEX(#REF!,MATCH(bdd!D220,#REF!,0)),0)</f>
        <v>0</v>
      </c>
      <c r="J220" s="14">
        <f>IFERROR(K220/INDEX(#REF!,MATCH(bdd!D220,#REF!,0)),0)</f>
        <v>0</v>
      </c>
      <c r="K220" s="14">
        <f>IF(E220="",0,INDEX(#REF!,MATCH(bdd!E220,#REF!,0))+IF(F220="",0,INDEX(#REF!,MATCH(bdd!F220,#REF!,0))))</f>
        <v>0</v>
      </c>
      <c r="L220" s="14">
        <f>IFERROR(INDEX(#REF!,MATCH(bdd!D220,#REF!,0)),0)</f>
        <v>0</v>
      </c>
      <c r="M220" s="14">
        <f t="shared" si="18"/>
        <v>0</v>
      </c>
      <c r="N220" s="14">
        <f>IFERROR(INDEX(#REF!,MATCH(bdd!$D220,#REF!,0)),0)</f>
        <v>0</v>
      </c>
      <c r="O220" s="14">
        <f>IFERROR(INDEX(#REF!,MATCH(bdd!$D220,#REF!,0)),0)</f>
        <v>0</v>
      </c>
      <c r="P220" s="14">
        <f>IFERROR(INDEX(#REF!,MATCH(bdd!$D220,#REF!,0)),0)</f>
        <v>0</v>
      </c>
      <c r="Q220" s="32">
        <f t="shared" si="19"/>
        <v>0</v>
      </c>
      <c r="R220" s="29">
        <f t="shared" si="20"/>
        <v>0</v>
      </c>
      <c r="S220" s="14">
        <f t="shared" si="21"/>
        <v>1</v>
      </c>
    </row>
    <row r="221" spans="1:19" ht="15.75">
      <c r="A221" s="7"/>
      <c r="B221" s="13">
        <v>303705001</v>
      </c>
      <c r="C221" s="21">
        <v>1</v>
      </c>
      <c r="D221" s="13" t="s">
        <v>259</v>
      </c>
      <c r="E221" s="15" t="s">
        <v>391</v>
      </c>
      <c r="F221" s="14"/>
      <c r="G221" s="14" t="str">
        <f>IFERROR(INDEX(#REF!,MATCH($D221,#REF!,0)),"Pièce")</f>
        <v>Pièce</v>
      </c>
      <c r="H221" s="14">
        <f>IFERROR(INDEX(#REF!,MATCH(bdd!D221,#REF!,0)),0)</f>
        <v>0</v>
      </c>
      <c r="I221" s="14">
        <f>IFERROR(INDEX(#REF!,MATCH(bdd!D221,#REF!,0)),0)</f>
        <v>0</v>
      </c>
      <c r="J221" s="14">
        <f>IFERROR(K221/INDEX(#REF!,MATCH(bdd!D221,#REF!,0)),0)</f>
        <v>0</v>
      </c>
      <c r="K221" s="14" t="e">
        <f>IF(E221="",0,INDEX(#REF!,MATCH(bdd!E221,#REF!,0))+IF(F221="",0,INDEX(#REF!,MATCH(bdd!F221,#REF!,0))))</f>
        <v>#REF!</v>
      </c>
      <c r="L221" s="14">
        <f>IFERROR(INDEX(#REF!,MATCH(bdd!D221,#REF!,0)),0)</f>
        <v>0</v>
      </c>
      <c r="M221" s="14">
        <f t="shared" si="18"/>
        <v>0</v>
      </c>
      <c r="N221" s="14">
        <f>IFERROR(INDEX(#REF!,MATCH(bdd!$D221,#REF!,0)),0)</f>
        <v>0</v>
      </c>
      <c r="O221" s="14">
        <f>IFERROR(INDEX(#REF!,MATCH(bdd!$D221,#REF!,0)),0)</f>
        <v>0</v>
      </c>
      <c r="P221" s="14">
        <f>IFERROR(INDEX(#REF!,MATCH(bdd!$D221,#REF!,0)),0)</f>
        <v>0</v>
      </c>
      <c r="Q221" s="32">
        <f t="shared" si="19"/>
        <v>0</v>
      </c>
      <c r="R221" s="29">
        <f t="shared" si="20"/>
        <v>0</v>
      </c>
      <c r="S221" s="14">
        <f t="shared" si="21"/>
        <v>1</v>
      </c>
    </row>
    <row r="222" spans="1:19" ht="15.75">
      <c r="A222" s="7"/>
      <c r="B222" s="13">
        <v>301367001</v>
      </c>
      <c r="C222" s="21">
        <v>1</v>
      </c>
      <c r="D222" s="13" t="s">
        <v>100</v>
      </c>
      <c r="E222" s="14"/>
      <c r="F222" s="14"/>
      <c r="G222" s="14" t="str">
        <f>IFERROR(INDEX(#REF!,MATCH($D222,#REF!,0)),"Pièce")</f>
        <v>Pièce</v>
      </c>
      <c r="H222" s="14">
        <f>IFERROR(INDEX(#REF!,MATCH(bdd!D222,#REF!,0)),0)</f>
        <v>0</v>
      </c>
      <c r="I222" s="14">
        <f>IFERROR(INDEX(#REF!,MATCH(bdd!D222,#REF!,0)),0)</f>
        <v>0</v>
      </c>
      <c r="J222" s="14">
        <f>IFERROR(K222/INDEX(#REF!,MATCH(bdd!D222,#REF!,0)),0)</f>
        <v>0</v>
      </c>
      <c r="K222" s="14">
        <f>IF(E222="",0,INDEX(#REF!,MATCH(bdd!E222,#REF!,0))+IF(F222="",0,INDEX(#REF!,MATCH(bdd!F222,#REF!,0))))</f>
        <v>0</v>
      </c>
      <c r="L222" s="14">
        <f>IFERROR(INDEX(#REF!,MATCH(bdd!D222,#REF!,0)),0)</f>
        <v>0</v>
      </c>
      <c r="M222" s="14">
        <f t="shared" si="18"/>
        <v>0</v>
      </c>
      <c r="N222" s="14">
        <f>IFERROR(INDEX(#REF!,MATCH(bdd!$D222,#REF!,0)),0)</f>
        <v>0</v>
      </c>
      <c r="O222" s="14">
        <f>IFERROR(INDEX(#REF!,MATCH(bdd!$D222,#REF!,0)),0)</f>
        <v>0</v>
      </c>
      <c r="P222" s="14">
        <f>IFERROR(INDEX(#REF!,MATCH(bdd!$D222,#REF!,0)),0)</f>
        <v>0</v>
      </c>
      <c r="Q222" s="32">
        <f t="shared" si="19"/>
        <v>0</v>
      </c>
      <c r="R222" s="29">
        <f t="shared" si="20"/>
        <v>0</v>
      </c>
      <c r="S222" s="14">
        <f t="shared" si="21"/>
        <v>1</v>
      </c>
    </row>
    <row r="223" spans="1:19" ht="15.75">
      <c r="A223" s="7"/>
      <c r="B223" s="13">
        <v>301957001</v>
      </c>
      <c r="C223" s="21">
        <v>1</v>
      </c>
      <c r="D223" s="13" t="s">
        <v>101</v>
      </c>
      <c r="E223" s="15" t="s">
        <v>326</v>
      </c>
      <c r="F223" s="14"/>
      <c r="G223" s="14" t="str">
        <f>IFERROR(INDEX(#REF!,MATCH($D223,#REF!,0)),"Pièce")</f>
        <v>Pièce</v>
      </c>
      <c r="H223" s="14">
        <f>IFERROR(INDEX(#REF!,MATCH(bdd!D223,#REF!,0)),0)</f>
        <v>0</v>
      </c>
      <c r="I223" s="14">
        <f>IFERROR(INDEX(#REF!,MATCH(bdd!D223,#REF!,0)),0)</f>
        <v>0</v>
      </c>
      <c r="J223" s="14">
        <f>IFERROR(K223/INDEX(#REF!,MATCH(bdd!D223,#REF!,0)),0)</f>
        <v>0</v>
      </c>
      <c r="K223" s="14" t="e">
        <f>IF(E223="",0,INDEX(#REF!,MATCH(bdd!E223,#REF!,0))+IF(F223="",0,INDEX(#REF!,MATCH(bdd!F223,#REF!,0))))</f>
        <v>#REF!</v>
      </c>
      <c r="L223" s="14">
        <f>IFERROR(INDEX(#REF!,MATCH(bdd!D223,#REF!,0)),0)</f>
        <v>0</v>
      </c>
      <c r="M223" s="14">
        <f t="shared" si="18"/>
        <v>0</v>
      </c>
      <c r="N223" s="14">
        <f>IFERROR(INDEX(#REF!,MATCH(bdd!$D223,#REF!,0)),0)</f>
        <v>0</v>
      </c>
      <c r="O223" s="14">
        <f>IFERROR(INDEX(#REF!,MATCH(bdd!$D223,#REF!,0)),0)</f>
        <v>0</v>
      </c>
      <c r="P223" s="14">
        <f>IFERROR(INDEX(#REF!,MATCH(bdd!$D223,#REF!,0)),0)</f>
        <v>0</v>
      </c>
      <c r="Q223" s="32">
        <f t="shared" si="19"/>
        <v>0</v>
      </c>
      <c r="R223" s="29">
        <f t="shared" si="20"/>
        <v>0</v>
      </c>
      <c r="S223" s="14">
        <f t="shared" si="21"/>
        <v>1</v>
      </c>
    </row>
    <row r="224" spans="1:19" ht="15.75">
      <c r="A224" s="7"/>
      <c r="B224" s="13">
        <v>300498001</v>
      </c>
      <c r="C224" s="21">
        <v>1</v>
      </c>
      <c r="D224" s="13" t="s">
        <v>102</v>
      </c>
      <c r="E224" s="15" t="s">
        <v>416</v>
      </c>
      <c r="F224" s="14"/>
      <c r="G224" s="14" t="str">
        <f>IFERROR(INDEX(#REF!,MATCH($D224,#REF!,0)),"Pièce")</f>
        <v>Pièce</v>
      </c>
      <c r="H224" s="14">
        <f>IFERROR(INDEX(#REF!,MATCH(bdd!D224,#REF!,0)),0)</f>
        <v>0</v>
      </c>
      <c r="I224" s="14">
        <f>IFERROR(INDEX(#REF!,MATCH(bdd!D224,#REF!,0)),0)</f>
        <v>0</v>
      </c>
      <c r="J224" s="14">
        <f>IFERROR(K224/INDEX(#REF!,MATCH(bdd!D224,#REF!,0)),0)</f>
        <v>0</v>
      </c>
      <c r="K224" s="14" t="e">
        <f>IF(E224="",0,INDEX(#REF!,MATCH(bdd!E224,#REF!,0))+IF(F224="",0,INDEX(#REF!,MATCH(bdd!F224,#REF!,0))))</f>
        <v>#REF!</v>
      </c>
      <c r="L224" s="14">
        <f>IFERROR(INDEX(#REF!,MATCH(bdd!D224,#REF!,0)),0)</f>
        <v>0</v>
      </c>
      <c r="M224" s="14">
        <f t="shared" si="18"/>
        <v>0</v>
      </c>
      <c r="N224" s="14">
        <f>IFERROR(INDEX(#REF!,MATCH(bdd!$D224,#REF!,0)),0)</f>
        <v>0</v>
      </c>
      <c r="O224" s="14">
        <f>IFERROR(INDEX(#REF!,MATCH(bdd!$D224,#REF!,0)),0)</f>
        <v>0</v>
      </c>
      <c r="P224" s="14">
        <f>IFERROR(INDEX(#REF!,MATCH(bdd!$D224,#REF!,0)),0)</f>
        <v>0</v>
      </c>
      <c r="Q224" s="32">
        <f t="shared" si="19"/>
        <v>0</v>
      </c>
      <c r="R224" s="29">
        <f t="shared" si="20"/>
        <v>0</v>
      </c>
      <c r="S224" s="14">
        <f t="shared" si="21"/>
        <v>1</v>
      </c>
    </row>
    <row r="225" spans="1:19" ht="15.75">
      <c r="A225" s="7"/>
      <c r="B225" s="13">
        <v>301988001</v>
      </c>
      <c r="C225" s="16">
        <v>1</v>
      </c>
      <c r="D225" s="13" t="s">
        <v>103</v>
      </c>
      <c r="E225" s="14"/>
      <c r="F225" s="14"/>
      <c r="G225" s="14" t="str">
        <f>IFERROR(INDEX(#REF!,MATCH($D225,#REF!,0)),"Pièce")</f>
        <v>Pièce</v>
      </c>
      <c r="H225" s="14">
        <f>IFERROR(INDEX(#REF!,MATCH(bdd!D225,#REF!,0)),0)</f>
        <v>0</v>
      </c>
      <c r="I225" s="14">
        <f>IFERROR(INDEX(#REF!,MATCH(bdd!D225,#REF!,0)),0)</f>
        <v>0</v>
      </c>
      <c r="J225" s="14">
        <f>IFERROR(K225/INDEX(#REF!,MATCH(bdd!D225,#REF!,0)),0)</f>
        <v>0</v>
      </c>
      <c r="K225" s="14">
        <f>IF(E225="",0,INDEX(#REF!,MATCH(bdd!E225,#REF!,0))+IF(F225="",0,INDEX(#REF!,MATCH(bdd!F225,#REF!,0))))</f>
        <v>0</v>
      </c>
      <c r="L225" s="14">
        <f>IFERROR(INDEX(#REF!,MATCH(bdd!D225,#REF!,0)),0)</f>
        <v>0</v>
      </c>
      <c r="M225" s="14">
        <f t="shared" si="18"/>
        <v>0</v>
      </c>
      <c r="N225" s="14">
        <f>IFERROR(INDEX(#REF!,MATCH(bdd!$D225,#REF!,0)),0)</f>
        <v>0</v>
      </c>
      <c r="O225" s="14">
        <f>IFERROR(INDEX(#REF!,MATCH(bdd!$D225,#REF!,0)),0)</f>
        <v>0</v>
      </c>
      <c r="P225" s="14">
        <f>IFERROR(INDEX(#REF!,MATCH(bdd!$D225,#REF!,0)),0)</f>
        <v>0</v>
      </c>
      <c r="Q225" s="32">
        <f t="shared" si="19"/>
        <v>0</v>
      </c>
      <c r="R225" s="29">
        <f t="shared" si="20"/>
        <v>0</v>
      </c>
      <c r="S225" s="14">
        <f t="shared" si="21"/>
        <v>1</v>
      </c>
    </row>
    <row r="226" spans="1:19" ht="15.75">
      <c r="A226" s="7"/>
      <c r="B226" s="13">
        <v>300499001</v>
      </c>
      <c r="C226" s="21">
        <v>1</v>
      </c>
      <c r="D226" s="13" t="s">
        <v>104</v>
      </c>
      <c r="E226" s="14"/>
      <c r="F226" s="14"/>
      <c r="G226" s="14" t="str">
        <f>IFERROR(INDEX(#REF!,MATCH($D226,#REF!,0)),"Pièce")</f>
        <v>Pièce</v>
      </c>
      <c r="H226" s="14">
        <f>IFERROR(INDEX(#REF!,MATCH(bdd!D226,#REF!,0)),0)</f>
        <v>0</v>
      </c>
      <c r="I226" s="14">
        <f>IFERROR(INDEX(#REF!,MATCH(bdd!D226,#REF!,0)),0)</f>
        <v>0</v>
      </c>
      <c r="J226" s="14">
        <f>IFERROR(K226/INDEX(#REF!,MATCH(bdd!D226,#REF!,0)),0)</f>
        <v>0</v>
      </c>
      <c r="K226" s="14">
        <f>IF(E226="",0,INDEX(#REF!,MATCH(bdd!E226,#REF!,0))+IF(F226="",0,INDEX(#REF!,MATCH(bdd!F226,#REF!,0))))</f>
        <v>0</v>
      </c>
      <c r="L226" s="14">
        <f>IFERROR(INDEX(#REF!,MATCH(bdd!D226,#REF!,0)),0)</f>
        <v>0</v>
      </c>
      <c r="M226" s="14">
        <f t="shared" si="18"/>
        <v>0</v>
      </c>
      <c r="N226" s="14">
        <f>IFERROR(INDEX(#REF!,MATCH(bdd!$D226,#REF!,0)),0)</f>
        <v>0</v>
      </c>
      <c r="O226" s="14">
        <f>IFERROR(INDEX(#REF!,MATCH(bdd!$D226,#REF!,0)),0)</f>
        <v>0</v>
      </c>
      <c r="P226" s="14">
        <f>IFERROR(INDEX(#REF!,MATCH(bdd!$D226,#REF!,0)),0)</f>
        <v>0</v>
      </c>
      <c r="Q226" s="32">
        <f t="shared" si="19"/>
        <v>0</v>
      </c>
      <c r="R226" s="29">
        <f t="shared" si="20"/>
        <v>0</v>
      </c>
      <c r="S226" s="14">
        <f t="shared" si="21"/>
        <v>1</v>
      </c>
    </row>
    <row r="227" spans="1:19" ht="15.75">
      <c r="A227" s="7"/>
      <c r="B227" s="13">
        <v>306458001</v>
      </c>
      <c r="C227" s="21" t="s">
        <v>437</v>
      </c>
      <c r="D227" s="13" t="s">
        <v>105</v>
      </c>
      <c r="E227" s="14"/>
      <c r="F227" s="14"/>
      <c r="G227" s="14" t="str">
        <f>IFERROR(INDEX(#REF!,MATCH($D227,#REF!,0)),"Pièce")</f>
        <v>Pièce</v>
      </c>
      <c r="H227" s="14">
        <f>IFERROR(INDEX(#REF!,MATCH(bdd!D227,#REF!,0)),0)</f>
        <v>0</v>
      </c>
      <c r="I227" s="14">
        <f>IFERROR(INDEX(#REF!,MATCH(bdd!D227,#REF!,0)),0)</f>
        <v>0</v>
      </c>
      <c r="J227" s="14">
        <f>IFERROR(K227/INDEX(#REF!,MATCH(bdd!D227,#REF!,0)),0)</f>
        <v>0</v>
      </c>
      <c r="K227" s="14">
        <f>IF(E227="",0,INDEX(#REF!,MATCH(bdd!E227,#REF!,0))+IF(F227="",0,INDEX(#REF!,MATCH(bdd!F227,#REF!,0))))</f>
        <v>0</v>
      </c>
      <c r="L227" s="14">
        <f>IFERROR(INDEX(#REF!,MATCH(bdd!D227,#REF!,0)),0)</f>
        <v>0</v>
      </c>
      <c r="M227" s="14">
        <f t="shared" si="18"/>
        <v>0</v>
      </c>
      <c r="N227" s="14">
        <f>IFERROR(INDEX(#REF!,MATCH(bdd!$D227,#REF!,0)),0)</f>
        <v>0</v>
      </c>
      <c r="O227" s="14">
        <f>IFERROR(INDEX(#REF!,MATCH(bdd!$D227,#REF!,0)),0)</f>
        <v>0</v>
      </c>
      <c r="P227" s="14">
        <f>IFERROR(INDEX(#REF!,MATCH(bdd!$D227,#REF!,0)),0)</f>
        <v>0</v>
      </c>
      <c r="Q227" s="32">
        <f t="shared" si="19"/>
        <v>0</v>
      </c>
      <c r="R227" s="29">
        <f t="shared" si="20"/>
        <v>0</v>
      </c>
      <c r="S227" s="14">
        <f t="shared" si="21"/>
        <v>1</v>
      </c>
    </row>
    <row r="228" spans="1:19" ht="15.75">
      <c r="A228" s="7"/>
      <c r="B228" s="13">
        <v>300708001</v>
      </c>
      <c r="C228" s="21">
        <v>1</v>
      </c>
      <c r="D228" s="13" t="s">
        <v>139</v>
      </c>
      <c r="E228" s="15" t="s">
        <v>358</v>
      </c>
      <c r="F228" s="14"/>
      <c r="G228" s="14" t="str">
        <f>IFERROR(INDEX(#REF!,MATCH($D228,#REF!,0)),"Pièce")</f>
        <v>Pièce</v>
      </c>
      <c r="H228" s="14">
        <f>IFERROR(INDEX(#REF!,MATCH(bdd!D228,#REF!,0)),0)</f>
        <v>0</v>
      </c>
      <c r="I228" s="14">
        <f>IFERROR(INDEX(#REF!,MATCH(bdd!D228,#REF!,0)),0)</f>
        <v>0</v>
      </c>
      <c r="J228" s="14">
        <f>IFERROR(K228/INDEX(#REF!,MATCH(bdd!D228,#REF!,0)),0)</f>
        <v>0</v>
      </c>
      <c r="K228" s="14" t="e">
        <f>IF(E228="",0,INDEX(#REF!,MATCH(bdd!E228,#REF!,0))+IF(F228="",0,INDEX(#REF!,MATCH(bdd!F228,#REF!,0))))</f>
        <v>#REF!</v>
      </c>
      <c r="L228" s="14">
        <f>IFERROR(INDEX(#REF!,MATCH(bdd!D228,#REF!,0)),0)</f>
        <v>0</v>
      </c>
      <c r="M228" s="14">
        <f t="shared" si="18"/>
        <v>0</v>
      </c>
      <c r="N228" s="14">
        <f>IFERROR(INDEX(#REF!,MATCH(bdd!$D228,#REF!,0)),0)</f>
        <v>0</v>
      </c>
      <c r="O228" s="14">
        <f>IFERROR(INDEX(#REF!,MATCH(bdd!$D228,#REF!,0)),0)</f>
        <v>0</v>
      </c>
      <c r="P228" s="14">
        <f>IFERROR(INDEX(#REF!,MATCH(bdd!$D228,#REF!,0)),0)</f>
        <v>0</v>
      </c>
      <c r="Q228" s="32">
        <f t="shared" si="19"/>
        <v>0</v>
      </c>
      <c r="R228" s="29">
        <f t="shared" si="20"/>
        <v>0</v>
      </c>
      <c r="S228" s="14">
        <f t="shared" si="21"/>
        <v>1</v>
      </c>
    </row>
    <row r="229" spans="1:19" ht="31.5">
      <c r="A229" s="7"/>
      <c r="B229" s="13">
        <v>306912001</v>
      </c>
      <c r="C229" s="21" t="s">
        <v>437</v>
      </c>
      <c r="D229" s="13" t="s">
        <v>260</v>
      </c>
      <c r="E229" s="14"/>
      <c r="F229" s="14"/>
      <c r="G229" s="14" t="str">
        <f>IFERROR(INDEX(#REF!,MATCH($D229,#REF!,0)),"Pièce")</f>
        <v>Pièce</v>
      </c>
      <c r="H229" s="14">
        <f>IFERROR(INDEX(#REF!,MATCH(bdd!D229,#REF!,0)),0)</f>
        <v>0</v>
      </c>
      <c r="I229" s="14">
        <f>IFERROR(INDEX(#REF!,MATCH(bdd!D229,#REF!,0)),0)</f>
        <v>0</v>
      </c>
      <c r="J229" s="14">
        <f>IFERROR(K229/INDEX(#REF!,MATCH(bdd!D229,#REF!,0)),0)</f>
        <v>0</v>
      </c>
      <c r="K229" s="14">
        <f>IF(E229="",0,INDEX(#REF!,MATCH(bdd!E229,#REF!,0))+IF(F229="",0,INDEX(#REF!,MATCH(bdd!F229,#REF!,0))))</f>
        <v>0</v>
      </c>
      <c r="L229" s="14">
        <f>IFERROR(INDEX(#REF!,MATCH(bdd!D229,#REF!,0)),0)</f>
        <v>0</v>
      </c>
      <c r="M229" s="14">
        <f t="shared" si="18"/>
        <v>0</v>
      </c>
      <c r="N229" s="14">
        <f>IFERROR(INDEX(#REF!,MATCH(bdd!$D229,#REF!,0)),0)</f>
        <v>0</v>
      </c>
      <c r="O229" s="14">
        <f>IFERROR(INDEX(#REF!,MATCH(bdd!$D229,#REF!,0)),0)</f>
        <v>0</v>
      </c>
      <c r="P229" s="14">
        <f>IFERROR(INDEX(#REF!,MATCH(bdd!$D229,#REF!,0)),0)</f>
        <v>0</v>
      </c>
      <c r="Q229" s="32">
        <f t="shared" si="19"/>
        <v>0</v>
      </c>
      <c r="R229" s="29">
        <f t="shared" si="20"/>
        <v>0</v>
      </c>
      <c r="S229" s="14">
        <f t="shared" si="21"/>
        <v>1</v>
      </c>
    </row>
    <row r="230" spans="1:19" ht="15.75">
      <c r="A230" s="7"/>
      <c r="B230" s="13">
        <v>300512001</v>
      </c>
      <c r="C230" s="16" t="s">
        <v>437</v>
      </c>
      <c r="D230" s="13" t="s">
        <v>261</v>
      </c>
      <c r="E230" s="15" t="s">
        <v>418</v>
      </c>
      <c r="F230" s="14"/>
      <c r="G230" s="14" t="str">
        <f>IFERROR(INDEX(#REF!,MATCH($D230,#REF!,0)),"Pièce")</f>
        <v>Pièce</v>
      </c>
      <c r="H230" s="14">
        <f>IFERROR(INDEX(#REF!,MATCH(bdd!D230,#REF!,0)),0)</f>
        <v>0</v>
      </c>
      <c r="I230" s="14">
        <f>IFERROR(INDEX(#REF!,MATCH(bdd!D230,#REF!,0)),0)</f>
        <v>0</v>
      </c>
      <c r="J230" s="14">
        <f>IFERROR(K230/INDEX(#REF!,MATCH(bdd!D230,#REF!,0)),0)</f>
        <v>0</v>
      </c>
      <c r="K230" s="14" t="e">
        <f>IF(E230="",0,INDEX(#REF!,MATCH(bdd!E230,#REF!,0))+IF(F230="",0,INDEX(#REF!,MATCH(bdd!F230,#REF!,0))))</f>
        <v>#REF!</v>
      </c>
      <c r="L230" s="14">
        <f>IFERROR(INDEX(#REF!,MATCH(bdd!D230,#REF!,0)),0)</f>
        <v>0</v>
      </c>
      <c r="M230" s="14">
        <f t="shared" si="18"/>
        <v>0</v>
      </c>
      <c r="N230" s="14">
        <f>IFERROR(INDEX(#REF!,MATCH(bdd!$D230,#REF!,0)),0)</f>
        <v>0</v>
      </c>
      <c r="O230" s="14">
        <f>IFERROR(INDEX(#REF!,MATCH(bdd!$D230,#REF!,0)),0)</f>
        <v>0</v>
      </c>
      <c r="P230" s="14">
        <f>IFERROR(INDEX(#REF!,MATCH(bdd!$D230,#REF!,0)),0)</f>
        <v>0</v>
      </c>
      <c r="Q230" s="32">
        <f t="shared" si="19"/>
        <v>0</v>
      </c>
      <c r="R230" s="29">
        <f t="shared" si="20"/>
        <v>0</v>
      </c>
      <c r="S230" s="14">
        <f t="shared" si="21"/>
        <v>1</v>
      </c>
    </row>
    <row r="231" spans="1:19" ht="31.5">
      <c r="A231" s="7"/>
      <c r="B231" s="13">
        <v>300516001</v>
      </c>
      <c r="C231" s="21" t="s">
        <v>437</v>
      </c>
      <c r="D231" s="13" t="s">
        <v>262</v>
      </c>
      <c r="E231" s="15" t="s">
        <v>419</v>
      </c>
      <c r="F231" s="14"/>
      <c r="G231" s="14" t="str">
        <f>IFERROR(INDEX(#REF!,MATCH($D231,#REF!,0)),"Pièce")</f>
        <v>Pièce</v>
      </c>
      <c r="H231" s="14">
        <f>IFERROR(INDEX(#REF!,MATCH(bdd!D231,#REF!,0)),0)</f>
        <v>0</v>
      </c>
      <c r="I231" s="14">
        <f>IFERROR(INDEX(#REF!,MATCH(bdd!D231,#REF!,0)),0)</f>
        <v>0</v>
      </c>
      <c r="J231" s="14">
        <f>IFERROR(K231/INDEX(#REF!,MATCH(bdd!D231,#REF!,0)),0)</f>
        <v>0</v>
      </c>
      <c r="K231" s="14" t="e">
        <f>IF(E231="",0,INDEX(#REF!,MATCH(bdd!E231,#REF!,0))+IF(F231="",0,INDEX(#REF!,MATCH(bdd!F231,#REF!,0))))</f>
        <v>#REF!</v>
      </c>
      <c r="L231" s="14">
        <f>IFERROR(INDEX(#REF!,MATCH(bdd!D231,#REF!,0)),0)</f>
        <v>0</v>
      </c>
      <c r="M231" s="14">
        <f t="shared" si="18"/>
        <v>0</v>
      </c>
      <c r="N231" s="14">
        <f>IFERROR(INDEX(#REF!,MATCH(bdd!$D231,#REF!,0)),0)</f>
        <v>0</v>
      </c>
      <c r="O231" s="14">
        <f>IFERROR(INDEX(#REF!,MATCH(bdd!$D231,#REF!,0)),0)</f>
        <v>0</v>
      </c>
      <c r="P231" s="14">
        <f>IFERROR(INDEX(#REF!,MATCH(bdd!$D231,#REF!,0)),0)</f>
        <v>0</v>
      </c>
      <c r="Q231" s="32">
        <f t="shared" si="19"/>
        <v>0</v>
      </c>
      <c r="R231" s="29">
        <f t="shared" si="20"/>
        <v>0</v>
      </c>
      <c r="S231" s="14">
        <f t="shared" si="21"/>
        <v>1</v>
      </c>
    </row>
    <row r="232" spans="1:19" ht="15.75">
      <c r="A232" s="7"/>
      <c r="B232" s="13">
        <v>300522001</v>
      </c>
      <c r="C232" s="21" t="s">
        <v>437</v>
      </c>
      <c r="D232" s="13" t="s">
        <v>107</v>
      </c>
      <c r="E232" s="14"/>
      <c r="F232" s="14"/>
      <c r="G232" s="14" t="str">
        <f>IFERROR(INDEX(#REF!,MATCH($D232,#REF!,0)),"Pièce")</f>
        <v>Pièce</v>
      </c>
      <c r="H232" s="14">
        <f>IFERROR(INDEX(#REF!,MATCH(bdd!D232,#REF!,0)),0)</f>
        <v>0</v>
      </c>
      <c r="I232" s="14">
        <f>IFERROR(INDEX(#REF!,MATCH(bdd!D232,#REF!,0)),0)</f>
        <v>0</v>
      </c>
      <c r="J232" s="14">
        <f>IFERROR(K232/INDEX(#REF!,MATCH(bdd!D232,#REF!,0)),0)</f>
        <v>0</v>
      </c>
      <c r="K232" s="14">
        <f>IF(E232="",0,INDEX(#REF!,MATCH(bdd!E232,#REF!,0))+IF(F232="",0,INDEX(#REF!,MATCH(bdd!F232,#REF!,0))))</f>
        <v>0</v>
      </c>
      <c r="L232" s="14">
        <f>IFERROR(INDEX(#REF!,MATCH(bdd!D232,#REF!,0)),0)</f>
        <v>0</v>
      </c>
      <c r="M232" s="14">
        <f t="shared" si="18"/>
        <v>0</v>
      </c>
      <c r="N232" s="14">
        <f>IFERROR(INDEX(#REF!,MATCH(bdd!$D232,#REF!,0)),0)</f>
        <v>0</v>
      </c>
      <c r="O232" s="14">
        <f>IFERROR(INDEX(#REF!,MATCH(bdd!$D232,#REF!,0)),0)</f>
        <v>0</v>
      </c>
      <c r="P232" s="14">
        <f>IFERROR(INDEX(#REF!,MATCH(bdd!$D232,#REF!,0)),0)</f>
        <v>0</v>
      </c>
      <c r="Q232" s="32">
        <f t="shared" si="19"/>
        <v>0</v>
      </c>
      <c r="R232" s="29">
        <f t="shared" si="20"/>
        <v>0</v>
      </c>
      <c r="S232" s="14">
        <f t="shared" si="21"/>
        <v>1</v>
      </c>
    </row>
    <row r="233" spans="1:19" ht="15.75">
      <c r="A233" s="7"/>
      <c r="B233" s="13">
        <v>301557001</v>
      </c>
      <c r="C233" s="21" t="s">
        <v>437</v>
      </c>
      <c r="D233" s="13" t="s">
        <v>109</v>
      </c>
      <c r="E233" s="14"/>
      <c r="F233" s="14"/>
      <c r="G233" s="14" t="str">
        <f>IFERROR(INDEX(#REF!,MATCH($D233,#REF!,0)),"Pièce")</f>
        <v>Pièce</v>
      </c>
      <c r="H233" s="14">
        <f>IFERROR(INDEX(#REF!,MATCH(bdd!D233,#REF!,0)),0)</f>
        <v>0</v>
      </c>
      <c r="I233" s="14">
        <f>IFERROR(INDEX(#REF!,MATCH(bdd!D233,#REF!,0)),0)</f>
        <v>0</v>
      </c>
      <c r="J233" s="14">
        <f>IFERROR(K233/INDEX(#REF!,MATCH(bdd!D233,#REF!,0)),0)</f>
        <v>0</v>
      </c>
      <c r="K233" s="14">
        <f>IF(E233="",0,INDEX(#REF!,MATCH(bdd!E233,#REF!,0))+IF(F233="",0,INDEX(#REF!,MATCH(bdd!F233,#REF!,0))))</f>
        <v>0</v>
      </c>
      <c r="L233" s="14">
        <f>IFERROR(INDEX(#REF!,MATCH(bdd!D233,#REF!,0)),0)</f>
        <v>0</v>
      </c>
      <c r="M233" s="14">
        <f t="shared" si="18"/>
        <v>0</v>
      </c>
      <c r="N233" s="14">
        <f>IFERROR(INDEX(#REF!,MATCH(bdd!$D233,#REF!,0)),0)</f>
        <v>0</v>
      </c>
      <c r="O233" s="14">
        <f>IFERROR(INDEX(#REF!,MATCH(bdd!$D233,#REF!,0)),0)</f>
        <v>0</v>
      </c>
      <c r="P233" s="14">
        <f>IFERROR(INDEX(#REF!,MATCH(bdd!$D233,#REF!,0)),0)</f>
        <v>0</v>
      </c>
      <c r="Q233" s="32">
        <f t="shared" si="19"/>
        <v>0</v>
      </c>
      <c r="R233" s="29">
        <f t="shared" si="20"/>
        <v>0</v>
      </c>
      <c r="S233" s="14">
        <f t="shared" si="21"/>
        <v>1</v>
      </c>
    </row>
    <row r="234" spans="1:19" ht="15.75">
      <c r="A234" s="7"/>
      <c r="B234" s="13">
        <v>300525001</v>
      </c>
      <c r="C234" s="21" t="s">
        <v>437</v>
      </c>
      <c r="D234" s="13" t="s">
        <v>112</v>
      </c>
      <c r="E234" s="14"/>
      <c r="F234" s="14"/>
      <c r="G234" s="14" t="str">
        <f>IFERROR(INDEX(#REF!,MATCH($D234,#REF!,0)),"Pièce")</f>
        <v>Pièce</v>
      </c>
      <c r="H234" s="14">
        <f>IFERROR(INDEX(#REF!,MATCH(bdd!D234,#REF!,0)),0)</f>
        <v>0</v>
      </c>
      <c r="I234" s="14">
        <f>IFERROR(INDEX(#REF!,MATCH(bdd!D234,#REF!,0)),0)</f>
        <v>0</v>
      </c>
      <c r="J234" s="14">
        <f>IFERROR(K234/INDEX(#REF!,MATCH(bdd!D234,#REF!,0)),0)</f>
        <v>0</v>
      </c>
      <c r="K234" s="14">
        <f>IF(E234="",0,INDEX(#REF!,MATCH(bdd!E234,#REF!,0))+IF(F234="",0,INDEX(#REF!,MATCH(bdd!F234,#REF!,0))))</f>
        <v>0</v>
      </c>
      <c r="L234" s="14">
        <f>IFERROR(INDEX(#REF!,MATCH(bdd!D234,#REF!,0)),0)</f>
        <v>0</v>
      </c>
      <c r="M234" s="14">
        <f t="shared" si="18"/>
        <v>0</v>
      </c>
      <c r="N234" s="14">
        <f>IFERROR(INDEX(#REF!,MATCH(bdd!$D234,#REF!,0)),0)</f>
        <v>0</v>
      </c>
      <c r="O234" s="14">
        <f>IFERROR(INDEX(#REF!,MATCH(bdd!$D234,#REF!,0)),0)</f>
        <v>0</v>
      </c>
      <c r="P234" s="14">
        <f>IFERROR(INDEX(#REF!,MATCH(bdd!$D234,#REF!,0)),0)</f>
        <v>0</v>
      </c>
      <c r="Q234" s="32">
        <f t="shared" si="19"/>
        <v>0</v>
      </c>
      <c r="R234" s="29">
        <f t="shared" si="20"/>
        <v>0</v>
      </c>
      <c r="S234" s="14">
        <f t="shared" si="21"/>
        <v>1</v>
      </c>
    </row>
    <row r="235" spans="1:19" ht="15.75">
      <c r="A235" s="7"/>
      <c r="B235" s="13">
        <v>304317001</v>
      </c>
      <c r="C235" s="21">
        <v>1</v>
      </c>
      <c r="D235" s="13" t="s">
        <v>140</v>
      </c>
      <c r="E235" s="15" t="s">
        <v>393</v>
      </c>
      <c r="F235" s="14"/>
      <c r="G235" s="14" t="str">
        <f>IFERROR(INDEX(#REF!,MATCH($D235,#REF!,0)),"Pièce")</f>
        <v>Pièce</v>
      </c>
      <c r="H235" s="14">
        <f>IFERROR(INDEX(#REF!,MATCH(bdd!D235,#REF!,0)),0)</f>
        <v>0</v>
      </c>
      <c r="I235" s="14">
        <f>IFERROR(INDEX(#REF!,MATCH(bdd!D235,#REF!,0)),0)</f>
        <v>0</v>
      </c>
      <c r="J235" s="14">
        <f>IFERROR(K235/INDEX(#REF!,MATCH(bdd!D235,#REF!,0)),0)</f>
        <v>0</v>
      </c>
      <c r="K235" s="14" t="e">
        <f>IF(E235="",0,INDEX(#REF!,MATCH(bdd!E235,#REF!,0))+IF(F235="",0,INDEX(#REF!,MATCH(bdd!F235,#REF!,0))))</f>
        <v>#REF!</v>
      </c>
      <c r="L235" s="14">
        <f>IFERROR(INDEX(#REF!,MATCH(bdd!D235,#REF!,0)),0)</f>
        <v>0</v>
      </c>
      <c r="M235" s="14">
        <f t="shared" si="18"/>
        <v>0</v>
      </c>
      <c r="N235" s="14">
        <f>IFERROR(INDEX(#REF!,MATCH(bdd!$D235,#REF!,0)),0)</f>
        <v>0</v>
      </c>
      <c r="O235" s="14">
        <f>IFERROR(INDEX(#REF!,MATCH(bdd!$D235,#REF!,0)),0)</f>
        <v>0</v>
      </c>
      <c r="P235" s="14">
        <f>IFERROR(INDEX(#REF!,MATCH(bdd!$D235,#REF!,0)),0)</f>
        <v>0</v>
      </c>
      <c r="Q235" s="32">
        <f>(H235+J235-N235)-L235</f>
        <v>0</v>
      </c>
      <c r="R235" s="29">
        <f t="shared" si="20"/>
        <v>0</v>
      </c>
      <c r="S235" s="14">
        <f t="shared" si="21"/>
        <v>1</v>
      </c>
    </row>
    <row r="236" spans="1:19" ht="15.75">
      <c r="A236" s="7"/>
      <c r="B236" s="13">
        <v>300519001</v>
      </c>
      <c r="C236" s="21">
        <v>1</v>
      </c>
      <c r="D236" s="13" t="s">
        <v>141</v>
      </c>
      <c r="E236" s="14"/>
      <c r="F236" s="14"/>
      <c r="G236" s="14" t="str">
        <f>IFERROR(INDEX(#REF!,MATCH($D236,#REF!,0)),"Pièce")</f>
        <v>Pièce</v>
      </c>
      <c r="H236" s="14">
        <f>IFERROR(INDEX(#REF!,MATCH(bdd!D236,#REF!,0)),0)</f>
        <v>0</v>
      </c>
      <c r="I236" s="14">
        <f>IFERROR(INDEX(#REF!,MATCH(bdd!D236,#REF!,0)),0)</f>
        <v>0</v>
      </c>
      <c r="J236" s="14">
        <f>IFERROR(K236/INDEX(#REF!,MATCH(bdd!D236,#REF!,0)),0)</f>
        <v>0</v>
      </c>
      <c r="K236" s="14">
        <f>IF(E236="",0,INDEX(#REF!,MATCH(bdd!E236,#REF!,0))+IF(F236="",0,INDEX(#REF!,MATCH(bdd!F236,#REF!,0))))</f>
        <v>0</v>
      </c>
      <c r="L236" s="14">
        <f>IFERROR(INDEX(#REF!,MATCH(bdd!D236,#REF!,0)),0)</f>
        <v>0</v>
      </c>
      <c r="M236" s="14">
        <f t="shared" si="18"/>
        <v>0</v>
      </c>
      <c r="N236" s="14">
        <f>IFERROR(INDEX(#REF!,MATCH(bdd!$D236,#REF!,0)),0)</f>
        <v>0</v>
      </c>
      <c r="O236" s="14">
        <f>IFERROR(INDEX(#REF!,MATCH(bdd!$D236,#REF!,0)),0)</f>
        <v>0</v>
      </c>
      <c r="P236" s="14">
        <f>IFERROR(INDEX(#REF!,MATCH(bdd!$D236,#REF!,0)),0)</f>
        <v>0</v>
      </c>
      <c r="Q236" s="32">
        <f t="shared" si="19"/>
        <v>0</v>
      </c>
      <c r="R236" s="29">
        <f t="shared" si="20"/>
        <v>0</v>
      </c>
      <c r="S236" s="14">
        <f t="shared" si="21"/>
        <v>1</v>
      </c>
    </row>
    <row r="237" spans="1:19" ht="15.75">
      <c r="A237" s="7"/>
      <c r="B237" s="13">
        <v>300595001</v>
      </c>
      <c r="C237" s="21">
        <v>1</v>
      </c>
      <c r="D237" s="13" t="s">
        <v>142</v>
      </c>
      <c r="E237" s="15" t="s">
        <v>520</v>
      </c>
      <c r="F237" s="14"/>
      <c r="G237" s="14" t="str">
        <f>IFERROR(INDEX(#REF!,MATCH($D237,#REF!,0)),"Pièce")</f>
        <v>Pièce</v>
      </c>
      <c r="H237" s="14">
        <f>IFERROR(INDEX(#REF!,MATCH(bdd!D237,#REF!,0)),0)</f>
        <v>0</v>
      </c>
      <c r="I237" s="14">
        <f>IFERROR(INDEX(#REF!,MATCH(bdd!D237,#REF!,0)),0)</f>
        <v>0</v>
      </c>
      <c r="J237" s="14">
        <f>IFERROR(K237/INDEX(#REF!,MATCH(bdd!D237,#REF!,0)),0)</f>
        <v>0</v>
      </c>
      <c r="K237" s="14" t="e">
        <f>IF(E237="",0,INDEX(#REF!,MATCH(bdd!E237,#REF!,0))+IF(F237="",0,INDEX(#REF!,MATCH(bdd!F237,#REF!,0))))</f>
        <v>#REF!</v>
      </c>
      <c r="L237" s="14">
        <f>IFERROR(INDEX(#REF!,MATCH(bdd!D237,#REF!,0)),0)</f>
        <v>0</v>
      </c>
      <c r="M237" s="14">
        <f t="shared" si="18"/>
        <v>0</v>
      </c>
      <c r="N237" s="14">
        <f>IFERROR(INDEX(#REF!,MATCH(bdd!$D237,#REF!,0)),0)</f>
        <v>0</v>
      </c>
      <c r="O237" s="14">
        <f>IFERROR(INDEX(#REF!,MATCH(bdd!$D237,#REF!,0)),0)</f>
        <v>0</v>
      </c>
      <c r="P237" s="14">
        <f>IFERROR(INDEX(#REF!,MATCH(bdd!$D237,#REF!,0)),0)</f>
        <v>0</v>
      </c>
      <c r="Q237" s="32">
        <f t="shared" si="19"/>
        <v>0</v>
      </c>
      <c r="R237" s="29">
        <f t="shared" si="20"/>
        <v>0</v>
      </c>
      <c r="S237" s="14">
        <f t="shared" si="21"/>
        <v>1</v>
      </c>
    </row>
    <row r="238" spans="1:19" ht="15.75">
      <c r="A238" s="7"/>
      <c r="B238" s="13">
        <v>300529001</v>
      </c>
      <c r="C238" s="21">
        <v>1</v>
      </c>
      <c r="D238" s="13" t="s">
        <v>143</v>
      </c>
      <c r="E238" s="15" t="s">
        <v>366</v>
      </c>
      <c r="F238" s="14"/>
      <c r="G238" s="14" t="str">
        <f>IFERROR(INDEX(#REF!,MATCH($D238,#REF!,0)),"Pièce")</f>
        <v>Pièce</v>
      </c>
      <c r="H238" s="14">
        <f>IFERROR(INDEX(#REF!,MATCH(bdd!D238,#REF!,0)),0)</f>
        <v>0</v>
      </c>
      <c r="I238" s="14">
        <f>IFERROR(INDEX(#REF!,MATCH(bdd!D238,#REF!,0)),0)</f>
        <v>0</v>
      </c>
      <c r="J238" s="14">
        <f>IFERROR(K238/INDEX(#REF!,MATCH(bdd!D238,#REF!,0)),0)</f>
        <v>0</v>
      </c>
      <c r="K238" s="14" t="e">
        <f>IF(E238="",0,INDEX(#REF!,MATCH(bdd!E238,#REF!,0))+IF(F238="",0,INDEX(#REF!,MATCH(bdd!F238,#REF!,0))))</f>
        <v>#REF!</v>
      </c>
      <c r="L238" s="14">
        <f>IFERROR(INDEX(#REF!,MATCH(bdd!D238,#REF!,0)),0)</f>
        <v>0</v>
      </c>
      <c r="M238" s="14">
        <f t="shared" si="18"/>
        <v>0</v>
      </c>
      <c r="N238" s="14">
        <f>IFERROR(INDEX(#REF!,MATCH(bdd!$D238,#REF!,0)),0)</f>
        <v>0</v>
      </c>
      <c r="O238" s="14">
        <f>IFERROR(INDEX(#REF!,MATCH(bdd!$D238,#REF!,0)),0)</f>
        <v>0</v>
      </c>
      <c r="P238" s="14">
        <f>IFERROR(INDEX(#REF!,MATCH(bdd!$D238,#REF!,0)),0)</f>
        <v>0</v>
      </c>
      <c r="Q238" s="32">
        <f t="shared" si="19"/>
        <v>0</v>
      </c>
      <c r="R238" s="29">
        <f t="shared" si="20"/>
        <v>0</v>
      </c>
      <c r="S238" s="14">
        <f t="shared" si="21"/>
        <v>1</v>
      </c>
    </row>
    <row r="239" spans="1:19" ht="15.75">
      <c r="A239" s="7"/>
      <c r="B239" s="13">
        <v>305308001</v>
      </c>
      <c r="C239" s="21" t="s">
        <v>437</v>
      </c>
      <c r="D239" s="13" t="s">
        <v>263</v>
      </c>
      <c r="E239" s="15" t="s">
        <v>424</v>
      </c>
      <c r="F239" s="14"/>
      <c r="G239" s="14" t="str">
        <f>IFERROR(INDEX(#REF!,MATCH($D239,#REF!,0)),"Pièce")</f>
        <v>Pièce</v>
      </c>
      <c r="H239" s="14">
        <f>IFERROR(INDEX(#REF!,MATCH(bdd!D239,#REF!,0)),0)</f>
        <v>0</v>
      </c>
      <c r="I239" s="14">
        <f>IFERROR(INDEX(#REF!,MATCH(bdd!D239,#REF!,0)),0)</f>
        <v>0</v>
      </c>
      <c r="J239" s="14">
        <f>IFERROR(K239/INDEX(#REF!,MATCH(bdd!D239,#REF!,0)),0)</f>
        <v>0</v>
      </c>
      <c r="K239" s="14" t="e">
        <f>IF(E239="",0,INDEX(#REF!,MATCH(bdd!E239,#REF!,0))+IF(F239="",0,INDEX(#REF!,MATCH(bdd!F239,#REF!,0))))</f>
        <v>#REF!</v>
      </c>
      <c r="L239" s="14">
        <f>IFERROR(INDEX(#REF!,MATCH(bdd!D239,#REF!,0)),0)</f>
        <v>0</v>
      </c>
      <c r="M239" s="14">
        <f t="shared" ref="M239:M244" si="22">L239*O239</f>
        <v>0</v>
      </c>
      <c r="N239" s="14">
        <f>IFERROR(INDEX(#REF!,MATCH(bdd!$D239,#REF!,0)),0)</f>
        <v>0</v>
      </c>
      <c r="O239" s="14">
        <f>IFERROR(INDEX(#REF!,MATCH(bdd!$D239,#REF!,0)),0)</f>
        <v>0</v>
      </c>
      <c r="P239" s="14">
        <f>IFERROR(INDEX(#REF!,MATCH(bdd!$D239,#REF!,0)),0)</f>
        <v>0</v>
      </c>
      <c r="Q239" s="32">
        <f t="shared" ref="Q239:Q244" si="23">(H239+J239-N239)-L239</f>
        <v>0</v>
      </c>
      <c r="R239" s="29">
        <f t="shared" ref="R239:R244" si="24">IFERROR(Q239*O239,0)</f>
        <v>0</v>
      </c>
      <c r="S239" s="14">
        <f t="shared" si="21"/>
        <v>1</v>
      </c>
    </row>
    <row r="240" spans="1:19" ht="15.75">
      <c r="A240" s="7"/>
      <c r="B240" s="13">
        <v>300535001</v>
      </c>
      <c r="C240" s="21" t="s">
        <v>437</v>
      </c>
      <c r="D240" s="13" t="s">
        <v>144</v>
      </c>
      <c r="E240" s="15" t="s">
        <v>347</v>
      </c>
      <c r="F240" s="14"/>
      <c r="G240" s="14" t="str">
        <f>IFERROR(INDEX(#REF!,MATCH($D240,#REF!,0)),"Pièce")</f>
        <v>Pièce</v>
      </c>
      <c r="H240" s="14">
        <f>IFERROR(INDEX(#REF!,MATCH(bdd!D240,#REF!,0)),0)</f>
        <v>0</v>
      </c>
      <c r="I240" s="14">
        <f>IFERROR(INDEX(#REF!,MATCH(bdd!D240,#REF!,0)),0)</f>
        <v>0</v>
      </c>
      <c r="J240" s="14">
        <f>IFERROR(K240/INDEX(#REF!,MATCH(bdd!D240,#REF!,0)),0)</f>
        <v>0</v>
      </c>
      <c r="K240" s="14" t="e">
        <f>IF(E240="",0,INDEX(#REF!,MATCH(bdd!E240,#REF!,0))+IF(F240="",0,INDEX(#REF!,MATCH(bdd!F240,#REF!,0))))</f>
        <v>#REF!</v>
      </c>
      <c r="L240" s="14">
        <f>IFERROR(INDEX(#REF!,MATCH(bdd!D240,#REF!,0)),0)</f>
        <v>0</v>
      </c>
      <c r="M240" s="14">
        <f t="shared" si="22"/>
        <v>0</v>
      </c>
      <c r="N240" s="14">
        <f>IFERROR(INDEX(#REF!,MATCH(bdd!$D240,#REF!,0)),0)</f>
        <v>0</v>
      </c>
      <c r="O240" s="14">
        <f>IFERROR(INDEX(#REF!,MATCH(bdd!$D240,#REF!,0)),0)</f>
        <v>0</v>
      </c>
      <c r="P240" s="14">
        <f>IFERROR(INDEX(#REF!,MATCH(bdd!$D240,#REF!,0)),0)</f>
        <v>0</v>
      </c>
      <c r="Q240" s="32">
        <f t="shared" si="23"/>
        <v>0</v>
      </c>
      <c r="R240" s="29">
        <f t="shared" si="24"/>
        <v>0</v>
      </c>
      <c r="S240" s="14">
        <f t="shared" si="21"/>
        <v>1</v>
      </c>
    </row>
    <row r="241" spans="1:19" ht="15.75">
      <c r="A241" s="7"/>
      <c r="B241" s="13">
        <v>300544001</v>
      </c>
      <c r="C241" s="21">
        <v>0</v>
      </c>
      <c r="D241" s="13" t="s">
        <v>113</v>
      </c>
      <c r="E241" s="14"/>
      <c r="F241" s="14"/>
      <c r="G241" s="14" t="str">
        <f>IFERROR(INDEX(#REF!,MATCH($D241,#REF!,0)),"Pièce")</f>
        <v>Pièce</v>
      </c>
      <c r="H241" s="14">
        <f>IFERROR(INDEX(#REF!,MATCH(bdd!D241,#REF!,0)),0)</f>
        <v>0</v>
      </c>
      <c r="I241" s="14">
        <f>IFERROR(INDEX(#REF!,MATCH(bdd!D241,#REF!,0)),0)</f>
        <v>0</v>
      </c>
      <c r="J241" s="14">
        <f>IFERROR(K241/INDEX(#REF!,MATCH(bdd!D241,#REF!,0)),0)</f>
        <v>0</v>
      </c>
      <c r="K241" s="14">
        <f>IF(E241="",0,INDEX(#REF!,MATCH(bdd!E241,#REF!,0))+IF(F241="",0,INDEX(#REF!,MATCH(bdd!F241,#REF!,0))))</f>
        <v>0</v>
      </c>
      <c r="L241" s="14">
        <f>IFERROR(INDEX(#REF!,MATCH(bdd!D241,#REF!,0)),0)</f>
        <v>0</v>
      </c>
      <c r="M241" s="14">
        <f t="shared" si="22"/>
        <v>0</v>
      </c>
      <c r="N241" s="14">
        <f>IFERROR(INDEX(#REF!,MATCH(bdd!$D241,#REF!,0)),0)</f>
        <v>0</v>
      </c>
      <c r="O241" s="14">
        <f>IFERROR(INDEX(#REF!,MATCH(bdd!$D241,#REF!,0)),0)</f>
        <v>0</v>
      </c>
      <c r="P241" s="14">
        <f>IFERROR(INDEX(#REF!,MATCH(bdd!$D241,#REF!,0)),0)</f>
        <v>0</v>
      </c>
      <c r="Q241" s="32">
        <f t="shared" si="23"/>
        <v>0</v>
      </c>
      <c r="R241" s="29">
        <f t="shared" si="24"/>
        <v>0</v>
      </c>
      <c r="S241" s="14">
        <f t="shared" si="21"/>
        <v>1</v>
      </c>
    </row>
    <row r="242" spans="1:19" ht="15.75">
      <c r="A242" s="7"/>
      <c r="B242" s="13">
        <v>307792001</v>
      </c>
      <c r="C242" s="21">
        <v>0</v>
      </c>
      <c r="D242" s="13" t="s">
        <v>145</v>
      </c>
      <c r="E242" s="14"/>
      <c r="F242" s="14"/>
      <c r="G242" s="14" t="str">
        <f>IFERROR(INDEX(#REF!,MATCH($D242,#REF!,0)),"Pièce")</f>
        <v>Pièce</v>
      </c>
      <c r="H242" s="14">
        <f>IFERROR(INDEX(#REF!,MATCH(bdd!D242,#REF!,0)),0)</f>
        <v>0</v>
      </c>
      <c r="I242" s="14">
        <f>IFERROR(INDEX(#REF!,MATCH(bdd!D242,#REF!,0)),0)</f>
        <v>0</v>
      </c>
      <c r="J242" s="14">
        <f>IFERROR(K242/INDEX(#REF!,MATCH(bdd!D242,#REF!,0)),0)</f>
        <v>0</v>
      </c>
      <c r="K242" s="14">
        <f>IF(E242="",0,INDEX(#REF!,MATCH(bdd!E242,#REF!,0))+IF(F242="",0,INDEX(#REF!,MATCH(bdd!F242,#REF!,0))))</f>
        <v>0</v>
      </c>
      <c r="L242" s="14">
        <f>IFERROR(INDEX(#REF!,MATCH(bdd!D242,#REF!,0)),0)</f>
        <v>0</v>
      </c>
      <c r="M242" s="14">
        <f t="shared" si="22"/>
        <v>0</v>
      </c>
      <c r="N242" s="14">
        <f>IFERROR(INDEX(#REF!,MATCH(bdd!$D242,#REF!,0)),0)</f>
        <v>0</v>
      </c>
      <c r="O242" s="14">
        <f>IFERROR(INDEX(#REF!,MATCH(bdd!$D242,#REF!,0)),0)</f>
        <v>0</v>
      </c>
      <c r="P242" s="14">
        <f>IFERROR(INDEX(#REF!,MATCH(bdd!$D242,#REF!,0)),0)</f>
        <v>0</v>
      </c>
      <c r="Q242" s="32">
        <f t="shared" si="23"/>
        <v>0</v>
      </c>
      <c r="R242" s="29">
        <f t="shared" si="24"/>
        <v>0</v>
      </c>
      <c r="S242" s="14">
        <f t="shared" si="21"/>
        <v>1</v>
      </c>
    </row>
    <row r="243" spans="1:19" ht="15.75">
      <c r="A243" s="7"/>
      <c r="B243" s="13">
        <v>307302001</v>
      </c>
      <c r="C243" s="21">
        <v>1</v>
      </c>
      <c r="D243" s="13" t="s">
        <v>146</v>
      </c>
      <c r="E243" s="14" t="s">
        <v>356</v>
      </c>
      <c r="F243" s="14"/>
      <c r="G243" s="14" t="str">
        <f>IFERROR(INDEX(#REF!,MATCH($D243,#REF!,0)),"Pièce")</f>
        <v>Pièce</v>
      </c>
      <c r="H243" s="14">
        <f>IFERROR(INDEX(#REF!,MATCH(bdd!D243,#REF!,0)),0)</f>
        <v>0</v>
      </c>
      <c r="I243" s="14">
        <f>IFERROR(INDEX(#REF!,MATCH(bdd!D243,#REF!,0)),0)</f>
        <v>0</v>
      </c>
      <c r="J243" s="14">
        <f>IFERROR(K243/INDEX(#REF!,MATCH(bdd!D243,#REF!,0)),0)</f>
        <v>0</v>
      </c>
      <c r="K243" s="14" t="e">
        <f>IF(E243="",0,INDEX(#REF!,MATCH(bdd!E243,#REF!,0))+IF(F243="",0,INDEX(#REF!,MATCH(bdd!F243,#REF!,0))))</f>
        <v>#REF!</v>
      </c>
      <c r="L243" s="14">
        <f>IFERROR(INDEX(#REF!,MATCH(bdd!D243,#REF!,0)),0)</f>
        <v>0</v>
      </c>
      <c r="M243" s="14">
        <f t="shared" si="22"/>
        <v>0</v>
      </c>
      <c r="N243" s="14">
        <f>IFERROR(INDEX(#REF!,MATCH(bdd!$D243,#REF!,0)),0)</f>
        <v>0</v>
      </c>
      <c r="O243" s="14">
        <f>IFERROR(INDEX(#REF!,MATCH(bdd!$D243,#REF!,0)),0)</f>
        <v>0</v>
      </c>
      <c r="P243" s="14">
        <f>IFERROR(INDEX(#REF!,MATCH(bdd!$D243,#REF!,0)),0)</f>
        <v>0</v>
      </c>
      <c r="Q243" s="32">
        <f t="shared" si="23"/>
        <v>0</v>
      </c>
      <c r="R243" s="29">
        <f t="shared" si="24"/>
        <v>0</v>
      </c>
      <c r="S243" s="14">
        <f t="shared" si="21"/>
        <v>1</v>
      </c>
    </row>
    <row r="244" spans="1:19" ht="15.75">
      <c r="A244" s="7"/>
      <c r="B244" s="13">
        <v>300710001</v>
      </c>
      <c r="C244" s="21">
        <v>1</v>
      </c>
      <c r="D244" s="13" t="s">
        <v>147</v>
      </c>
      <c r="E244" s="14" t="s">
        <v>356</v>
      </c>
      <c r="F244" s="14"/>
      <c r="G244" s="14" t="str">
        <f>IFERROR(INDEX(#REF!,MATCH($D244,#REF!,0)),"Pièce")</f>
        <v>Pièce</v>
      </c>
      <c r="H244" s="14">
        <f>IFERROR(INDEX(#REF!,MATCH(bdd!D244,#REF!,0)),0)</f>
        <v>0</v>
      </c>
      <c r="I244" s="14">
        <f>IFERROR(INDEX(#REF!,MATCH(bdd!D244,#REF!,0)),0)</f>
        <v>0</v>
      </c>
      <c r="J244" s="14">
        <f>IFERROR(K244/INDEX(#REF!,MATCH(bdd!D244,#REF!,0)),0)</f>
        <v>0</v>
      </c>
      <c r="K244" s="14" t="e">
        <f>IF(E244="",0,INDEX(#REF!,MATCH(bdd!E244,#REF!,0))+IF(F244="",0,INDEX(#REF!,MATCH(bdd!F244,#REF!,0))))</f>
        <v>#REF!</v>
      </c>
      <c r="L244" s="14">
        <f>IFERROR(INDEX(#REF!,MATCH(bdd!D244,#REF!,0)),0)</f>
        <v>0</v>
      </c>
      <c r="M244" s="14">
        <f t="shared" si="22"/>
        <v>0</v>
      </c>
      <c r="N244" s="14">
        <f>IFERROR(INDEX(#REF!,MATCH(bdd!$D244,#REF!,0)),0)</f>
        <v>0</v>
      </c>
      <c r="O244" s="14">
        <f>IFERROR(INDEX(#REF!,MATCH(bdd!$D244,#REF!,0)),0)</f>
        <v>0</v>
      </c>
      <c r="P244" s="14">
        <f>IFERROR(INDEX(#REF!,MATCH(bdd!$D244,#REF!,0)),0)</f>
        <v>0</v>
      </c>
      <c r="Q244" s="32">
        <f t="shared" si="23"/>
        <v>0</v>
      </c>
      <c r="R244" s="29">
        <f t="shared" si="24"/>
        <v>0</v>
      </c>
      <c r="S244" s="14">
        <f t="shared" si="21"/>
        <v>1</v>
      </c>
    </row>
    <row r="245" spans="1:19" ht="15.75">
      <c r="A245" s="7"/>
      <c r="B245" s="13">
        <v>300710001</v>
      </c>
      <c r="C245" s="21">
        <v>1</v>
      </c>
      <c r="D245" s="89" t="s">
        <v>449</v>
      </c>
      <c r="E245" s="14" t="s">
        <v>504</v>
      </c>
      <c r="F245" s="14"/>
      <c r="G245" s="14" t="str">
        <f>IFERROR(INDEX(#REF!,MATCH($D245,#REF!,0)),"Pièce")</f>
        <v>Pièce</v>
      </c>
      <c r="H245" s="14">
        <f>IFERROR(INDEX(#REF!,MATCH(bdd!D245,#REF!,0)),0)</f>
        <v>0</v>
      </c>
      <c r="I245" s="14">
        <f>IFERROR(INDEX(#REF!,MATCH(bdd!D245,#REF!,0)),0)</f>
        <v>0</v>
      </c>
      <c r="J245" s="14">
        <f>IFERROR(K245/INDEX(#REF!,MATCH(bdd!D245,#REF!,0)),0)</f>
        <v>0</v>
      </c>
      <c r="K245" s="14" t="e">
        <f>IF(E245="",0,INDEX(#REF!,MATCH(bdd!E245,#REF!,0))+IF(F245="",0,INDEX(#REF!,MATCH(bdd!F245,#REF!,0))))</f>
        <v>#REF!</v>
      </c>
      <c r="L245" s="14">
        <f>IFERROR(INDEX(#REF!,MATCH(bdd!D245,#REF!,0)),0)</f>
        <v>0</v>
      </c>
      <c r="M245" s="14">
        <f t="shared" ref="M245:M251" si="25">L245*O245</f>
        <v>0</v>
      </c>
      <c r="N245" s="14">
        <f>IFERROR(INDEX(#REF!,MATCH(bdd!$D245,#REF!,0)),0)</f>
        <v>0</v>
      </c>
      <c r="O245" s="14">
        <f>IFERROR(INDEX(#REF!,MATCH(bdd!$D245,#REF!,0)),0)</f>
        <v>0</v>
      </c>
      <c r="P245" s="14">
        <f>IFERROR(INDEX(#REF!,MATCH(bdd!$D245,#REF!,0)),0)</f>
        <v>0</v>
      </c>
      <c r="Q245" s="32">
        <f t="shared" ref="Q245:Q251" si="26">(H245+J245-N245)-L245</f>
        <v>0</v>
      </c>
      <c r="R245" s="29">
        <f t="shared" ref="R245:R251" si="27">IFERROR(Q245*O245,0)</f>
        <v>0</v>
      </c>
      <c r="S245" s="14">
        <f t="shared" si="21"/>
        <v>1</v>
      </c>
    </row>
    <row r="246" spans="1:19" ht="15.75">
      <c r="A246" s="7"/>
      <c r="B246" s="92"/>
      <c r="C246" s="21">
        <v>1</v>
      </c>
      <c r="D246" s="14" t="s">
        <v>492</v>
      </c>
      <c r="E246" s="14" t="s">
        <v>551</v>
      </c>
      <c r="F246" s="14"/>
      <c r="G246" s="14" t="str">
        <f>IFERROR(INDEX(#REF!,MATCH($D246,#REF!,0)),"Pièce")</f>
        <v>Pièce</v>
      </c>
      <c r="H246" s="14">
        <f>IFERROR(INDEX(#REF!,MATCH(bdd!D246,#REF!,0)),0)</f>
        <v>0</v>
      </c>
      <c r="I246" s="14">
        <f>IFERROR(INDEX(#REF!,MATCH(bdd!D246,#REF!,0)),0)</f>
        <v>0</v>
      </c>
      <c r="J246" s="14">
        <f>IFERROR(K246/INDEX(#REF!,MATCH(bdd!D246,#REF!,0)),0)</f>
        <v>0</v>
      </c>
      <c r="K246" s="14" t="e">
        <f>IF(E246="",0,INDEX(#REF!,MATCH(bdd!E246,#REF!,0))+IF(F246="",0,INDEX(#REF!,MATCH(bdd!F246,#REF!,0))))</f>
        <v>#REF!</v>
      </c>
      <c r="L246" s="14">
        <f>IFERROR(INDEX(#REF!,MATCH(bdd!D246,#REF!,0)),0)</f>
        <v>0</v>
      </c>
      <c r="M246" s="14">
        <f t="shared" si="25"/>
        <v>0</v>
      </c>
      <c r="N246" s="14">
        <f>IFERROR(INDEX(#REF!,MATCH(bdd!$D246,#REF!,0)),0)</f>
        <v>0</v>
      </c>
      <c r="O246" s="14">
        <f>IFERROR(INDEX(#REF!,MATCH(bdd!$D246,#REF!,0)),0)</f>
        <v>0</v>
      </c>
      <c r="P246" s="14">
        <f>IFERROR(INDEX(#REF!,MATCH(bdd!$D246,#REF!,0)),0)</f>
        <v>0</v>
      </c>
      <c r="Q246" s="32">
        <f t="shared" si="26"/>
        <v>0</v>
      </c>
      <c r="R246" s="29">
        <f t="shared" si="27"/>
        <v>0</v>
      </c>
      <c r="S246" s="14">
        <f t="shared" si="21"/>
        <v>1</v>
      </c>
    </row>
    <row r="247" spans="1:19">
      <c r="A247" s="7"/>
      <c r="B247" s="92"/>
      <c r="C247" s="92"/>
      <c r="D247" s="14" t="s">
        <v>495</v>
      </c>
      <c r="E247" s="14" t="s">
        <v>554</v>
      </c>
      <c r="F247" s="14"/>
      <c r="G247" s="14" t="str">
        <f>IFERROR(INDEX(#REF!,MATCH($D247,#REF!,0)),"Pièce")</f>
        <v>Pièce</v>
      </c>
      <c r="H247" s="14">
        <f>IFERROR(INDEX(#REF!,MATCH(bdd!D247,#REF!,0)),0)</f>
        <v>0</v>
      </c>
      <c r="I247" s="14">
        <f>IFERROR(INDEX(#REF!,MATCH(bdd!D247,#REF!,0)),0)</f>
        <v>0</v>
      </c>
      <c r="J247" s="14">
        <f>IFERROR(K247/INDEX(#REF!,MATCH(bdd!D247,#REF!,0)),0)</f>
        <v>0</v>
      </c>
      <c r="K247" s="14" t="e">
        <f>IF(E247="",0,INDEX(#REF!,MATCH(bdd!E247,#REF!,0))+IF(F247="",0,INDEX(#REF!,MATCH(bdd!F247,#REF!,0))))</f>
        <v>#REF!</v>
      </c>
      <c r="L247" s="14">
        <f>IFERROR(INDEX(#REF!,MATCH(bdd!D247,#REF!,0)),0)</f>
        <v>0</v>
      </c>
      <c r="M247" s="14">
        <f t="shared" si="25"/>
        <v>0</v>
      </c>
      <c r="N247" s="14">
        <f>IFERROR(INDEX(#REF!,MATCH(bdd!$D247,#REF!,0)),0)</f>
        <v>0</v>
      </c>
      <c r="O247" s="14">
        <f>IFERROR(INDEX(#REF!,MATCH(bdd!$D247,#REF!,0)),0)</f>
        <v>0</v>
      </c>
      <c r="P247" s="14">
        <f>IFERROR(INDEX(#REF!,MATCH(bdd!$D247,#REF!,0)),0)</f>
        <v>0</v>
      </c>
      <c r="Q247" s="32">
        <f t="shared" si="26"/>
        <v>0</v>
      </c>
      <c r="R247" s="29">
        <f t="shared" si="27"/>
        <v>0</v>
      </c>
      <c r="S247" s="14">
        <f t="shared" si="21"/>
        <v>1</v>
      </c>
    </row>
    <row r="248" spans="1:19">
      <c r="A248" s="7"/>
      <c r="B248" s="92"/>
      <c r="C248" s="92"/>
      <c r="D248" s="14" t="s">
        <v>463</v>
      </c>
      <c r="E248" s="14" t="s">
        <v>502</v>
      </c>
      <c r="F248" s="14"/>
      <c r="G248" s="14" t="str">
        <f>IFERROR(INDEX(#REF!,MATCH($D248,#REF!,0)),"Pièce")</f>
        <v>Pièce</v>
      </c>
      <c r="H248" s="14">
        <f>IFERROR(INDEX(#REF!,MATCH(bdd!D248,#REF!,0)),0)</f>
        <v>0</v>
      </c>
      <c r="I248" s="14">
        <f>IFERROR(INDEX(#REF!,MATCH(bdd!D248,#REF!,0)),0)</f>
        <v>0</v>
      </c>
      <c r="J248" s="14">
        <f>IFERROR(K248/INDEX(#REF!,MATCH(bdd!D248,#REF!,0)),0)</f>
        <v>0</v>
      </c>
      <c r="K248" s="14" t="e">
        <f>IF(E248="",0,INDEX(#REF!,MATCH(bdd!E248,#REF!,0))+IF(F248="",0,INDEX(#REF!,MATCH(bdd!F248,#REF!,0))))</f>
        <v>#REF!</v>
      </c>
      <c r="L248" s="14">
        <f>IFERROR(INDEX(#REF!,MATCH(bdd!D248,#REF!,0)),0)</f>
        <v>0</v>
      </c>
      <c r="M248" s="14">
        <f t="shared" si="25"/>
        <v>0</v>
      </c>
      <c r="N248" s="14">
        <f>IFERROR(INDEX(#REF!,MATCH(bdd!$D248,#REF!,0)),0)</f>
        <v>0</v>
      </c>
      <c r="O248" s="14">
        <f>IFERROR(INDEX(#REF!,MATCH(bdd!$D248,#REF!,0)),0)</f>
        <v>0</v>
      </c>
      <c r="P248" s="14">
        <f>IFERROR(INDEX(#REF!,MATCH(bdd!$D248,#REF!,0)),0)</f>
        <v>0</v>
      </c>
      <c r="Q248" s="32">
        <f t="shared" si="26"/>
        <v>0</v>
      </c>
      <c r="R248" s="29">
        <f t="shared" si="27"/>
        <v>0</v>
      </c>
      <c r="S248" s="14">
        <f t="shared" si="21"/>
        <v>1</v>
      </c>
    </row>
    <row r="249" spans="1:19">
      <c r="A249" s="7"/>
      <c r="B249" s="92"/>
      <c r="C249" s="92"/>
      <c r="D249" s="14" t="s">
        <v>494</v>
      </c>
      <c r="E249" s="14" t="s">
        <v>553</v>
      </c>
      <c r="F249" s="14"/>
      <c r="G249" s="14" t="str">
        <f>IFERROR(INDEX(#REF!,MATCH($D249,#REF!,0)),"Pièce")</f>
        <v>Pièce</v>
      </c>
      <c r="H249" s="14">
        <f>IFERROR(INDEX(#REF!,MATCH(bdd!D249,#REF!,0)),0)</f>
        <v>0</v>
      </c>
      <c r="I249" s="14">
        <f>IFERROR(INDEX(#REF!,MATCH(bdd!D249,#REF!,0)),0)</f>
        <v>0</v>
      </c>
      <c r="J249" s="14">
        <f>IFERROR(K249/INDEX(#REF!,MATCH(bdd!D249,#REF!,0)),0)</f>
        <v>0</v>
      </c>
      <c r="K249" s="14" t="e">
        <f>IF(E249="",0,INDEX(#REF!,MATCH(bdd!E249,#REF!,0))+IF(F249="",0,INDEX(#REF!,MATCH(bdd!F249,#REF!,0))))</f>
        <v>#REF!</v>
      </c>
      <c r="L249" s="14">
        <f>IFERROR(INDEX(#REF!,MATCH(bdd!D249,#REF!,0)),0)</f>
        <v>0</v>
      </c>
      <c r="M249" s="14">
        <f t="shared" si="25"/>
        <v>0</v>
      </c>
      <c r="N249" s="14">
        <f>IFERROR(INDEX(#REF!,MATCH(bdd!$D249,#REF!,0)),0)</f>
        <v>0</v>
      </c>
      <c r="O249" s="14">
        <f>IFERROR(INDEX(#REF!,MATCH(bdd!$D249,#REF!,0)),0)</f>
        <v>0</v>
      </c>
      <c r="P249" s="14">
        <f>IFERROR(INDEX(#REF!,MATCH(bdd!$D249,#REF!,0)),0)</f>
        <v>0</v>
      </c>
      <c r="Q249" s="32">
        <f t="shared" si="26"/>
        <v>0</v>
      </c>
      <c r="R249" s="29">
        <f t="shared" si="27"/>
        <v>0</v>
      </c>
      <c r="S249" s="14">
        <f t="shared" si="21"/>
        <v>1</v>
      </c>
    </row>
    <row r="250" spans="1:19">
      <c r="A250" s="7"/>
      <c r="B250" s="92"/>
      <c r="C250" s="92"/>
      <c r="D250" s="14" t="s">
        <v>491</v>
      </c>
      <c r="E250" s="14" t="s">
        <v>550</v>
      </c>
      <c r="F250" s="14"/>
      <c r="G250" s="14" t="str">
        <f>IFERROR(INDEX(#REF!,MATCH($D250,#REF!,0)),"Pièce")</f>
        <v>Pièce</v>
      </c>
      <c r="H250" s="14">
        <f>IFERROR(INDEX(#REF!,MATCH(bdd!D250,#REF!,0)),0)</f>
        <v>0</v>
      </c>
      <c r="I250" s="14">
        <f>IFERROR(INDEX(#REF!,MATCH(bdd!D250,#REF!,0)),0)</f>
        <v>0</v>
      </c>
      <c r="J250" s="14">
        <f>IFERROR(K250/INDEX(#REF!,MATCH(bdd!D250,#REF!,0)),0)</f>
        <v>0</v>
      </c>
      <c r="K250" s="14" t="e">
        <f>IF(E250="",0,INDEX(#REF!,MATCH(bdd!E250,#REF!,0))+IF(F250="",0,INDEX(#REF!,MATCH(bdd!F250,#REF!,0))))</f>
        <v>#REF!</v>
      </c>
      <c r="L250" s="14">
        <f>IFERROR(INDEX(#REF!,MATCH(bdd!D250,#REF!,0)),0)</f>
        <v>0</v>
      </c>
      <c r="M250" s="14">
        <f t="shared" si="25"/>
        <v>0</v>
      </c>
      <c r="N250" s="14">
        <f>IFERROR(INDEX(#REF!,MATCH(bdd!$D250,#REF!,0)),0)</f>
        <v>0</v>
      </c>
      <c r="O250" s="14">
        <f>IFERROR(INDEX(#REF!,MATCH(bdd!$D250,#REF!,0)),0)</f>
        <v>0</v>
      </c>
      <c r="P250" s="14">
        <f>IFERROR(INDEX(#REF!,MATCH(bdd!$D250,#REF!,0)),0)</f>
        <v>0</v>
      </c>
      <c r="Q250" s="32">
        <f t="shared" si="26"/>
        <v>0</v>
      </c>
      <c r="R250" s="29">
        <f t="shared" si="27"/>
        <v>0</v>
      </c>
      <c r="S250" s="14">
        <f t="shared" si="21"/>
        <v>1</v>
      </c>
    </row>
    <row r="251" spans="1:19">
      <c r="A251" s="7"/>
      <c r="B251" s="92"/>
      <c r="C251" s="92"/>
      <c r="D251" s="14" t="s">
        <v>496</v>
      </c>
      <c r="E251" s="14" t="s">
        <v>555</v>
      </c>
      <c r="F251" s="14"/>
      <c r="G251" s="14" t="str">
        <f>IFERROR(INDEX(#REF!,MATCH($D251,#REF!,0)),"Pièce")</f>
        <v>Pièce</v>
      </c>
      <c r="H251" s="14">
        <f>IFERROR(INDEX(#REF!,MATCH(bdd!D251,#REF!,0)),0)</f>
        <v>0</v>
      </c>
      <c r="I251" s="14">
        <f>IFERROR(INDEX(#REF!,MATCH(bdd!D251,#REF!,0)),0)</f>
        <v>0</v>
      </c>
      <c r="J251" s="14">
        <f>IFERROR(K251/INDEX(#REF!,MATCH(bdd!D251,#REF!,0)),0)</f>
        <v>0</v>
      </c>
      <c r="K251" s="14" t="e">
        <f>IF(E251="",0,INDEX(#REF!,MATCH(bdd!E251,#REF!,0))+IF(F251="",0,INDEX(#REF!,MATCH(bdd!F251,#REF!,0))))</f>
        <v>#REF!</v>
      </c>
      <c r="L251" s="14">
        <f>IFERROR(INDEX(#REF!,MATCH(bdd!D251,#REF!,0)),0)</f>
        <v>0</v>
      </c>
      <c r="M251" s="14">
        <f t="shared" si="25"/>
        <v>0</v>
      </c>
      <c r="N251" s="14">
        <f>IFERROR(INDEX(#REF!,MATCH(bdd!$D251,#REF!,0)),0)</f>
        <v>0</v>
      </c>
      <c r="O251" s="14">
        <f>IFERROR(INDEX(#REF!,MATCH(bdd!$D251,#REF!,0)),0)</f>
        <v>0</v>
      </c>
      <c r="P251" s="14">
        <f>IFERROR(INDEX(#REF!,MATCH(bdd!$D251,#REF!,0)),0)</f>
        <v>0</v>
      </c>
      <c r="Q251" s="32">
        <f t="shared" si="26"/>
        <v>0</v>
      </c>
      <c r="R251" s="29">
        <f t="shared" si="27"/>
        <v>0</v>
      </c>
      <c r="S251" s="14">
        <f t="shared" si="21"/>
        <v>1</v>
      </c>
    </row>
    <row r="252" spans="1:19">
      <c r="A252" s="7"/>
      <c r="B252" s="92"/>
      <c r="C252" s="92"/>
      <c r="D252" s="14" t="s">
        <v>467</v>
      </c>
      <c r="E252" s="14" t="s">
        <v>509</v>
      </c>
      <c r="F252" s="14"/>
      <c r="G252" s="14" t="str">
        <f>IFERROR(INDEX(#REF!,MATCH($D252,#REF!,0)),"Pièce")</f>
        <v>Pièce</v>
      </c>
      <c r="H252" s="14">
        <f>IFERROR(INDEX(#REF!,MATCH(bdd!D252,#REF!,0)),0)</f>
        <v>0</v>
      </c>
      <c r="I252" s="14">
        <f>IFERROR(INDEX(#REF!,MATCH(bdd!D252,#REF!,0)),0)</f>
        <v>0</v>
      </c>
      <c r="J252" s="14">
        <f>IFERROR(K252/INDEX(#REF!,MATCH(bdd!D252,#REF!,0)),0)</f>
        <v>0</v>
      </c>
      <c r="K252" s="14" t="e">
        <f>IF(E252="",0,INDEX(#REF!,MATCH(bdd!E252,#REF!,0))+IF(F252="",0,INDEX(#REF!,MATCH(bdd!F252,#REF!,0))))</f>
        <v>#REF!</v>
      </c>
      <c r="L252" s="14">
        <f>IFERROR(INDEX(#REF!,MATCH(bdd!D252,#REF!,0)),0)</f>
        <v>0</v>
      </c>
      <c r="M252" s="14">
        <f t="shared" ref="M252:M261" si="28">L252*O252</f>
        <v>0</v>
      </c>
      <c r="N252" s="14">
        <f>IFERROR(INDEX(#REF!,MATCH(bdd!$D252,#REF!,0)),0)</f>
        <v>0</v>
      </c>
      <c r="O252" s="14">
        <f>IFERROR(INDEX(#REF!,MATCH(bdd!$D252,#REF!,0)),0)</f>
        <v>0</v>
      </c>
      <c r="P252" s="14">
        <f>IFERROR(INDEX(#REF!,MATCH(bdd!$D252,#REF!,0)),0)</f>
        <v>0</v>
      </c>
      <c r="Q252" s="32">
        <f t="shared" ref="Q252:Q261" si="29">(H252+J252-N252)-L252</f>
        <v>0</v>
      </c>
      <c r="R252" s="29">
        <f t="shared" ref="R252:R261" si="30">IFERROR(Q252*O252,0)</f>
        <v>0</v>
      </c>
      <c r="S252" s="14">
        <f t="shared" si="21"/>
        <v>1</v>
      </c>
    </row>
    <row r="253" spans="1:19">
      <c r="A253" s="7"/>
      <c r="B253" s="92"/>
      <c r="C253" s="92"/>
      <c r="D253" s="14" t="s">
        <v>474</v>
      </c>
      <c r="E253" s="14" t="s">
        <v>522</v>
      </c>
      <c r="F253" s="14"/>
      <c r="G253" s="14" t="str">
        <f>IFERROR(INDEX(#REF!,MATCH($D253,#REF!,0)),"Pièce")</f>
        <v>Pièce</v>
      </c>
      <c r="H253" s="14">
        <f>IFERROR(INDEX(#REF!,MATCH(bdd!D253,#REF!,0)),0)</f>
        <v>0</v>
      </c>
      <c r="I253" s="14">
        <f>IFERROR(INDEX(#REF!,MATCH(bdd!D253,#REF!,0)),0)</f>
        <v>0</v>
      </c>
      <c r="J253" s="14">
        <f>IFERROR(K253/INDEX(#REF!,MATCH(bdd!D253,#REF!,0)),0)</f>
        <v>0</v>
      </c>
      <c r="K253" s="14" t="e">
        <f>IF(E253="",0,INDEX(#REF!,MATCH(bdd!E253,#REF!,0))+IF(F253="",0,INDEX(#REF!,MATCH(bdd!F253,#REF!,0))))</f>
        <v>#REF!</v>
      </c>
      <c r="L253" s="14">
        <f>IFERROR(INDEX(#REF!,MATCH(bdd!D253,#REF!,0)),0)</f>
        <v>0</v>
      </c>
      <c r="M253" s="14">
        <f t="shared" si="28"/>
        <v>0</v>
      </c>
      <c r="N253" s="14">
        <f>IFERROR(INDEX(#REF!,MATCH(bdd!$D253,#REF!,0)),0)</f>
        <v>0</v>
      </c>
      <c r="O253" s="14">
        <f>IFERROR(INDEX(#REF!,MATCH(bdd!$D253,#REF!,0)),0)</f>
        <v>0</v>
      </c>
      <c r="P253" s="14">
        <f>IFERROR(INDEX(#REF!,MATCH(bdd!$D253,#REF!,0)),0)</f>
        <v>0</v>
      </c>
      <c r="Q253" s="32">
        <f t="shared" si="29"/>
        <v>0</v>
      </c>
      <c r="R253" s="29">
        <f t="shared" si="30"/>
        <v>0</v>
      </c>
      <c r="S253" s="14">
        <f t="shared" si="21"/>
        <v>1</v>
      </c>
    </row>
    <row r="254" spans="1:19">
      <c r="A254" s="7"/>
      <c r="B254" s="92"/>
      <c r="C254" s="92"/>
      <c r="D254" s="14" t="s">
        <v>493</v>
      </c>
      <c r="E254" s="14" t="s">
        <v>552</v>
      </c>
      <c r="F254" s="14"/>
      <c r="G254" s="14" t="str">
        <f>IFERROR(INDEX(#REF!,MATCH($D254,#REF!,0)),"Pièce")</f>
        <v>Pièce</v>
      </c>
      <c r="H254" s="14">
        <f>IFERROR(INDEX(#REF!,MATCH(bdd!D254,#REF!,0)),0)</f>
        <v>0</v>
      </c>
      <c r="I254" s="14">
        <f>IFERROR(INDEX(#REF!,MATCH(bdd!D254,#REF!,0)),0)</f>
        <v>0</v>
      </c>
      <c r="J254" s="14">
        <f>IFERROR(K254/INDEX(#REF!,MATCH(bdd!D254,#REF!,0)),0)</f>
        <v>0</v>
      </c>
      <c r="K254" s="14" t="e">
        <f>IF(E254="",0,INDEX(#REF!,MATCH(bdd!E254,#REF!,0))+IF(F254="",0,INDEX(#REF!,MATCH(bdd!F254,#REF!,0))))</f>
        <v>#REF!</v>
      </c>
      <c r="L254" s="14">
        <f>IFERROR(INDEX(#REF!,MATCH(bdd!D254,#REF!,0)),0)</f>
        <v>0</v>
      </c>
      <c r="M254" s="14">
        <f t="shared" si="28"/>
        <v>0</v>
      </c>
      <c r="N254" s="14">
        <f>IFERROR(INDEX(#REF!,MATCH(bdd!$D254,#REF!,0)),0)</f>
        <v>0</v>
      </c>
      <c r="O254" s="14">
        <f>IFERROR(INDEX(#REF!,MATCH(bdd!$D254,#REF!,0)),0)</f>
        <v>0</v>
      </c>
      <c r="P254" s="14">
        <f>IFERROR(INDEX(#REF!,MATCH(bdd!$D254,#REF!,0)),0)</f>
        <v>0</v>
      </c>
      <c r="Q254" s="32">
        <f t="shared" si="29"/>
        <v>0</v>
      </c>
      <c r="R254" s="29">
        <f t="shared" si="30"/>
        <v>0</v>
      </c>
      <c r="S254" s="14">
        <f t="shared" si="21"/>
        <v>1</v>
      </c>
    </row>
    <row r="255" spans="1:19">
      <c r="A255" s="7"/>
      <c r="B255" s="92"/>
      <c r="C255" s="92"/>
      <c r="D255" s="14" t="s">
        <v>480</v>
      </c>
      <c r="E255" s="14" t="s">
        <v>528</v>
      </c>
      <c r="F255" s="14"/>
      <c r="G255" s="14" t="str">
        <f>IFERROR(INDEX(#REF!,MATCH($D255,#REF!,0)),"Pièce")</f>
        <v>Pièce</v>
      </c>
      <c r="H255" s="14">
        <f>IFERROR(INDEX(#REF!,MATCH(bdd!D255,#REF!,0)),0)</f>
        <v>0</v>
      </c>
      <c r="I255" s="14">
        <f>IFERROR(INDEX(#REF!,MATCH(bdd!D255,#REF!,0)),0)</f>
        <v>0</v>
      </c>
      <c r="J255" s="14">
        <f>IFERROR(K255/INDEX(#REF!,MATCH(bdd!D255,#REF!,0)),0)</f>
        <v>0</v>
      </c>
      <c r="K255" s="14" t="e">
        <f>IF(E255="",0,INDEX(#REF!,MATCH(bdd!E255,#REF!,0))+IF(F255="",0,INDEX(#REF!,MATCH(bdd!F255,#REF!,0))))</f>
        <v>#REF!</v>
      </c>
      <c r="L255" s="14">
        <f>IFERROR(INDEX(#REF!,MATCH(bdd!D255,#REF!,0)),0)</f>
        <v>0</v>
      </c>
      <c r="M255" s="14">
        <f t="shared" si="28"/>
        <v>0</v>
      </c>
      <c r="N255" s="14">
        <f>IFERROR(INDEX(#REF!,MATCH(bdd!$D255,#REF!,0)),0)</f>
        <v>0</v>
      </c>
      <c r="O255" s="14">
        <f>IFERROR(INDEX(#REF!,MATCH(bdd!$D255,#REF!,0)),0)</f>
        <v>0</v>
      </c>
      <c r="P255" s="14">
        <f>IFERROR(INDEX(#REF!,MATCH(bdd!$D255,#REF!,0)),0)</f>
        <v>0</v>
      </c>
      <c r="Q255" s="32">
        <f t="shared" si="29"/>
        <v>0</v>
      </c>
      <c r="R255" s="29">
        <f t="shared" si="30"/>
        <v>0</v>
      </c>
      <c r="S255" s="14">
        <f t="shared" si="21"/>
        <v>1</v>
      </c>
    </row>
    <row r="256" spans="1:19">
      <c r="A256" s="7"/>
      <c r="B256" s="92"/>
      <c r="C256" s="92"/>
      <c r="D256" s="14" t="s">
        <v>481</v>
      </c>
      <c r="E256" s="14" t="s">
        <v>531</v>
      </c>
      <c r="F256" s="14"/>
      <c r="G256" s="14" t="str">
        <f>IFERROR(INDEX(#REF!,MATCH($D256,#REF!,0)),"Pièce")</f>
        <v>Pièce</v>
      </c>
      <c r="H256" s="14">
        <f>IFERROR(INDEX(#REF!,MATCH(bdd!D256,#REF!,0)),0)</f>
        <v>0</v>
      </c>
      <c r="I256" s="14">
        <f>IFERROR(INDEX(#REF!,MATCH(bdd!D256,#REF!,0)),0)</f>
        <v>0</v>
      </c>
      <c r="J256" s="14">
        <f>IFERROR(K256/INDEX(#REF!,MATCH(bdd!D256,#REF!,0)),0)</f>
        <v>0</v>
      </c>
      <c r="K256" s="14" t="e">
        <f>IF(E256="",0,INDEX(#REF!,MATCH(bdd!E256,#REF!,0))+IF(F256="",0,INDEX(#REF!,MATCH(bdd!F256,#REF!,0))))</f>
        <v>#REF!</v>
      </c>
      <c r="L256" s="14">
        <f>IFERROR(INDEX(#REF!,MATCH(bdd!D256,#REF!,0)),0)</f>
        <v>0</v>
      </c>
      <c r="M256" s="14">
        <f t="shared" si="28"/>
        <v>0</v>
      </c>
      <c r="N256" s="14">
        <f>IFERROR(INDEX(#REF!,MATCH(bdd!$D256,#REF!,0)),0)</f>
        <v>0</v>
      </c>
      <c r="O256" s="14">
        <f>IFERROR(INDEX(#REF!,MATCH(bdd!$D256,#REF!,0)),0)</f>
        <v>0</v>
      </c>
      <c r="P256" s="14">
        <f>IFERROR(INDEX(#REF!,MATCH(bdd!$D256,#REF!,0)),0)</f>
        <v>0</v>
      </c>
      <c r="Q256" s="32">
        <f t="shared" si="29"/>
        <v>0</v>
      </c>
      <c r="R256" s="29">
        <f t="shared" si="30"/>
        <v>0</v>
      </c>
      <c r="S256" s="14">
        <f t="shared" si="21"/>
        <v>1</v>
      </c>
    </row>
    <row r="257" spans="1:19">
      <c r="A257" s="7"/>
      <c r="B257" s="92"/>
      <c r="C257" s="92"/>
      <c r="D257" s="14" t="s">
        <v>469</v>
      </c>
      <c r="E257" s="14" t="s">
        <v>511</v>
      </c>
      <c r="F257" s="14"/>
      <c r="G257" s="14" t="str">
        <f>IFERROR(INDEX(#REF!,MATCH($D257,#REF!,0)),"Pièce")</f>
        <v>Pièce</v>
      </c>
      <c r="H257" s="14">
        <f>IFERROR(INDEX(#REF!,MATCH(bdd!D257,#REF!,0)),0)</f>
        <v>0</v>
      </c>
      <c r="I257" s="14">
        <f>IFERROR(INDEX(#REF!,MATCH(bdd!D257,#REF!,0)),0)</f>
        <v>0</v>
      </c>
      <c r="J257" s="14">
        <f>IFERROR(K257/INDEX(#REF!,MATCH(bdd!D257,#REF!,0)),0)</f>
        <v>0</v>
      </c>
      <c r="K257" s="14" t="e">
        <f>IF(E257="",0,INDEX(#REF!,MATCH(bdd!E257,#REF!,0))+IF(F257="",0,INDEX(#REF!,MATCH(bdd!F257,#REF!,0))))</f>
        <v>#REF!</v>
      </c>
      <c r="L257" s="14">
        <f>IFERROR(INDEX(#REF!,MATCH(bdd!D257,#REF!,0)),0)</f>
        <v>0</v>
      </c>
      <c r="M257" s="14">
        <f t="shared" si="28"/>
        <v>0</v>
      </c>
      <c r="N257" s="14">
        <f>IFERROR(INDEX(#REF!,MATCH(bdd!$D257,#REF!,0)),0)</f>
        <v>0</v>
      </c>
      <c r="O257" s="14">
        <f>IFERROR(INDEX(#REF!,MATCH(bdd!$D257,#REF!,0)),0)</f>
        <v>0</v>
      </c>
      <c r="P257" s="14">
        <f>IFERROR(INDEX(#REF!,MATCH(bdd!$D257,#REF!,0)),0)</f>
        <v>0</v>
      </c>
      <c r="Q257" s="32">
        <f t="shared" si="29"/>
        <v>0</v>
      </c>
      <c r="R257" s="29">
        <f t="shared" si="30"/>
        <v>0</v>
      </c>
      <c r="S257" s="14">
        <f t="shared" si="21"/>
        <v>1</v>
      </c>
    </row>
    <row r="258" spans="1:19">
      <c r="A258" s="7"/>
      <c r="B258" s="92"/>
      <c r="C258" s="92"/>
      <c r="D258" s="14" t="s">
        <v>67</v>
      </c>
      <c r="E258" s="14" t="s">
        <v>443</v>
      </c>
      <c r="F258" s="14"/>
      <c r="G258" s="14" t="str">
        <f>IFERROR(INDEX(#REF!,MATCH($D258,#REF!,0)),"Pièce")</f>
        <v>Pièce</v>
      </c>
      <c r="H258" s="14">
        <f>IFERROR(INDEX(#REF!,MATCH(bdd!D258,#REF!,0)),0)</f>
        <v>0</v>
      </c>
      <c r="I258" s="14">
        <f>IFERROR(INDEX(#REF!,MATCH(bdd!D258,#REF!,0)),0)</f>
        <v>0</v>
      </c>
      <c r="J258" s="14">
        <f>IFERROR(K258/INDEX(#REF!,MATCH(bdd!D258,#REF!,0)),0)</f>
        <v>0</v>
      </c>
      <c r="K258" s="14" t="e">
        <f>IF(E258="",0,INDEX(#REF!,MATCH(bdd!E258,#REF!,0))+IF(F258="",0,INDEX(#REF!,MATCH(bdd!F258,#REF!,0))))</f>
        <v>#REF!</v>
      </c>
      <c r="L258" s="14">
        <f>IFERROR(INDEX(#REF!,MATCH(bdd!D258,#REF!,0)),0)</f>
        <v>0</v>
      </c>
      <c r="M258" s="14">
        <f t="shared" si="28"/>
        <v>0</v>
      </c>
      <c r="N258" s="14">
        <f>IFERROR(INDEX(#REF!,MATCH(bdd!$D258,#REF!,0)),0)</f>
        <v>0</v>
      </c>
      <c r="O258" s="14">
        <f>IFERROR(INDEX(#REF!,MATCH(bdd!$D258,#REF!,0)),0)</f>
        <v>0</v>
      </c>
      <c r="P258" s="14">
        <f>IFERROR(INDEX(#REF!,MATCH(bdd!$D258,#REF!,0)),0)</f>
        <v>0</v>
      </c>
      <c r="Q258" s="32">
        <f t="shared" si="29"/>
        <v>0</v>
      </c>
      <c r="R258" s="29">
        <f t="shared" si="30"/>
        <v>0</v>
      </c>
      <c r="S258" s="14">
        <f t="shared" si="21"/>
        <v>1</v>
      </c>
    </row>
    <row r="259" spans="1:19">
      <c r="A259" s="7"/>
      <c r="B259" s="92"/>
      <c r="C259" s="92"/>
      <c r="D259" s="14" t="s">
        <v>497</v>
      </c>
      <c r="E259" s="14" t="s">
        <v>556</v>
      </c>
      <c r="F259" s="14"/>
      <c r="G259" s="14" t="str">
        <f>IFERROR(INDEX(#REF!,MATCH($D259,#REF!,0)),"Pièce")</f>
        <v>Pièce</v>
      </c>
      <c r="H259" s="14">
        <f>IFERROR(INDEX(#REF!,MATCH(bdd!D259,#REF!,0)),0)</f>
        <v>0</v>
      </c>
      <c r="I259" s="14">
        <f>IFERROR(INDEX(#REF!,MATCH(bdd!D259,#REF!,0)),0)</f>
        <v>0</v>
      </c>
      <c r="J259" s="14">
        <f>IFERROR(K259/INDEX(#REF!,MATCH(bdd!D259,#REF!,0)),0)</f>
        <v>0</v>
      </c>
      <c r="K259" s="14" t="e">
        <f>IF(E259="",0,INDEX(#REF!,MATCH(bdd!E259,#REF!,0))+IF(F259="",0,INDEX(#REF!,MATCH(bdd!F259,#REF!,0))))</f>
        <v>#REF!</v>
      </c>
      <c r="L259" s="14">
        <f>IFERROR(INDEX(#REF!,MATCH(bdd!D259,#REF!,0)),0)</f>
        <v>0</v>
      </c>
      <c r="M259" s="14">
        <f t="shared" si="28"/>
        <v>0</v>
      </c>
      <c r="N259" s="14">
        <f>IFERROR(INDEX(#REF!,MATCH(bdd!$D259,#REF!,0)),0)</f>
        <v>0</v>
      </c>
      <c r="O259" s="14">
        <f>IFERROR(INDEX(#REF!,MATCH(bdd!$D259,#REF!,0)),0)</f>
        <v>0</v>
      </c>
      <c r="P259" s="14">
        <f>IFERROR(INDEX(#REF!,MATCH(bdd!$D259,#REF!,0)),0)</f>
        <v>0</v>
      </c>
      <c r="Q259" s="32">
        <f t="shared" si="29"/>
        <v>0</v>
      </c>
      <c r="R259" s="29">
        <f t="shared" si="30"/>
        <v>0</v>
      </c>
      <c r="S259" s="14">
        <f t="shared" si="21"/>
        <v>1</v>
      </c>
    </row>
    <row r="260" spans="1:19">
      <c r="A260" s="7"/>
      <c r="B260" s="92"/>
      <c r="C260" s="92"/>
      <c r="D260" s="14" t="s">
        <v>464</v>
      </c>
      <c r="E260" s="14" t="s">
        <v>507</v>
      </c>
      <c r="F260" s="14"/>
      <c r="G260" s="14" t="str">
        <f>IFERROR(INDEX(#REF!,MATCH($D260,#REF!,0)),"Pièce")</f>
        <v>Pièce</v>
      </c>
      <c r="H260" s="14">
        <f>IFERROR(INDEX(#REF!,MATCH(bdd!D260,#REF!,0)),0)</f>
        <v>0</v>
      </c>
      <c r="I260" s="14">
        <f>IFERROR(INDEX(#REF!,MATCH(bdd!D260,#REF!,0)),0)</f>
        <v>0</v>
      </c>
      <c r="J260" s="14">
        <f>IFERROR(K260/INDEX(#REF!,MATCH(bdd!D260,#REF!,0)),0)</f>
        <v>0</v>
      </c>
      <c r="K260" s="14" t="e">
        <f>IF(E260="",0,INDEX(#REF!,MATCH(bdd!E260,#REF!,0))+IF(F260="",0,INDEX(#REF!,MATCH(bdd!F260,#REF!,0))))</f>
        <v>#REF!</v>
      </c>
      <c r="L260" s="14">
        <f>IFERROR(INDEX(#REF!,MATCH(bdd!D260,#REF!,0)),0)</f>
        <v>0</v>
      </c>
      <c r="M260" s="14">
        <f t="shared" si="28"/>
        <v>0</v>
      </c>
      <c r="N260" s="14">
        <f>IFERROR(INDEX(#REF!,MATCH(bdd!$D260,#REF!,0)),0)</f>
        <v>0</v>
      </c>
      <c r="O260" s="14">
        <f>IFERROR(INDEX(#REF!,MATCH(bdd!$D260,#REF!,0)),0)</f>
        <v>0</v>
      </c>
      <c r="P260" s="14">
        <f>IFERROR(INDEX(#REF!,MATCH(bdd!$D260,#REF!,0)),0)</f>
        <v>0</v>
      </c>
      <c r="Q260" s="32">
        <f t="shared" si="29"/>
        <v>0</v>
      </c>
      <c r="R260" s="29">
        <f t="shared" si="30"/>
        <v>0</v>
      </c>
      <c r="S260" s="14">
        <f t="shared" ref="S260:S309" si="31">RANK(R260,$R$4:$R$909,0)</f>
        <v>1</v>
      </c>
    </row>
    <row r="261" spans="1:19">
      <c r="A261" s="7"/>
      <c r="B261" s="92"/>
      <c r="C261" s="92"/>
      <c r="D261" s="14" t="s">
        <v>468</v>
      </c>
      <c r="E261" s="14" t="s">
        <v>510</v>
      </c>
      <c r="F261" s="14"/>
      <c r="G261" s="14" t="str">
        <f>IFERROR(INDEX(#REF!,MATCH($D261,#REF!,0)),"Pièce")</f>
        <v>Pièce</v>
      </c>
      <c r="H261" s="14">
        <f>IFERROR(INDEX(#REF!,MATCH(bdd!D261,#REF!,0)),0)</f>
        <v>0</v>
      </c>
      <c r="I261" s="14">
        <f>IFERROR(INDEX(#REF!,MATCH(bdd!D261,#REF!,0)),0)</f>
        <v>0</v>
      </c>
      <c r="J261" s="14">
        <f>IFERROR(K261/INDEX(#REF!,MATCH(bdd!D261,#REF!,0)),0)</f>
        <v>0</v>
      </c>
      <c r="K261" s="14" t="e">
        <f>IF(E261="",0,INDEX(#REF!,MATCH(bdd!E261,#REF!,0))+IF(F261="",0,INDEX(#REF!,MATCH(bdd!F261,#REF!,0))))</f>
        <v>#REF!</v>
      </c>
      <c r="L261" s="14">
        <f>IFERROR(INDEX(#REF!,MATCH(bdd!D261,#REF!,0)),0)</f>
        <v>0</v>
      </c>
      <c r="M261" s="14">
        <f t="shared" si="28"/>
        <v>0</v>
      </c>
      <c r="N261" s="14">
        <f>IFERROR(INDEX(#REF!,MATCH(bdd!$D261,#REF!,0)),0)</f>
        <v>0</v>
      </c>
      <c r="O261" s="14">
        <f>IFERROR(INDEX(#REF!,MATCH(bdd!$D261,#REF!,0)),0)</f>
        <v>0</v>
      </c>
      <c r="P261" s="14">
        <f>IFERROR(INDEX(#REF!,MATCH(bdd!$D261,#REF!,0)),0)</f>
        <v>0</v>
      </c>
      <c r="Q261" s="32">
        <f t="shared" si="29"/>
        <v>0</v>
      </c>
      <c r="R261" s="29">
        <f t="shared" si="30"/>
        <v>0</v>
      </c>
      <c r="S261" s="14">
        <f t="shared" si="31"/>
        <v>1</v>
      </c>
    </row>
    <row r="262" spans="1:19">
      <c r="A262" s="7"/>
      <c r="B262" s="92"/>
      <c r="C262" s="92"/>
      <c r="D262" s="14" t="s">
        <v>479</v>
      </c>
      <c r="E262" s="14" t="s">
        <v>527</v>
      </c>
      <c r="F262" s="14"/>
      <c r="G262" s="14" t="str">
        <f>IFERROR(INDEX(#REF!,MATCH($D262,#REF!,0)),"Pièce")</f>
        <v>Pièce</v>
      </c>
      <c r="H262" s="14">
        <f>IFERROR(INDEX(#REF!,MATCH(bdd!D262,#REF!,0)),0)</f>
        <v>0</v>
      </c>
      <c r="I262" s="14">
        <f>IFERROR(INDEX(#REF!,MATCH(bdd!D262,#REF!,0)),0)</f>
        <v>0</v>
      </c>
      <c r="J262" s="14">
        <f>IFERROR(K262/INDEX(#REF!,MATCH(bdd!D262,#REF!,0)),0)</f>
        <v>0</v>
      </c>
      <c r="K262" s="14" t="e">
        <f>IF(E262="",0,INDEX(#REF!,MATCH(bdd!E262,#REF!,0))+IF(F262="",0,INDEX(#REF!,MATCH(bdd!F262,#REF!,0))))</f>
        <v>#REF!</v>
      </c>
      <c r="L262" s="14">
        <f>IFERROR(INDEX(#REF!,MATCH(bdd!D262,#REF!,0)),0)</f>
        <v>0</v>
      </c>
      <c r="M262" s="14">
        <f t="shared" ref="M262:M275" si="32">L262*O262</f>
        <v>0</v>
      </c>
      <c r="N262" s="14">
        <f>IFERROR(INDEX(#REF!,MATCH(bdd!$D262,#REF!,0)),0)</f>
        <v>0</v>
      </c>
      <c r="O262" s="14">
        <f>IFERROR(INDEX(#REF!,MATCH(bdd!$D262,#REF!,0)),0)</f>
        <v>0</v>
      </c>
      <c r="P262" s="14">
        <f>IFERROR(INDEX(#REF!,MATCH(bdd!$D262,#REF!,0)),0)</f>
        <v>0</v>
      </c>
      <c r="Q262" s="32">
        <f t="shared" ref="Q262:Q275" si="33">(H262+J262-N262)-L262</f>
        <v>0</v>
      </c>
      <c r="R262" s="29">
        <f t="shared" ref="R262:R275" si="34">IFERROR(Q262*O262,0)</f>
        <v>0</v>
      </c>
      <c r="S262" s="14">
        <f t="shared" si="31"/>
        <v>1</v>
      </c>
    </row>
    <row r="263" spans="1:19">
      <c r="A263" s="7"/>
      <c r="B263" s="92"/>
      <c r="C263" s="92"/>
      <c r="D263" s="14" t="s">
        <v>485</v>
      </c>
      <c r="E263" s="14" t="s">
        <v>544</v>
      </c>
      <c r="F263" s="14"/>
      <c r="G263" s="14" t="str">
        <f>IFERROR(INDEX(#REF!,MATCH($D263,#REF!,0)),"Pièce")</f>
        <v>Pièce</v>
      </c>
      <c r="H263" s="14">
        <f>IFERROR(INDEX(#REF!,MATCH(bdd!D263,#REF!,0)),0)</f>
        <v>0</v>
      </c>
      <c r="I263" s="14">
        <f>IFERROR(INDEX(#REF!,MATCH(bdd!D263,#REF!,0)),0)</f>
        <v>0</v>
      </c>
      <c r="J263" s="14">
        <f>IFERROR(K263/INDEX(#REF!,MATCH(bdd!D263,#REF!,0)),0)</f>
        <v>0</v>
      </c>
      <c r="K263" s="14" t="e">
        <f>IF(E263="",0,INDEX(#REF!,MATCH(bdd!E263,#REF!,0))+IF(F263="",0,INDEX(#REF!,MATCH(bdd!F263,#REF!,0))))</f>
        <v>#REF!</v>
      </c>
      <c r="L263" s="14">
        <f>IFERROR(INDEX(#REF!,MATCH(bdd!D263,#REF!,0)),0)</f>
        <v>0</v>
      </c>
      <c r="M263" s="14">
        <f t="shared" si="32"/>
        <v>0</v>
      </c>
      <c r="N263" s="14">
        <f>IFERROR(INDEX(#REF!,MATCH(bdd!$D263,#REF!,0)),0)</f>
        <v>0</v>
      </c>
      <c r="O263" s="14">
        <f>IFERROR(INDEX(#REF!,MATCH(bdd!$D263,#REF!,0)),0)</f>
        <v>0</v>
      </c>
      <c r="P263" s="14">
        <f>IFERROR(INDEX(#REF!,MATCH(bdd!$D263,#REF!,0)),0)</f>
        <v>0</v>
      </c>
      <c r="Q263" s="32">
        <f t="shared" si="33"/>
        <v>0</v>
      </c>
      <c r="R263" s="29">
        <f t="shared" si="34"/>
        <v>0</v>
      </c>
      <c r="S263" s="14">
        <f t="shared" si="31"/>
        <v>1</v>
      </c>
    </row>
    <row r="264" spans="1:19">
      <c r="A264" s="7"/>
      <c r="B264" s="92"/>
      <c r="C264" s="92"/>
      <c r="D264" s="14" t="s">
        <v>483</v>
      </c>
      <c r="E264" s="14" t="s">
        <v>536</v>
      </c>
      <c r="F264" s="14"/>
      <c r="G264" s="14" t="str">
        <f>IFERROR(INDEX(#REF!,MATCH($D264,#REF!,0)),"Pièce")</f>
        <v>Pièce</v>
      </c>
      <c r="H264" s="14">
        <f>IFERROR(INDEX(#REF!,MATCH(bdd!D264,#REF!,0)),0)</f>
        <v>0</v>
      </c>
      <c r="I264" s="14">
        <f>IFERROR(INDEX(#REF!,MATCH(bdd!D264,#REF!,0)),0)</f>
        <v>0</v>
      </c>
      <c r="J264" s="14">
        <f>IFERROR(K264/INDEX(#REF!,MATCH(bdd!D264,#REF!,0)),0)</f>
        <v>0</v>
      </c>
      <c r="K264" s="14" t="e">
        <f>IF(E264="",0,INDEX(#REF!,MATCH(bdd!E264,#REF!,0))+IF(F264="",0,INDEX(#REF!,MATCH(bdd!F264,#REF!,0))))</f>
        <v>#REF!</v>
      </c>
      <c r="L264" s="14">
        <f>IFERROR(INDEX(#REF!,MATCH(bdd!D264,#REF!,0)),0)</f>
        <v>0</v>
      </c>
      <c r="M264" s="14">
        <f t="shared" si="32"/>
        <v>0</v>
      </c>
      <c r="N264" s="14">
        <f>IFERROR(INDEX(#REF!,MATCH(bdd!$D264,#REF!,0)),0)</f>
        <v>0</v>
      </c>
      <c r="O264" s="14">
        <f>IFERROR(INDEX(#REF!,MATCH(bdd!$D264,#REF!,0)),0)</f>
        <v>0</v>
      </c>
      <c r="P264" s="14">
        <f>IFERROR(INDEX(#REF!,MATCH(bdd!$D264,#REF!,0)),0)</f>
        <v>0</v>
      </c>
      <c r="Q264" s="32">
        <f t="shared" si="33"/>
        <v>0</v>
      </c>
      <c r="R264" s="29">
        <f t="shared" si="34"/>
        <v>0</v>
      </c>
      <c r="S264" s="14">
        <f t="shared" si="31"/>
        <v>1</v>
      </c>
    </row>
    <row r="265" spans="1:19">
      <c r="A265" s="7"/>
      <c r="B265" s="92"/>
      <c r="C265" s="92"/>
      <c r="D265" s="14" t="s">
        <v>452</v>
      </c>
      <c r="E265" s="14" t="s">
        <v>515</v>
      </c>
      <c r="F265" s="14"/>
      <c r="G265" s="14" t="str">
        <f>IFERROR(INDEX(#REF!,MATCH($D265,#REF!,0)),"Pièce")</f>
        <v>Pièce</v>
      </c>
      <c r="H265" s="14">
        <f>IFERROR(INDEX(#REF!,MATCH(bdd!D265,#REF!,0)),0)</f>
        <v>0</v>
      </c>
      <c r="I265" s="14">
        <f>IFERROR(INDEX(#REF!,MATCH(bdd!D265,#REF!,0)),0)</f>
        <v>0</v>
      </c>
      <c r="J265" s="14">
        <f>IFERROR(K265/INDEX(#REF!,MATCH(bdd!D265,#REF!,0)),0)</f>
        <v>0</v>
      </c>
      <c r="K265" s="14" t="e">
        <f>IF(E265="",0,INDEX(#REF!,MATCH(bdd!E265,#REF!,0))+IF(F265="",0,INDEX(#REF!,MATCH(bdd!F265,#REF!,0))))</f>
        <v>#REF!</v>
      </c>
      <c r="L265" s="14">
        <f>IFERROR(INDEX(#REF!,MATCH(bdd!D265,#REF!,0)),0)</f>
        <v>0</v>
      </c>
      <c r="M265" s="14">
        <f t="shared" si="32"/>
        <v>0</v>
      </c>
      <c r="N265" s="14">
        <f>IFERROR(INDEX(#REF!,MATCH(bdd!$D265,#REF!,0)),0)</f>
        <v>0</v>
      </c>
      <c r="O265" s="14">
        <f>IFERROR(INDEX(#REF!,MATCH(bdd!$D265,#REF!,0)),0)</f>
        <v>0</v>
      </c>
      <c r="P265" s="14">
        <f>IFERROR(INDEX(#REF!,MATCH(bdd!$D265,#REF!,0)),0)</f>
        <v>0</v>
      </c>
      <c r="Q265" s="32">
        <f t="shared" si="33"/>
        <v>0</v>
      </c>
      <c r="R265" s="29">
        <f t="shared" si="34"/>
        <v>0</v>
      </c>
      <c r="S265" s="14">
        <f t="shared" si="31"/>
        <v>1</v>
      </c>
    </row>
    <row r="266" spans="1:19">
      <c r="A266" s="7"/>
      <c r="B266" s="92"/>
      <c r="C266" s="92"/>
      <c r="D266" s="14" t="s">
        <v>471</v>
      </c>
      <c r="E266" s="14" t="s">
        <v>514</v>
      </c>
      <c r="F266" s="14"/>
      <c r="G266" s="14" t="str">
        <f>IFERROR(INDEX(#REF!,MATCH($D266,#REF!,0)),"Pièce")</f>
        <v>Pièce</v>
      </c>
      <c r="H266" s="14">
        <f>IFERROR(INDEX(#REF!,MATCH(bdd!D266,#REF!,0)),0)</f>
        <v>0</v>
      </c>
      <c r="I266" s="14">
        <f>IFERROR(INDEX(#REF!,MATCH(bdd!D266,#REF!,0)),0)</f>
        <v>0</v>
      </c>
      <c r="J266" s="14">
        <f>IFERROR(K266/INDEX(#REF!,MATCH(bdd!D266,#REF!,0)),0)</f>
        <v>0</v>
      </c>
      <c r="K266" s="14" t="e">
        <f>IF(E266="",0,INDEX(#REF!,MATCH(bdd!E266,#REF!,0))+IF(F266="",0,INDEX(#REF!,MATCH(bdd!F266,#REF!,0))))</f>
        <v>#REF!</v>
      </c>
      <c r="L266" s="14">
        <f>IFERROR(INDEX(#REF!,MATCH(bdd!D266,#REF!,0)),0)</f>
        <v>0</v>
      </c>
      <c r="M266" s="14">
        <f t="shared" si="32"/>
        <v>0</v>
      </c>
      <c r="N266" s="14">
        <f>IFERROR(INDEX(#REF!,MATCH(bdd!$D266,#REF!,0)),0)</f>
        <v>0</v>
      </c>
      <c r="O266" s="14">
        <f>IFERROR(INDEX(#REF!,MATCH(bdd!$D266,#REF!,0)),0)</f>
        <v>0</v>
      </c>
      <c r="P266" s="14">
        <f>IFERROR(INDEX(#REF!,MATCH(bdd!$D266,#REF!,0)),0)</f>
        <v>0</v>
      </c>
      <c r="Q266" s="32">
        <f t="shared" si="33"/>
        <v>0</v>
      </c>
      <c r="R266" s="29">
        <f t="shared" si="34"/>
        <v>0</v>
      </c>
      <c r="S266" s="14">
        <f t="shared" si="31"/>
        <v>1</v>
      </c>
    </row>
    <row r="267" spans="1:19">
      <c r="A267" s="7"/>
      <c r="B267" s="92"/>
      <c r="C267" s="92"/>
      <c r="D267" s="14" t="s">
        <v>476</v>
      </c>
      <c r="E267" s="14" t="s">
        <v>524</v>
      </c>
      <c r="F267" s="14"/>
      <c r="G267" s="14" t="str">
        <f>IFERROR(INDEX(#REF!,MATCH($D267,#REF!,0)),"Pièce")</f>
        <v>Pièce</v>
      </c>
      <c r="H267" s="14">
        <f>IFERROR(INDEX(#REF!,MATCH(bdd!D267,#REF!,0)),0)</f>
        <v>0</v>
      </c>
      <c r="I267" s="14">
        <f>IFERROR(INDEX(#REF!,MATCH(bdd!D267,#REF!,0)),0)</f>
        <v>0</v>
      </c>
      <c r="J267" s="14">
        <f>IFERROR(K267/INDEX(#REF!,MATCH(bdd!D267,#REF!,0)),0)</f>
        <v>0</v>
      </c>
      <c r="K267" s="14" t="e">
        <f>IF(E267="",0,INDEX(#REF!,MATCH(bdd!E267,#REF!,0))+IF(F267="",0,INDEX(#REF!,MATCH(bdd!F267,#REF!,0))))</f>
        <v>#REF!</v>
      </c>
      <c r="L267" s="14">
        <f>IFERROR(INDEX(#REF!,MATCH(bdd!D267,#REF!,0)),0)</f>
        <v>0</v>
      </c>
      <c r="M267" s="14">
        <f t="shared" si="32"/>
        <v>0</v>
      </c>
      <c r="N267" s="14">
        <f>IFERROR(INDEX(#REF!,MATCH(bdd!$D267,#REF!,0)),0)</f>
        <v>0</v>
      </c>
      <c r="O267" s="14">
        <f>IFERROR(INDEX(#REF!,MATCH(bdd!$D267,#REF!,0)),0)</f>
        <v>0</v>
      </c>
      <c r="P267" s="14">
        <f>IFERROR(INDEX(#REF!,MATCH(bdd!$D267,#REF!,0)),0)</f>
        <v>0</v>
      </c>
      <c r="Q267" s="32">
        <f t="shared" si="33"/>
        <v>0</v>
      </c>
      <c r="R267" s="29">
        <f t="shared" si="34"/>
        <v>0</v>
      </c>
      <c r="S267" s="14">
        <f t="shared" si="31"/>
        <v>1</v>
      </c>
    </row>
    <row r="268" spans="1:19">
      <c r="A268" s="7"/>
      <c r="B268" s="92"/>
      <c r="C268" s="92"/>
      <c r="D268" s="14" t="s">
        <v>475</v>
      </c>
      <c r="E268" s="14" t="s">
        <v>523</v>
      </c>
      <c r="F268" s="14"/>
      <c r="G268" s="14" t="str">
        <f>IFERROR(INDEX(#REF!,MATCH($D268,#REF!,0)),"Pièce")</f>
        <v>Pièce</v>
      </c>
      <c r="H268" s="14">
        <f>IFERROR(INDEX(#REF!,MATCH(bdd!D268,#REF!,0)),0)</f>
        <v>0</v>
      </c>
      <c r="I268" s="14">
        <f>IFERROR(INDEX(#REF!,MATCH(bdd!D268,#REF!,0)),0)</f>
        <v>0</v>
      </c>
      <c r="J268" s="14">
        <f>IFERROR(K268/INDEX(#REF!,MATCH(bdd!D268,#REF!,0)),0)</f>
        <v>0</v>
      </c>
      <c r="K268" s="14" t="e">
        <f>IF(E268="",0,INDEX(#REF!,MATCH(bdd!E268,#REF!,0))+IF(F268="",0,INDEX(#REF!,MATCH(bdd!F268,#REF!,0))))</f>
        <v>#REF!</v>
      </c>
      <c r="L268" s="14">
        <f>IFERROR(INDEX(#REF!,MATCH(bdd!D268,#REF!,0)),0)</f>
        <v>0</v>
      </c>
      <c r="M268" s="14">
        <f t="shared" si="32"/>
        <v>0</v>
      </c>
      <c r="N268" s="14">
        <f>IFERROR(INDEX(#REF!,MATCH(bdd!$D268,#REF!,0)),0)</f>
        <v>0</v>
      </c>
      <c r="O268" s="14">
        <f>IFERROR(INDEX(#REF!,MATCH(bdd!$D268,#REF!,0)),0)</f>
        <v>0</v>
      </c>
      <c r="P268" s="14">
        <f>IFERROR(INDEX(#REF!,MATCH(bdd!$D268,#REF!,0)),0)</f>
        <v>0</v>
      </c>
      <c r="Q268" s="32">
        <f t="shared" si="33"/>
        <v>0</v>
      </c>
      <c r="R268" s="29">
        <f t="shared" si="34"/>
        <v>0</v>
      </c>
      <c r="S268" s="14">
        <f t="shared" si="31"/>
        <v>1</v>
      </c>
    </row>
    <row r="269" spans="1:19">
      <c r="A269" s="7"/>
      <c r="B269" s="92"/>
      <c r="C269" s="92"/>
      <c r="D269" s="14" t="s">
        <v>462</v>
      </c>
      <c r="E269" s="14" t="s">
        <v>500</v>
      </c>
      <c r="F269" s="14"/>
      <c r="G269" s="14" t="str">
        <f>IFERROR(INDEX(#REF!,MATCH($D269,#REF!,0)),"Pièce")</f>
        <v>Pièce</v>
      </c>
      <c r="H269" s="14">
        <f>IFERROR(INDEX(#REF!,MATCH(bdd!D269,#REF!,0)),0)</f>
        <v>0</v>
      </c>
      <c r="I269" s="14">
        <f>IFERROR(INDEX(#REF!,MATCH(bdd!D269,#REF!,0)),0)</f>
        <v>0</v>
      </c>
      <c r="J269" s="14">
        <f>IFERROR(K269/INDEX(#REF!,MATCH(bdd!D269,#REF!,0)),0)</f>
        <v>0</v>
      </c>
      <c r="K269" s="14" t="e">
        <f>IF(E269="",0,INDEX(#REF!,MATCH(bdd!E269,#REF!,0))+IF(F269="",0,INDEX(#REF!,MATCH(bdd!F269,#REF!,0))))</f>
        <v>#REF!</v>
      </c>
      <c r="L269" s="14">
        <f>IFERROR(INDEX(#REF!,MATCH(bdd!D269,#REF!,0)),0)</f>
        <v>0</v>
      </c>
      <c r="M269" s="14">
        <f t="shared" si="32"/>
        <v>0</v>
      </c>
      <c r="N269" s="14">
        <f>IFERROR(INDEX(#REF!,MATCH(bdd!$D269,#REF!,0)),0)</f>
        <v>0</v>
      </c>
      <c r="O269" s="14">
        <f>IFERROR(INDEX(#REF!,MATCH(bdd!$D269,#REF!,0)),0)</f>
        <v>0</v>
      </c>
      <c r="P269" s="14">
        <f>IFERROR(INDEX(#REF!,MATCH(bdd!$D269,#REF!,0)),0)</f>
        <v>0</v>
      </c>
      <c r="Q269" s="32">
        <f t="shared" si="33"/>
        <v>0</v>
      </c>
      <c r="R269" s="29">
        <f t="shared" si="34"/>
        <v>0</v>
      </c>
      <c r="S269" s="14">
        <f t="shared" si="31"/>
        <v>1</v>
      </c>
    </row>
    <row r="270" spans="1:19">
      <c r="A270" s="7"/>
      <c r="B270" s="92"/>
      <c r="C270" s="92"/>
      <c r="D270" s="14" t="s">
        <v>477</v>
      </c>
      <c r="E270" s="14" t="s">
        <v>525</v>
      </c>
      <c r="F270" s="14"/>
      <c r="G270" s="14" t="str">
        <f>IFERROR(INDEX(#REF!,MATCH($D270,#REF!,0)),"Pièce")</f>
        <v>Pièce</v>
      </c>
      <c r="H270" s="14">
        <f>IFERROR(INDEX(#REF!,MATCH(bdd!D270,#REF!,0)),0)</f>
        <v>0</v>
      </c>
      <c r="I270" s="14">
        <f>IFERROR(INDEX(#REF!,MATCH(bdd!D270,#REF!,0)),0)</f>
        <v>0</v>
      </c>
      <c r="J270" s="14">
        <f>IFERROR(K270/INDEX(#REF!,MATCH(bdd!D270,#REF!,0)),0)</f>
        <v>0</v>
      </c>
      <c r="K270" s="14" t="e">
        <f>IF(E270="",0,INDEX(#REF!,MATCH(bdd!E270,#REF!,0))+IF(F270="",0,INDEX(#REF!,MATCH(bdd!F270,#REF!,0))))</f>
        <v>#REF!</v>
      </c>
      <c r="L270" s="14">
        <f>IFERROR(INDEX(#REF!,MATCH(bdd!D270,#REF!,0)),0)</f>
        <v>0</v>
      </c>
      <c r="M270" s="14">
        <f t="shared" si="32"/>
        <v>0</v>
      </c>
      <c r="N270" s="14">
        <f>IFERROR(INDEX(#REF!,MATCH(bdd!$D270,#REF!,0)),0)</f>
        <v>0</v>
      </c>
      <c r="O270" s="14">
        <f>IFERROR(INDEX(#REF!,MATCH(bdd!$D270,#REF!,0)),0)</f>
        <v>0</v>
      </c>
      <c r="P270" s="14">
        <f>IFERROR(INDEX(#REF!,MATCH(bdd!$D270,#REF!,0)),0)</f>
        <v>0</v>
      </c>
      <c r="Q270" s="32">
        <f t="shared" si="33"/>
        <v>0</v>
      </c>
      <c r="R270" s="29">
        <f t="shared" si="34"/>
        <v>0</v>
      </c>
      <c r="S270" s="14">
        <f t="shared" si="31"/>
        <v>1</v>
      </c>
    </row>
    <row r="271" spans="1:19">
      <c r="A271" s="7"/>
      <c r="B271" s="92"/>
      <c r="C271" s="92"/>
      <c r="D271" s="14" t="s">
        <v>473</v>
      </c>
      <c r="E271" s="14" t="s">
        <v>521</v>
      </c>
      <c r="F271" s="14"/>
      <c r="G271" s="14" t="str">
        <f>IFERROR(INDEX(#REF!,MATCH($D271,#REF!,0)),"Pièce")</f>
        <v>Pièce</v>
      </c>
      <c r="H271" s="14">
        <f>IFERROR(INDEX(#REF!,MATCH(bdd!D271,#REF!,0)),0)</f>
        <v>0</v>
      </c>
      <c r="I271" s="14">
        <f>IFERROR(INDEX(#REF!,MATCH(bdd!D271,#REF!,0)),0)</f>
        <v>0</v>
      </c>
      <c r="J271" s="14">
        <f>IFERROR(K271/INDEX(#REF!,MATCH(bdd!D271,#REF!,0)),0)</f>
        <v>0</v>
      </c>
      <c r="K271" s="14" t="e">
        <f>IF(E271="",0,INDEX(#REF!,MATCH(bdd!E271,#REF!,0))+IF(F271="",0,INDEX(#REF!,MATCH(bdd!F271,#REF!,0))))</f>
        <v>#REF!</v>
      </c>
      <c r="L271" s="14">
        <f>IFERROR(INDEX(#REF!,MATCH(bdd!D271,#REF!,0)),0)</f>
        <v>0</v>
      </c>
      <c r="M271" s="14">
        <f t="shared" si="32"/>
        <v>0</v>
      </c>
      <c r="N271" s="14">
        <f>IFERROR(INDEX(#REF!,MATCH(bdd!$D271,#REF!,0)),0)</f>
        <v>0</v>
      </c>
      <c r="O271" s="14">
        <f>IFERROR(INDEX(#REF!,MATCH(bdd!$D271,#REF!,0)),0)</f>
        <v>0</v>
      </c>
      <c r="P271" s="14">
        <f>IFERROR(INDEX(#REF!,MATCH(bdd!$D271,#REF!,0)),0)</f>
        <v>0</v>
      </c>
      <c r="Q271" s="32">
        <f t="shared" si="33"/>
        <v>0</v>
      </c>
      <c r="R271" s="29">
        <f t="shared" si="34"/>
        <v>0</v>
      </c>
      <c r="S271" s="14">
        <f t="shared" si="31"/>
        <v>1</v>
      </c>
    </row>
    <row r="272" spans="1:19">
      <c r="A272" s="7"/>
      <c r="B272" s="92"/>
      <c r="C272" s="92"/>
      <c r="D272" s="14" t="s">
        <v>241</v>
      </c>
      <c r="E272" s="14" t="s">
        <v>382</v>
      </c>
      <c r="F272" s="14"/>
      <c r="G272" s="14" t="str">
        <f>IFERROR(INDEX(#REF!,MATCH($D272,#REF!,0)),"Pièce")</f>
        <v>Pièce</v>
      </c>
      <c r="H272" s="14">
        <f>IFERROR(INDEX(#REF!,MATCH(bdd!D272,#REF!,0)),0)</f>
        <v>0</v>
      </c>
      <c r="I272" s="14">
        <f>IFERROR(INDEX(#REF!,MATCH(bdd!D272,#REF!,0)),0)</f>
        <v>0</v>
      </c>
      <c r="J272" s="14">
        <f>IFERROR(K272/INDEX(#REF!,MATCH(bdd!D272,#REF!,0)),0)</f>
        <v>0</v>
      </c>
      <c r="K272" s="14" t="e">
        <f>IF(E272="",0,INDEX(#REF!,MATCH(bdd!E272,#REF!,0))+IF(F272="",0,INDEX(#REF!,MATCH(bdd!F272,#REF!,0))))</f>
        <v>#REF!</v>
      </c>
      <c r="L272" s="14">
        <f>IFERROR(INDEX(#REF!,MATCH(bdd!D272,#REF!,0)),0)</f>
        <v>0</v>
      </c>
      <c r="M272" s="14">
        <f t="shared" si="32"/>
        <v>0</v>
      </c>
      <c r="N272" s="14">
        <f>IFERROR(INDEX(#REF!,MATCH(bdd!$D272,#REF!,0)),0)</f>
        <v>0</v>
      </c>
      <c r="O272" s="14">
        <f>IFERROR(INDEX(#REF!,MATCH(bdd!$D272,#REF!,0)),0)</f>
        <v>0</v>
      </c>
      <c r="P272" s="14">
        <f>IFERROR(INDEX(#REF!,MATCH(bdd!$D272,#REF!,0)),0)</f>
        <v>0</v>
      </c>
      <c r="Q272" s="32">
        <f t="shared" si="33"/>
        <v>0</v>
      </c>
      <c r="R272" s="29">
        <f t="shared" si="34"/>
        <v>0</v>
      </c>
      <c r="S272" s="14">
        <f t="shared" si="31"/>
        <v>1</v>
      </c>
    </row>
    <row r="273" spans="1:19">
      <c r="A273" s="7"/>
      <c r="B273" s="92"/>
      <c r="C273" s="92"/>
      <c r="D273" s="14" t="s">
        <v>460</v>
      </c>
      <c r="E273" s="14" t="s">
        <v>548</v>
      </c>
      <c r="F273" s="14"/>
      <c r="G273" s="14" t="str">
        <f>IFERROR(INDEX(#REF!,MATCH($D273,#REF!,0)),"Pièce")</f>
        <v>Pièce</v>
      </c>
      <c r="H273" s="14">
        <f>IFERROR(INDEX(#REF!,MATCH(bdd!D273,#REF!,0)),0)</f>
        <v>0</v>
      </c>
      <c r="I273" s="14">
        <f>IFERROR(INDEX(#REF!,MATCH(bdd!D273,#REF!,0)),0)</f>
        <v>0</v>
      </c>
      <c r="J273" s="14">
        <f>IFERROR(K273/INDEX(#REF!,MATCH(bdd!D273,#REF!,0)),0)</f>
        <v>0</v>
      </c>
      <c r="K273" s="14" t="e">
        <f>IF(E273="",0,INDEX(#REF!,MATCH(bdd!E273,#REF!,0))+IF(F273="",0,INDEX(#REF!,MATCH(bdd!F273,#REF!,0))))</f>
        <v>#REF!</v>
      </c>
      <c r="L273" s="14">
        <f>IFERROR(INDEX(#REF!,MATCH(bdd!D273,#REF!,0)),0)</f>
        <v>0</v>
      </c>
      <c r="M273" s="14">
        <f t="shared" si="32"/>
        <v>0</v>
      </c>
      <c r="N273" s="14">
        <f>IFERROR(INDEX(#REF!,MATCH(bdd!$D273,#REF!,0)),0)</f>
        <v>0</v>
      </c>
      <c r="O273" s="14">
        <f>IFERROR(INDEX(#REF!,MATCH(bdd!$D273,#REF!,0)),0)</f>
        <v>0</v>
      </c>
      <c r="P273" s="14">
        <f>IFERROR(INDEX(#REF!,MATCH(bdd!$D273,#REF!,0)),0)</f>
        <v>0</v>
      </c>
      <c r="Q273" s="32">
        <f t="shared" si="33"/>
        <v>0</v>
      </c>
      <c r="R273" s="29">
        <f t="shared" si="34"/>
        <v>0</v>
      </c>
      <c r="S273" s="14">
        <f t="shared" si="31"/>
        <v>1</v>
      </c>
    </row>
    <row r="274" spans="1:19">
      <c r="A274" s="7"/>
      <c r="B274" s="92"/>
      <c r="C274" s="92"/>
      <c r="D274" s="14" t="s">
        <v>441</v>
      </c>
      <c r="E274" s="14" t="s">
        <v>516</v>
      </c>
      <c r="F274" s="14"/>
      <c r="G274" s="14" t="str">
        <f>IFERROR(INDEX(#REF!,MATCH($D274,#REF!,0)),"Pièce")</f>
        <v>Pièce</v>
      </c>
      <c r="H274" s="14">
        <f>IFERROR(INDEX(#REF!,MATCH(bdd!D274,#REF!,0)),0)</f>
        <v>0</v>
      </c>
      <c r="I274" s="14">
        <f>IFERROR(INDEX(#REF!,MATCH(bdd!D274,#REF!,0)),0)</f>
        <v>0</v>
      </c>
      <c r="J274" s="14">
        <f>IFERROR(K274/INDEX(#REF!,MATCH(bdd!D274,#REF!,0)),0)</f>
        <v>0</v>
      </c>
      <c r="K274" s="14" t="e">
        <f>IF(E274="",0,INDEX(#REF!,MATCH(bdd!E274,#REF!,0))+IF(F274="",0,INDEX(#REF!,MATCH(bdd!F274,#REF!,0))))</f>
        <v>#REF!</v>
      </c>
      <c r="L274" s="14">
        <f>IFERROR(INDEX(#REF!,MATCH(bdd!D274,#REF!,0)),0)</f>
        <v>0</v>
      </c>
      <c r="M274" s="14">
        <f t="shared" si="32"/>
        <v>0</v>
      </c>
      <c r="N274" s="14">
        <f>IFERROR(INDEX(#REF!,MATCH(bdd!$D274,#REF!,0)),0)</f>
        <v>0</v>
      </c>
      <c r="O274" s="14">
        <f>IFERROR(INDEX(#REF!,MATCH(bdd!$D274,#REF!,0)),0)</f>
        <v>0</v>
      </c>
      <c r="P274" s="14">
        <f>IFERROR(INDEX(#REF!,MATCH(bdd!$D274,#REF!,0)),0)</f>
        <v>0</v>
      </c>
      <c r="Q274" s="32">
        <f t="shared" si="33"/>
        <v>0</v>
      </c>
      <c r="R274" s="29">
        <f t="shared" si="34"/>
        <v>0</v>
      </c>
      <c r="S274" s="14">
        <f t="shared" si="31"/>
        <v>1</v>
      </c>
    </row>
    <row r="275" spans="1:19">
      <c r="A275" s="7"/>
      <c r="B275" s="92"/>
      <c r="C275" s="92"/>
      <c r="D275" s="14" t="s">
        <v>461</v>
      </c>
      <c r="E275" s="14" t="s">
        <v>498</v>
      </c>
      <c r="F275" s="14"/>
      <c r="G275" s="14" t="str">
        <f>IFERROR(INDEX(#REF!,MATCH($D275,#REF!,0)),"Pièce")</f>
        <v>Pièce</v>
      </c>
      <c r="H275" s="14">
        <f>IFERROR(INDEX(#REF!,MATCH(bdd!D275,#REF!,0)),0)</f>
        <v>0</v>
      </c>
      <c r="I275" s="14">
        <f>IFERROR(INDEX(#REF!,MATCH(bdd!D275,#REF!,0)),0)</f>
        <v>0</v>
      </c>
      <c r="J275" s="14">
        <f>IFERROR(K275/INDEX(#REF!,MATCH(bdd!D275,#REF!,0)),0)</f>
        <v>0</v>
      </c>
      <c r="K275" s="14" t="e">
        <f>IF(E275="",0,INDEX(#REF!,MATCH(bdd!E275,#REF!,0))+IF(F275="",0,INDEX(#REF!,MATCH(bdd!F275,#REF!,0))))</f>
        <v>#REF!</v>
      </c>
      <c r="L275" s="14">
        <f>IFERROR(INDEX(#REF!,MATCH(bdd!D275,#REF!,0)),0)</f>
        <v>0</v>
      </c>
      <c r="M275" s="14">
        <f t="shared" si="32"/>
        <v>0</v>
      </c>
      <c r="N275" s="14">
        <f>IFERROR(INDEX(#REF!,MATCH(bdd!$D275,#REF!,0)),0)</f>
        <v>0</v>
      </c>
      <c r="O275" s="14">
        <f>IFERROR(INDEX(#REF!,MATCH(bdd!$D275,#REF!,0)),0)</f>
        <v>0</v>
      </c>
      <c r="P275" s="14">
        <f>IFERROR(INDEX(#REF!,MATCH(bdd!$D275,#REF!,0)),0)</f>
        <v>0</v>
      </c>
      <c r="Q275" s="32">
        <f t="shared" si="33"/>
        <v>0</v>
      </c>
      <c r="R275" s="29">
        <f t="shared" si="34"/>
        <v>0</v>
      </c>
      <c r="S275" s="14">
        <f t="shared" si="31"/>
        <v>1</v>
      </c>
    </row>
    <row r="276" spans="1:19">
      <c r="A276" s="7"/>
      <c r="B276" s="92"/>
      <c r="C276" s="92"/>
      <c r="D276" s="14" t="s">
        <v>490</v>
      </c>
      <c r="E276" s="14" t="s">
        <v>549</v>
      </c>
      <c r="F276" s="14"/>
      <c r="G276" s="14" t="str">
        <f>IFERROR(INDEX(#REF!,MATCH($D276,#REF!,0)),"Pièce")</f>
        <v>Pièce</v>
      </c>
      <c r="H276" s="14">
        <f>IFERROR(INDEX(#REF!,MATCH(bdd!D276,#REF!,0)),0)</f>
        <v>0</v>
      </c>
      <c r="I276" s="14">
        <f>IFERROR(INDEX(#REF!,MATCH(bdd!D276,#REF!,0)),0)</f>
        <v>0</v>
      </c>
      <c r="J276" s="14">
        <f>IFERROR(K276/INDEX(#REF!,MATCH(bdd!D276,#REF!,0)),0)</f>
        <v>0</v>
      </c>
      <c r="K276" s="14" t="e">
        <f>IF(E276="",0,INDEX(#REF!,MATCH(bdd!E276,#REF!,0))+IF(F276="",0,INDEX(#REF!,MATCH(bdd!F276,#REF!,0))))</f>
        <v>#REF!</v>
      </c>
      <c r="L276" s="14">
        <f>IFERROR(INDEX(#REF!,MATCH(bdd!D276,#REF!,0)),0)</f>
        <v>0</v>
      </c>
      <c r="M276" s="14">
        <f t="shared" ref="M276:M292" si="35">L276*O276</f>
        <v>0</v>
      </c>
      <c r="N276" s="14">
        <f>IFERROR(INDEX(#REF!,MATCH(bdd!$D276,#REF!,0)),0)</f>
        <v>0</v>
      </c>
      <c r="O276" s="14">
        <f>IFERROR(INDEX(#REF!,MATCH(bdd!$D276,#REF!,0)),0)</f>
        <v>0</v>
      </c>
      <c r="P276" s="14">
        <f>IFERROR(INDEX(#REF!,MATCH(bdd!$D276,#REF!,0)),0)</f>
        <v>0</v>
      </c>
      <c r="Q276" s="32">
        <f t="shared" ref="Q276:Q292" si="36">(H276+J276-N276)-L276</f>
        <v>0</v>
      </c>
      <c r="R276" s="29">
        <f t="shared" ref="R276:R292" si="37">IFERROR(Q276*O276,0)</f>
        <v>0</v>
      </c>
      <c r="S276" s="14">
        <f t="shared" si="31"/>
        <v>1</v>
      </c>
    </row>
    <row r="277" spans="1:19">
      <c r="A277" s="7"/>
      <c r="B277" s="92"/>
      <c r="C277" s="92"/>
      <c r="D277" s="14" t="s">
        <v>489</v>
      </c>
      <c r="E277" s="14" t="s">
        <v>547</v>
      </c>
      <c r="F277" s="14"/>
      <c r="G277" s="14" t="str">
        <f>IFERROR(INDEX(#REF!,MATCH($D277,#REF!,0)),"Pièce")</f>
        <v>Pièce</v>
      </c>
      <c r="H277" s="14">
        <f>IFERROR(INDEX(#REF!,MATCH(bdd!D277,#REF!,0)),0)</f>
        <v>0</v>
      </c>
      <c r="I277" s="14">
        <f>IFERROR(INDEX(#REF!,MATCH(bdd!D277,#REF!,0)),0)</f>
        <v>0</v>
      </c>
      <c r="J277" s="14">
        <f>IFERROR(K277/INDEX(#REF!,MATCH(bdd!D277,#REF!,0)),0)</f>
        <v>0</v>
      </c>
      <c r="K277" s="14" t="e">
        <f>IF(E277="",0,INDEX(#REF!,MATCH(bdd!E277,#REF!,0))+IF(F277="",0,INDEX(#REF!,MATCH(bdd!F277,#REF!,0))))</f>
        <v>#REF!</v>
      </c>
      <c r="L277" s="14">
        <f>IFERROR(INDEX(#REF!,MATCH(bdd!D277,#REF!,0)),0)</f>
        <v>0</v>
      </c>
      <c r="M277" s="14">
        <f t="shared" si="35"/>
        <v>0</v>
      </c>
      <c r="N277" s="14">
        <f>IFERROR(INDEX(#REF!,MATCH(bdd!$D277,#REF!,0)),0)</f>
        <v>0</v>
      </c>
      <c r="O277" s="14">
        <f>IFERROR(INDEX(#REF!,MATCH(bdd!$D277,#REF!,0)),0)</f>
        <v>0</v>
      </c>
      <c r="P277" s="14">
        <f>IFERROR(INDEX(#REF!,MATCH(bdd!$D277,#REF!,0)),0)</f>
        <v>0</v>
      </c>
      <c r="Q277" s="32">
        <f t="shared" si="36"/>
        <v>0</v>
      </c>
      <c r="R277" s="29">
        <f t="shared" si="37"/>
        <v>0</v>
      </c>
      <c r="S277" s="14">
        <f t="shared" si="31"/>
        <v>1</v>
      </c>
    </row>
    <row r="278" spans="1:19">
      <c r="A278" s="7"/>
      <c r="B278" s="92"/>
      <c r="C278" s="92"/>
      <c r="D278" s="14" t="s">
        <v>466</v>
      </c>
      <c r="E278" s="14" t="s">
        <v>508</v>
      </c>
      <c r="F278" s="14"/>
      <c r="G278" s="14" t="str">
        <f>IFERROR(INDEX(#REF!,MATCH($D278,#REF!,0)),"Pièce")</f>
        <v>Pièce</v>
      </c>
      <c r="H278" s="14">
        <f>IFERROR(INDEX(#REF!,MATCH(bdd!D278,#REF!,0)),0)</f>
        <v>0</v>
      </c>
      <c r="I278" s="14">
        <f>IFERROR(INDEX(#REF!,MATCH(bdd!D278,#REF!,0)),0)</f>
        <v>0</v>
      </c>
      <c r="J278" s="14">
        <f>IFERROR(K278/INDEX(#REF!,MATCH(bdd!D278,#REF!,0)),0)</f>
        <v>0</v>
      </c>
      <c r="K278" s="14" t="e">
        <f>IF(E278="",0,INDEX(#REF!,MATCH(bdd!E278,#REF!,0))+IF(F278="",0,INDEX(#REF!,MATCH(bdd!F278,#REF!,0))))</f>
        <v>#REF!</v>
      </c>
      <c r="L278" s="14">
        <f>IFERROR(INDEX(#REF!,MATCH(bdd!D278,#REF!,0)),0)</f>
        <v>0</v>
      </c>
      <c r="M278" s="14">
        <f t="shared" si="35"/>
        <v>0</v>
      </c>
      <c r="N278" s="14">
        <f>IFERROR(INDEX(#REF!,MATCH(bdd!$D278,#REF!,0)),0)</f>
        <v>0</v>
      </c>
      <c r="O278" s="14">
        <f>IFERROR(INDEX(#REF!,MATCH(bdd!$D278,#REF!,0)),0)</f>
        <v>0</v>
      </c>
      <c r="P278" s="14">
        <f>IFERROR(INDEX(#REF!,MATCH(bdd!$D278,#REF!,0)),0)</f>
        <v>0</v>
      </c>
      <c r="Q278" s="32">
        <f t="shared" si="36"/>
        <v>0</v>
      </c>
      <c r="R278" s="29">
        <f t="shared" si="37"/>
        <v>0</v>
      </c>
      <c r="S278" s="14">
        <f t="shared" si="31"/>
        <v>1</v>
      </c>
    </row>
    <row r="279" spans="1:19">
      <c r="A279" s="7"/>
      <c r="B279" s="92"/>
      <c r="C279" s="92"/>
      <c r="D279" s="14" t="s">
        <v>450</v>
      </c>
      <c r="E279" s="14" t="s">
        <v>534</v>
      </c>
      <c r="F279" s="14" t="s">
        <v>533</v>
      </c>
      <c r="G279" s="14" t="str">
        <f>IFERROR(INDEX(#REF!,MATCH($D279,#REF!,0)),"Pièce")</f>
        <v>Pièce</v>
      </c>
      <c r="H279" s="14">
        <f>IFERROR(INDEX(#REF!,MATCH(bdd!D279,#REF!,0)),0)</f>
        <v>0</v>
      </c>
      <c r="I279" s="14">
        <f>IFERROR(INDEX(#REF!,MATCH(bdd!D279,#REF!,0)),0)</f>
        <v>0</v>
      </c>
      <c r="J279" s="14">
        <f>IFERROR(K279/INDEX(#REF!,MATCH(bdd!D279,#REF!,0)),0)</f>
        <v>0</v>
      </c>
      <c r="K279" s="14" t="e">
        <f>IF(E279="",0,INDEX(#REF!,MATCH(bdd!E279,#REF!,0))+IF(F279="",0,INDEX(#REF!,MATCH(bdd!F279,#REF!,0))))</f>
        <v>#REF!</v>
      </c>
      <c r="L279" s="14">
        <f>IFERROR(INDEX(#REF!,MATCH(bdd!D279,#REF!,0)),0)</f>
        <v>0</v>
      </c>
      <c r="M279" s="14">
        <f t="shared" si="35"/>
        <v>0</v>
      </c>
      <c r="N279" s="14">
        <f>IFERROR(INDEX(#REF!,MATCH(bdd!$D279,#REF!,0)),0)</f>
        <v>0</v>
      </c>
      <c r="O279" s="14">
        <f>IFERROR(INDEX(#REF!,MATCH(bdd!$D279,#REF!,0)),0)</f>
        <v>0</v>
      </c>
      <c r="P279" s="14">
        <f>IFERROR(INDEX(#REF!,MATCH(bdd!$D279,#REF!,0)),0)</f>
        <v>0</v>
      </c>
      <c r="Q279" s="32">
        <f t="shared" si="36"/>
        <v>0</v>
      </c>
      <c r="R279" s="29">
        <f t="shared" si="37"/>
        <v>0</v>
      </c>
      <c r="S279" s="14">
        <f t="shared" si="31"/>
        <v>1</v>
      </c>
    </row>
    <row r="280" spans="1:19">
      <c r="A280" s="17"/>
      <c r="B280" s="19"/>
      <c r="C280" s="19"/>
      <c r="D280" s="18" t="s">
        <v>455</v>
      </c>
      <c r="E280" s="18" t="s">
        <v>538</v>
      </c>
      <c r="F280" s="18"/>
      <c r="G280" s="18" t="str">
        <f>IFERROR(INDEX(#REF!,MATCH($D280,#REF!,0)),"Pièce")</f>
        <v>Pièce</v>
      </c>
      <c r="H280" s="18">
        <f>IFERROR(INDEX(#REF!,MATCH(bdd!D280,#REF!,0)),0)</f>
        <v>0</v>
      </c>
      <c r="I280" s="18">
        <f>IFERROR(INDEX(#REF!,MATCH(bdd!D280,#REF!,0)),0)</f>
        <v>0</v>
      </c>
      <c r="J280" s="18">
        <f>IFERROR(K280/INDEX(#REF!,MATCH(bdd!D280,#REF!,0)),0)</f>
        <v>0</v>
      </c>
      <c r="K280" s="18" t="e">
        <f>IF(E280="",0,INDEX(#REF!,MATCH(bdd!E280,#REF!,0))+IF(F280="",0,INDEX(#REF!,MATCH(bdd!F280,#REF!,0))))</f>
        <v>#REF!</v>
      </c>
      <c r="L280" s="18">
        <f>IFERROR(INDEX(#REF!,MATCH(bdd!D280,#REF!,0)),0)</f>
        <v>0</v>
      </c>
      <c r="M280" s="18">
        <f t="shared" si="35"/>
        <v>0</v>
      </c>
      <c r="N280" s="18">
        <f>IFERROR(INDEX(#REF!,MATCH(bdd!$D280,#REF!,0)),0)</f>
        <v>0</v>
      </c>
      <c r="O280" s="18">
        <f>IFERROR(INDEX(#REF!,MATCH(bdd!$D280,#REF!,0)),0)</f>
        <v>0</v>
      </c>
      <c r="P280" s="18">
        <f>IFERROR(INDEX(#REF!,MATCH(bdd!$D280,#REF!,0)),0)</f>
        <v>0</v>
      </c>
      <c r="Q280" s="31">
        <f t="shared" si="36"/>
        <v>0</v>
      </c>
      <c r="R280" s="28">
        <f t="shared" si="37"/>
        <v>0</v>
      </c>
      <c r="S280" s="18">
        <f t="shared" si="31"/>
        <v>1</v>
      </c>
    </row>
    <row r="281" spans="1:19">
      <c r="A281" s="7"/>
      <c r="B281" s="92"/>
      <c r="C281" s="92"/>
      <c r="D281" s="14" t="s">
        <v>459</v>
      </c>
      <c r="E281" s="14" t="s">
        <v>542</v>
      </c>
      <c r="F281" s="14"/>
      <c r="G281" s="14" t="str">
        <f>IFERROR(INDEX(#REF!,MATCH($D281,#REF!,0)),"Pièce")</f>
        <v>Pièce</v>
      </c>
      <c r="H281" s="14">
        <f>IFERROR(INDEX(#REF!,MATCH(bdd!D281,#REF!,0)),0)</f>
        <v>0</v>
      </c>
      <c r="I281" s="14">
        <f>IFERROR(INDEX(#REF!,MATCH(bdd!D281,#REF!,0)),0)</f>
        <v>0</v>
      </c>
      <c r="J281" s="14">
        <f>IFERROR(K281/INDEX(#REF!,MATCH(bdd!D281,#REF!,0)),0)</f>
        <v>0</v>
      </c>
      <c r="K281" s="14" t="e">
        <f>IF(E281="",0,INDEX(#REF!,MATCH(bdd!E281,#REF!,0))+IF(F281="",0,INDEX(#REF!,MATCH(bdd!F281,#REF!,0))))</f>
        <v>#REF!</v>
      </c>
      <c r="L281" s="14">
        <f>IFERROR(INDEX(#REF!,MATCH(bdd!D281,#REF!,0)),0)</f>
        <v>0</v>
      </c>
      <c r="M281" s="14">
        <f t="shared" si="35"/>
        <v>0</v>
      </c>
      <c r="N281" s="14">
        <f>IFERROR(INDEX(#REF!,MATCH(bdd!$D281,#REF!,0)),0)</f>
        <v>0</v>
      </c>
      <c r="O281" s="14">
        <f>IFERROR(INDEX(#REF!,MATCH(bdd!$D281,#REF!,0)),0)</f>
        <v>0</v>
      </c>
      <c r="P281" s="14">
        <f>IFERROR(INDEX(#REF!,MATCH(bdd!$D281,#REF!,0)),0)</f>
        <v>0</v>
      </c>
      <c r="Q281" s="32">
        <f t="shared" si="36"/>
        <v>0</v>
      </c>
      <c r="R281" s="29">
        <f t="shared" si="37"/>
        <v>0</v>
      </c>
      <c r="S281" s="14">
        <f t="shared" si="31"/>
        <v>1</v>
      </c>
    </row>
    <row r="282" spans="1:19">
      <c r="A282" s="7"/>
      <c r="B282" s="92"/>
      <c r="C282" s="92"/>
      <c r="D282" s="14" t="s">
        <v>454</v>
      </c>
      <c r="E282" s="14" t="s">
        <v>537</v>
      </c>
      <c r="F282" s="14"/>
      <c r="G282" s="14" t="str">
        <f>IFERROR(INDEX(#REF!,MATCH($D282,#REF!,0)),"Pièce")</f>
        <v>Pièce</v>
      </c>
      <c r="H282" s="14">
        <f>IFERROR(INDEX(#REF!,MATCH(bdd!D282,#REF!,0)),0)</f>
        <v>0</v>
      </c>
      <c r="I282" s="14">
        <f>IFERROR(INDEX(#REF!,MATCH(bdd!D282,#REF!,0)),0)</f>
        <v>0</v>
      </c>
      <c r="J282" s="14">
        <f>IFERROR(K282/INDEX(#REF!,MATCH(bdd!D282,#REF!,0)),0)</f>
        <v>0</v>
      </c>
      <c r="K282" s="14" t="e">
        <f>IF(E282="",0,INDEX(#REF!,MATCH(bdd!E282,#REF!,0))+IF(F282="",0,INDEX(#REF!,MATCH(bdd!F282,#REF!,0))))</f>
        <v>#REF!</v>
      </c>
      <c r="L282" s="14">
        <f>IFERROR(INDEX(#REF!,MATCH(bdd!D282,#REF!,0)),0)</f>
        <v>0</v>
      </c>
      <c r="M282" s="14">
        <f t="shared" si="35"/>
        <v>0</v>
      </c>
      <c r="N282" s="14">
        <f>IFERROR(INDEX(#REF!,MATCH(bdd!$D282,#REF!,0)),0)</f>
        <v>0</v>
      </c>
      <c r="O282" s="14">
        <f>IFERROR(INDEX(#REF!,MATCH(bdd!$D282,#REF!,0)),0)</f>
        <v>0</v>
      </c>
      <c r="P282" s="14">
        <f>IFERROR(INDEX(#REF!,MATCH(bdd!$D282,#REF!,0)),0)</f>
        <v>0</v>
      </c>
      <c r="Q282" s="32">
        <f t="shared" si="36"/>
        <v>0</v>
      </c>
      <c r="R282" s="29">
        <f t="shared" si="37"/>
        <v>0</v>
      </c>
      <c r="S282" s="14">
        <f t="shared" si="31"/>
        <v>1</v>
      </c>
    </row>
    <row r="283" spans="1:19">
      <c r="A283" s="7"/>
      <c r="B283" s="92"/>
      <c r="C283" s="92"/>
      <c r="D283" s="14" t="s">
        <v>456</v>
      </c>
      <c r="E283" s="14" t="s">
        <v>539</v>
      </c>
      <c r="F283" s="14"/>
      <c r="G283" s="14" t="str">
        <f>IFERROR(INDEX(#REF!,MATCH($D283,#REF!,0)),"Pièce")</f>
        <v>Pièce</v>
      </c>
      <c r="H283" s="14">
        <f>IFERROR(INDEX(#REF!,MATCH(bdd!D283,#REF!,0)),0)</f>
        <v>0</v>
      </c>
      <c r="I283" s="14">
        <f>IFERROR(INDEX(#REF!,MATCH(bdd!D283,#REF!,0)),0)</f>
        <v>0</v>
      </c>
      <c r="J283" s="14">
        <f>IFERROR(K283/INDEX(#REF!,MATCH(bdd!D283,#REF!,0)),0)</f>
        <v>0</v>
      </c>
      <c r="K283" s="14" t="e">
        <f>IF(E283="",0,INDEX(#REF!,MATCH(bdd!E283,#REF!,0))+IF(F283="",0,INDEX(#REF!,MATCH(bdd!F283,#REF!,0))))</f>
        <v>#REF!</v>
      </c>
      <c r="L283" s="14">
        <f>IFERROR(INDEX(#REF!,MATCH(bdd!D283,#REF!,0)),0)</f>
        <v>0</v>
      </c>
      <c r="M283" s="14">
        <f t="shared" si="35"/>
        <v>0</v>
      </c>
      <c r="N283" s="14">
        <f>IFERROR(INDEX(#REF!,MATCH(bdd!$D283,#REF!,0)),0)</f>
        <v>0</v>
      </c>
      <c r="O283" s="14">
        <f>IFERROR(INDEX(#REF!,MATCH(bdd!$D283,#REF!,0)),0)</f>
        <v>0</v>
      </c>
      <c r="P283" s="14">
        <f>IFERROR(INDEX(#REF!,MATCH(bdd!$D283,#REF!,0)),0)</f>
        <v>0</v>
      </c>
      <c r="Q283" s="32">
        <f t="shared" si="36"/>
        <v>0</v>
      </c>
      <c r="R283" s="29">
        <f t="shared" si="37"/>
        <v>0</v>
      </c>
      <c r="S283" s="14">
        <f t="shared" si="31"/>
        <v>1</v>
      </c>
    </row>
    <row r="284" spans="1:19">
      <c r="A284" s="7"/>
      <c r="B284" s="92"/>
      <c r="C284" s="92"/>
      <c r="D284" s="14" t="s">
        <v>484</v>
      </c>
      <c r="E284" s="14" t="s">
        <v>543</v>
      </c>
      <c r="F284" s="14"/>
      <c r="G284" s="14" t="str">
        <f>IFERROR(INDEX(#REF!,MATCH($D284,#REF!,0)),"Pièce")</f>
        <v>Pièce</v>
      </c>
      <c r="H284" s="14">
        <f>IFERROR(INDEX(#REF!,MATCH(bdd!D284,#REF!,0)),0)</f>
        <v>0</v>
      </c>
      <c r="I284" s="14">
        <f>IFERROR(INDEX(#REF!,MATCH(bdd!D284,#REF!,0)),0)</f>
        <v>0</v>
      </c>
      <c r="J284" s="14">
        <f>IFERROR(K284/INDEX(#REF!,MATCH(bdd!D284,#REF!,0)),0)</f>
        <v>0</v>
      </c>
      <c r="K284" s="14" t="e">
        <f>IF(E284="",0,INDEX(#REF!,MATCH(bdd!E284,#REF!,0))+IF(F284="",0,INDEX(#REF!,MATCH(bdd!F284,#REF!,0))))</f>
        <v>#REF!</v>
      </c>
      <c r="L284" s="14">
        <f>IFERROR(INDEX(#REF!,MATCH(bdd!D284,#REF!,0)),0)</f>
        <v>0</v>
      </c>
      <c r="M284" s="14">
        <f t="shared" si="35"/>
        <v>0</v>
      </c>
      <c r="N284" s="14">
        <f>IFERROR(INDEX(#REF!,MATCH(bdd!$D284,#REF!,0)),0)</f>
        <v>0</v>
      </c>
      <c r="O284" s="14">
        <f>IFERROR(INDEX(#REF!,MATCH(bdd!$D284,#REF!,0)),0)</f>
        <v>0</v>
      </c>
      <c r="P284" s="14">
        <f>IFERROR(INDEX(#REF!,MATCH(bdd!$D284,#REF!,0)),0)</f>
        <v>0</v>
      </c>
      <c r="Q284" s="32">
        <f t="shared" si="36"/>
        <v>0</v>
      </c>
      <c r="R284" s="29">
        <f t="shared" si="37"/>
        <v>0</v>
      </c>
      <c r="S284" s="14">
        <f t="shared" si="31"/>
        <v>1</v>
      </c>
    </row>
    <row r="285" spans="1:19">
      <c r="A285" s="7"/>
      <c r="B285" s="92"/>
      <c r="C285" s="92"/>
      <c r="D285" s="14" t="s">
        <v>457</v>
      </c>
      <c r="E285" s="14" t="s">
        <v>540</v>
      </c>
      <c r="F285" s="14"/>
      <c r="G285" s="14" t="str">
        <f>IFERROR(INDEX(#REF!,MATCH($D285,#REF!,0)),"Pièce")</f>
        <v>Pièce</v>
      </c>
      <c r="H285" s="14">
        <f>IFERROR(INDEX(#REF!,MATCH(bdd!D285,#REF!,0)),0)</f>
        <v>0</v>
      </c>
      <c r="I285" s="14">
        <f>IFERROR(INDEX(#REF!,MATCH(bdd!D285,#REF!,0)),0)</f>
        <v>0</v>
      </c>
      <c r="J285" s="14">
        <f>IFERROR(K285/INDEX(#REF!,MATCH(bdd!D285,#REF!,0)),0)</f>
        <v>0</v>
      </c>
      <c r="K285" s="14" t="e">
        <f>IF(E285="",0,INDEX(#REF!,MATCH(bdd!E285,#REF!,0))+IF(F285="",0,INDEX(#REF!,MATCH(bdd!F285,#REF!,0))))</f>
        <v>#REF!</v>
      </c>
      <c r="L285" s="14">
        <f>IFERROR(INDEX(#REF!,MATCH(bdd!D285,#REF!,0)),0)</f>
        <v>0</v>
      </c>
      <c r="M285" s="14">
        <f t="shared" si="35"/>
        <v>0</v>
      </c>
      <c r="N285" s="14">
        <f>IFERROR(INDEX(#REF!,MATCH(bdd!$D285,#REF!,0)),0)</f>
        <v>0</v>
      </c>
      <c r="O285" s="14">
        <f>IFERROR(INDEX(#REF!,MATCH(bdd!$D285,#REF!,0)),0)</f>
        <v>0</v>
      </c>
      <c r="P285" s="14">
        <f>IFERROR(INDEX(#REF!,MATCH(bdd!$D285,#REF!,0)),0)</f>
        <v>0</v>
      </c>
      <c r="Q285" s="32">
        <f t="shared" si="36"/>
        <v>0</v>
      </c>
      <c r="R285" s="29">
        <f t="shared" si="37"/>
        <v>0</v>
      </c>
      <c r="S285" s="14">
        <f t="shared" si="31"/>
        <v>1</v>
      </c>
    </row>
    <row r="286" spans="1:19">
      <c r="A286" s="7"/>
      <c r="B286" s="92"/>
      <c r="C286" s="92"/>
      <c r="D286" s="14" t="s">
        <v>458</v>
      </c>
      <c r="E286" s="14" t="s">
        <v>541</v>
      </c>
      <c r="F286" s="14"/>
      <c r="G286" s="14" t="str">
        <f>IFERROR(INDEX(#REF!,MATCH($D286,#REF!,0)),"Pièce")</f>
        <v>Pièce</v>
      </c>
      <c r="H286" s="14">
        <f>IFERROR(INDEX(#REF!,MATCH(bdd!D286,#REF!,0)),0)</f>
        <v>0</v>
      </c>
      <c r="I286" s="14">
        <f>IFERROR(INDEX(#REF!,MATCH(bdd!D286,#REF!,0)),0)</f>
        <v>0</v>
      </c>
      <c r="J286" s="14">
        <f>IFERROR(K286/INDEX(#REF!,MATCH(bdd!D286,#REF!,0)),0)</f>
        <v>0</v>
      </c>
      <c r="K286" s="14" t="e">
        <f>IF(E286="",0,INDEX(#REF!,MATCH(bdd!E286,#REF!,0))+IF(F286="",0,INDEX(#REF!,MATCH(bdd!F286,#REF!,0))))</f>
        <v>#REF!</v>
      </c>
      <c r="L286" s="14">
        <f>IFERROR(INDEX(#REF!,MATCH(bdd!D286,#REF!,0)),0)</f>
        <v>0</v>
      </c>
      <c r="M286" s="14">
        <f t="shared" si="35"/>
        <v>0</v>
      </c>
      <c r="N286" s="14">
        <f>IFERROR(INDEX(#REF!,MATCH(bdd!$D286,#REF!,0)),0)</f>
        <v>0</v>
      </c>
      <c r="O286" s="14">
        <f>IFERROR(INDEX(#REF!,MATCH(bdd!$D286,#REF!,0)),0)</f>
        <v>0</v>
      </c>
      <c r="P286" s="14">
        <f>IFERROR(INDEX(#REF!,MATCH(bdd!$D286,#REF!,0)),0)</f>
        <v>0</v>
      </c>
      <c r="Q286" s="32">
        <f t="shared" si="36"/>
        <v>0</v>
      </c>
      <c r="R286" s="29">
        <f t="shared" si="37"/>
        <v>0</v>
      </c>
      <c r="S286" s="14">
        <f t="shared" si="31"/>
        <v>1</v>
      </c>
    </row>
    <row r="287" spans="1:19">
      <c r="A287" s="7"/>
      <c r="B287" s="92"/>
      <c r="C287" s="92"/>
      <c r="D287" s="14" t="s">
        <v>487</v>
      </c>
      <c r="E287" s="14" t="s">
        <v>546</v>
      </c>
      <c r="F287" s="14"/>
      <c r="G287" s="14" t="str">
        <f>IFERROR(INDEX(#REF!,MATCH($D287,#REF!,0)),"Pièce")</f>
        <v>Pièce</v>
      </c>
      <c r="H287" s="14">
        <f>IFERROR(INDEX(#REF!,MATCH(bdd!D287,#REF!,0)),0)</f>
        <v>0</v>
      </c>
      <c r="I287" s="14">
        <f>IFERROR(INDEX(#REF!,MATCH(bdd!D287,#REF!,0)),0)</f>
        <v>0</v>
      </c>
      <c r="J287" s="14">
        <f>IFERROR(K287/INDEX(#REF!,MATCH(bdd!D287,#REF!,0)),0)</f>
        <v>0</v>
      </c>
      <c r="K287" s="14" t="e">
        <f>IF(E287="",0,INDEX(#REF!,MATCH(bdd!E287,#REF!,0))+IF(F287="",0,INDEX(#REF!,MATCH(bdd!F287,#REF!,0))))</f>
        <v>#REF!</v>
      </c>
      <c r="L287" s="14">
        <f>IFERROR(INDEX(#REF!,MATCH(bdd!D287,#REF!,0)),0)</f>
        <v>0</v>
      </c>
      <c r="M287" s="14">
        <f t="shared" si="35"/>
        <v>0</v>
      </c>
      <c r="N287" s="14">
        <f>IFERROR(INDEX(#REF!,MATCH(bdd!$D287,#REF!,0)),0)</f>
        <v>0</v>
      </c>
      <c r="O287" s="14">
        <f>IFERROR(INDEX(#REF!,MATCH(bdd!$D287,#REF!,0)),0)</f>
        <v>0</v>
      </c>
      <c r="P287" s="14">
        <f>IFERROR(INDEX(#REF!,MATCH(bdd!$D287,#REF!,0)),0)</f>
        <v>0</v>
      </c>
      <c r="Q287" s="32">
        <f t="shared" si="36"/>
        <v>0</v>
      </c>
      <c r="R287" s="29">
        <f t="shared" si="37"/>
        <v>0</v>
      </c>
      <c r="S287" s="14">
        <f t="shared" si="31"/>
        <v>1</v>
      </c>
    </row>
    <row r="288" spans="1:19">
      <c r="A288" s="7"/>
      <c r="B288" s="92"/>
      <c r="C288" s="92"/>
      <c r="D288" s="14" t="s">
        <v>472</v>
      </c>
      <c r="E288" s="14" t="s">
        <v>517</v>
      </c>
      <c r="F288" s="14"/>
      <c r="G288" s="14" t="str">
        <f>IFERROR(INDEX(#REF!,MATCH($D288,#REF!,0)),"Pièce")</f>
        <v>Pièce</v>
      </c>
      <c r="H288" s="14">
        <f>IFERROR(INDEX(#REF!,MATCH(bdd!D288,#REF!,0)),0)</f>
        <v>0</v>
      </c>
      <c r="I288" s="14">
        <f>IFERROR(INDEX(#REF!,MATCH(bdd!D288,#REF!,0)),0)</f>
        <v>0</v>
      </c>
      <c r="J288" s="14">
        <f>IFERROR(K288/INDEX(#REF!,MATCH(bdd!D288,#REF!,0)),0)</f>
        <v>0</v>
      </c>
      <c r="K288" s="14" t="e">
        <f>IF(E288="",0,INDEX(#REF!,MATCH(bdd!E288,#REF!,0))+IF(F288="",0,INDEX(#REF!,MATCH(bdd!F288,#REF!,0))))</f>
        <v>#REF!</v>
      </c>
      <c r="L288" s="14">
        <f>IFERROR(INDEX(#REF!,MATCH(bdd!D288,#REF!,0)),0)</f>
        <v>0</v>
      </c>
      <c r="M288" s="14">
        <f t="shared" si="35"/>
        <v>0</v>
      </c>
      <c r="N288" s="14">
        <f>IFERROR(INDEX(#REF!,MATCH(bdd!$D288,#REF!,0)),0)</f>
        <v>0</v>
      </c>
      <c r="O288" s="14">
        <f>IFERROR(INDEX(#REF!,MATCH(bdd!$D288,#REF!,0)),0)</f>
        <v>0</v>
      </c>
      <c r="P288" s="14">
        <f>IFERROR(INDEX(#REF!,MATCH(bdd!$D288,#REF!,0)),0)</f>
        <v>0</v>
      </c>
      <c r="Q288" s="32">
        <f t="shared" si="36"/>
        <v>0</v>
      </c>
      <c r="R288" s="29">
        <f t="shared" si="37"/>
        <v>0</v>
      </c>
      <c r="S288" s="14">
        <f t="shared" si="31"/>
        <v>1</v>
      </c>
    </row>
    <row r="289" spans="1:19">
      <c r="A289" s="7"/>
      <c r="B289" s="92"/>
      <c r="C289" s="92"/>
      <c r="D289" s="7" t="s">
        <v>451</v>
      </c>
      <c r="E289" s="7" t="s">
        <v>506</v>
      </c>
      <c r="F289" s="7"/>
      <c r="G289" s="7" t="str">
        <f>IFERROR(INDEX(#REF!,MATCH($D289,#REF!,0)),"Pièce")</f>
        <v>Pièce</v>
      </c>
      <c r="H289" s="7">
        <f>IFERROR(INDEX(#REF!,MATCH(bdd!D289,#REF!,0)),0)</f>
        <v>0</v>
      </c>
      <c r="I289" s="7">
        <f>IFERROR(INDEX(#REF!,MATCH(bdd!D289,#REF!,0)),0)</f>
        <v>0</v>
      </c>
      <c r="J289" s="7">
        <f>IFERROR(K289/INDEX(#REF!,MATCH(bdd!D289,#REF!,0)),0)</f>
        <v>0</v>
      </c>
      <c r="K289" s="7" t="e">
        <f>IF(E289="",0,INDEX(#REF!,MATCH(bdd!E289,#REF!,0))+IF(F289="",0,INDEX(#REF!,MATCH(bdd!F289,#REF!,0))))</f>
        <v>#REF!</v>
      </c>
      <c r="L289" s="7">
        <f>IFERROR(INDEX(#REF!,MATCH(bdd!D289,#REF!,0)),0)</f>
        <v>0</v>
      </c>
      <c r="M289" s="7">
        <f t="shared" si="35"/>
        <v>0</v>
      </c>
      <c r="N289" s="14">
        <f>IFERROR(INDEX(#REF!,MATCH(bdd!$D289,#REF!,0)),0)</f>
        <v>0</v>
      </c>
      <c r="O289" s="14">
        <f>IFERROR(INDEX(#REF!,MATCH(bdd!$D289,#REF!,0)),0)</f>
        <v>0</v>
      </c>
      <c r="P289" s="14">
        <f>IFERROR(INDEX(#REF!,MATCH(bdd!$D289,#REF!,0)),0)</f>
        <v>0</v>
      </c>
      <c r="Q289" s="33">
        <f t="shared" si="36"/>
        <v>0</v>
      </c>
      <c r="R289" s="30">
        <f t="shared" si="37"/>
        <v>0</v>
      </c>
      <c r="S289" s="7">
        <f t="shared" si="31"/>
        <v>1</v>
      </c>
    </row>
    <row r="290" spans="1:19">
      <c r="A290" s="7"/>
      <c r="B290" s="92"/>
      <c r="C290" s="92"/>
      <c r="D290" s="7" t="s">
        <v>465</v>
      </c>
      <c r="E290" s="7"/>
      <c r="F290" s="7"/>
      <c r="G290" s="7" t="str">
        <f>IFERROR(INDEX(#REF!,MATCH($D290,#REF!,0)),"Pièce")</f>
        <v>Pièce</v>
      </c>
      <c r="H290" s="7">
        <f>IFERROR(INDEX(#REF!,MATCH(bdd!D290,#REF!,0)),0)</f>
        <v>0</v>
      </c>
      <c r="I290" s="7">
        <f>IFERROR(INDEX(#REF!,MATCH(bdd!D290,#REF!,0)),0)</f>
        <v>0</v>
      </c>
      <c r="J290" s="7">
        <f>IFERROR(K290/INDEX(#REF!,MATCH(bdd!D290,#REF!,0)),0)</f>
        <v>0</v>
      </c>
      <c r="K290" s="7">
        <f>IF(E290="",0,INDEX(#REF!,MATCH(bdd!E290,#REF!,0))+IF(F290="",0,INDEX(#REF!,MATCH(bdd!F290,#REF!,0))))</f>
        <v>0</v>
      </c>
      <c r="L290" s="7">
        <f>IFERROR(INDEX(#REF!,MATCH(bdd!D290,#REF!,0)),0)</f>
        <v>0</v>
      </c>
      <c r="M290" s="7">
        <f t="shared" si="35"/>
        <v>0</v>
      </c>
      <c r="N290" s="14">
        <f>IFERROR(INDEX(#REF!,MATCH(bdd!$D290,#REF!,0)),0)</f>
        <v>0</v>
      </c>
      <c r="O290" s="14">
        <f>IFERROR(INDEX(#REF!,MATCH(bdd!$D290,#REF!,0)),0)</f>
        <v>0</v>
      </c>
      <c r="P290" s="14">
        <f>IFERROR(INDEX(#REF!,MATCH(bdd!$D290,#REF!,0)),0)</f>
        <v>0</v>
      </c>
      <c r="Q290" s="33">
        <f t="shared" si="36"/>
        <v>0</v>
      </c>
      <c r="R290" s="30">
        <f t="shared" si="37"/>
        <v>0</v>
      </c>
      <c r="S290" s="7">
        <f t="shared" si="31"/>
        <v>1</v>
      </c>
    </row>
    <row r="291" spans="1:19">
      <c r="A291" s="7"/>
      <c r="B291" s="92"/>
      <c r="C291" s="92"/>
      <c r="D291" s="7" t="s">
        <v>482</v>
      </c>
      <c r="E291" s="7" t="s">
        <v>377</v>
      </c>
      <c r="F291" s="7"/>
      <c r="G291" s="7" t="str">
        <f>IFERROR(INDEX(#REF!,MATCH($D291,#REF!,0)),"Pièce")</f>
        <v>Pièce</v>
      </c>
      <c r="H291" s="7">
        <f>IFERROR(INDEX(#REF!,MATCH(bdd!D291,#REF!,0)),0)</f>
        <v>0</v>
      </c>
      <c r="I291" s="7">
        <f>IFERROR(INDEX(#REF!,MATCH(bdd!D291,#REF!,0)),0)</f>
        <v>0</v>
      </c>
      <c r="J291" s="7">
        <f>IFERROR(K291/INDEX(#REF!,MATCH(bdd!D291,#REF!,0)),0)</f>
        <v>0</v>
      </c>
      <c r="K291" s="7" t="e">
        <f>IF(E291="",0,INDEX(#REF!,MATCH(bdd!E291,#REF!,0))+IF(F291="",0,INDEX(#REF!,MATCH(bdd!F291,#REF!,0))))</f>
        <v>#REF!</v>
      </c>
      <c r="L291" s="7">
        <f>IFERROR(INDEX(#REF!,MATCH(bdd!D291,#REF!,0)),0)</f>
        <v>0</v>
      </c>
      <c r="M291" s="7">
        <f t="shared" si="35"/>
        <v>0</v>
      </c>
      <c r="N291" s="14">
        <f>IFERROR(INDEX(#REF!,MATCH(bdd!$D291,#REF!,0)),0)</f>
        <v>0</v>
      </c>
      <c r="O291" s="14">
        <f>IFERROR(INDEX(#REF!,MATCH(bdd!$D291,#REF!,0)),0)</f>
        <v>0</v>
      </c>
      <c r="P291" s="14">
        <f>IFERROR(INDEX(#REF!,MATCH(bdd!$D291,#REF!,0)),0)</f>
        <v>0</v>
      </c>
      <c r="Q291" s="33">
        <f t="shared" si="36"/>
        <v>0</v>
      </c>
      <c r="R291" s="30">
        <f t="shared" si="37"/>
        <v>0</v>
      </c>
      <c r="S291" s="7">
        <f t="shared" si="31"/>
        <v>1</v>
      </c>
    </row>
    <row r="292" spans="1:19">
      <c r="A292" s="7"/>
      <c r="B292" s="92"/>
      <c r="C292" s="92"/>
      <c r="D292" s="34"/>
      <c r="E292" s="7"/>
      <c r="F292" s="7"/>
      <c r="G292" s="7" t="str">
        <f>IFERROR(INDEX(#REF!,MATCH($D292,#REF!,0)),"Pièce")</f>
        <v>Pièce</v>
      </c>
      <c r="H292" s="7">
        <f>IFERROR(INDEX(#REF!,MATCH(bdd!D292,#REF!,0)),0)</f>
        <v>0</v>
      </c>
      <c r="I292" s="7">
        <f>IFERROR(INDEX(#REF!,MATCH(bdd!D292,#REF!,0)),0)</f>
        <v>0</v>
      </c>
      <c r="J292" s="7">
        <f>IFERROR(K292/INDEX(#REF!,MATCH(bdd!D292,#REF!,0)),0)</f>
        <v>0</v>
      </c>
      <c r="K292" s="7">
        <f>IF(E292="",0,INDEX(#REF!,MATCH(bdd!E292,#REF!,0))+IF(F292="",0,INDEX(#REF!,MATCH(bdd!F292,#REF!,0))))</f>
        <v>0</v>
      </c>
      <c r="L292" s="7">
        <f>IFERROR(INDEX(#REF!,MATCH(bdd!D292,#REF!,0)),0)</f>
        <v>0</v>
      </c>
      <c r="M292" s="7">
        <f t="shared" si="35"/>
        <v>0</v>
      </c>
      <c r="N292" s="14">
        <f>IFERROR(INDEX(#REF!,MATCH(bdd!$D292,#REF!,0)),0)</f>
        <v>0</v>
      </c>
      <c r="O292" s="14">
        <f>IFERROR(INDEX(#REF!,MATCH(bdd!$D292,#REF!,0)),0)</f>
        <v>0</v>
      </c>
      <c r="P292" s="14">
        <f>IFERROR(INDEX(#REF!,MATCH(bdd!$D292,#REF!,0)),0)</f>
        <v>0</v>
      </c>
      <c r="Q292" s="33">
        <f t="shared" si="36"/>
        <v>0</v>
      </c>
      <c r="R292" s="30">
        <f t="shared" si="37"/>
        <v>0</v>
      </c>
      <c r="S292" s="7">
        <f t="shared" si="31"/>
        <v>1</v>
      </c>
    </row>
    <row r="293" spans="1:19">
      <c r="A293" s="7"/>
      <c r="B293" s="92"/>
      <c r="C293" s="92"/>
      <c r="D293" s="34"/>
      <c r="E293" s="7"/>
      <c r="F293" s="7"/>
      <c r="G293" s="7" t="str">
        <f>IFERROR(INDEX(#REF!,MATCH($D293,#REF!,0)),"Pièce")</f>
        <v>Pièce</v>
      </c>
      <c r="H293" s="7">
        <f>IFERROR(INDEX(#REF!,MATCH(bdd!D293,#REF!,0)),0)</f>
        <v>0</v>
      </c>
      <c r="I293" s="7">
        <f>IFERROR(INDEX(#REF!,MATCH(bdd!D293,#REF!,0)),0)</f>
        <v>0</v>
      </c>
      <c r="J293" s="7">
        <f>IFERROR(K293/INDEX(#REF!,MATCH(bdd!D293,#REF!,0)),0)</f>
        <v>0</v>
      </c>
      <c r="K293" s="7">
        <f>IF(E293="",0,INDEX(#REF!,MATCH(bdd!E293,#REF!,0))+IF(F293="",0,INDEX(#REF!,MATCH(bdd!F293,#REF!,0))))</f>
        <v>0</v>
      </c>
      <c r="L293" s="7">
        <f>IFERROR(INDEX(#REF!,MATCH(bdd!D293,#REF!,0)),0)</f>
        <v>0</v>
      </c>
      <c r="M293" s="7">
        <f t="shared" ref="M293:M309" si="38">L293*O293</f>
        <v>0</v>
      </c>
      <c r="N293" s="14">
        <f>IFERROR(INDEX(#REF!,MATCH(bdd!$D293,#REF!,0)),0)</f>
        <v>0</v>
      </c>
      <c r="O293" s="14">
        <f>IFERROR(INDEX(#REF!,MATCH(bdd!$D293,#REF!,0)),0)</f>
        <v>0</v>
      </c>
      <c r="P293" s="14">
        <f>IFERROR(INDEX(#REF!,MATCH(bdd!$D293,#REF!,0)),0)</f>
        <v>0</v>
      </c>
      <c r="Q293" s="33">
        <f t="shared" ref="Q293:Q309" si="39">(H293+J293-N293)-L293</f>
        <v>0</v>
      </c>
      <c r="R293" s="30">
        <f t="shared" ref="R293:R309" si="40">IFERROR(Q293*O293,0)</f>
        <v>0</v>
      </c>
      <c r="S293" s="7">
        <f t="shared" si="31"/>
        <v>1</v>
      </c>
    </row>
    <row r="294" spans="1:19">
      <c r="A294" s="7"/>
      <c r="B294" s="92"/>
      <c r="C294" s="92"/>
      <c r="D294" s="34"/>
      <c r="E294" s="7"/>
      <c r="F294" s="7"/>
      <c r="G294" s="7" t="str">
        <f>IFERROR(INDEX(#REF!,MATCH($D294,#REF!,0)),"Pièce")</f>
        <v>Pièce</v>
      </c>
      <c r="H294" s="7">
        <f>IFERROR(INDEX(#REF!,MATCH(bdd!D294,#REF!,0)),0)</f>
        <v>0</v>
      </c>
      <c r="I294" s="7">
        <f>IFERROR(INDEX(#REF!,MATCH(bdd!D294,#REF!,0)),0)</f>
        <v>0</v>
      </c>
      <c r="J294" s="7">
        <f>IFERROR(K294/INDEX(#REF!,MATCH(bdd!D294,#REF!,0)),0)</f>
        <v>0</v>
      </c>
      <c r="K294" s="7">
        <f>IF(E294="",0,INDEX(#REF!,MATCH(bdd!E294,#REF!,0))+IF(F294="",0,INDEX(#REF!,MATCH(bdd!F294,#REF!,0))))</f>
        <v>0</v>
      </c>
      <c r="L294" s="7">
        <f>IFERROR(INDEX(#REF!,MATCH(bdd!D294,#REF!,0)),0)</f>
        <v>0</v>
      </c>
      <c r="M294" s="7">
        <f t="shared" si="38"/>
        <v>0</v>
      </c>
      <c r="N294" s="14">
        <f>IFERROR(INDEX(#REF!,MATCH(bdd!$D294,#REF!,0)),0)</f>
        <v>0</v>
      </c>
      <c r="O294" s="14">
        <f>IFERROR(INDEX(#REF!,MATCH(bdd!$D294,#REF!,0)),0)</f>
        <v>0</v>
      </c>
      <c r="P294" s="14">
        <f>IFERROR(INDEX(#REF!,MATCH(bdd!$D294,#REF!,0)),0)</f>
        <v>0</v>
      </c>
      <c r="Q294" s="33">
        <f t="shared" si="39"/>
        <v>0</v>
      </c>
      <c r="R294" s="30">
        <f t="shared" si="40"/>
        <v>0</v>
      </c>
      <c r="S294" s="7">
        <f t="shared" si="31"/>
        <v>1</v>
      </c>
    </row>
    <row r="295" spans="1:19">
      <c r="A295" s="7"/>
      <c r="B295" s="92"/>
      <c r="C295" s="92"/>
      <c r="D295" s="7"/>
      <c r="E295" s="7"/>
      <c r="F295" s="7"/>
      <c r="G295" s="7" t="str">
        <f>IFERROR(INDEX(#REF!,MATCH($D295,#REF!,0)),"Pièce")</f>
        <v>Pièce</v>
      </c>
      <c r="H295" s="7">
        <f>IFERROR(INDEX(#REF!,MATCH(bdd!D295,#REF!,0)),0)</f>
        <v>0</v>
      </c>
      <c r="I295" s="7">
        <f>IFERROR(INDEX(#REF!,MATCH(bdd!D295,#REF!,0)),0)</f>
        <v>0</v>
      </c>
      <c r="J295" s="7">
        <f>IFERROR(K295/INDEX(#REF!,MATCH(bdd!D295,#REF!,0)),0)</f>
        <v>0</v>
      </c>
      <c r="K295" s="7">
        <f>IF(E295="",0,INDEX(#REF!,MATCH(bdd!E295,#REF!,0))+IF(F295="",0,INDEX(#REF!,MATCH(bdd!F295,#REF!,0))))</f>
        <v>0</v>
      </c>
      <c r="L295" s="7">
        <f>IFERROR(INDEX(#REF!,MATCH(bdd!D295,#REF!,0)),0)</f>
        <v>0</v>
      </c>
      <c r="M295" s="7">
        <f t="shared" si="38"/>
        <v>0</v>
      </c>
      <c r="N295" s="14">
        <f>IFERROR(INDEX(#REF!,MATCH(bdd!$D295,#REF!,0)),0)</f>
        <v>0</v>
      </c>
      <c r="O295" s="14">
        <f>IFERROR(INDEX(#REF!,MATCH(bdd!$D295,#REF!,0)),0)</f>
        <v>0</v>
      </c>
      <c r="P295" s="14">
        <f>IFERROR(INDEX(#REF!,MATCH(bdd!$D295,#REF!,0)),0)</f>
        <v>0</v>
      </c>
      <c r="Q295" s="33">
        <f t="shared" si="39"/>
        <v>0</v>
      </c>
      <c r="R295" s="30">
        <f t="shared" si="40"/>
        <v>0</v>
      </c>
      <c r="S295" s="7">
        <f t="shared" si="31"/>
        <v>1</v>
      </c>
    </row>
    <row r="296" spans="1:19">
      <c r="A296" s="7"/>
      <c r="B296" s="92"/>
      <c r="C296" s="92"/>
      <c r="D296" s="7"/>
      <c r="E296" s="7"/>
      <c r="F296" s="7"/>
      <c r="G296" s="7" t="str">
        <f>IFERROR(INDEX(#REF!,MATCH($D296,#REF!,0)),"Pièce")</f>
        <v>Pièce</v>
      </c>
      <c r="H296" s="7">
        <f>IFERROR(INDEX(#REF!,MATCH(bdd!D296,#REF!,0)),0)</f>
        <v>0</v>
      </c>
      <c r="I296" s="7">
        <f>IFERROR(INDEX(#REF!,MATCH(bdd!D296,#REF!,0)),0)</f>
        <v>0</v>
      </c>
      <c r="J296" s="7">
        <f>IFERROR(K296/INDEX(#REF!,MATCH(bdd!D296,#REF!,0)),0)</f>
        <v>0</v>
      </c>
      <c r="K296" s="7">
        <f>IF(E296="",0,INDEX(#REF!,MATCH(bdd!E296,#REF!,0))+IF(F296="",0,INDEX(#REF!,MATCH(bdd!F296,#REF!,0))))</f>
        <v>0</v>
      </c>
      <c r="L296" s="7">
        <f>IFERROR(INDEX(#REF!,MATCH(bdd!D296,#REF!,0)),0)</f>
        <v>0</v>
      </c>
      <c r="M296" s="7">
        <f t="shared" si="38"/>
        <v>0</v>
      </c>
      <c r="N296" s="14">
        <f>IFERROR(INDEX(#REF!,MATCH(bdd!$D296,#REF!,0)),0)</f>
        <v>0</v>
      </c>
      <c r="O296" s="14">
        <f>IFERROR(INDEX(#REF!,MATCH(bdd!$D296,#REF!,0)),0)</f>
        <v>0</v>
      </c>
      <c r="P296" s="14">
        <f>IFERROR(INDEX(#REF!,MATCH(bdd!$D296,#REF!,0)),0)</f>
        <v>0</v>
      </c>
      <c r="Q296" s="33">
        <f t="shared" si="39"/>
        <v>0</v>
      </c>
      <c r="R296" s="30">
        <f t="shared" si="40"/>
        <v>0</v>
      </c>
      <c r="S296" s="7">
        <f t="shared" si="31"/>
        <v>1</v>
      </c>
    </row>
    <row r="297" spans="1:19">
      <c r="A297" s="7"/>
      <c r="B297" s="92"/>
      <c r="C297" s="92"/>
      <c r="D297" s="7"/>
      <c r="E297" s="7"/>
      <c r="F297" s="7"/>
      <c r="G297" s="7" t="str">
        <f>IFERROR(INDEX(#REF!,MATCH($D297,#REF!,0)),"Pièce")</f>
        <v>Pièce</v>
      </c>
      <c r="H297" s="7">
        <f>IFERROR(INDEX(#REF!,MATCH(bdd!D297,#REF!,0)),0)</f>
        <v>0</v>
      </c>
      <c r="I297" s="7">
        <f>IFERROR(INDEX(#REF!,MATCH(bdd!D297,#REF!,0)),0)</f>
        <v>0</v>
      </c>
      <c r="J297" s="7">
        <f>IFERROR(K297/INDEX(#REF!,MATCH(bdd!D297,#REF!,0)),0)</f>
        <v>0</v>
      </c>
      <c r="K297" s="7">
        <f>IF(E297="",0,INDEX(#REF!,MATCH(bdd!E297,#REF!,0))+IF(F297="",0,INDEX(#REF!,MATCH(bdd!F297,#REF!,0))))</f>
        <v>0</v>
      </c>
      <c r="L297" s="7">
        <f>IFERROR(INDEX(#REF!,MATCH(bdd!D297,#REF!,0)),0)</f>
        <v>0</v>
      </c>
      <c r="M297" s="7">
        <f t="shared" si="38"/>
        <v>0</v>
      </c>
      <c r="N297" s="14">
        <f>IFERROR(INDEX(#REF!,MATCH(bdd!$D297,#REF!,0)),0)</f>
        <v>0</v>
      </c>
      <c r="O297" s="14">
        <f>IFERROR(INDEX(#REF!,MATCH(bdd!$D297,#REF!,0)),0)</f>
        <v>0</v>
      </c>
      <c r="P297" s="14">
        <f>IFERROR(INDEX(#REF!,MATCH(bdd!$D297,#REF!,0)),0)</f>
        <v>0</v>
      </c>
      <c r="Q297" s="33">
        <f t="shared" si="39"/>
        <v>0</v>
      </c>
      <c r="R297" s="30">
        <f t="shared" si="40"/>
        <v>0</v>
      </c>
      <c r="S297" s="7">
        <f t="shared" si="31"/>
        <v>1</v>
      </c>
    </row>
    <row r="298" spans="1:19">
      <c r="A298" s="7"/>
      <c r="B298" s="92"/>
      <c r="C298" s="92"/>
      <c r="D298" s="7"/>
      <c r="E298" s="7"/>
      <c r="F298" s="7"/>
      <c r="G298" s="7" t="str">
        <f>IFERROR(INDEX(#REF!,MATCH($D298,#REF!,0)),"Pièce")</f>
        <v>Pièce</v>
      </c>
      <c r="H298" s="7">
        <f>IFERROR(INDEX(#REF!,MATCH(bdd!D298,#REF!,0)),0)</f>
        <v>0</v>
      </c>
      <c r="I298" s="7">
        <f>IFERROR(INDEX(#REF!,MATCH(bdd!D298,#REF!,0)),0)</f>
        <v>0</v>
      </c>
      <c r="J298" s="7">
        <f>IFERROR(K298/INDEX(#REF!,MATCH(bdd!D298,#REF!,0)),0)</f>
        <v>0</v>
      </c>
      <c r="K298" s="7">
        <f>IF(E298="",0,INDEX(#REF!,MATCH(bdd!E298,#REF!,0))+IF(F298="",0,INDEX(#REF!,MATCH(bdd!F298,#REF!,0))))</f>
        <v>0</v>
      </c>
      <c r="L298" s="7">
        <f>IFERROR(INDEX(#REF!,MATCH(bdd!D298,#REF!,0)),0)</f>
        <v>0</v>
      </c>
      <c r="M298" s="7">
        <f t="shared" si="38"/>
        <v>0</v>
      </c>
      <c r="N298" s="14">
        <f>IFERROR(INDEX(#REF!,MATCH(bdd!$D298,#REF!,0)),0)</f>
        <v>0</v>
      </c>
      <c r="O298" s="14">
        <f>IFERROR(INDEX(#REF!,MATCH(bdd!$D298,#REF!,0)),0)</f>
        <v>0</v>
      </c>
      <c r="P298" s="14">
        <f>IFERROR(INDEX(#REF!,MATCH(bdd!$D298,#REF!,0)),0)</f>
        <v>0</v>
      </c>
      <c r="Q298" s="33">
        <f t="shared" si="39"/>
        <v>0</v>
      </c>
      <c r="R298" s="30">
        <f t="shared" si="40"/>
        <v>0</v>
      </c>
      <c r="S298" s="7">
        <f t="shared" si="31"/>
        <v>1</v>
      </c>
    </row>
    <row r="299" spans="1:19">
      <c r="A299" s="7"/>
      <c r="B299" s="92"/>
      <c r="C299" s="92"/>
      <c r="D299" s="7"/>
      <c r="E299" s="7"/>
      <c r="F299" s="7"/>
      <c r="G299" s="7" t="str">
        <f>IFERROR(INDEX(#REF!,MATCH($D299,#REF!,0)),"Pièce")</f>
        <v>Pièce</v>
      </c>
      <c r="H299" s="7">
        <f>IFERROR(INDEX(#REF!,MATCH(bdd!D299,#REF!,0)),0)</f>
        <v>0</v>
      </c>
      <c r="I299" s="7">
        <f>IFERROR(INDEX(#REF!,MATCH(bdd!D299,#REF!,0)),0)</f>
        <v>0</v>
      </c>
      <c r="J299" s="7">
        <f>IFERROR(K299/INDEX(#REF!,MATCH(bdd!D299,#REF!,0)),0)</f>
        <v>0</v>
      </c>
      <c r="K299" s="7">
        <f>IF(E299="",0,INDEX(#REF!,MATCH(bdd!E299,#REF!,0))+IF(F299="",0,INDEX(#REF!,MATCH(bdd!F299,#REF!,0))))</f>
        <v>0</v>
      </c>
      <c r="L299" s="7">
        <f>IFERROR(INDEX(#REF!,MATCH(bdd!D299,#REF!,0)),0)</f>
        <v>0</v>
      </c>
      <c r="M299" s="7">
        <f t="shared" si="38"/>
        <v>0</v>
      </c>
      <c r="N299" s="14">
        <f>IFERROR(INDEX(#REF!,MATCH(bdd!$D299,#REF!,0)),0)</f>
        <v>0</v>
      </c>
      <c r="O299" s="14">
        <f>IFERROR(INDEX(#REF!,MATCH(bdd!$D299,#REF!,0)),0)</f>
        <v>0</v>
      </c>
      <c r="P299" s="14">
        <f>IFERROR(INDEX(#REF!,MATCH(bdd!$D299,#REF!,0)),0)</f>
        <v>0</v>
      </c>
      <c r="Q299" s="33">
        <f t="shared" si="39"/>
        <v>0</v>
      </c>
      <c r="R299" s="30">
        <f t="shared" si="40"/>
        <v>0</v>
      </c>
      <c r="S299" s="7">
        <f t="shared" si="31"/>
        <v>1</v>
      </c>
    </row>
    <row r="300" spans="1:19">
      <c r="A300" s="7"/>
      <c r="B300" s="92"/>
      <c r="C300" s="92"/>
      <c r="D300" s="7"/>
      <c r="E300" s="7"/>
      <c r="F300" s="7"/>
      <c r="G300" s="7" t="str">
        <f>IFERROR(INDEX(#REF!,MATCH($D300,#REF!,0)),"Pièce")</f>
        <v>Pièce</v>
      </c>
      <c r="H300" s="7">
        <f>IFERROR(INDEX(#REF!,MATCH(bdd!D300,#REF!,0)),0)</f>
        <v>0</v>
      </c>
      <c r="I300" s="7">
        <f>IFERROR(INDEX(#REF!,MATCH(bdd!D300,#REF!,0)),0)</f>
        <v>0</v>
      </c>
      <c r="J300" s="7">
        <f>IFERROR(K300/INDEX(#REF!,MATCH(bdd!D300,#REF!,0)),0)</f>
        <v>0</v>
      </c>
      <c r="K300" s="7">
        <f>IF(E300="",0,INDEX(#REF!,MATCH(bdd!E300,#REF!,0))+IF(F300="",0,INDEX(#REF!,MATCH(bdd!F300,#REF!,0))))</f>
        <v>0</v>
      </c>
      <c r="L300" s="7">
        <f>IFERROR(INDEX(#REF!,MATCH(bdd!D300,#REF!,0)),0)</f>
        <v>0</v>
      </c>
      <c r="M300" s="7">
        <f t="shared" si="38"/>
        <v>0</v>
      </c>
      <c r="N300" s="14">
        <f>IFERROR(INDEX(#REF!,MATCH(bdd!$D300,#REF!,0)),0)</f>
        <v>0</v>
      </c>
      <c r="O300" s="14">
        <f>IFERROR(INDEX(#REF!,MATCH(bdd!$D300,#REF!,0)),0)</f>
        <v>0</v>
      </c>
      <c r="P300" s="14">
        <f>IFERROR(INDEX(#REF!,MATCH(bdd!$D300,#REF!,0)),0)</f>
        <v>0</v>
      </c>
      <c r="Q300" s="33">
        <f t="shared" si="39"/>
        <v>0</v>
      </c>
      <c r="R300" s="30">
        <f t="shared" si="40"/>
        <v>0</v>
      </c>
      <c r="S300" s="7">
        <f t="shared" si="31"/>
        <v>1</v>
      </c>
    </row>
    <row r="301" spans="1:19">
      <c r="A301" s="7"/>
      <c r="B301" s="92"/>
      <c r="C301" s="92"/>
      <c r="D301" s="7"/>
      <c r="E301" s="7"/>
      <c r="F301" s="7"/>
      <c r="G301" s="7" t="str">
        <f>IFERROR(INDEX(#REF!,MATCH($D301,#REF!,0)),"Pièce")</f>
        <v>Pièce</v>
      </c>
      <c r="H301" s="7">
        <f>IFERROR(INDEX(#REF!,MATCH(bdd!D301,#REF!,0)),0)</f>
        <v>0</v>
      </c>
      <c r="I301" s="7">
        <f>IFERROR(INDEX(#REF!,MATCH(bdd!D301,#REF!,0)),0)</f>
        <v>0</v>
      </c>
      <c r="J301" s="7">
        <f>IFERROR(K301/INDEX(#REF!,MATCH(bdd!D301,#REF!,0)),0)</f>
        <v>0</v>
      </c>
      <c r="K301" s="7">
        <f>IF(E301="",0,INDEX(#REF!,MATCH(bdd!E301,#REF!,0))+IF(F301="",0,INDEX(#REF!,MATCH(bdd!F301,#REF!,0))))</f>
        <v>0</v>
      </c>
      <c r="L301" s="7">
        <f>IFERROR(INDEX(#REF!,MATCH(bdd!D301,#REF!,0)),0)</f>
        <v>0</v>
      </c>
      <c r="M301" s="7">
        <f t="shared" si="38"/>
        <v>0</v>
      </c>
      <c r="N301" s="14">
        <f>IFERROR(INDEX(#REF!,MATCH(bdd!$D301,#REF!,0)),0)</f>
        <v>0</v>
      </c>
      <c r="O301" s="14">
        <f>IFERROR(INDEX(#REF!,MATCH(bdd!$D301,#REF!,0)),0)</f>
        <v>0</v>
      </c>
      <c r="P301" s="14">
        <f>IFERROR(INDEX(#REF!,MATCH(bdd!$D301,#REF!,0)),0)</f>
        <v>0</v>
      </c>
      <c r="Q301" s="33">
        <f t="shared" si="39"/>
        <v>0</v>
      </c>
      <c r="R301" s="30">
        <f t="shared" si="40"/>
        <v>0</v>
      </c>
      <c r="S301" s="7">
        <f t="shared" si="31"/>
        <v>1</v>
      </c>
    </row>
    <row r="302" spans="1:19">
      <c r="A302" s="7"/>
      <c r="B302" s="92"/>
      <c r="C302" s="92"/>
      <c r="D302" s="7"/>
      <c r="E302" s="7"/>
      <c r="F302" s="7"/>
      <c r="G302" s="7" t="str">
        <f>IFERROR(INDEX(#REF!,MATCH($D302,#REF!,0)),"Pièce")</f>
        <v>Pièce</v>
      </c>
      <c r="H302" s="7">
        <f>IFERROR(INDEX(#REF!,MATCH(bdd!D302,#REF!,0)),0)</f>
        <v>0</v>
      </c>
      <c r="I302" s="7">
        <f>IFERROR(INDEX(#REF!,MATCH(bdd!D302,#REF!,0)),0)</f>
        <v>0</v>
      </c>
      <c r="J302" s="7">
        <f>IFERROR(K302/INDEX(#REF!,MATCH(bdd!D302,#REF!,0)),0)</f>
        <v>0</v>
      </c>
      <c r="K302" s="7">
        <f>IF(E302="",0,INDEX(#REF!,MATCH(bdd!E302,#REF!,0))+IF(F302="",0,INDEX(#REF!,MATCH(bdd!F302,#REF!,0))))</f>
        <v>0</v>
      </c>
      <c r="L302" s="7">
        <f>IFERROR(INDEX(#REF!,MATCH(bdd!D302,#REF!,0)),0)</f>
        <v>0</v>
      </c>
      <c r="M302" s="7">
        <f t="shared" si="38"/>
        <v>0</v>
      </c>
      <c r="N302" s="14">
        <f>IFERROR(INDEX(#REF!,MATCH(bdd!$D302,#REF!,0)),0)</f>
        <v>0</v>
      </c>
      <c r="O302" s="14">
        <f>IFERROR(INDEX(#REF!,MATCH(bdd!$D302,#REF!,0)),0)</f>
        <v>0</v>
      </c>
      <c r="P302" s="14">
        <f>IFERROR(INDEX(#REF!,MATCH(bdd!$D302,#REF!,0)),0)</f>
        <v>0</v>
      </c>
      <c r="Q302" s="33">
        <f t="shared" si="39"/>
        <v>0</v>
      </c>
      <c r="R302" s="30">
        <f t="shared" si="40"/>
        <v>0</v>
      </c>
      <c r="S302" s="7">
        <f t="shared" si="31"/>
        <v>1</v>
      </c>
    </row>
    <row r="303" spans="1:19">
      <c r="A303" s="7"/>
      <c r="B303" s="92"/>
      <c r="C303" s="92"/>
      <c r="D303" s="7"/>
      <c r="E303" s="7"/>
      <c r="F303" s="7"/>
      <c r="G303" s="7" t="str">
        <f>IFERROR(INDEX(#REF!,MATCH($D303,#REF!,0)),"Pièce")</f>
        <v>Pièce</v>
      </c>
      <c r="H303" s="7">
        <f>IFERROR(INDEX(#REF!,MATCH(bdd!D303,#REF!,0)),0)</f>
        <v>0</v>
      </c>
      <c r="I303" s="7">
        <f>IFERROR(INDEX(#REF!,MATCH(bdd!D303,#REF!,0)),0)</f>
        <v>0</v>
      </c>
      <c r="J303" s="7">
        <f>IFERROR(K303/INDEX(#REF!,MATCH(bdd!D303,#REF!,0)),0)</f>
        <v>0</v>
      </c>
      <c r="K303" s="7">
        <f>IF(E303="",0,INDEX(#REF!,MATCH(bdd!E303,#REF!,0))+IF(F303="",0,INDEX(#REF!,MATCH(bdd!F303,#REF!,0))))</f>
        <v>0</v>
      </c>
      <c r="L303" s="7">
        <f>IFERROR(INDEX(#REF!,MATCH(bdd!D303,#REF!,0)),0)</f>
        <v>0</v>
      </c>
      <c r="M303" s="7">
        <f t="shared" si="38"/>
        <v>0</v>
      </c>
      <c r="N303" s="14">
        <f>IFERROR(INDEX(#REF!,MATCH(bdd!$D303,#REF!,0)),0)</f>
        <v>0</v>
      </c>
      <c r="O303" s="14">
        <f>IFERROR(INDEX(#REF!,MATCH(bdd!$D303,#REF!,0)),0)</f>
        <v>0</v>
      </c>
      <c r="P303" s="14">
        <f>IFERROR(INDEX(#REF!,MATCH(bdd!$D303,#REF!,0)),0)</f>
        <v>0</v>
      </c>
      <c r="Q303" s="33">
        <f t="shared" si="39"/>
        <v>0</v>
      </c>
      <c r="R303" s="30">
        <f t="shared" si="40"/>
        <v>0</v>
      </c>
      <c r="S303" s="7">
        <f t="shared" si="31"/>
        <v>1</v>
      </c>
    </row>
    <row r="304" spans="1:19">
      <c r="A304" s="7"/>
      <c r="B304" s="92"/>
      <c r="C304" s="92"/>
      <c r="D304" s="7"/>
      <c r="E304" s="7"/>
      <c r="F304" s="7"/>
      <c r="G304" s="7" t="str">
        <f>IFERROR(INDEX(#REF!,MATCH($D304,#REF!,0)),"Pièce")</f>
        <v>Pièce</v>
      </c>
      <c r="H304" s="7">
        <f>IFERROR(INDEX(#REF!,MATCH(bdd!D304,#REF!,0)),0)</f>
        <v>0</v>
      </c>
      <c r="I304" s="7">
        <f>IFERROR(INDEX(#REF!,MATCH(bdd!D304,#REF!,0)),0)</f>
        <v>0</v>
      </c>
      <c r="J304" s="7">
        <f>IFERROR(K304/INDEX(#REF!,MATCH(bdd!D304,#REF!,0)),0)</f>
        <v>0</v>
      </c>
      <c r="K304" s="7">
        <f>IF(E304="",0,INDEX(#REF!,MATCH(bdd!E304,#REF!,0))+IF(F304="",0,INDEX(#REF!,MATCH(bdd!F304,#REF!,0))))</f>
        <v>0</v>
      </c>
      <c r="L304" s="7">
        <f>IFERROR(INDEX(#REF!,MATCH(bdd!D304,#REF!,0)),0)</f>
        <v>0</v>
      </c>
      <c r="M304" s="7">
        <f t="shared" si="38"/>
        <v>0</v>
      </c>
      <c r="N304" s="14">
        <f>IFERROR(INDEX(#REF!,MATCH(bdd!$D304,#REF!,0)),0)</f>
        <v>0</v>
      </c>
      <c r="O304" s="14">
        <f>IFERROR(INDEX(#REF!,MATCH(bdd!$D304,#REF!,0)),0)</f>
        <v>0</v>
      </c>
      <c r="P304" s="14">
        <f>IFERROR(INDEX(#REF!,MATCH(bdd!$D304,#REF!,0)),0)</f>
        <v>0</v>
      </c>
      <c r="Q304" s="33">
        <f t="shared" si="39"/>
        <v>0</v>
      </c>
      <c r="R304" s="30">
        <f t="shared" si="40"/>
        <v>0</v>
      </c>
      <c r="S304" s="7">
        <f t="shared" si="31"/>
        <v>1</v>
      </c>
    </row>
    <row r="305" spans="1:19">
      <c r="A305" s="7"/>
      <c r="B305" s="92"/>
      <c r="C305" s="92"/>
      <c r="D305" s="7"/>
      <c r="E305" s="7"/>
      <c r="F305" s="7"/>
      <c r="G305" s="7" t="str">
        <f>IFERROR(INDEX(#REF!,MATCH($D305,#REF!,0)),"Pièce")</f>
        <v>Pièce</v>
      </c>
      <c r="H305" s="7">
        <f>IFERROR(INDEX(#REF!,MATCH(bdd!D305,#REF!,0)),0)</f>
        <v>0</v>
      </c>
      <c r="I305" s="7">
        <f>IFERROR(INDEX(#REF!,MATCH(bdd!D305,#REF!,0)),0)</f>
        <v>0</v>
      </c>
      <c r="J305" s="7">
        <f>IFERROR(K305/INDEX(#REF!,MATCH(bdd!D305,#REF!,0)),0)</f>
        <v>0</v>
      </c>
      <c r="K305" s="7">
        <f>IF(E305="",0,INDEX(#REF!,MATCH(bdd!E305,#REF!,0))+IF(F305="",0,INDEX(#REF!,MATCH(bdd!F305,#REF!,0))))</f>
        <v>0</v>
      </c>
      <c r="L305" s="7">
        <f>IFERROR(INDEX(#REF!,MATCH(bdd!D305,#REF!,0)),0)</f>
        <v>0</v>
      </c>
      <c r="M305" s="7">
        <f t="shared" si="38"/>
        <v>0</v>
      </c>
      <c r="N305" s="14">
        <f>IFERROR(INDEX(#REF!,MATCH(bdd!$D305,#REF!,0)),0)</f>
        <v>0</v>
      </c>
      <c r="O305" s="14">
        <f>IFERROR(INDEX(#REF!,MATCH(bdd!$D305,#REF!,0)),0)</f>
        <v>0</v>
      </c>
      <c r="P305" s="14">
        <f>IFERROR(INDEX(#REF!,MATCH(bdd!$D305,#REF!,0)),0)</f>
        <v>0</v>
      </c>
      <c r="Q305" s="33">
        <f t="shared" si="39"/>
        <v>0</v>
      </c>
      <c r="R305" s="30">
        <f t="shared" si="40"/>
        <v>0</v>
      </c>
      <c r="S305" s="7">
        <f t="shared" si="31"/>
        <v>1</v>
      </c>
    </row>
    <row r="306" spans="1:19">
      <c r="A306" s="7"/>
      <c r="B306" s="92"/>
      <c r="C306" s="92"/>
      <c r="D306" s="7"/>
      <c r="E306" s="7"/>
      <c r="F306" s="7"/>
      <c r="G306" s="7" t="str">
        <f>IFERROR(INDEX(#REF!,MATCH($D306,#REF!,0)),"Pièce")</f>
        <v>Pièce</v>
      </c>
      <c r="H306" s="7">
        <f>IFERROR(INDEX(#REF!,MATCH(bdd!D306,#REF!,0)),0)</f>
        <v>0</v>
      </c>
      <c r="I306" s="7">
        <f>IFERROR(INDEX(#REF!,MATCH(bdd!D306,#REF!,0)),0)</f>
        <v>0</v>
      </c>
      <c r="J306" s="7">
        <f>IFERROR(K306/INDEX(#REF!,MATCH(bdd!D306,#REF!,0)),0)</f>
        <v>0</v>
      </c>
      <c r="K306" s="7">
        <f>IF(E306="",0,INDEX(#REF!,MATCH(bdd!E306,#REF!,0))+IF(F306="",0,INDEX(#REF!,MATCH(bdd!F306,#REF!,0))))</f>
        <v>0</v>
      </c>
      <c r="L306" s="7">
        <f>IFERROR(INDEX(#REF!,MATCH(bdd!D306,#REF!,0)),0)</f>
        <v>0</v>
      </c>
      <c r="M306" s="7">
        <f t="shared" si="38"/>
        <v>0</v>
      </c>
      <c r="N306" s="14">
        <f>IFERROR(INDEX(#REF!,MATCH(bdd!$D306,#REF!,0)),0)</f>
        <v>0</v>
      </c>
      <c r="O306" s="14">
        <f>IFERROR(INDEX(#REF!,MATCH(bdd!$D306,#REF!,0)),0)</f>
        <v>0</v>
      </c>
      <c r="P306" s="14">
        <f>IFERROR(INDEX(#REF!,MATCH(bdd!$D306,#REF!,0)),0)</f>
        <v>0</v>
      </c>
      <c r="Q306" s="33">
        <f t="shared" si="39"/>
        <v>0</v>
      </c>
      <c r="R306" s="30">
        <f t="shared" si="40"/>
        <v>0</v>
      </c>
      <c r="S306" s="7">
        <f t="shared" si="31"/>
        <v>1</v>
      </c>
    </row>
    <row r="307" spans="1:19">
      <c r="A307" s="7"/>
      <c r="B307" s="92"/>
      <c r="C307" s="92"/>
      <c r="D307" s="7"/>
      <c r="E307" s="7"/>
      <c r="F307" s="7"/>
      <c r="G307" s="7" t="str">
        <f>IFERROR(INDEX(#REF!,MATCH($D307,#REF!,0)),"Pièce")</f>
        <v>Pièce</v>
      </c>
      <c r="H307" s="7">
        <f>IFERROR(INDEX(#REF!,MATCH(bdd!D307,#REF!,0)),0)</f>
        <v>0</v>
      </c>
      <c r="I307" s="7">
        <f>IFERROR(INDEX(#REF!,MATCH(bdd!D307,#REF!,0)),0)</f>
        <v>0</v>
      </c>
      <c r="J307" s="7">
        <f>IFERROR(K307/INDEX(#REF!,MATCH(bdd!D307,#REF!,0)),0)</f>
        <v>0</v>
      </c>
      <c r="K307" s="7">
        <f>IF(E307="",0,INDEX(#REF!,MATCH(bdd!E307,#REF!,0))+IF(F307="",0,INDEX(#REF!,MATCH(bdd!F307,#REF!,0))))</f>
        <v>0</v>
      </c>
      <c r="L307" s="7">
        <f>IFERROR(INDEX(#REF!,MATCH(bdd!D307,#REF!,0)),0)</f>
        <v>0</v>
      </c>
      <c r="M307" s="7">
        <f t="shared" si="38"/>
        <v>0</v>
      </c>
      <c r="N307" s="14">
        <f>IFERROR(INDEX(#REF!,MATCH(bdd!$D307,#REF!,0)),0)</f>
        <v>0</v>
      </c>
      <c r="O307" s="14">
        <f>IFERROR(INDEX(#REF!,MATCH(bdd!$D307,#REF!,0)),0)</f>
        <v>0</v>
      </c>
      <c r="P307" s="14">
        <f>IFERROR(INDEX(#REF!,MATCH(bdd!$D307,#REF!,0)),0)</f>
        <v>0</v>
      </c>
      <c r="Q307" s="33">
        <f t="shared" si="39"/>
        <v>0</v>
      </c>
      <c r="R307" s="30">
        <f t="shared" si="40"/>
        <v>0</v>
      </c>
      <c r="S307" s="7">
        <f t="shared" si="31"/>
        <v>1</v>
      </c>
    </row>
    <row r="308" spans="1:19">
      <c r="A308" s="7"/>
      <c r="B308" s="92"/>
      <c r="C308" s="92"/>
      <c r="D308" s="7"/>
      <c r="E308" s="7"/>
      <c r="F308" s="7"/>
      <c r="G308" s="7" t="str">
        <f>IFERROR(INDEX(#REF!,MATCH($D308,#REF!,0)),"Pièce")</f>
        <v>Pièce</v>
      </c>
      <c r="H308" s="7">
        <f>IFERROR(INDEX(#REF!,MATCH(bdd!D308,#REF!,0)),0)</f>
        <v>0</v>
      </c>
      <c r="I308" s="7">
        <f>IFERROR(INDEX(#REF!,MATCH(bdd!D308,#REF!,0)),0)</f>
        <v>0</v>
      </c>
      <c r="J308" s="7">
        <f>IFERROR(K308/INDEX(#REF!,MATCH(bdd!D308,#REF!,0)),0)</f>
        <v>0</v>
      </c>
      <c r="K308" s="7">
        <f>IF(E308="",0,INDEX(#REF!,MATCH(bdd!E308,#REF!,0))+IF(F308="",0,INDEX(#REF!,MATCH(bdd!F308,#REF!,0))))</f>
        <v>0</v>
      </c>
      <c r="L308" s="7">
        <f>IFERROR(INDEX(#REF!,MATCH(bdd!D308,#REF!,0)),0)</f>
        <v>0</v>
      </c>
      <c r="M308" s="7">
        <f t="shared" si="38"/>
        <v>0</v>
      </c>
      <c r="N308" s="14">
        <f>IFERROR(INDEX(#REF!,MATCH(bdd!$D308,#REF!,0)),0)</f>
        <v>0</v>
      </c>
      <c r="O308" s="14">
        <f>IFERROR(INDEX(#REF!,MATCH(bdd!$D308,#REF!,0)),0)</f>
        <v>0</v>
      </c>
      <c r="P308" s="14">
        <f>IFERROR(INDEX(#REF!,MATCH(bdd!$D308,#REF!,0)),0)</f>
        <v>0</v>
      </c>
      <c r="Q308" s="33">
        <f t="shared" si="39"/>
        <v>0</v>
      </c>
      <c r="R308" s="30">
        <f t="shared" si="40"/>
        <v>0</v>
      </c>
      <c r="S308" s="7">
        <f t="shared" si="31"/>
        <v>1</v>
      </c>
    </row>
    <row r="309" spans="1:19">
      <c r="A309" s="7"/>
      <c r="B309" s="92"/>
      <c r="C309" s="92"/>
      <c r="D309" s="7"/>
      <c r="E309" s="7"/>
      <c r="F309" s="7"/>
      <c r="G309" s="7" t="str">
        <f>IFERROR(INDEX(#REF!,MATCH($D309,#REF!,0)),"Pièce")</f>
        <v>Pièce</v>
      </c>
      <c r="H309" s="7">
        <f>IFERROR(INDEX(#REF!,MATCH(bdd!D309,#REF!,0)),0)</f>
        <v>0</v>
      </c>
      <c r="I309" s="7">
        <f>IFERROR(INDEX(#REF!,MATCH(bdd!D309,#REF!,0)),0)</f>
        <v>0</v>
      </c>
      <c r="J309" s="7">
        <f>IFERROR(K309/INDEX(#REF!,MATCH(bdd!D309,#REF!,0)),0)</f>
        <v>0</v>
      </c>
      <c r="K309" s="7">
        <f>IF(E309="",0,INDEX(#REF!,MATCH(bdd!E309,#REF!,0))+IF(F309="",0,INDEX(#REF!,MATCH(bdd!F309,#REF!,0))))</f>
        <v>0</v>
      </c>
      <c r="L309" s="7">
        <f>IFERROR(INDEX(#REF!,MATCH(bdd!D309,#REF!,0)),0)</f>
        <v>0</v>
      </c>
      <c r="M309" s="7">
        <f t="shared" si="38"/>
        <v>0</v>
      </c>
      <c r="N309" s="14">
        <f>IFERROR(INDEX(#REF!,MATCH(bdd!$D309,#REF!,0)),0)</f>
        <v>0</v>
      </c>
      <c r="O309" s="14">
        <f>IFERROR(INDEX(#REF!,MATCH(bdd!$D309,#REF!,0)),0)</f>
        <v>0</v>
      </c>
      <c r="P309" s="14">
        <f>IFERROR(INDEX(#REF!,MATCH(bdd!$D309,#REF!,0)),0)</f>
        <v>0</v>
      </c>
      <c r="Q309" s="33">
        <f t="shared" si="39"/>
        <v>0</v>
      </c>
      <c r="R309" s="30">
        <f t="shared" si="40"/>
        <v>0</v>
      </c>
      <c r="S309" s="7">
        <f t="shared" si="31"/>
        <v>1</v>
      </c>
    </row>
    <row r="310" spans="1:19">
      <c r="A310" s="7"/>
      <c r="B310" s="92"/>
      <c r="C310" s="92"/>
      <c r="D310" s="7"/>
      <c r="E310" s="7"/>
      <c r="F310" s="7"/>
      <c r="G310" s="7"/>
      <c r="H310" s="7"/>
      <c r="I310" s="7"/>
      <c r="J310" s="7"/>
      <c r="K310" s="7"/>
      <c r="L310" s="7"/>
      <c r="M310" s="7"/>
      <c r="N310" s="7"/>
      <c r="O310" s="7"/>
      <c r="P310" s="7"/>
      <c r="Q310" s="7"/>
      <c r="R310" s="7"/>
      <c r="S310" s="7"/>
    </row>
    <row r="311" spans="1:19">
      <c r="A311" s="7"/>
      <c r="B311" s="92"/>
      <c r="C311" s="92"/>
      <c r="D311" s="7"/>
      <c r="E311" s="7"/>
      <c r="F311" s="7"/>
      <c r="G311" s="7"/>
      <c r="H311" s="7"/>
      <c r="I311" s="7"/>
      <c r="J311" s="7"/>
      <c r="K311" s="7"/>
      <c r="L311" s="7"/>
      <c r="M311" s="7"/>
      <c r="N311" s="7"/>
      <c r="O311" s="7"/>
      <c r="P311" s="7"/>
      <c r="Q311" s="7"/>
      <c r="R311" s="7"/>
      <c r="S311" s="7"/>
    </row>
    <row r="312" spans="1:19">
      <c r="A312" s="7"/>
      <c r="B312" s="92"/>
      <c r="C312" s="92"/>
      <c r="D312" s="7"/>
      <c r="E312" s="7"/>
      <c r="F312" s="7"/>
      <c r="G312" s="7"/>
      <c r="H312" s="7"/>
      <c r="I312" s="7"/>
      <c r="J312" s="7"/>
      <c r="K312" s="7"/>
      <c r="L312" s="7"/>
      <c r="M312" s="7"/>
      <c r="N312" s="7"/>
      <c r="O312" s="7"/>
      <c r="P312" s="7"/>
      <c r="Q312" s="7"/>
      <c r="R312" s="7"/>
      <c r="S312" s="7"/>
    </row>
    <row r="313" spans="1:19">
      <c r="A313" s="7"/>
      <c r="B313" s="92"/>
      <c r="C313" s="92"/>
      <c r="D313" s="7"/>
      <c r="E313" s="7"/>
      <c r="F313" s="7"/>
      <c r="G313" s="7"/>
      <c r="H313" s="7"/>
      <c r="I313" s="7"/>
      <c r="J313" s="7"/>
      <c r="K313" s="7"/>
      <c r="L313" s="7"/>
      <c r="M313" s="7"/>
      <c r="N313" s="7"/>
      <c r="O313" s="7"/>
      <c r="P313" s="7"/>
      <c r="Q313" s="7"/>
      <c r="R313" s="7"/>
      <c r="S313" s="7"/>
    </row>
    <row r="314" spans="1:19">
      <c r="A314" s="7"/>
      <c r="B314" s="92"/>
      <c r="C314" s="92"/>
      <c r="D314" s="7"/>
      <c r="E314" s="7"/>
      <c r="F314" s="7"/>
      <c r="G314" s="7"/>
      <c r="H314" s="7"/>
      <c r="I314" s="7"/>
      <c r="J314" s="7"/>
      <c r="K314" s="7"/>
      <c r="L314" s="7"/>
      <c r="M314" s="7"/>
      <c r="N314" s="7"/>
      <c r="O314" s="7"/>
      <c r="P314" s="7"/>
      <c r="Q314" s="7"/>
      <c r="R314" s="7"/>
      <c r="S314" s="7"/>
    </row>
    <row r="315" spans="1:19">
      <c r="A315" s="7"/>
      <c r="B315" s="92"/>
      <c r="C315" s="92"/>
      <c r="D315" s="7"/>
      <c r="E315" s="7"/>
      <c r="F315" s="7"/>
      <c r="G315" s="7"/>
      <c r="H315" s="7"/>
      <c r="I315" s="7"/>
      <c r="J315" s="7"/>
      <c r="K315" s="7"/>
      <c r="L315" s="7"/>
      <c r="M315" s="7"/>
      <c r="N315" s="7"/>
      <c r="O315" s="7"/>
      <c r="P315" s="7"/>
      <c r="Q315" s="7"/>
      <c r="R315" s="7"/>
      <c r="S315" s="7"/>
    </row>
    <row r="316" spans="1:19">
      <c r="A316" s="7"/>
      <c r="B316" s="92"/>
      <c r="C316" s="92"/>
      <c r="D316" s="7"/>
      <c r="E316" s="7"/>
      <c r="F316" s="7"/>
      <c r="G316" s="7"/>
      <c r="H316" s="7"/>
      <c r="I316" s="7"/>
      <c r="J316" s="7"/>
      <c r="K316" s="7"/>
      <c r="L316" s="7"/>
      <c r="M316" s="7"/>
      <c r="N316" s="7"/>
      <c r="O316" s="7"/>
      <c r="P316" s="7"/>
      <c r="Q316" s="7"/>
      <c r="R316" s="7"/>
      <c r="S316" s="7"/>
    </row>
    <row r="317" spans="1:19">
      <c r="A317" s="7"/>
      <c r="B317" s="92"/>
      <c r="C317" s="92"/>
      <c r="D317" s="7"/>
      <c r="E317" s="7"/>
      <c r="F317" s="7"/>
      <c r="G317" s="7"/>
      <c r="H317" s="7"/>
      <c r="I317" s="7"/>
      <c r="J317" s="7"/>
      <c r="K317" s="7"/>
      <c r="L317" s="7"/>
      <c r="M317" s="7"/>
      <c r="N317" s="7"/>
      <c r="O317" s="7"/>
      <c r="P317" s="7"/>
      <c r="Q317" s="7"/>
      <c r="R317" s="7"/>
      <c r="S317" s="7"/>
    </row>
    <row r="318" spans="1:19">
      <c r="A318" s="7"/>
      <c r="B318" s="92"/>
      <c r="C318" s="92"/>
      <c r="D318" s="7"/>
      <c r="E318" s="7"/>
      <c r="F318" s="7"/>
      <c r="G318" s="7"/>
      <c r="H318" s="7"/>
      <c r="I318" s="7"/>
      <c r="J318" s="7"/>
      <c r="K318" s="7"/>
      <c r="L318" s="7"/>
      <c r="M318" s="7"/>
      <c r="N318" s="7"/>
      <c r="O318" s="7"/>
      <c r="P318" s="7"/>
      <c r="Q318" s="7"/>
      <c r="R318" s="7"/>
      <c r="S318" s="7"/>
    </row>
    <row r="319" spans="1:19">
      <c r="A319" s="7"/>
      <c r="B319" s="92"/>
      <c r="C319" s="92"/>
      <c r="D319" s="7"/>
      <c r="E319" s="7"/>
      <c r="F319" s="7"/>
      <c r="G319" s="7"/>
      <c r="H319" s="7"/>
      <c r="I319" s="7"/>
      <c r="J319" s="7"/>
      <c r="K319" s="7"/>
      <c r="L319" s="7"/>
      <c r="M319" s="7"/>
      <c r="N319" s="7"/>
      <c r="O319" s="7"/>
      <c r="P319" s="7"/>
      <c r="Q319" s="7"/>
      <c r="R319" s="7"/>
      <c r="S319" s="7"/>
    </row>
    <row r="320" spans="1:19">
      <c r="A320" s="7"/>
      <c r="B320" s="92"/>
      <c r="C320" s="92"/>
      <c r="D320" s="7"/>
      <c r="E320" s="7"/>
      <c r="F320" s="7"/>
      <c r="G320" s="7"/>
      <c r="H320" s="7"/>
      <c r="I320" s="7"/>
      <c r="J320" s="7"/>
      <c r="K320" s="7"/>
      <c r="L320" s="7"/>
      <c r="M320" s="7"/>
      <c r="N320" s="7"/>
      <c r="O320" s="7"/>
      <c r="P320" s="7"/>
      <c r="Q320" s="7"/>
      <c r="R320" s="7"/>
      <c r="S320" s="7"/>
    </row>
    <row r="321" spans="1:19">
      <c r="A321" s="7"/>
      <c r="B321" s="92"/>
      <c r="C321" s="92"/>
      <c r="D321" s="7"/>
      <c r="E321" s="7"/>
      <c r="F321" s="7"/>
      <c r="G321" s="7"/>
      <c r="H321" s="7"/>
      <c r="I321" s="7"/>
      <c r="J321" s="7"/>
      <c r="K321" s="7"/>
      <c r="L321" s="7"/>
      <c r="M321" s="7"/>
      <c r="N321" s="7"/>
      <c r="O321" s="7"/>
      <c r="P321" s="7"/>
      <c r="Q321" s="7"/>
      <c r="R321" s="7"/>
      <c r="S321" s="7"/>
    </row>
    <row r="322" spans="1:19">
      <c r="A322" s="7"/>
      <c r="B322" s="92"/>
      <c r="C322" s="92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7"/>
      <c r="O322" s="7"/>
      <c r="P322" s="7"/>
      <c r="Q322" s="7"/>
      <c r="R322" s="7"/>
      <c r="S322" s="7"/>
    </row>
    <row r="323" spans="1:19">
      <c r="A323" s="7"/>
      <c r="B323" s="92"/>
      <c r="C323" s="92"/>
      <c r="D323" s="7"/>
      <c r="E323" s="7"/>
      <c r="F323" s="7"/>
      <c r="G323" s="7"/>
      <c r="H323" s="7"/>
      <c r="I323" s="7"/>
      <c r="J323" s="7"/>
      <c r="K323" s="7"/>
      <c r="L323" s="7"/>
      <c r="M323" s="7"/>
      <c r="N323" s="7"/>
      <c r="O323" s="7"/>
      <c r="P323" s="7"/>
      <c r="Q323" s="7"/>
      <c r="R323" s="7"/>
      <c r="S323" s="7"/>
    </row>
    <row r="324" spans="1:19">
      <c r="A324" s="7"/>
      <c r="B324" s="92"/>
      <c r="C324" s="92"/>
      <c r="D324" s="7"/>
      <c r="E324" s="7"/>
      <c r="F324" s="7"/>
      <c r="G324" s="7"/>
      <c r="H324" s="7"/>
      <c r="I324" s="7"/>
      <c r="J324" s="7"/>
      <c r="K324" s="7"/>
      <c r="L324" s="7"/>
      <c r="M324" s="7"/>
      <c r="N324" s="7"/>
      <c r="O324" s="7"/>
      <c r="P324" s="7"/>
      <c r="Q324" s="7"/>
      <c r="R324" s="7"/>
      <c r="S324" s="7"/>
    </row>
    <row r="325" spans="1:19">
      <c r="A325" s="7"/>
      <c r="B325" s="92"/>
      <c r="C325" s="92"/>
      <c r="D325" s="7"/>
      <c r="E325" s="7"/>
      <c r="F325" s="7"/>
      <c r="G325" s="7"/>
      <c r="H325" s="7"/>
      <c r="I325" s="7"/>
      <c r="J325" s="7"/>
      <c r="K325" s="7"/>
      <c r="L325" s="7"/>
      <c r="M325" s="7"/>
      <c r="N325" s="7"/>
      <c r="O325" s="7"/>
      <c r="P325" s="7"/>
      <c r="Q325" s="7"/>
      <c r="R325" s="7"/>
      <c r="S325" s="7"/>
    </row>
    <row r="326" spans="1:19">
      <c r="A326" s="7"/>
      <c r="B326" s="92"/>
      <c r="C326" s="92"/>
      <c r="D326" s="7"/>
      <c r="E326" s="7"/>
      <c r="F326" s="7"/>
      <c r="G326" s="7"/>
      <c r="H326" s="7"/>
      <c r="I326" s="7"/>
      <c r="J326" s="7"/>
      <c r="K326" s="7"/>
      <c r="L326" s="7"/>
      <c r="M326" s="7"/>
      <c r="N326" s="7"/>
      <c r="O326" s="7"/>
      <c r="P326" s="7"/>
      <c r="Q326" s="7"/>
      <c r="R326" s="7"/>
      <c r="S326" s="7"/>
    </row>
    <row r="327" spans="1:19">
      <c r="A327" s="7"/>
      <c r="B327" s="92"/>
      <c r="C327" s="92"/>
      <c r="D327" s="7"/>
      <c r="E327" s="7"/>
      <c r="F327" s="7"/>
      <c r="G327" s="7"/>
      <c r="H327" s="7"/>
      <c r="I327" s="7"/>
      <c r="J327" s="7"/>
      <c r="K327" s="7"/>
      <c r="L327" s="7"/>
      <c r="M327" s="7"/>
      <c r="N327" s="7"/>
      <c r="O327" s="7"/>
      <c r="P327" s="7"/>
      <c r="Q327" s="7"/>
      <c r="R327" s="7"/>
      <c r="S327" s="7"/>
    </row>
    <row r="328" spans="1:19">
      <c r="A328" s="7"/>
      <c r="B328" s="92"/>
      <c r="C328" s="92"/>
      <c r="D328" s="7"/>
      <c r="E328" s="7"/>
      <c r="F328" s="7"/>
      <c r="G328" s="7"/>
      <c r="H328" s="7"/>
      <c r="I328" s="7"/>
      <c r="J328" s="7"/>
      <c r="K328" s="7"/>
      <c r="L328" s="7"/>
      <c r="M328" s="7"/>
      <c r="N328" s="7"/>
      <c r="O328" s="7"/>
      <c r="P328" s="7"/>
      <c r="Q328" s="7"/>
      <c r="R328" s="7"/>
      <c r="S328" s="7"/>
    </row>
    <row r="329" spans="1:19">
      <c r="A329" s="7"/>
      <c r="B329" s="92"/>
      <c r="C329" s="92"/>
      <c r="D329" s="7"/>
      <c r="E329" s="7"/>
      <c r="F329" s="7"/>
      <c r="G329" s="7"/>
      <c r="H329" s="7"/>
      <c r="I329" s="7"/>
      <c r="J329" s="7"/>
      <c r="K329" s="7"/>
      <c r="L329" s="7"/>
      <c r="M329" s="7"/>
      <c r="N329" s="7"/>
      <c r="O329" s="7"/>
      <c r="P329" s="7"/>
      <c r="Q329" s="7"/>
      <c r="R329" s="7"/>
      <c r="S329" s="7"/>
    </row>
    <row r="330" spans="1:19">
      <c r="A330" s="7"/>
      <c r="B330" s="92"/>
      <c r="C330" s="92"/>
      <c r="D330" s="7"/>
      <c r="E330" s="7"/>
      <c r="F330" s="7"/>
      <c r="G330" s="7"/>
      <c r="H330" s="7"/>
      <c r="I330" s="7"/>
      <c r="J330" s="7"/>
      <c r="K330" s="7"/>
      <c r="L330" s="7"/>
      <c r="M330" s="7"/>
      <c r="N330" s="7"/>
      <c r="O330" s="7"/>
      <c r="P330" s="7"/>
      <c r="Q330" s="7"/>
      <c r="R330" s="7"/>
      <c r="S330" s="7"/>
    </row>
    <row r="331" spans="1:19">
      <c r="A331" s="7"/>
      <c r="B331" s="92"/>
      <c r="C331" s="92"/>
      <c r="D331" s="7"/>
      <c r="E331" s="7"/>
      <c r="F331" s="7"/>
      <c r="G331" s="7"/>
      <c r="H331" s="7"/>
      <c r="I331" s="7"/>
      <c r="J331" s="7"/>
      <c r="K331" s="7"/>
      <c r="L331" s="7"/>
      <c r="M331" s="7"/>
      <c r="N331" s="7"/>
      <c r="O331" s="7"/>
      <c r="P331" s="7"/>
      <c r="Q331" s="7"/>
      <c r="R331" s="7"/>
      <c r="S331" s="7"/>
    </row>
    <row r="332" spans="1:19">
      <c r="A332" s="7"/>
      <c r="B332" s="92"/>
      <c r="C332" s="92"/>
      <c r="D332" s="7"/>
      <c r="E332" s="7"/>
      <c r="F332" s="7"/>
      <c r="G332" s="7"/>
      <c r="H332" s="7"/>
      <c r="I332" s="7"/>
      <c r="J332" s="7"/>
      <c r="K332" s="7"/>
      <c r="L332" s="7"/>
      <c r="M332" s="7"/>
      <c r="N332" s="7"/>
      <c r="O332" s="7"/>
      <c r="P332" s="7"/>
      <c r="Q332" s="7"/>
      <c r="R332" s="7"/>
      <c r="S332" s="7"/>
    </row>
    <row r="333" spans="1:19">
      <c r="A333" s="7"/>
      <c r="B333" s="92"/>
      <c r="C333" s="92"/>
      <c r="D333" s="7"/>
      <c r="E333" s="7"/>
      <c r="F333" s="7"/>
      <c r="G333" s="7"/>
      <c r="H333" s="7"/>
      <c r="I333" s="7"/>
      <c r="J333" s="7"/>
      <c r="K333" s="7"/>
      <c r="L333" s="7"/>
      <c r="M333" s="7"/>
      <c r="N333" s="7"/>
      <c r="O333" s="7"/>
      <c r="P333" s="7"/>
      <c r="Q333" s="7"/>
      <c r="R333" s="7"/>
      <c r="S333" s="7"/>
    </row>
    <row r="334" spans="1:19">
      <c r="A334" s="7"/>
      <c r="B334" s="92"/>
      <c r="C334" s="92"/>
      <c r="D334" s="7"/>
      <c r="E334" s="7"/>
      <c r="F334" s="7"/>
      <c r="G334" s="7"/>
      <c r="H334" s="7"/>
      <c r="I334" s="7"/>
      <c r="J334" s="7"/>
      <c r="K334" s="7"/>
      <c r="L334" s="7"/>
      <c r="M334" s="7"/>
      <c r="N334" s="7"/>
      <c r="O334" s="7"/>
      <c r="P334" s="7"/>
      <c r="Q334" s="7"/>
      <c r="R334" s="7"/>
      <c r="S334" s="7"/>
    </row>
    <row r="335" spans="1:19">
      <c r="A335" s="7"/>
      <c r="B335" s="92"/>
      <c r="C335" s="92"/>
      <c r="D335" s="7"/>
      <c r="E335" s="7"/>
      <c r="F335" s="7"/>
      <c r="G335" s="7"/>
      <c r="H335" s="7"/>
      <c r="I335" s="7"/>
      <c r="J335" s="7"/>
      <c r="K335" s="7"/>
      <c r="L335" s="7"/>
      <c r="M335" s="7"/>
      <c r="N335" s="7"/>
      <c r="O335" s="7"/>
      <c r="P335" s="7"/>
      <c r="Q335" s="7"/>
      <c r="R335" s="7"/>
      <c r="S335" s="7"/>
    </row>
    <row r="336" spans="1:19">
      <c r="A336" s="7"/>
      <c r="B336" s="92"/>
      <c r="C336" s="92"/>
      <c r="D336" s="7"/>
      <c r="E336" s="7"/>
      <c r="F336" s="7"/>
      <c r="G336" s="7"/>
      <c r="H336" s="7"/>
      <c r="I336" s="7"/>
      <c r="J336" s="7"/>
      <c r="K336" s="7"/>
      <c r="L336" s="7"/>
      <c r="M336" s="7"/>
      <c r="N336" s="7"/>
      <c r="O336" s="7"/>
      <c r="P336" s="7"/>
      <c r="Q336" s="7"/>
      <c r="R336" s="7"/>
      <c r="S336" s="7"/>
    </row>
    <row r="337" spans="1:19">
      <c r="A337" s="7"/>
      <c r="B337" s="92"/>
      <c r="C337" s="92"/>
      <c r="D337" s="7"/>
      <c r="E337" s="7"/>
      <c r="F337" s="7"/>
      <c r="G337" s="7"/>
      <c r="H337" s="7"/>
      <c r="I337" s="7"/>
      <c r="J337" s="7"/>
      <c r="K337" s="7"/>
      <c r="L337" s="7"/>
      <c r="M337" s="7"/>
      <c r="N337" s="7"/>
      <c r="O337" s="7"/>
      <c r="P337" s="7"/>
      <c r="Q337" s="7"/>
      <c r="R337" s="7"/>
      <c r="S337" s="7"/>
    </row>
    <row r="338" spans="1:19">
      <c r="A338" s="7"/>
      <c r="B338" s="92"/>
      <c r="C338" s="92"/>
      <c r="D338" s="7"/>
      <c r="E338" s="7"/>
      <c r="F338" s="7"/>
      <c r="G338" s="7"/>
      <c r="H338" s="7"/>
      <c r="I338" s="7"/>
      <c r="J338" s="7"/>
      <c r="K338" s="7"/>
      <c r="L338" s="7"/>
      <c r="M338" s="7"/>
      <c r="N338" s="7"/>
      <c r="O338" s="7"/>
      <c r="P338" s="7"/>
      <c r="Q338" s="7"/>
      <c r="R338" s="7"/>
      <c r="S338" s="7"/>
    </row>
    <row r="339" spans="1:19">
      <c r="A339" s="7"/>
      <c r="B339" s="92"/>
      <c r="C339" s="92"/>
      <c r="D339" s="7"/>
      <c r="E339" s="7"/>
      <c r="F339" s="7"/>
      <c r="G339" s="7"/>
      <c r="H339" s="7"/>
      <c r="I339" s="7"/>
      <c r="J339" s="7"/>
      <c r="K339" s="7"/>
      <c r="L339" s="7"/>
      <c r="M339" s="7"/>
      <c r="N339" s="7"/>
      <c r="O339" s="7"/>
      <c r="P339" s="7"/>
      <c r="Q339" s="7"/>
      <c r="R339" s="7"/>
      <c r="S339" s="7"/>
    </row>
    <row r="340" spans="1:19">
      <c r="A340" s="7"/>
      <c r="B340" s="92"/>
      <c r="C340" s="92"/>
      <c r="D340" s="7"/>
      <c r="E340" s="7"/>
      <c r="F340" s="7"/>
      <c r="G340" s="7"/>
      <c r="H340" s="7"/>
      <c r="I340" s="7"/>
      <c r="J340" s="7"/>
      <c r="K340" s="7"/>
      <c r="L340" s="7"/>
      <c r="M340" s="7"/>
      <c r="N340" s="7"/>
      <c r="O340" s="7"/>
      <c r="P340" s="7"/>
      <c r="Q340" s="7"/>
      <c r="R340" s="7"/>
      <c r="S340" s="7"/>
    </row>
    <row r="341" spans="1:19">
      <c r="A341" s="7"/>
      <c r="B341" s="92"/>
      <c r="C341" s="92"/>
      <c r="D341" s="7"/>
      <c r="E341" s="7"/>
      <c r="F341" s="7"/>
      <c r="G341" s="7"/>
      <c r="H341" s="7"/>
      <c r="I341" s="7"/>
      <c r="J341" s="7"/>
      <c r="K341" s="7"/>
      <c r="L341" s="7"/>
      <c r="M341" s="7"/>
      <c r="N341" s="7"/>
      <c r="O341" s="7"/>
      <c r="P341" s="7"/>
      <c r="Q341" s="7"/>
      <c r="R341" s="7"/>
      <c r="S341" s="7"/>
    </row>
    <row r="342" spans="1:19">
      <c r="A342" s="7"/>
      <c r="B342" s="92"/>
      <c r="C342" s="92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7"/>
      <c r="O342" s="7"/>
      <c r="P342" s="7"/>
      <c r="Q342" s="7"/>
      <c r="R342" s="7"/>
      <c r="S342" s="7"/>
    </row>
    <row r="343" spans="1:19">
      <c r="A343" s="7"/>
      <c r="B343" s="92"/>
      <c r="C343" s="92"/>
      <c r="D343" s="7"/>
      <c r="E343" s="7"/>
      <c r="F343" s="7"/>
      <c r="G343" s="7"/>
      <c r="H343" s="7"/>
      <c r="I343" s="7"/>
      <c r="J343" s="7"/>
      <c r="K343" s="7"/>
      <c r="L343" s="7"/>
      <c r="M343" s="7"/>
      <c r="N343" s="7"/>
      <c r="O343" s="7"/>
      <c r="P343" s="7"/>
      <c r="Q343" s="7"/>
      <c r="R343" s="7"/>
      <c r="S343" s="7"/>
    </row>
    <row r="344" spans="1:19">
      <c r="A344" s="7"/>
      <c r="B344" s="92"/>
      <c r="C344" s="92"/>
      <c r="D344" s="7"/>
      <c r="E344" s="7"/>
      <c r="F344" s="7"/>
      <c r="G344" s="7"/>
      <c r="H344" s="7"/>
      <c r="I344" s="7"/>
      <c r="J344" s="7"/>
      <c r="K344" s="7"/>
      <c r="L344" s="7"/>
      <c r="M344" s="7"/>
      <c r="N344" s="7"/>
      <c r="O344" s="7"/>
      <c r="P344" s="7"/>
      <c r="Q344" s="7"/>
      <c r="R344" s="7"/>
      <c r="S344" s="7"/>
    </row>
    <row r="345" spans="1:19">
      <c r="A345" s="7"/>
      <c r="B345" s="92"/>
      <c r="C345" s="92"/>
      <c r="D345" s="7"/>
      <c r="E345" s="7"/>
      <c r="F345" s="7"/>
      <c r="G345" s="7"/>
      <c r="H345" s="7"/>
      <c r="I345" s="7"/>
      <c r="J345" s="7"/>
      <c r="K345" s="7"/>
      <c r="L345" s="7"/>
      <c r="M345" s="7"/>
      <c r="N345" s="7"/>
      <c r="O345" s="7"/>
      <c r="P345" s="7"/>
      <c r="Q345" s="7"/>
      <c r="R345" s="7"/>
      <c r="S345" s="7"/>
    </row>
    <row r="346" spans="1:19">
      <c r="A346" s="7"/>
      <c r="B346" s="92"/>
      <c r="C346" s="92"/>
      <c r="D346" s="7"/>
      <c r="E346" s="7"/>
      <c r="F346" s="7"/>
      <c r="G346" s="7"/>
      <c r="H346" s="7"/>
      <c r="I346" s="7"/>
      <c r="J346" s="7"/>
      <c r="K346" s="7"/>
      <c r="L346" s="7"/>
      <c r="M346" s="7"/>
      <c r="N346" s="7"/>
      <c r="O346" s="7"/>
      <c r="P346" s="7"/>
      <c r="Q346" s="7"/>
      <c r="R346" s="7"/>
      <c r="S346" s="7"/>
    </row>
    <row r="347" spans="1:19">
      <c r="A347" s="7"/>
      <c r="B347" s="92"/>
      <c r="C347" s="92"/>
      <c r="D347" s="7"/>
      <c r="E347" s="7"/>
      <c r="F347" s="7"/>
      <c r="G347" s="7"/>
      <c r="H347" s="7"/>
      <c r="I347" s="7"/>
      <c r="J347" s="7"/>
      <c r="K347" s="7"/>
      <c r="L347" s="7"/>
      <c r="M347" s="7"/>
      <c r="N347" s="7"/>
      <c r="O347" s="7"/>
      <c r="P347" s="7"/>
      <c r="Q347" s="7"/>
      <c r="R347" s="7"/>
      <c r="S347" s="7"/>
    </row>
    <row r="348" spans="1:19">
      <c r="A348" s="7"/>
      <c r="B348" s="92"/>
      <c r="C348" s="92"/>
      <c r="D348" s="7"/>
      <c r="E348" s="7"/>
      <c r="F348" s="7"/>
      <c r="G348" s="7"/>
      <c r="H348" s="7"/>
      <c r="I348" s="7"/>
      <c r="J348" s="7"/>
      <c r="K348" s="7"/>
      <c r="L348" s="7"/>
      <c r="M348" s="7"/>
      <c r="N348" s="7"/>
      <c r="O348" s="7"/>
      <c r="P348" s="7"/>
      <c r="Q348" s="7"/>
      <c r="R348" s="7"/>
      <c r="S348" s="7"/>
    </row>
    <row r="349" spans="1:19">
      <c r="A349" s="7"/>
      <c r="B349" s="92"/>
      <c r="C349" s="92"/>
      <c r="D349" s="7"/>
      <c r="E349" s="7"/>
      <c r="F349" s="7"/>
      <c r="G349" s="7"/>
      <c r="H349" s="7"/>
      <c r="I349" s="7"/>
      <c r="J349" s="7"/>
      <c r="K349" s="7"/>
      <c r="L349" s="7"/>
      <c r="M349" s="7"/>
      <c r="N349" s="7"/>
      <c r="O349" s="7"/>
      <c r="P349" s="7"/>
      <c r="Q349" s="7"/>
      <c r="R349" s="7"/>
      <c r="S349" s="7"/>
    </row>
    <row r="350" spans="1:19">
      <c r="A350" s="7"/>
      <c r="B350" s="92"/>
      <c r="C350" s="92"/>
      <c r="D350" s="7"/>
      <c r="E350" s="7"/>
      <c r="F350" s="7"/>
      <c r="G350" s="7"/>
      <c r="H350" s="7"/>
      <c r="I350" s="7"/>
      <c r="J350" s="7"/>
      <c r="K350" s="7"/>
      <c r="L350" s="7"/>
      <c r="M350" s="7"/>
      <c r="N350" s="7"/>
      <c r="O350" s="7"/>
      <c r="P350" s="7"/>
      <c r="Q350" s="7"/>
      <c r="R350" s="7"/>
      <c r="S350" s="7"/>
    </row>
    <row r="351" spans="1:19">
      <c r="A351" s="7"/>
      <c r="B351" s="92"/>
      <c r="C351" s="92"/>
      <c r="D351" s="7"/>
      <c r="E351" s="7"/>
      <c r="F351" s="7"/>
      <c r="G351" s="7"/>
      <c r="H351" s="7"/>
      <c r="I351" s="7"/>
      <c r="J351" s="7"/>
      <c r="K351" s="7"/>
      <c r="L351" s="7"/>
      <c r="M351" s="7"/>
      <c r="N351" s="7"/>
      <c r="O351" s="7"/>
      <c r="P351" s="7"/>
      <c r="Q351" s="7"/>
      <c r="R351" s="7"/>
      <c r="S351" s="7"/>
    </row>
    <row r="352" spans="1:19">
      <c r="A352" s="7"/>
      <c r="B352" s="92"/>
      <c r="C352" s="92"/>
      <c r="D352" s="7"/>
      <c r="E352" s="7"/>
      <c r="F352" s="7"/>
      <c r="G352" s="7"/>
      <c r="H352" s="7"/>
      <c r="I352" s="7"/>
      <c r="J352" s="7"/>
      <c r="K352" s="7"/>
      <c r="L352" s="7"/>
      <c r="M352" s="7"/>
      <c r="N352" s="7"/>
      <c r="O352" s="7"/>
      <c r="P352" s="7"/>
      <c r="Q352" s="7"/>
      <c r="R352" s="7"/>
      <c r="S352" s="7"/>
    </row>
    <row r="353" spans="1:19">
      <c r="A353" s="7"/>
      <c r="B353" s="92"/>
      <c r="C353" s="92"/>
      <c r="D353" s="7"/>
      <c r="E353" s="7"/>
      <c r="F353" s="7"/>
      <c r="G353" s="7"/>
      <c r="H353" s="7"/>
      <c r="I353" s="7"/>
      <c r="J353" s="7"/>
      <c r="K353" s="7"/>
      <c r="L353" s="7"/>
      <c r="M353" s="7"/>
      <c r="N353" s="7"/>
      <c r="O353" s="7"/>
      <c r="P353" s="7"/>
      <c r="Q353" s="7"/>
      <c r="R353" s="7"/>
      <c r="S353" s="7"/>
    </row>
    <row r="354" spans="1:19">
      <c r="A354" s="7"/>
      <c r="B354" s="92"/>
      <c r="C354" s="92"/>
      <c r="D354" s="7"/>
      <c r="E354" s="7"/>
      <c r="F354" s="7"/>
      <c r="G354" s="7"/>
      <c r="H354" s="7"/>
      <c r="I354" s="7"/>
      <c r="J354" s="7"/>
      <c r="K354" s="7"/>
      <c r="L354" s="7"/>
      <c r="M354" s="7"/>
      <c r="N354" s="7"/>
      <c r="O354" s="7"/>
      <c r="P354" s="7"/>
      <c r="Q354" s="7"/>
      <c r="R354" s="7"/>
      <c r="S354" s="7"/>
    </row>
    <row r="355" spans="1:19">
      <c r="A355" s="7"/>
      <c r="B355" s="92"/>
      <c r="C355" s="92"/>
      <c r="D355" s="7"/>
      <c r="E355" s="7"/>
      <c r="F355" s="7"/>
      <c r="G355" s="7"/>
      <c r="H355" s="7"/>
      <c r="I355" s="7"/>
      <c r="J355" s="7"/>
      <c r="K355" s="7"/>
      <c r="L355" s="7"/>
      <c r="M355" s="7"/>
      <c r="N355" s="7"/>
      <c r="O355" s="7"/>
      <c r="P355" s="7"/>
      <c r="Q355" s="7"/>
      <c r="R355" s="7"/>
      <c r="S355" s="7"/>
    </row>
    <row r="356" spans="1:19">
      <c r="A356" s="7"/>
      <c r="B356" s="92"/>
      <c r="C356" s="92"/>
      <c r="D356" s="7"/>
      <c r="E356" s="7"/>
      <c r="F356" s="7"/>
      <c r="G356" s="7"/>
      <c r="H356" s="7"/>
      <c r="I356" s="7"/>
      <c r="J356" s="7"/>
      <c r="K356" s="7"/>
      <c r="L356" s="7"/>
      <c r="M356" s="7"/>
      <c r="N356" s="7"/>
      <c r="O356" s="7"/>
      <c r="P356" s="7"/>
      <c r="Q356" s="7"/>
      <c r="R356" s="7"/>
      <c r="S356" s="7"/>
    </row>
    <row r="357" spans="1:19">
      <c r="A357" s="7"/>
      <c r="B357" s="92"/>
      <c r="C357" s="92"/>
      <c r="D357" s="7"/>
      <c r="E357" s="7"/>
      <c r="F357" s="7"/>
      <c r="G357" s="7"/>
      <c r="H357" s="7"/>
      <c r="I357" s="7"/>
      <c r="J357" s="7"/>
      <c r="K357" s="7"/>
      <c r="L357" s="7"/>
      <c r="M357" s="7"/>
      <c r="N357" s="7"/>
      <c r="O357" s="7"/>
      <c r="P357" s="7"/>
      <c r="Q357" s="7"/>
      <c r="R357" s="7"/>
      <c r="S357" s="7"/>
    </row>
    <row r="358" spans="1:19">
      <c r="A358" s="7"/>
      <c r="B358" s="92"/>
      <c r="C358" s="92"/>
      <c r="D358" s="7"/>
      <c r="E358" s="7"/>
      <c r="F358" s="7"/>
      <c r="G358" s="7"/>
      <c r="H358" s="7"/>
      <c r="I358" s="7"/>
      <c r="J358" s="7"/>
      <c r="K358" s="7"/>
      <c r="L358" s="7"/>
      <c r="M358" s="7"/>
      <c r="N358" s="7"/>
      <c r="O358" s="7"/>
      <c r="P358" s="7"/>
      <c r="Q358" s="7"/>
      <c r="R358" s="7"/>
      <c r="S358" s="7"/>
    </row>
    <row r="359" spans="1:19">
      <c r="A359" s="7"/>
      <c r="B359" s="92"/>
      <c r="C359" s="92"/>
      <c r="D359" s="7"/>
      <c r="E359" s="7"/>
      <c r="F359" s="7"/>
      <c r="G359" s="7"/>
      <c r="H359" s="7"/>
      <c r="I359" s="7"/>
      <c r="J359" s="7"/>
      <c r="K359" s="7"/>
      <c r="L359" s="7"/>
      <c r="M359" s="7"/>
      <c r="N359" s="7"/>
      <c r="O359" s="7"/>
      <c r="P359" s="7"/>
      <c r="Q359" s="7"/>
      <c r="R359" s="7"/>
      <c r="S359" s="7"/>
    </row>
    <row r="360" spans="1:19">
      <c r="A360" s="7"/>
      <c r="B360" s="92"/>
      <c r="C360" s="92"/>
      <c r="D360" s="7"/>
      <c r="E360" s="7"/>
      <c r="F360" s="7"/>
      <c r="G360" s="7"/>
      <c r="H360" s="7"/>
      <c r="I360" s="7"/>
      <c r="J360" s="7"/>
      <c r="K360" s="7"/>
      <c r="L360" s="7"/>
      <c r="M360" s="7"/>
      <c r="N360" s="7"/>
      <c r="O360" s="7"/>
      <c r="P360" s="7"/>
      <c r="Q360" s="7"/>
      <c r="R360" s="7"/>
      <c r="S360" s="7"/>
    </row>
    <row r="361" spans="1:19">
      <c r="A361" s="7"/>
      <c r="B361" s="92"/>
      <c r="C361" s="92"/>
      <c r="D361" s="7"/>
      <c r="E361" s="7"/>
      <c r="F361" s="7"/>
      <c r="G361" s="7"/>
      <c r="H361" s="7"/>
      <c r="I361" s="7"/>
      <c r="J361" s="7"/>
      <c r="K361" s="7"/>
      <c r="L361" s="7"/>
      <c r="M361" s="7"/>
      <c r="N361" s="7"/>
      <c r="O361" s="7"/>
      <c r="P361" s="7"/>
      <c r="Q361" s="7"/>
      <c r="R361" s="7"/>
      <c r="S361" s="7"/>
    </row>
    <row r="362" spans="1:19">
      <c r="A362" s="7"/>
      <c r="B362" s="92"/>
      <c r="C362" s="92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7"/>
      <c r="O362" s="7"/>
      <c r="P362" s="7"/>
      <c r="Q362" s="7"/>
      <c r="R362" s="7"/>
      <c r="S362" s="7"/>
    </row>
    <row r="363" spans="1:19">
      <c r="A363" s="7"/>
      <c r="B363" s="92"/>
      <c r="C363" s="92"/>
      <c r="D363" s="7"/>
      <c r="E363" s="7"/>
      <c r="F363" s="7"/>
      <c r="G363" s="7"/>
      <c r="H363" s="7"/>
      <c r="I363" s="7"/>
      <c r="J363" s="7"/>
      <c r="K363" s="7"/>
      <c r="L363" s="7"/>
      <c r="M363" s="7"/>
      <c r="N363" s="7"/>
      <c r="O363" s="7"/>
      <c r="P363" s="7"/>
      <c r="Q363" s="7"/>
      <c r="R363" s="7"/>
      <c r="S363" s="7"/>
    </row>
    <row r="364" spans="1:19">
      <c r="A364" s="7"/>
      <c r="B364" s="92"/>
      <c r="C364" s="92"/>
      <c r="D364" s="7"/>
      <c r="E364" s="7"/>
      <c r="F364" s="7"/>
      <c r="G364" s="7"/>
      <c r="H364" s="7"/>
      <c r="I364" s="7"/>
      <c r="J364" s="7"/>
      <c r="K364" s="7"/>
      <c r="L364" s="7"/>
      <c r="M364" s="7"/>
      <c r="N364" s="7"/>
      <c r="O364" s="7"/>
      <c r="P364" s="7"/>
      <c r="Q364" s="7"/>
      <c r="R364" s="7"/>
      <c r="S364" s="7"/>
    </row>
    <row r="365" spans="1:19">
      <c r="A365" s="7"/>
      <c r="B365" s="92"/>
      <c r="C365" s="92"/>
      <c r="D365" s="7"/>
      <c r="E365" s="7"/>
      <c r="F365" s="7"/>
      <c r="G365" s="7"/>
      <c r="H365" s="7"/>
      <c r="I365" s="7"/>
      <c r="J365" s="7"/>
      <c r="K365" s="7"/>
      <c r="L365" s="7"/>
      <c r="M365" s="7"/>
      <c r="N365" s="7"/>
      <c r="O365" s="7"/>
      <c r="P365" s="7"/>
      <c r="Q365" s="7"/>
      <c r="R365" s="7"/>
      <c r="S365" s="7"/>
    </row>
    <row r="366" spans="1:19">
      <c r="A366" s="7"/>
      <c r="B366" s="92"/>
      <c r="C366" s="92"/>
      <c r="D366" s="7"/>
      <c r="E366" s="7"/>
      <c r="F366" s="7"/>
      <c r="G366" s="7"/>
      <c r="H366" s="7"/>
      <c r="I366" s="7"/>
      <c r="J366" s="7"/>
      <c r="K366" s="7"/>
      <c r="L366" s="7"/>
      <c r="M366" s="7"/>
      <c r="N366" s="7"/>
      <c r="O366" s="7"/>
      <c r="P366" s="7"/>
      <c r="Q366" s="7"/>
      <c r="R366" s="7"/>
      <c r="S366" s="7"/>
    </row>
    <row r="367" spans="1:19">
      <c r="A367" s="7"/>
      <c r="B367" s="92"/>
      <c r="C367" s="92"/>
      <c r="D367" s="7"/>
      <c r="E367" s="7"/>
      <c r="F367" s="7"/>
      <c r="G367" s="7"/>
      <c r="H367" s="7"/>
      <c r="I367" s="7"/>
      <c r="J367" s="7"/>
      <c r="K367" s="7"/>
      <c r="L367" s="7"/>
      <c r="M367" s="7"/>
      <c r="N367" s="7"/>
      <c r="O367" s="7"/>
      <c r="P367" s="7"/>
      <c r="Q367" s="7"/>
      <c r="R367" s="7"/>
      <c r="S367" s="7"/>
    </row>
    <row r="368" spans="1:19">
      <c r="A368" s="7"/>
      <c r="B368" s="92"/>
      <c r="C368" s="92"/>
      <c r="D368" s="7"/>
      <c r="E368" s="7"/>
      <c r="F368" s="7"/>
      <c r="G368" s="7"/>
      <c r="H368" s="7"/>
      <c r="I368" s="7"/>
      <c r="J368" s="7"/>
      <c r="K368" s="7"/>
      <c r="L368" s="7"/>
      <c r="M368" s="7"/>
      <c r="N368" s="7"/>
      <c r="O368" s="7"/>
      <c r="P368" s="7"/>
      <c r="Q368" s="7"/>
      <c r="R368" s="7"/>
      <c r="S368" s="7"/>
    </row>
    <row r="369" spans="1:19">
      <c r="A369" s="7"/>
      <c r="B369" s="92"/>
      <c r="C369" s="92"/>
      <c r="D369" s="7"/>
      <c r="E369" s="7"/>
      <c r="F369" s="7"/>
      <c r="G369" s="7"/>
      <c r="H369" s="7"/>
      <c r="I369" s="7"/>
      <c r="J369" s="7"/>
      <c r="K369" s="7"/>
      <c r="L369" s="7"/>
      <c r="M369" s="7"/>
      <c r="N369" s="7"/>
      <c r="O369" s="7"/>
      <c r="P369" s="7"/>
      <c r="Q369" s="7"/>
      <c r="R369" s="7"/>
      <c r="S369" s="7"/>
    </row>
    <row r="370" spans="1:19">
      <c r="A370" s="7"/>
      <c r="B370" s="92"/>
      <c r="C370" s="92"/>
      <c r="D370" s="7"/>
      <c r="E370" s="7"/>
      <c r="F370" s="7"/>
      <c r="G370" s="7"/>
      <c r="H370" s="7"/>
      <c r="I370" s="7"/>
      <c r="J370" s="7"/>
      <c r="K370" s="7"/>
      <c r="L370" s="7"/>
      <c r="M370" s="7"/>
      <c r="N370" s="7"/>
      <c r="O370" s="7"/>
      <c r="P370" s="7"/>
      <c r="Q370" s="7"/>
      <c r="R370" s="7"/>
      <c r="S370" s="7"/>
    </row>
    <row r="371" spans="1:19">
      <c r="A371" s="7"/>
      <c r="B371" s="92"/>
      <c r="C371" s="92"/>
      <c r="D371" s="7"/>
      <c r="E371" s="7"/>
      <c r="F371" s="7"/>
      <c r="G371" s="7"/>
      <c r="H371" s="7"/>
      <c r="I371" s="7"/>
      <c r="J371" s="7"/>
      <c r="K371" s="7"/>
      <c r="L371" s="7"/>
      <c r="M371" s="7"/>
      <c r="N371" s="7"/>
      <c r="O371" s="7"/>
      <c r="P371" s="7"/>
      <c r="Q371" s="7"/>
      <c r="R371" s="7"/>
      <c r="S371" s="7"/>
    </row>
    <row r="372" spans="1:19">
      <c r="A372" s="7"/>
      <c r="B372" s="92"/>
      <c r="C372" s="92"/>
      <c r="D372" s="7"/>
      <c r="E372" s="7"/>
      <c r="F372" s="7"/>
      <c r="G372" s="7"/>
      <c r="H372" s="7"/>
      <c r="I372" s="7"/>
      <c r="J372" s="7"/>
      <c r="K372" s="7"/>
      <c r="L372" s="7"/>
      <c r="M372" s="7"/>
      <c r="N372" s="7"/>
      <c r="O372" s="7"/>
      <c r="P372" s="7"/>
      <c r="Q372" s="7"/>
      <c r="R372" s="7"/>
      <c r="S372" s="7"/>
    </row>
    <row r="373" spans="1:19">
      <c r="A373" s="7"/>
      <c r="B373" s="92"/>
      <c r="C373" s="92"/>
      <c r="D373" s="7"/>
      <c r="E373" s="7"/>
      <c r="F373" s="7"/>
      <c r="G373" s="7"/>
      <c r="H373" s="7"/>
      <c r="I373" s="7"/>
      <c r="J373" s="7"/>
      <c r="K373" s="7"/>
      <c r="L373" s="7"/>
      <c r="M373" s="7"/>
      <c r="N373" s="7"/>
      <c r="O373" s="7"/>
      <c r="P373" s="7"/>
      <c r="Q373" s="7"/>
      <c r="R373" s="7"/>
      <c r="S373" s="7"/>
    </row>
    <row r="374" spans="1:19">
      <c r="A374" s="7"/>
      <c r="B374" s="92"/>
      <c r="C374" s="92"/>
      <c r="D374" s="7"/>
      <c r="E374" s="7"/>
      <c r="F374" s="7"/>
      <c r="G374" s="7"/>
      <c r="H374" s="7"/>
      <c r="I374" s="7"/>
      <c r="J374" s="7"/>
      <c r="K374" s="7"/>
      <c r="L374" s="7"/>
      <c r="M374" s="7"/>
      <c r="N374" s="7"/>
      <c r="O374" s="7"/>
      <c r="P374" s="7"/>
      <c r="Q374" s="7"/>
      <c r="R374" s="7"/>
      <c r="S374" s="7"/>
    </row>
    <row r="375" spans="1:19">
      <c r="A375" s="7"/>
      <c r="B375" s="92"/>
      <c r="C375" s="92"/>
      <c r="D375" s="7"/>
      <c r="E375" s="7"/>
      <c r="F375" s="7"/>
      <c r="G375" s="7"/>
      <c r="H375" s="7"/>
      <c r="I375" s="7"/>
      <c r="J375" s="7"/>
      <c r="K375" s="7"/>
      <c r="L375" s="7"/>
      <c r="M375" s="7"/>
      <c r="N375" s="7"/>
      <c r="O375" s="7"/>
      <c r="P375" s="7"/>
      <c r="Q375" s="7"/>
      <c r="R375" s="7"/>
      <c r="S375" s="7"/>
    </row>
    <row r="376" spans="1:19">
      <c r="A376" s="7"/>
      <c r="B376" s="92"/>
      <c r="C376" s="92"/>
      <c r="D376" s="7"/>
      <c r="E376" s="7"/>
      <c r="F376" s="7"/>
      <c r="G376" s="7"/>
      <c r="H376" s="7"/>
      <c r="I376" s="7"/>
      <c r="J376" s="7"/>
      <c r="K376" s="7"/>
      <c r="L376" s="7"/>
      <c r="M376" s="7"/>
      <c r="N376" s="7"/>
      <c r="O376" s="7"/>
      <c r="P376" s="7"/>
      <c r="Q376" s="7"/>
      <c r="R376" s="7"/>
      <c r="S376" s="7"/>
    </row>
    <row r="377" spans="1:19">
      <c r="A377" s="7"/>
      <c r="B377" s="92"/>
      <c r="C377" s="92"/>
      <c r="D377" s="7"/>
      <c r="E377" s="7"/>
      <c r="F377" s="7"/>
      <c r="G377" s="7"/>
      <c r="H377" s="7"/>
      <c r="I377" s="7"/>
      <c r="J377" s="7"/>
      <c r="K377" s="7"/>
      <c r="L377" s="7"/>
      <c r="M377" s="7"/>
      <c r="N377" s="7"/>
      <c r="O377" s="7"/>
      <c r="P377" s="7"/>
      <c r="Q377" s="7"/>
      <c r="R377" s="7"/>
      <c r="S377" s="7"/>
    </row>
    <row r="378" spans="1:19">
      <c r="A378" s="7"/>
      <c r="B378" s="92"/>
      <c r="C378" s="92"/>
      <c r="D378" s="7"/>
      <c r="E378" s="7"/>
      <c r="F378" s="7"/>
      <c r="G378" s="7"/>
      <c r="H378" s="7"/>
      <c r="I378" s="7"/>
      <c r="J378" s="7"/>
      <c r="K378" s="7"/>
      <c r="L378" s="7"/>
      <c r="M378" s="7"/>
      <c r="N378" s="7"/>
      <c r="O378" s="7"/>
      <c r="P378" s="7"/>
      <c r="Q378" s="7"/>
      <c r="R378" s="7"/>
      <c r="S378" s="7"/>
    </row>
    <row r="379" spans="1:19">
      <c r="A379" s="7"/>
      <c r="B379" s="92"/>
      <c r="C379" s="92"/>
      <c r="D379" s="7"/>
      <c r="E379" s="7"/>
      <c r="F379" s="7"/>
      <c r="G379" s="7"/>
      <c r="H379" s="7"/>
      <c r="I379" s="7"/>
      <c r="J379" s="7"/>
      <c r="K379" s="7"/>
      <c r="L379" s="7"/>
      <c r="M379" s="7"/>
      <c r="N379" s="7"/>
      <c r="O379" s="7"/>
      <c r="P379" s="7"/>
      <c r="Q379" s="7"/>
      <c r="R379" s="7"/>
      <c r="S379" s="7"/>
    </row>
    <row r="380" spans="1:19">
      <c r="A380" s="7"/>
      <c r="B380" s="92"/>
      <c r="C380" s="92"/>
      <c r="D380" s="7"/>
      <c r="E380" s="7"/>
      <c r="F380" s="7"/>
      <c r="G380" s="7"/>
      <c r="H380" s="7"/>
      <c r="I380" s="7"/>
      <c r="J380" s="7"/>
      <c r="K380" s="7"/>
      <c r="L380" s="7"/>
      <c r="M380" s="7"/>
      <c r="N380" s="7"/>
      <c r="O380" s="7"/>
      <c r="P380" s="7"/>
      <c r="Q380" s="7"/>
      <c r="R380" s="7"/>
      <c r="S380" s="7"/>
    </row>
    <row r="381" spans="1:19">
      <c r="A381" s="7"/>
      <c r="B381" s="92"/>
      <c r="C381" s="92"/>
      <c r="D381" s="7"/>
      <c r="E381" s="7"/>
      <c r="F381" s="7"/>
      <c r="G381" s="7"/>
      <c r="H381" s="7"/>
      <c r="I381" s="7"/>
      <c r="J381" s="7"/>
      <c r="K381" s="7"/>
      <c r="L381" s="7"/>
      <c r="M381" s="7"/>
      <c r="N381" s="7"/>
      <c r="O381" s="7"/>
      <c r="P381" s="7"/>
      <c r="Q381" s="7"/>
      <c r="R381" s="7"/>
      <c r="S381" s="7"/>
    </row>
    <row r="382" spans="1:19">
      <c r="A382" s="7"/>
      <c r="B382" s="92"/>
      <c r="C382" s="92"/>
      <c r="D382" s="7"/>
      <c r="E382" s="7"/>
      <c r="F382" s="7"/>
      <c r="G382" s="7"/>
      <c r="H382" s="7"/>
      <c r="I382" s="7"/>
      <c r="J382" s="7"/>
      <c r="K382" s="7"/>
      <c r="L382" s="7"/>
      <c r="M382" s="7"/>
      <c r="N382" s="7"/>
      <c r="O382" s="7"/>
      <c r="P382" s="7"/>
      <c r="Q382" s="7"/>
      <c r="R382" s="7"/>
      <c r="S382" s="7"/>
    </row>
    <row r="383" spans="1:19">
      <c r="A383" s="7"/>
      <c r="B383" s="92"/>
      <c r="C383" s="92"/>
      <c r="D383" s="7"/>
      <c r="E383" s="7"/>
      <c r="F383" s="7"/>
      <c r="G383" s="7"/>
      <c r="H383" s="7"/>
      <c r="I383" s="7"/>
      <c r="J383" s="7"/>
      <c r="K383" s="7"/>
      <c r="L383" s="7"/>
      <c r="M383" s="7"/>
      <c r="N383" s="7"/>
      <c r="O383" s="7"/>
      <c r="P383" s="7"/>
      <c r="Q383" s="7"/>
      <c r="R383" s="7"/>
      <c r="S383" s="7"/>
    </row>
    <row r="384" spans="1:19">
      <c r="A384" s="7"/>
      <c r="B384" s="92"/>
      <c r="C384" s="92"/>
      <c r="D384" s="7"/>
      <c r="E384" s="7"/>
      <c r="F384" s="7"/>
      <c r="G384" s="7"/>
      <c r="H384" s="7"/>
      <c r="I384" s="7"/>
      <c r="J384" s="7"/>
      <c r="K384" s="7"/>
      <c r="L384" s="7"/>
      <c r="M384" s="7"/>
      <c r="N384" s="7"/>
      <c r="O384" s="7"/>
      <c r="P384" s="7"/>
      <c r="Q384" s="7"/>
      <c r="R384" s="7"/>
      <c r="S384" s="7"/>
    </row>
    <row r="385" spans="1:19">
      <c r="A385" s="7"/>
      <c r="B385" s="92"/>
      <c r="C385" s="92"/>
      <c r="D385" s="7"/>
      <c r="E385" s="7"/>
      <c r="F385" s="7"/>
      <c r="G385" s="7"/>
      <c r="H385" s="7"/>
      <c r="I385" s="7"/>
      <c r="J385" s="7"/>
      <c r="K385" s="7"/>
      <c r="L385" s="7"/>
      <c r="M385" s="7"/>
      <c r="N385" s="7"/>
      <c r="O385" s="7"/>
      <c r="P385" s="7"/>
      <c r="Q385" s="7"/>
      <c r="R385" s="7"/>
      <c r="S385" s="7"/>
    </row>
    <row r="386" spans="1:19">
      <c r="A386" s="7"/>
      <c r="B386" s="92"/>
      <c r="C386" s="92"/>
      <c r="D386" s="7"/>
      <c r="E386" s="7"/>
      <c r="F386" s="7"/>
      <c r="G386" s="7"/>
      <c r="H386" s="7"/>
      <c r="I386" s="7"/>
      <c r="J386" s="7"/>
      <c r="K386" s="7"/>
      <c r="L386" s="7"/>
      <c r="M386" s="7"/>
      <c r="N386" s="7"/>
      <c r="O386" s="7"/>
      <c r="P386" s="7"/>
      <c r="Q386" s="7"/>
      <c r="R386" s="7"/>
      <c r="S386" s="7"/>
    </row>
    <row r="387" spans="1:19">
      <c r="A387" s="7"/>
      <c r="B387" s="92"/>
      <c r="C387" s="92"/>
      <c r="D387" s="7"/>
      <c r="E387" s="7"/>
      <c r="F387" s="7"/>
      <c r="G387" s="7"/>
      <c r="H387" s="7"/>
      <c r="I387" s="7"/>
      <c r="J387" s="7"/>
      <c r="K387" s="7"/>
      <c r="L387" s="7"/>
      <c r="M387" s="7"/>
      <c r="N387" s="7"/>
      <c r="O387" s="7"/>
      <c r="P387" s="7"/>
      <c r="Q387" s="7"/>
      <c r="R387" s="7"/>
      <c r="S387" s="7"/>
    </row>
    <row r="388" spans="1:19">
      <c r="A388" s="7"/>
      <c r="B388" s="92"/>
      <c r="C388" s="92"/>
      <c r="D388" s="7"/>
      <c r="E388" s="7"/>
      <c r="F388" s="7"/>
      <c r="G388" s="7"/>
      <c r="H388" s="7"/>
      <c r="I388" s="7"/>
      <c r="J388" s="7"/>
      <c r="K388" s="7"/>
      <c r="L388" s="7"/>
      <c r="M388" s="7"/>
      <c r="N388" s="7"/>
      <c r="O388" s="7"/>
      <c r="P388" s="7"/>
      <c r="Q388" s="7"/>
      <c r="R388" s="7"/>
      <c r="S388" s="7"/>
    </row>
    <row r="389" spans="1:19">
      <c r="A389" s="7"/>
      <c r="B389" s="92"/>
      <c r="C389" s="92"/>
      <c r="D389" s="7"/>
      <c r="E389" s="7"/>
      <c r="F389" s="7"/>
      <c r="G389" s="7"/>
      <c r="H389" s="7"/>
      <c r="I389" s="7"/>
      <c r="J389" s="7"/>
      <c r="K389" s="7"/>
      <c r="L389" s="7"/>
      <c r="M389" s="7"/>
      <c r="N389" s="7"/>
      <c r="O389" s="7"/>
      <c r="P389" s="7"/>
      <c r="Q389" s="7"/>
      <c r="R389" s="7"/>
      <c r="S389" s="7"/>
    </row>
    <row r="390" spans="1:19">
      <c r="A390" s="7"/>
      <c r="B390" s="92"/>
      <c r="C390" s="92"/>
      <c r="D390" s="7"/>
      <c r="E390" s="7"/>
      <c r="F390" s="7"/>
      <c r="G390" s="7"/>
      <c r="H390" s="7"/>
      <c r="I390" s="7"/>
      <c r="J390" s="7"/>
      <c r="K390" s="7"/>
      <c r="L390" s="7"/>
      <c r="M390" s="7"/>
      <c r="N390" s="7"/>
      <c r="O390" s="7"/>
      <c r="P390" s="7"/>
      <c r="Q390" s="7"/>
      <c r="R390" s="7"/>
      <c r="S390" s="7"/>
    </row>
    <row r="391" spans="1:19">
      <c r="A391" s="7"/>
      <c r="B391" s="92"/>
      <c r="C391" s="92"/>
      <c r="D391" s="7"/>
      <c r="E391" s="7"/>
      <c r="F391" s="7"/>
      <c r="G391" s="7"/>
      <c r="H391" s="7"/>
      <c r="I391" s="7"/>
      <c r="J391" s="7"/>
      <c r="K391" s="7"/>
      <c r="L391" s="7"/>
      <c r="M391" s="7"/>
      <c r="N391" s="7"/>
      <c r="O391" s="7"/>
      <c r="P391" s="7"/>
      <c r="Q391" s="7"/>
      <c r="R391" s="7"/>
      <c r="S391" s="7"/>
    </row>
    <row r="392" spans="1:19">
      <c r="A392" s="7"/>
      <c r="B392" s="92"/>
      <c r="C392" s="92"/>
      <c r="D392" s="7"/>
      <c r="E392" s="7"/>
      <c r="F392" s="7"/>
      <c r="G392" s="7"/>
      <c r="H392" s="7"/>
      <c r="I392" s="7"/>
      <c r="J392" s="7"/>
      <c r="K392" s="7"/>
      <c r="L392" s="7"/>
      <c r="M392" s="7"/>
      <c r="N392" s="7"/>
      <c r="O392" s="7"/>
      <c r="P392" s="7"/>
      <c r="Q392" s="7"/>
      <c r="R392" s="7"/>
      <c r="S392" s="7"/>
    </row>
    <row r="393" spans="1:19">
      <c r="A393" s="7"/>
      <c r="B393" s="92"/>
      <c r="C393" s="92"/>
      <c r="D393" s="7"/>
      <c r="E393" s="7"/>
      <c r="F393" s="7"/>
      <c r="G393" s="7"/>
      <c r="H393" s="7"/>
      <c r="I393" s="7"/>
      <c r="J393" s="7"/>
      <c r="K393" s="7"/>
      <c r="L393" s="7"/>
      <c r="M393" s="7"/>
      <c r="N393" s="7"/>
      <c r="O393" s="7"/>
      <c r="P393" s="7"/>
      <c r="Q393" s="7"/>
      <c r="R393" s="7"/>
      <c r="S393" s="7"/>
    </row>
    <row r="394" spans="1:19">
      <c r="A394" s="7"/>
      <c r="B394" s="92"/>
      <c r="C394" s="92"/>
      <c r="D394" s="7"/>
      <c r="E394" s="7"/>
      <c r="F394" s="7"/>
      <c r="G394" s="7"/>
      <c r="H394" s="7"/>
      <c r="I394" s="7"/>
      <c r="J394" s="7"/>
      <c r="K394" s="7"/>
      <c r="L394" s="7"/>
      <c r="M394" s="7"/>
      <c r="N394" s="7"/>
      <c r="O394" s="7"/>
      <c r="P394" s="7"/>
      <c r="Q394" s="7"/>
      <c r="R394" s="7"/>
      <c r="S394" s="7"/>
    </row>
    <row r="395" spans="1:19">
      <c r="A395" s="7"/>
      <c r="B395" s="92"/>
      <c r="C395" s="92"/>
      <c r="D395" s="7"/>
      <c r="E395" s="7"/>
      <c r="F395" s="7"/>
      <c r="G395" s="7"/>
      <c r="H395" s="7"/>
      <c r="I395" s="7"/>
      <c r="J395" s="7"/>
      <c r="K395" s="7"/>
      <c r="L395" s="7"/>
      <c r="M395" s="7"/>
      <c r="N395" s="7"/>
      <c r="O395" s="7"/>
      <c r="P395" s="7"/>
      <c r="Q395" s="7"/>
      <c r="R395" s="7"/>
      <c r="S395" s="7"/>
    </row>
    <row r="396" spans="1:19">
      <c r="A396" s="7"/>
      <c r="B396" s="92"/>
      <c r="C396" s="92"/>
      <c r="D396" s="7"/>
      <c r="E396" s="7"/>
      <c r="F396" s="7"/>
      <c r="G396" s="7"/>
      <c r="H396" s="7"/>
      <c r="I396" s="7"/>
      <c r="J396" s="7"/>
      <c r="K396" s="7"/>
      <c r="L396" s="7"/>
      <c r="M396" s="7"/>
      <c r="N396" s="7"/>
      <c r="O396" s="7"/>
      <c r="P396" s="7"/>
      <c r="Q396" s="7"/>
      <c r="R396" s="7"/>
      <c r="S396" s="7"/>
    </row>
    <row r="397" spans="1:19">
      <c r="A397" s="7"/>
      <c r="B397" s="92"/>
      <c r="C397" s="92"/>
      <c r="D397" s="7"/>
      <c r="E397" s="7"/>
      <c r="F397" s="7"/>
      <c r="G397" s="7"/>
      <c r="H397" s="7"/>
      <c r="I397" s="7"/>
      <c r="J397" s="7"/>
      <c r="K397" s="7"/>
      <c r="L397" s="7"/>
      <c r="M397" s="7"/>
      <c r="N397" s="7"/>
      <c r="O397" s="7"/>
      <c r="P397" s="7"/>
      <c r="Q397" s="7"/>
      <c r="R397" s="7"/>
      <c r="S397" s="7"/>
    </row>
    <row r="398" spans="1:19">
      <c r="A398" s="7"/>
      <c r="B398" s="92"/>
      <c r="C398" s="92"/>
      <c r="D398" s="7"/>
      <c r="E398" s="7"/>
      <c r="F398" s="7"/>
      <c r="G398" s="7"/>
      <c r="H398" s="7"/>
      <c r="I398" s="7"/>
      <c r="J398" s="7"/>
      <c r="K398" s="7"/>
      <c r="L398" s="7"/>
      <c r="M398" s="7"/>
      <c r="N398" s="7"/>
      <c r="O398" s="7"/>
      <c r="P398" s="7"/>
      <c r="Q398" s="7"/>
      <c r="R398" s="7"/>
      <c r="S398" s="7"/>
    </row>
    <row r="399" spans="1:19">
      <c r="A399" s="7"/>
      <c r="B399" s="92"/>
      <c r="C399" s="92"/>
      <c r="D399" s="7"/>
      <c r="E399" s="7"/>
      <c r="F399" s="7"/>
      <c r="G399" s="7"/>
      <c r="H399" s="7"/>
      <c r="I399" s="7"/>
      <c r="J399" s="7"/>
      <c r="K399" s="7"/>
      <c r="L399" s="7"/>
      <c r="M399" s="7"/>
      <c r="N399" s="7"/>
      <c r="O399" s="7"/>
      <c r="P399" s="7"/>
      <c r="Q399" s="7"/>
      <c r="R399" s="7"/>
      <c r="S399" s="7"/>
    </row>
    <row r="400" spans="1:19">
      <c r="A400" s="7"/>
      <c r="B400" s="92"/>
      <c r="C400" s="92"/>
      <c r="D400" s="7"/>
      <c r="E400" s="7"/>
      <c r="F400" s="7"/>
      <c r="G400" s="7"/>
      <c r="H400" s="7"/>
      <c r="I400" s="7"/>
      <c r="J400" s="7"/>
      <c r="K400" s="7"/>
      <c r="L400" s="7"/>
      <c r="M400" s="7"/>
      <c r="N400" s="7"/>
      <c r="O400" s="7"/>
      <c r="P400" s="7"/>
      <c r="Q400" s="7"/>
      <c r="R400" s="7"/>
      <c r="S400" s="7"/>
    </row>
    <row r="401" spans="1:19">
      <c r="A401" s="7"/>
      <c r="B401" s="92"/>
      <c r="C401" s="92"/>
      <c r="D401" s="7"/>
      <c r="E401" s="7"/>
      <c r="F401" s="7"/>
      <c r="G401" s="7"/>
      <c r="H401" s="7"/>
      <c r="I401" s="7"/>
      <c r="J401" s="7"/>
      <c r="K401" s="7"/>
      <c r="L401" s="7"/>
      <c r="M401" s="7"/>
      <c r="N401" s="7"/>
      <c r="O401" s="7"/>
      <c r="P401" s="7"/>
      <c r="Q401" s="7"/>
      <c r="R401" s="7"/>
      <c r="S401" s="7"/>
    </row>
    <row r="402" spans="1:19">
      <c r="A402" s="7"/>
      <c r="B402" s="92"/>
      <c r="C402" s="92"/>
      <c r="D402" s="7"/>
      <c r="E402" s="7"/>
      <c r="F402" s="7"/>
      <c r="G402" s="7"/>
      <c r="H402" s="7"/>
      <c r="I402" s="7"/>
      <c r="J402" s="7"/>
      <c r="K402" s="7"/>
      <c r="L402" s="7"/>
      <c r="M402" s="7"/>
      <c r="N402" s="7"/>
      <c r="O402" s="7"/>
      <c r="P402" s="7"/>
      <c r="Q402" s="7"/>
      <c r="R402" s="7"/>
      <c r="S402" s="7"/>
    </row>
    <row r="403" spans="1:19">
      <c r="A403" s="7"/>
      <c r="B403" s="92"/>
      <c r="C403" s="92"/>
      <c r="D403" s="7"/>
      <c r="E403" s="7"/>
      <c r="F403" s="7"/>
      <c r="G403" s="7"/>
      <c r="H403" s="7"/>
      <c r="I403" s="7"/>
      <c r="J403" s="7"/>
      <c r="K403" s="7"/>
      <c r="L403" s="7"/>
      <c r="M403" s="7"/>
      <c r="N403" s="7"/>
      <c r="O403" s="7"/>
      <c r="P403" s="7"/>
      <c r="Q403" s="7"/>
      <c r="R403" s="7"/>
      <c r="S403" s="7"/>
    </row>
    <row r="404" spans="1:19">
      <c r="A404" s="7"/>
      <c r="B404" s="92"/>
      <c r="C404" s="92"/>
      <c r="D404" s="7"/>
      <c r="E404" s="7"/>
      <c r="F404" s="7"/>
      <c r="G404" s="7"/>
      <c r="H404" s="7"/>
      <c r="I404" s="7"/>
      <c r="J404" s="7"/>
      <c r="K404" s="7"/>
      <c r="L404" s="7"/>
      <c r="M404" s="7"/>
      <c r="N404" s="7"/>
      <c r="O404" s="7"/>
      <c r="P404" s="7"/>
      <c r="Q404" s="7"/>
      <c r="R404" s="7"/>
      <c r="S404" s="7"/>
    </row>
    <row r="405" spans="1:19">
      <c r="A405" s="7"/>
      <c r="B405" s="92"/>
      <c r="C405" s="92"/>
      <c r="D405" s="7"/>
      <c r="E405" s="7"/>
      <c r="F405" s="7"/>
      <c r="G405" s="7"/>
      <c r="H405" s="7"/>
      <c r="I405" s="7"/>
      <c r="J405" s="7"/>
      <c r="K405" s="7"/>
      <c r="L405" s="7"/>
      <c r="M405" s="7"/>
      <c r="N405" s="7"/>
      <c r="O405" s="7"/>
      <c r="P405" s="7"/>
      <c r="Q405" s="7"/>
      <c r="R405" s="7"/>
      <c r="S405" s="7"/>
    </row>
    <row r="406" spans="1:19">
      <c r="A406" s="7"/>
      <c r="B406" s="92"/>
      <c r="C406" s="92"/>
      <c r="D406" s="7"/>
      <c r="E406" s="7"/>
      <c r="F406" s="7"/>
      <c r="G406" s="7"/>
      <c r="H406" s="7"/>
      <c r="I406" s="7"/>
      <c r="J406" s="7"/>
      <c r="K406" s="7"/>
      <c r="L406" s="7"/>
      <c r="M406" s="7"/>
      <c r="N406" s="7"/>
      <c r="O406" s="7"/>
      <c r="P406" s="7"/>
      <c r="Q406" s="7"/>
      <c r="R406" s="7"/>
      <c r="S406" s="7"/>
    </row>
    <row r="407" spans="1:19">
      <c r="A407" s="7"/>
      <c r="B407" s="92"/>
      <c r="C407" s="92"/>
      <c r="D407" s="7"/>
      <c r="E407" s="7"/>
      <c r="F407" s="7"/>
      <c r="G407" s="7"/>
      <c r="H407" s="7"/>
      <c r="I407" s="7"/>
      <c r="J407" s="7"/>
      <c r="K407" s="7"/>
      <c r="L407" s="7"/>
      <c r="M407" s="7"/>
      <c r="N407" s="7"/>
      <c r="O407" s="7"/>
      <c r="P407" s="7"/>
      <c r="Q407" s="7"/>
      <c r="R407" s="7"/>
      <c r="S407" s="7"/>
    </row>
    <row r="408" spans="1:19">
      <c r="A408" s="7"/>
      <c r="B408" s="92"/>
      <c r="C408" s="92"/>
      <c r="D408" s="7"/>
      <c r="E408" s="7"/>
      <c r="F408" s="7"/>
      <c r="G408" s="7"/>
      <c r="H408" s="7"/>
      <c r="I408" s="7"/>
      <c r="J408" s="7"/>
      <c r="K408" s="7"/>
      <c r="L408" s="7"/>
      <c r="M408" s="7"/>
      <c r="N408" s="7"/>
      <c r="O408" s="7"/>
      <c r="P408" s="7"/>
      <c r="Q408" s="7"/>
      <c r="R408" s="7"/>
      <c r="S408" s="7"/>
    </row>
    <row r="409" spans="1:19">
      <c r="A409" s="7"/>
      <c r="B409" s="92"/>
      <c r="C409" s="92"/>
      <c r="D409" s="7"/>
      <c r="E409" s="7"/>
      <c r="F409" s="7"/>
      <c r="G409" s="7"/>
      <c r="H409" s="7"/>
      <c r="I409" s="7"/>
      <c r="J409" s="7"/>
      <c r="K409" s="7"/>
      <c r="L409" s="7"/>
      <c r="M409" s="7"/>
      <c r="N409" s="7"/>
      <c r="O409" s="7"/>
      <c r="P409" s="7"/>
      <c r="Q409" s="7"/>
      <c r="R409" s="7"/>
      <c r="S409" s="7"/>
    </row>
    <row r="410" spans="1:19">
      <c r="A410" s="7"/>
      <c r="B410" s="92"/>
      <c r="C410" s="92"/>
      <c r="D410" s="7"/>
      <c r="E410" s="7"/>
      <c r="F410" s="7"/>
      <c r="G410" s="7"/>
      <c r="H410" s="7"/>
      <c r="I410" s="7"/>
      <c r="J410" s="7"/>
      <c r="K410" s="7"/>
      <c r="L410" s="7"/>
      <c r="M410" s="7"/>
      <c r="N410" s="7"/>
      <c r="O410" s="7"/>
      <c r="P410" s="7"/>
      <c r="Q410" s="7"/>
      <c r="R410" s="7"/>
      <c r="S410" s="7"/>
    </row>
    <row r="411" spans="1:19">
      <c r="A411" s="7"/>
      <c r="B411" s="92"/>
      <c r="C411" s="92"/>
      <c r="D411" s="7"/>
      <c r="E411" s="7"/>
      <c r="F411" s="7"/>
      <c r="G411" s="7"/>
      <c r="H411" s="7"/>
      <c r="I411" s="7"/>
      <c r="J411" s="7"/>
      <c r="K411" s="7"/>
      <c r="L411" s="7"/>
      <c r="M411" s="7"/>
      <c r="N411" s="7"/>
      <c r="O411" s="7"/>
      <c r="P411" s="7"/>
      <c r="Q411" s="7"/>
      <c r="R411" s="7"/>
      <c r="S411" s="7"/>
    </row>
    <row r="412" spans="1:19">
      <c r="A412" s="7"/>
      <c r="B412" s="92"/>
      <c r="C412" s="92"/>
      <c r="D412" s="7"/>
      <c r="E412" s="7"/>
      <c r="F412" s="7"/>
      <c r="G412" s="7"/>
      <c r="H412" s="7"/>
      <c r="I412" s="7"/>
      <c r="J412" s="7"/>
      <c r="K412" s="7"/>
      <c r="L412" s="7"/>
      <c r="M412" s="7"/>
      <c r="N412" s="7"/>
      <c r="O412" s="7"/>
      <c r="P412" s="7"/>
      <c r="Q412" s="7"/>
      <c r="R412" s="7"/>
      <c r="S412" s="7"/>
    </row>
    <row r="413" spans="1:19">
      <c r="A413" s="7"/>
      <c r="B413" s="92"/>
      <c r="C413" s="92"/>
      <c r="D413" s="7"/>
      <c r="E413" s="7"/>
      <c r="F413" s="7"/>
      <c r="G413" s="7"/>
      <c r="H413" s="7"/>
      <c r="I413" s="7"/>
      <c r="J413" s="7"/>
      <c r="K413" s="7"/>
      <c r="L413" s="7"/>
      <c r="M413" s="7"/>
      <c r="N413" s="7"/>
      <c r="O413" s="7"/>
      <c r="P413" s="7"/>
      <c r="Q413" s="7"/>
      <c r="R413" s="7"/>
      <c r="S413" s="7"/>
    </row>
    <row r="414" spans="1:19">
      <c r="A414" s="7"/>
      <c r="B414" s="92"/>
      <c r="C414" s="92"/>
      <c r="D414" s="7"/>
      <c r="E414" s="7"/>
      <c r="F414" s="7"/>
      <c r="G414" s="7"/>
      <c r="H414" s="7"/>
      <c r="I414" s="7"/>
      <c r="J414" s="7"/>
      <c r="K414" s="7"/>
      <c r="L414" s="7"/>
      <c r="M414" s="7"/>
      <c r="N414" s="7"/>
      <c r="O414" s="7"/>
      <c r="P414" s="7"/>
      <c r="Q414" s="7"/>
      <c r="R414" s="7"/>
      <c r="S414" s="7"/>
    </row>
    <row r="415" spans="1:19">
      <c r="A415" s="7"/>
      <c r="B415" s="92"/>
      <c r="C415" s="92"/>
      <c r="D415" s="7"/>
      <c r="E415" s="7"/>
      <c r="F415" s="7"/>
      <c r="G415" s="7"/>
      <c r="H415" s="7"/>
      <c r="I415" s="7"/>
      <c r="J415" s="7"/>
      <c r="K415" s="7"/>
      <c r="L415" s="7"/>
      <c r="M415" s="7"/>
      <c r="N415" s="7"/>
      <c r="O415" s="7"/>
      <c r="P415" s="7"/>
      <c r="Q415" s="7"/>
      <c r="R415" s="7"/>
      <c r="S415" s="7"/>
    </row>
    <row r="416" spans="1:19">
      <c r="A416" s="7"/>
      <c r="B416" s="92"/>
      <c r="C416" s="92"/>
      <c r="D416" s="7"/>
      <c r="E416" s="7"/>
      <c r="F416" s="7"/>
      <c r="G416" s="7"/>
      <c r="H416" s="7"/>
      <c r="I416" s="7"/>
      <c r="J416" s="7"/>
      <c r="K416" s="7"/>
      <c r="L416" s="7"/>
      <c r="M416" s="7"/>
      <c r="N416" s="7"/>
      <c r="O416" s="7"/>
      <c r="P416" s="7"/>
      <c r="Q416" s="7"/>
      <c r="R416" s="7"/>
      <c r="S416" s="7"/>
    </row>
    <row r="417" spans="1:19">
      <c r="A417" s="7"/>
      <c r="B417" s="92"/>
      <c r="C417" s="92"/>
      <c r="D417" s="7"/>
      <c r="E417" s="7"/>
      <c r="F417" s="7"/>
      <c r="G417" s="7"/>
      <c r="H417" s="7"/>
      <c r="I417" s="7"/>
      <c r="J417" s="7"/>
      <c r="K417" s="7"/>
      <c r="L417" s="7"/>
      <c r="M417" s="7"/>
      <c r="N417" s="7"/>
      <c r="O417" s="7"/>
      <c r="P417" s="7"/>
      <c r="Q417" s="7"/>
      <c r="R417" s="7"/>
      <c r="S417" s="7"/>
    </row>
    <row r="418" spans="1:19">
      <c r="A418" s="7"/>
      <c r="B418" s="92"/>
      <c r="C418" s="92"/>
      <c r="D418" s="7"/>
      <c r="E418" s="7"/>
      <c r="F418" s="7"/>
      <c r="G418" s="7"/>
      <c r="H418" s="7"/>
      <c r="I418" s="7"/>
      <c r="J418" s="7"/>
      <c r="K418" s="7"/>
      <c r="L418" s="7"/>
      <c r="M418" s="7"/>
      <c r="N418" s="7"/>
      <c r="O418" s="7"/>
      <c r="P418" s="7"/>
      <c r="Q418" s="7"/>
      <c r="R418" s="7"/>
      <c r="S418" s="7"/>
    </row>
    <row r="419" spans="1:19">
      <c r="A419" s="7"/>
      <c r="B419" s="92"/>
      <c r="C419" s="92"/>
      <c r="D419" s="7"/>
      <c r="E419" s="7"/>
      <c r="F419" s="7"/>
      <c r="G419" s="7"/>
      <c r="H419" s="7"/>
      <c r="I419" s="7"/>
      <c r="J419" s="7"/>
      <c r="K419" s="7"/>
      <c r="L419" s="7"/>
      <c r="M419" s="7"/>
      <c r="N419" s="7"/>
      <c r="O419" s="7"/>
      <c r="P419" s="7"/>
      <c r="Q419" s="7"/>
      <c r="R419" s="7"/>
      <c r="S419" s="7"/>
    </row>
    <row r="420" spans="1:19">
      <c r="A420" s="7"/>
      <c r="B420" s="92"/>
      <c r="C420" s="92"/>
      <c r="D420" s="7"/>
      <c r="E420" s="7"/>
      <c r="F420" s="7"/>
      <c r="G420" s="7"/>
      <c r="H420" s="7"/>
      <c r="I420" s="7"/>
      <c r="J420" s="7"/>
      <c r="K420" s="7"/>
      <c r="L420" s="7"/>
      <c r="M420" s="7"/>
      <c r="N420" s="7"/>
      <c r="O420" s="7"/>
      <c r="P420" s="7"/>
      <c r="Q420" s="7"/>
      <c r="R420" s="7"/>
      <c r="S420" s="7"/>
    </row>
    <row r="421" spans="1:19">
      <c r="A421" s="7"/>
      <c r="B421" s="92"/>
      <c r="C421" s="92"/>
      <c r="D421" s="7"/>
      <c r="E421" s="7"/>
      <c r="F421" s="7"/>
      <c r="G421" s="7"/>
      <c r="H421" s="7"/>
      <c r="I421" s="7"/>
      <c r="J421" s="7"/>
      <c r="K421" s="7"/>
      <c r="L421" s="7"/>
      <c r="M421" s="7"/>
      <c r="N421" s="7"/>
      <c r="O421" s="7"/>
      <c r="P421" s="7"/>
      <c r="Q421" s="7"/>
      <c r="R421" s="7"/>
      <c r="S421" s="7"/>
    </row>
    <row r="422" spans="1:19">
      <c r="A422" s="7"/>
      <c r="B422" s="92"/>
      <c r="C422" s="92"/>
      <c r="D422" s="7"/>
      <c r="E422" s="7"/>
      <c r="F422" s="7"/>
      <c r="G422" s="7"/>
      <c r="H422" s="7"/>
      <c r="I422" s="7"/>
      <c r="J422" s="7"/>
      <c r="K422" s="7"/>
      <c r="L422" s="7"/>
      <c r="M422" s="7"/>
      <c r="N422" s="7"/>
      <c r="O422" s="7"/>
      <c r="P422" s="7"/>
      <c r="Q422" s="7"/>
      <c r="R422" s="7"/>
      <c r="S422" s="7"/>
    </row>
    <row r="423" spans="1:19">
      <c r="A423" s="7"/>
      <c r="B423" s="92"/>
      <c r="C423" s="92"/>
      <c r="D423" s="7"/>
      <c r="E423" s="7"/>
      <c r="F423" s="7"/>
      <c r="G423" s="7"/>
      <c r="H423" s="7"/>
      <c r="I423" s="7"/>
      <c r="J423" s="7"/>
      <c r="K423" s="7"/>
      <c r="L423" s="7"/>
      <c r="M423" s="7"/>
      <c r="N423" s="7"/>
      <c r="O423" s="7"/>
      <c r="P423" s="7"/>
      <c r="Q423" s="7"/>
      <c r="R423" s="7"/>
      <c r="S423" s="7"/>
    </row>
    <row r="424" spans="1:19">
      <c r="A424" s="7"/>
      <c r="B424" s="92"/>
      <c r="C424" s="92"/>
      <c r="D424" s="7"/>
      <c r="E424" s="7"/>
      <c r="F424" s="7"/>
      <c r="G424" s="7"/>
      <c r="H424" s="7"/>
      <c r="I424" s="7"/>
      <c r="J424" s="7"/>
      <c r="K424" s="7"/>
      <c r="L424" s="7"/>
      <c r="M424" s="7"/>
      <c r="N424" s="7"/>
      <c r="O424" s="7"/>
      <c r="P424" s="7"/>
      <c r="Q424" s="7"/>
      <c r="R424" s="7"/>
      <c r="S424" s="7"/>
    </row>
    <row r="425" spans="1:19">
      <c r="A425" s="7"/>
      <c r="B425" s="92"/>
      <c r="C425" s="92"/>
      <c r="D425" s="7"/>
      <c r="E425" s="7"/>
      <c r="F425" s="7"/>
      <c r="G425" s="7"/>
      <c r="H425" s="7"/>
      <c r="I425" s="7"/>
      <c r="J425" s="7"/>
      <c r="K425" s="7"/>
      <c r="L425" s="7"/>
      <c r="M425" s="7"/>
      <c r="N425" s="7"/>
      <c r="O425" s="7"/>
      <c r="P425" s="7"/>
      <c r="Q425" s="7"/>
      <c r="R425" s="7"/>
      <c r="S425" s="7"/>
    </row>
    <row r="426" spans="1:19">
      <c r="A426" s="7"/>
      <c r="B426" s="92"/>
      <c r="C426" s="92"/>
      <c r="D426" s="7"/>
      <c r="E426" s="7"/>
      <c r="F426" s="7"/>
      <c r="G426" s="7"/>
      <c r="H426" s="7"/>
      <c r="I426" s="7"/>
      <c r="J426" s="7"/>
      <c r="K426" s="7"/>
      <c r="L426" s="7"/>
      <c r="M426" s="7"/>
      <c r="N426" s="7"/>
      <c r="O426" s="7"/>
      <c r="P426" s="7"/>
      <c r="Q426" s="7"/>
      <c r="R426" s="7"/>
      <c r="S426" s="7"/>
    </row>
    <row r="427" spans="1:19">
      <c r="A427" s="7"/>
      <c r="B427" s="92"/>
      <c r="C427" s="92"/>
      <c r="D427" s="7"/>
      <c r="E427" s="7"/>
      <c r="F427" s="7"/>
      <c r="G427" s="7"/>
      <c r="H427" s="7"/>
      <c r="I427" s="7"/>
      <c r="J427" s="7"/>
      <c r="K427" s="7"/>
      <c r="L427" s="7"/>
      <c r="M427" s="7"/>
      <c r="N427" s="7"/>
      <c r="O427" s="7"/>
      <c r="P427" s="7"/>
      <c r="Q427" s="7"/>
      <c r="R427" s="7"/>
      <c r="S427" s="7"/>
    </row>
    <row r="428" spans="1:19">
      <c r="A428" s="7"/>
      <c r="B428" s="92"/>
      <c r="C428" s="92"/>
      <c r="D428" s="7"/>
      <c r="E428" s="7"/>
      <c r="F428" s="7"/>
      <c r="G428" s="7"/>
      <c r="H428" s="7"/>
      <c r="I428" s="7"/>
      <c r="J428" s="7"/>
      <c r="K428" s="7"/>
      <c r="L428" s="7"/>
      <c r="M428" s="7"/>
      <c r="N428" s="7"/>
      <c r="O428" s="7"/>
      <c r="P428" s="7"/>
      <c r="Q428" s="7"/>
      <c r="R428" s="7"/>
      <c r="S428" s="7"/>
    </row>
    <row r="429" spans="1:19">
      <c r="A429" s="7"/>
      <c r="B429" s="92"/>
      <c r="C429" s="92"/>
      <c r="D429" s="7"/>
      <c r="E429" s="7"/>
      <c r="F429" s="7"/>
      <c r="G429" s="7"/>
      <c r="H429" s="7"/>
      <c r="I429" s="7"/>
      <c r="J429" s="7"/>
      <c r="K429" s="7"/>
      <c r="L429" s="7"/>
      <c r="M429" s="7"/>
      <c r="N429" s="7"/>
      <c r="O429" s="7"/>
      <c r="P429" s="7"/>
      <c r="Q429" s="7"/>
      <c r="R429" s="7"/>
      <c r="S429" s="7"/>
    </row>
    <row r="430" spans="1:19">
      <c r="A430" s="7"/>
      <c r="B430" s="92"/>
      <c r="C430" s="92"/>
      <c r="D430" s="7"/>
      <c r="E430" s="7"/>
      <c r="F430" s="7"/>
      <c r="G430" s="7"/>
      <c r="H430" s="7"/>
      <c r="I430" s="7"/>
      <c r="J430" s="7"/>
      <c r="K430" s="7"/>
      <c r="L430" s="7"/>
      <c r="M430" s="7"/>
      <c r="N430" s="7"/>
      <c r="O430" s="7"/>
      <c r="P430" s="7"/>
      <c r="Q430" s="7"/>
      <c r="R430" s="7"/>
      <c r="S430" s="7"/>
    </row>
    <row r="431" spans="1:19">
      <c r="A431" s="7"/>
      <c r="B431" s="92"/>
      <c r="C431" s="92"/>
      <c r="D431" s="7"/>
      <c r="E431" s="7"/>
      <c r="F431" s="7"/>
      <c r="G431" s="7"/>
      <c r="H431" s="7"/>
      <c r="I431" s="7"/>
      <c r="J431" s="7"/>
      <c r="K431" s="7"/>
      <c r="L431" s="7"/>
      <c r="M431" s="7"/>
      <c r="N431" s="7"/>
      <c r="O431" s="7"/>
      <c r="P431" s="7"/>
      <c r="Q431" s="7"/>
      <c r="R431" s="7"/>
      <c r="S431" s="7"/>
    </row>
    <row r="432" spans="1:19">
      <c r="A432" s="7"/>
      <c r="B432" s="92"/>
      <c r="C432" s="92"/>
      <c r="D432" s="7"/>
      <c r="E432" s="7"/>
      <c r="F432" s="7"/>
      <c r="G432" s="7"/>
      <c r="H432" s="7"/>
      <c r="I432" s="7"/>
      <c r="J432" s="7"/>
      <c r="K432" s="7"/>
      <c r="L432" s="7"/>
      <c r="M432" s="7"/>
      <c r="N432" s="7"/>
      <c r="O432" s="7"/>
      <c r="P432" s="7"/>
      <c r="Q432" s="7"/>
      <c r="R432" s="7"/>
      <c r="S432" s="7"/>
    </row>
    <row r="433" spans="1:19">
      <c r="A433" s="7"/>
      <c r="B433" s="92"/>
      <c r="C433" s="92"/>
      <c r="D433" s="7"/>
      <c r="E433" s="7"/>
      <c r="F433" s="7"/>
      <c r="G433" s="7"/>
      <c r="H433" s="7"/>
      <c r="I433" s="7"/>
      <c r="J433" s="7"/>
      <c r="K433" s="7"/>
      <c r="L433" s="7"/>
      <c r="M433" s="7"/>
      <c r="N433" s="7"/>
      <c r="O433" s="7"/>
      <c r="P433" s="7"/>
      <c r="Q433" s="7"/>
      <c r="R433" s="7"/>
      <c r="S433" s="7"/>
    </row>
    <row r="434" spans="1:19">
      <c r="A434" s="7"/>
      <c r="B434" s="92"/>
      <c r="C434" s="92"/>
      <c r="D434" s="7"/>
      <c r="E434" s="7"/>
      <c r="F434" s="7"/>
      <c r="G434" s="7"/>
      <c r="H434" s="7"/>
      <c r="I434" s="7"/>
      <c r="J434" s="7"/>
      <c r="K434" s="7"/>
      <c r="L434" s="7"/>
      <c r="M434" s="7"/>
      <c r="N434" s="7"/>
      <c r="O434" s="7"/>
      <c r="P434" s="7"/>
      <c r="Q434" s="7"/>
      <c r="R434" s="7"/>
      <c r="S434" s="7"/>
    </row>
    <row r="435" spans="1:19">
      <c r="A435" s="7"/>
      <c r="B435" s="92"/>
      <c r="C435" s="92"/>
      <c r="D435" s="7"/>
      <c r="E435" s="7"/>
      <c r="F435" s="7"/>
      <c r="G435" s="7"/>
      <c r="H435" s="7"/>
      <c r="I435" s="7"/>
      <c r="J435" s="7"/>
      <c r="K435" s="7"/>
      <c r="L435" s="7"/>
      <c r="M435" s="7"/>
      <c r="N435" s="7"/>
      <c r="O435" s="7"/>
      <c r="P435" s="7"/>
      <c r="Q435" s="7"/>
      <c r="R435" s="7"/>
      <c r="S435" s="7"/>
    </row>
    <row r="436" spans="1:19">
      <c r="A436" s="7"/>
      <c r="B436" s="92"/>
      <c r="C436" s="92"/>
      <c r="D436" s="7"/>
      <c r="E436" s="7"/>
      <c r="F436" s="7"/>
      <c r="G436" s="7"/>
      <c r="H436" s="7"/>
      <c r="I436" s="7"/>
      <c r="J436" s="7"/>
      <c r="K436" s="7"/>
      <c r="L436" s="7"/>
      <c r="M436" s="7"/>
      <c r="N436" s="7"/>
      <c r="O436" s="7"/>
      <c r="P436" s="7"/>
      <c r="Q436" s="7"/>
      <c r="R436" s="7"/>
      <c r="S436" s="7"/>
    </row>
    <row r="437" spans="1:19">
      <c r="A437" s="7"/>
      <c r="B437" s="92"/>
      <c r="C437" s="92"/>
      <c r="D437" s="7"/>
      <c r="E437" s="7"/>
      <c r="F437" s="7"/>
      <c r="G437" s="7"/>
      <c r="H437" s="7"/>
      <c r="I437" s="7"/>
      <c r="J437" s="7"/>
      <c r="K437" s="7"/>
      <c r="L437" s="7"/>
      <c r="M437" s="7"/>
      <c r="N437" s="7"/>
      <c r="O437" s="7"/>
      <c r="P437" s="7"/>
      <c r="Q437" s="7"/>
      <c r="R437" s="7"/>
      <c r="S437" s="7"/>
    </row>
    <row r="438" spans="1:19">
      <c r="A438" s="7"/>
      <c r="B438" s="92"/>
      <c r="C438" s="92"/>
      <c r="D438" s="7"/>
      <c r="E438" s="7"/>
      <c r="F438" s="7"/>
      <c r="G438" s="7"/>
      <c r="H438" s="7"/>
      <c r="I438" s="7"/>
      <c r="J438" s="7"/>
      <c r="K438" s="7"/>
      <c r="L438" s="7"/>
      <c r="M438" s="7"/>
      <c r="N438" s="7"/>
      <c r="O438" s="7"/>
      <c r="P438" s="7"/>
      <c r="Q438" s="7"/>
      <c r="R438" s="7"/>
      <c r="S438" s="7"/>
    </row>
    <row r="439" spans="1:19">
      <c r="A439" s="7"/>
      <c r="B439" s="92"/>
      <c r="C439" s="92"/>
      <c r="D439" s="7"/>
      <c r="E439" s="7"/>
      <c r="F439" s="7"/>
      <c r="G439" s="7"/>
      <c r="H439" s="7"/>
      <c r="I439" s="7"/>
      <c r="J439" s="7"/>
      <c r="K439" s="7"/>
      <c r="L439" s="7"/>
      <c r="M439" s="7"/>
      <c r="N439" s="7"/>
      <c r="O439" s="7"/>
      <c r="P439" s="7"/>
      <c r="Q439" s="7"/>
      <c r="R439" s="7"/>
      <c r="S439" s="7"/>
    </row>
    <row r="440" spans="1:19">
      <c r="A440" s="7"/>
      <c r="B440" s="92"/>
      <c r="C440" s="92"/>
      <c r="D440" s="7"/>
      <c r="E440" s="7"/>
      <c r="F440" s="7"/>
      <c r="G440" s="7"/>
      <c r="H440" s="7"/>
      <c r="I440" s="7"/>
      <c r="J440" s="7"/>
      <c r="K440" s="7"/>
      <c r="L440" s="7"/>
      <c r="M440" s="7"/>
      <c r="N440" s="7"/>
      <c r="O440" s="7"/>
      <c r="P440" s="7"/>
      <c r="Q440" s="7"/>
      <c r="R440" s="7"/>
      <c r="S440" s="7"/>
    </row>
    <row r="441" spans="1:19">
      <c r="A441" s="7"/>
      <c r="B441" s="92"/>
      <c r="C441" s="92"/>
      <c r="D441" s="7"/>
      <c r="E441" s="7"/>
      <c r="F441" s="7"/>
      <c r="G441" s="7"/>
      <c r="H441" s="7"/>
      <c r="I441" s="7"/>
      <c r="J441" s="7"/>
      <c r="K441" s="7"/>
      <c r="L441" s="7"/>
      <c r="M441" s="7"/>
      <c r="N441" s="7"/>
      <c r="O441" s="7"/>
      <c r="P441" s="7"/>
      <c r="Q441" s="7"/>
      <c r="R441" s="7"/>
      <c r="S441" s="7"/>
    </row>
    <row r="442" spans="1:19">
      <c r="A442" s="7"/>
      <c r="B442" s="92"/>
      <c r="C442" s="92"/>
      <c r="D442" s="7"/>
      <c r="E442" s="7"/>
      <c r="F442" s="7"/>
      <c r="G442" s="7"/>
      <c r="H442" s="7"/>
      <c r="I442" s="7"/>
      <c r="J442" s="7"/>
      <c r="K442" s="7"/>
      <c r="L442" s="7"/>
      <c r="M442" s="7"/>
      <c r="N442" s="7"/>
      <c r="O442" s="7"/>
      <c r="P442" s="7"/>
      <c r="Q442" s="7"/>
      <c r="R442" s="7"/>
      <c r="S442" s="7"/>
    </row>
    <row r="443" spans="1:19">
      <c r="A443" s="7"/>
      <c r="B443" s="92"/>
      <c r="C443" s="92"/>
      <c r="D443" s="7"/>
      <c r="E443" s="7"/>
      <c r="F443" s="7"/>
      <c r="G443" s="7"/>
      <c r="H443" s="7"/>
      <c r="I443" s="7"/>
      <c r="J443" s="7"/>
      <c r="K443" s="7"/>
      <c r="L443" s="7"/>
      <c r="M443" s="7"/>
      <c r="N443" s="7"/>
      <c r="O443" s="7"/>
      <c r="P443" s="7"/>
      <c r="Q443" s="7"/>
      <c r="R443" s="7"/>
      <c r="S443" s="7"/>
    </row>
    <row r="444" spans="1:19">
      <c r="A444" s="7"/>
      <c r="B444" s="92"/>
      <c r="C444" s="92"/>
      <c r="D444" s="7"/>
      <c r="E444" s="7"/>
      <c r="F444" s="7"/>
      <c r="G444" s="7"/>
      <c r="H444" s="7"/>
      <c r="I444" s="7"/>
      <c r="J444" s="7"/>
      <c r="K444" s="7"/>
      <c r="L444" s="7"/>
      <c r="M444" s="7"/>
      <c r="N444" s="7"/>
      <c r="O444" s="7"/>
      <c r="P444" s="7"/>
      <c r="Q444" s="7"/>
      <c r="R444" s="7"/>
      <c r="S444" s="7"/>
    </row>
    <row r="445" spans="1:19">
      <c r="A445" s="7"/>
      <c r="B445" s="92"/>
      <c r="C445" s="92"/>
      <c r="D445" s="7"/>
      <c r="E445" s="7"/>
      <c r="F445" s="7"/>
      <c r="G445" s="7"/>
      <c r="H445" s="7"/>
      <c r="I445" s="7"/>
      <c r="J445" s="7"/>
      <c r="K445" s="7"/>
      <c r="L445" s="7"/>
      <c r="M445" s="7"/>
      <c r="N445" s="7"/>
      <c r="O445" s="7"/>
      <c r="P445" s="7"/>
      <c r="Q445" s="7"/>
      <c r="R445" s="7"/>
      <c r="S445" s="7"/>
    </row>
    <row r="446" spans="1:19">
      <c r="A446" s="7"/>
      <c r="B446" s="92"/>
      <c r="C446" s="92"/>
      <c r="D446" s="7"/>
      <c r="E446" s="7"/>
      <c r="F446" s="7"/>
      <c r="G446" s="7"/>
      <c r="H446" s="7"/>
      <c r="I446" s="7"/>
      <c r="J446" s="7"/>
      <c r="K446" s="7"/>
      <c r="L446" s="7"/>
      <c r="M446" s="7"/>
      <c r="N446" s="7"/>
      <c r="O446" s="7"/>
      <c r="P446" s="7"/>
      <c r="Q446" s="7"/>
      <c r="R446" s="7"/>
      <c r="S446" s="7"/>
    </row>
    <row r="447" spans="1:19">
      <c r="A447" s="7"/>
      <c r="B447" s="92"/>
      <c r="C447" s="92"/>
      <c r="D447" s="7"/>
      <c r="E447" s="7"/>
      <c r="F447" s="7"/>
      <c r="G447" s="7"/>
      <c r="H447" s="7"/>
      <c r="I447" s="7"/>
      <c r="J447" s="7"/>
      <c r="K447" s="7"/>
      <c r="L447" s="7"/>
      <c r="M447" s="7"/>
      <c r="N447" s="7"/>
      <c r="O447" s="7"/>
      <c r="P447" s="7"/>
      <c r="Q447" s="7"/>
      <c r="R447" s="7"/>
      <c r="S447" s="7"/>
    </row>
    <row r="448" spans="1:19">
      <c r="A448" s="7"/>
      <c r="B448" s="92"/>
      <c r="C448" s="92"/>
      <c r="D448" s="7"/>
      <c r="E448" s="7"/>
      <c r="F448" s="7"/>
      <c r="G448" s="7"/>
      <c r="H448" s="7"/>
      <c r="I448" s="7"/>
      <c r="J448" s="7"/>
      <c r="K448" s="7"/>
      <c r="L448" s="7"/>
      <c r="M448" s="7"/>
      <c r="N448" s="7"/>
      <c r="O448" s="7"/>
      <c r="P448" s="7"/>
      <c r="Q448" s="7"/>
      <c r="R448" s="7"/>
      <c r="S448" s="7"/>
    </row>
    <row r="449" spans="1:19">
      <c r="A449" s="7"/>
      <c r="B449" s="92"/>
      <c r="C449" s="92"/>
      <c r="D449" s="7"/>
      <c r="E449" s="7"/>
      <c r="F449" s="7"/>
      <c r="G449" s="7"/>
      <c r="H449" s="7"/>
      <c r="I449" s="7"/>
      <c r="J449" s="7"/>
      <c r="K449" s="7"/>
      <c r="L449" s="7"/>
      <c r="M449" s="7"/>
      <c r="N449" s="7"/>
      <c r="O449" s="7"/>
      <c r="P449" s="7"/>
      <c r="Q449" s="7"/>
      <c r="R449" s="7"/>
      <c r="S449" s="7"/>
    </row>
    <row r="450" spans="1:19">
      <c r="A450" s="7"/>
      <c r="B450" s="92"/>
      <c r="C450" s="92"/>
      <c r="D450" s="7"/>
      <c r="E450" s="7"/>
      <c r="F450" s="7"/>
      <c r="G450" s="7"/>
      <c r="H450" s="7"/>
      <c r="I450" s="7"/>
      <c r="J450" s="7"/>
      <c r="K450" s="7"/>
      <c r="L450" s="7"/>
      <c r="M450" s="7"/>
      <c r="N450" s="7"/>
      <c r="O450" s="7"/>
      <c r="P450" s="7"/>
      <c r="Q450" s="7"/>
      <c r="R450" s="7"/>
      <c r="S450" s="7"/>
    </row>
    <row r="451" spans="1:19">
      <c r="A451" s="7"/>
      <c r="B451" s="92"/>
      <c r="C451" s="92"/>
      <c r="D451" s="7"/>
      <c r="E451" s="7"/>
      <c r="F451" s="7"/>
      <c r="G451" s="7"/>
      <c r="H451" s="7"/>
      <c r="I451" s="7"/>
      <c r="J451" s="7"/>
      <c r="K451" s="7"/>
      <c r="L451" s="7"/>
      <c r="M451" s="7"/>
      <c r="N451" s="7"/>
      <c r="O451" s="7"/>
      <c r="P451" s="7"/>
      <c r="Q451" s="7"/>
      <c r="R451" s="7"/>
      <c r="S451" s="7"/>
    </row>
    <row r="452" spans="1:19">
      <c r="A452" s="7"/>
      <c r="B452" s="92"/>
      <c r="C452" s="92"/>
      <c r="D452" s="7"/>
      <c r="E452" s="7"/>
      <c r="F452" s="7"/>
      <c r="G452" s="7"/>
      <c r="H452" s="7"/>
      <c r="I452" s="7"/>
      <c r="J452" s="7"/>
      <c r="K452" s="7"/>
      <c r="L452" s="7"/>
      <c r="M452" s="7"/>
      <c r="N452" s="7"/>
      <c r="O452" s="7"/>
      <c r="P452" s="7"/>
      <c r="Q452" s="7"/>
      <c r="R452" s="7"/>
      <c r="S452" s="7"/>
    </row>
    <row r="453" spans="1:19">
      <c r="A453" s="7"/>
      <c r="B453" s="92"/>
      <c r="C453" s="92"/>
      <c r="D453" s="7"/>
      <c r="E453" s="7"/>
      <c r="F453" s="7"/>
      <c r="G453" s="7"/>
      <c r="H453" s="7"/>
      <c r="I453" s="7"/>
      <c r="J453" s="7"/>
      <c r="K453" s="7"/>
      <c r="L453" s="7"/>
      <c r="M453" s="7"/>
      <c r="N453" s="7"/>
      <c r="O453" s="7"/>
      <c r="P453" s="7"/>
      <c r="Q453" s="7"/>
      <c r="R453" s="7"/>
      <c r="S453" s="7"/>
    </row>
    <row r="454" spans="1:19">
      <c r="A454" s="7"/>
      <c r="B454" s="92"/>
      <c r="C454" s="92"/>
      <c r="D454" s="7"/>
      <c r="E454" s="7"/>
      <c r="F454" s="7"/>
      <c r="G454" s="7"/>
      <c r="H454" s="7"/>
      <c r="I454" s="7"/>
      <c r="J454" s="7"/>
      <c r="K454" s="7"/>
      <c r="L454" s="7"/>
      <c r="M454" s="7"/>
      <c r="N454" s="7"/>
      <c r="O454" s="7"/>
      <c r="P454" s="7"/>
      <c r="Q454" s="7"/>
      <c r="R454" s="7"/>
      <c r="S454" s="7"/>
    </row>
    <row r="455" spans="1:19">
      <c r="A455" s="7"/>
      <c r="B455" s="92"/>
      <c r="C455" s="92"/>
      <c r="D455" s="7"/>
      <c r="E455" s="7"/>
      <c r="F455" s="7"/>
      <c r="G455" s="7"/>
      <c r="H455" s="7"/>
      <c r="I455" s="7"/>
      <c r="J455" s="7"/>
      <c r="K455" s="7"/>
      <c r="L455" s="7"/>
      <c r="M455" s="7"/>
      <c r="N455" s="7"/>
      <c r="O455" s="7"/>
      <c r="P455" s="7"/>
      <c r="Q455" s="7"/>
      <c r="R455" s="7"/>
      <c r="S455" s="7"/>
    </row>
    <row r="456" spans="1:19">
      <c r="A456" s="7"/>
      <c r="B456" s="92"/>
      <c r="C456" s="92"/>
      <c r="D456" s="7"/>
      <c r="E456" s="7"/>
      <c r="F456" s="7"/>
      <c r="G456" s="7"/>
      <c r="H456" s="7"/>
      <c r="I456" s="7"/>
      <c r="J456" s="7"/>
      <c r="K456" s="7"/>
      <c r="L456" s="7"/>
      <c r="M456" s="7"/>
      <c r="N456" s="7"/>
      <c r="O456" s="7"/>
      <c r="P456" s="7"/>
      <c r="Q456" s="7"/>
      <c r="R456" s="7"/>
      <c r="S456" s="7"/>
    </row>
    <row r="457" spans="1:19">
      <c r="A457" s="7"/>
      <c r="B457" s="92"/>
      <c r="C457" s="92"/>
      <c r="D457" s="7"/>
      <c r="E457" s="7"/>
      <c r="F457" s="7"/>
      <c r="G457" s="7"/>
      <c r="H457" s="7"/>
      <c r="I457" s="7"/>
      <c r="J457" s="7"/>
      <c r="K457" s="7"/>
      <c r="L457" s="7"/>
      <c r="M457" s="7"/>
      <c r="N457" s="7"/>
      <c r="O457" s="7"/>
      <c r="P457" s="7"/>
      <c r="Q457" s="7"/>
      <c r="R457" s="7"/>
      <c r="S457" s="7"/>
    </row>
    <row r="458" spans="1:19">
      <c r="A458" s="7"/>
      <c r="B458" s="92"/>
      <c r="C458" s="92"/>
      <c r="D458" s="7"/>
      <c r="E458" s="7"/>
      <c r="F458" s="7"/>
      <c r="G458" s="7"/>
      <c r="H458" s="7"/>
      <c r="I458" s="7"/>
      <c r="J458" s="7"/>
      <c r="K458" s="7"/>
      <c r="L458" s="7"/>
      <c r="M458" s="7"/>
      <c r="N458" s="7"/>
      <c r="O458" s="7"/>
      <c r="P458" s="7"/>
      <c r="Q458" s="7"/>
      <c r="R458" s="7"/>
      <c r="S458" s="7"/>
    </row>
    <row r="459" spans="1:19">
      <c r="A459" s="7"/>
      <c r="B459" s="92"/>
      <c r="C459" s="92"/>
      <c r="D459" s="7"/>
      <c r="E459" s="7"/>
      <c r="F459" s="7"/>
      <c r="G459" s="7"/>
      <c r="H459" s="7"/>
      <c r="I459" s="7"/>
      <c r="J459" s="7"/>
      <c r="K459" s="7"/>
      <c r="L459" s="7"/>
      <c r="M459" s="7"/>
      <c r="N459" s="7"/>
      <c r="O459" s="7"/>
      <c r="P459" s="7"/>
      <c r="Q459" s="7"/>
      <c r="R459" s="7"/>
      <c r="S459" s="7"/>
    </row>
    <row r="460" spans="1:19">
      <c r="A460" s="7"/>
      <c r="B460" s="92"/>
      <c r="C460" s="92"/>
      <c r="D460" s="7"/>
      <c r="E460" s="7"/>
      <c r="F460" s="7"/>
      <c r="G460" s="7"/>
      <c r="H460" s="7"/>
      <c r="I460" s="7"/>
      <c r="J460" s="7"/>
      <c r="K460" s="7"/>
      <c r="L460" s="7"/>
      <c r="M460" s="7"/>
      <c r="N460" s="7"/>
      <c r="O460" s="7"/>
      <c r="P460" s="7"/>
      <c r="Q460" s="7"/>
      <c r="R460" s="7"/>
      <c r="S460" s="7"/>
    </row>
    <row r="461" spans="1:19">
      <c r="A461" s="7"/>
      <c r="B461" s="92"/>
      <c r="C461" s="92"/>
      <c r="D461" s="7"/>
      <c r="E461" s="7"/>
      <c r="F461" s="7"/>
      <c r="G461" s="7"/>
      <c r="H461" s="7"/>
      <c r="I461" s="7"/>
      <c r="J461" s="7"/>
      <c r="K461" s="7"/>
      <c r="L461" s="7"/>
      <c r="M461" s="7"/>
      <c r="N461" s="7"/>
      <c r="O461" s="7"/>
      <c r="P461" s="7"/>
      <c r="Q461" s="7"/>
      <c r="R461" s="7"/>
      <c r="S461" s="7"/>
    </row>
    <row r="462" spans="1:19">
      <c r="A462" s="7"/>
      <c r="B462" s="92"/>
      <c r="C462" s="92"/>
      <c r="D462" s="7"/>
      <c r="E462" s="7"/>
      <c r="F462" s="7"/>
      <c r="G462" s="7"/>
      <c r="H462" s="7"/>
      <c r="I462" s="7"/>
      <c r="J462" s="7"/>
      <c r="K462" s="7"/>
      <c r="L462" s="7"/>
      <c r="M462" s="7"/>
      <c r="N462" s="7"/>
      <c r="O462" s="7"/>
      <c r="P462" s="7"/>
      <c r="Q462" s="7"/>
      <c r="R462" s="7"/>
      <c r="S462" s="7"/>
    </row>
    <row r="463" spans="1:19">
      <c r="A463" s="7"/>
      <c r="B463" s="92"/>
      <c r="C463" s="92"/>
      <c r="D463" s="7"/>
      <c r="E463" s="7"/>
      <c r="F463" s="7"/>
      <c r="G463" s="7"/>
      <c r="H463" s="7"/>
      <c r="I463" s="7"/>
      <c r="J463" s="7"/>
      <c r="K463" s="7"/>
      <c r="L463" s="7"/>
      <c r="M463" s="7"/>
      <c r="N463" s="7"/>
      <c r="O463" s="7"/>
      <c r="P463" s="7"/>
      <c r="Q463" s="7"/>
      <c r="R463" s="7"/>
      <c r="S463" s="7"/>
    </row>
    <row r="464" spans="1:19">
      <c r="A464" s="7"/>
      <c r="B464" s="92"/>
      <c r="C464" s="92"/>
      <c r="D464" s="7"/>
      <c r="E464" s="7"/>
      <c r="F464" s="7"/>
      <c r="G464" s="7"/>
      <c r="H464" s="7"/>
      <c r="I464" s="7"/>
      <c r="J464" s="7"/>
      <c r="K464" s="7"/>
      <c r="L464" s="7"/>
      <c r="M464" s="7"/>
      <c r="N464" s="7"/>
      <c r="O464" s="7"/>
      <c r="P464" s="7"/>
      <c r="Q464" s="7"/>
      <c r="R464" s="7"/>
      <c r="S464" s="7"/>
    </row>
    <row r="465" spans="1:19">
      <c r="A465" s="7"/>
      <c r="B465" s="92"/>
      <c r="C465" s="92"/>
      <c r="D465" s="7"/>
      <c r="E465" s="7"/>
      <c r="F465" s="7"/>
      <c r="G465" s="7"/>
      <c r="H465" s="7"/>
      <c r="I465" s="7"/>
      <c r="J465" s="7"/>
      <c r="K465" s="7"/>
      <c r="L465" s="7"/>
      <c r="M465" s="7"/>
      <c r="N465" s="7"/>
      <c r="O465" s="7"/>
      <c r="P465" s="7"/>
      <c r="Q465" s="7"/>
      <c r="R465" s="7"/>
      <c r="S465" s="7"/>
    </row>
    <row r="466" spans="1:19">
      <c r="A466" s="7"/>
      <c r="B466" s="92"/>
      <c r="C466" s="92"/>
      <c r="D466" s="7"/>
      <c r="E466" s="7"/>
      <c r="F466" s="7"/>
      <c r="G466" s="7"/>
      <c r="H466" s="7"/>
      <c r="I466" s="7"/>
      <c r="J466" s="7"/>
      <c r="K466" s="7"/>
      <c r="L466" s="7"/>
      <c r="M466" s="7"/>
      <c r="N466" s="7"/>
      <c r="O466" s="7"/>
      <c r="P466" s="7"/>
      <c r="Q466" s="7"/>
      <c r="R466" s="7"/>
      <c r="S466" s="7"/>
    </row>
    <row r="467" spans="1:19">
      <c r="A467" s="7"/>
      <c r="B467" s="92"/>
      <c r="C467" s="92"/>
      <c r="D467" s="7"/>
      <c r="E467" s="7"/>
      <c r="F467" s="7"/>
      <c r="G467" s="7"/>
      <c r="H467" s="7"/>
      <c r="I467" s="7"/>
      <c r="J467" s="7"/>
      <c r="K467" s="7"/>
      <c r="L467" s="7"/>
      <c r="M467" s="7"/>
      <c r="N467" s="7"/>
      <c r="O467" s="7"/>
      <c r="P467" s="7"/>
      <c r="Q467" s="7"/>
      <c r="R467" s="7"/>
      <c r="S467" s="7"/>
    </row>
    <row r="468" spans="1:19">
      <c r="A468" s="7"/>
      <c r="B468" s="92"/>
      <c r="C468" s="92"/>
      <c r="D468" s="7"/>
      <c r="E468" s="7"/>
      <c r="F468" s="7"/>
      <c r="G468" s="7"/>
      <c r="H468" s="7"/>
      <c r="I468" s="7"/>
      <c r="J468" s="7"/>
      <c r="K468" s="7"/>
      <c r="L468" s="7"/>
      <c r="M468" s="7"/>
      <c r="N468" s="7"/>
      <c r="O468" s="7"/>
      <c r="P468" s="7"/>
      <c r="Q468" s="7"/>
      <c r="R468" s="7"/>
      <c r="S468" s="7"/>
    </row>
    <row r="469" spans="1:19">
      <c r="A469" s="7"/>
      <c r="B469" s="92"/>
      <c r="C469" s="92"/>
      <c r="D469" s="7"/>
      <c r="E469" s="7"/>
      <c r="F469" s="7"/>
      <c r="G469" s="7"/>
      <c r="H469" s="7"/>
      <c r="I469" s="7"/>
      <c r="J469" s="7"/>
      <c r="K469" s="7"/>
      <c r="L469" s="7"/>
      <c r="M469" s="7"/>
      <c r="N469" s="7"/>
      <c r="O469" s="7"/>
      <c r="P469" s="7"/>
      <c r="Q469" s="7"/>
      <c r="R469" s="7"/>
      <c r="S469" s="7"/>
    </row>
    <row r="470" spans="1:19">
      <c r="A470" s="7"/>
      <c r="B470" s="92"/>
      <c r="C470" s="92"/>
      <c r="D470" s="7"/>
      <c r="E470" s="7"/>
      <c r="F470" s="7"/>
      <c r="G470" s="7"/>
      <c r="H470" s="7"/>
      <c r="I470" s="7"/>
      <c r="J470" s="7"/>
      <c r="K470" s="7"/>
      <c r="L470" s="7"/>
      <c r="M470" s="7"/>
      <c r="N470" s="7"/>
      <c r="O470" s="7"/>
      <c r="P470" s="7"/>
      <c r="Q470" s="7"/>
      <c r="R470" s="7"/>
      <c r="S470" s="7"/>
    </row>
    <row r="471" spans="1:19">
      <c r="A471" s="7"/>
      <c r="B471" s="92"/>
      <c r="C471" s="92"/>
      <c r="D471" s="7"/>
      <c r="E471" s="7"/>
      <c r="F471" s="7"/>
      <c r="G471" s="7"/>
      <c r="H471" s="7"/>
      <c r="I471" s="7"/>
      <c r="J471" s="7"/>
      <c r="K471" s="7"/>
      <c r="L471" s="7"/>
      <c r="M471" s="7"/>
      <c r="N471" s="7"/>
      <c r="O471" s="7"/>
      <c r="P471" s="7"/>
      <c r="Q471" s="7"/>
      <c r="R471" s="7"/>
      <c r="S471" s="7"/>
    </row>
    <row r="472" spans="1:19">
      <c r="A472" s="7"/>
      <c r="B472" s="92"/>
      <c r="C472" s="92"/>
      <c r="D472" s="7"/>
      <c r="E472" s="7"/>
      <c r="F472" s="7"/>
      <c r="G472" s="7"/>
      <c r="H472" s="7"/>
      <c r="I472" s="7"/>
      <c r="J472" s="7"/>
      <c r="K472" s="7"/>
      <c r="L472" s="7"/>
      <c r="M472" s="7"/>
      <c r="N472" s="7"/>
      <c r="O472" s="7"/>
      <c r="P472" s="7"/>
      <c r="Q472" s="7"/>
      <c r="R472" s="7"/>
      <c r="S472" s="7"/>
    </row>
    <row r="473" spans="1:19">
      <c r="A473" s="7"/>
      <c r="B473" s="92"/>
      <c r="C473" s="92"/>
      <c r="D473" s="7"/>
      <c r="E473" s="7"/>
      <c r="F473" s="7"/>
      <c r="G473" s="7"/>
      <c r="H473" s="7"/>
      <c r="I473" s="7"/>
      <c r="J473" s="7"/>
      <c r="K473" s="7"/>
      <c r="L473" s="7"/>
      <c r="M473" s="7"/>
      <c r="N473" s="7"/>
      <c r="O473" s="7"/>
      <c r="P473" s="7"/>
      <c r="Q473" s="7"/>
      <c r="R473" s="7"/>
      <c r="S473" s="7"/>
    </row>
    <row r="474" spans="1:19">
      <c r="A474" s="7"/>
      <c r="B474" s="92"/>
      <c r="C474" s="92"/>
      <c r="D474" s="7"/>
      <c r="E474" s="7"/>
      <c r="F474" s="7"/>
      <c r="G474" s="7"/>
      <c r="H474" s="7"/>
      <c r="I474" s="7"/>
      <c r="J474" s="7"/>
      <c r="K474" s="7"/>
      <c r="L474" s="7"/>
      <c r="M474" s="7"/>
      <c r="N474" s="7"/>
      <c r="O474" s="7"/>
      <c r="P474" s="7"/>
      <c r="Q474" s="7"/>
      <c r="R474" s="7"/>
      <c r="S474" s="7"/>
    </row>
    <row r="475" spans="1:19">
      <c r="A475" s="7"/>
      <c r="B475" s="92"/>
      <c r="C475" s="92"/>
      <c r="D475" s="7"/>
      <c r="E475" s="7"/>
      <c r="F475" s="7"/>
      <c r="G475" s="7"/>
      <c r="H475" s="7"/>
      <c r="I475" s="7"/>
      <c r="J475" s="7"/>
      <c r="K475" s="7"/>
      <c r="L475" s="7"/>
      <c r="M475" s="7"/>
      <c r="N475" s="7"/>
      <c r="O475" s="7"/>
      <c r="P475" s="7"/>
      <c r="Q475" s="7"/>
      <c r="R475" s="7"/>
      <c r="S475" s="7"/>
    </row>
    <row r="476" spans="1:19">
      <c r="A476" s="7"/>
      <c r="B476" s="92"/>
      <c r="C476" s="92"/>
      <c r="D476" s="7"/>
      <c r="E476" s="7"/>
      <c r="F476" s="7"/>
      <c r="G476" s="7"/>
      <c r="H476" s="7"/>
      <c r="I476" s="7"/>
      <c r="J476" s="7"/>
      <c r="K476" s="7"/>
      <c r="L476" s="7"/>
      <c r="M476" s="7"/>
      <c r="N476" s="7"/>
      <c r="O476" s="7"/>
      <c r="P476" s="7"/>
      <c r="Q476" s="7"/>
      <c r="R476" s="7"/>
      <c r="S476" s="7"/>
    </row>
    <row r="477" spans="1:19">
      <c r="A477" s="7"/>
      <c r="B477" s="92"/>
      <c r="C477" s="92"/>
      <c r="D477" s="7"/>
      <c r="E477" s="7"/>
      <c r="F477" s="7"/>
      <c r="G477" s="7"/>
      <c r="H477" s="7"/>
      <c r="I477" s="7"/>
      <c r="J477" s="7"/>
      <c r="K477" s="7"/>
      <c r="L477" s="7"/>
      <c r="M477" s="7"/>
      <c r="N477" s="7"/>
      <c r="O477" s="7"/>
      <c r="P477" s="7"/>
      <c r="Q477" s="7"/>
      <c r="R477" s="7"/>
      <c r="S477" s="7"/>
    </row>
    <row r="478" spans="1:19">
      <c r="A478" s="7"/>
      <c r="B478" s="92"/>
      <c r="C478" s="92"/>
      <c r="D478" s="7"/>
      <c r="E478" s="7"/>
      <c r="F478" s="7"/>
      <c r="G478" s="7"/>
      <c r="H478" s="7"/>
      <c r="I478" s="7"/>
      <c r="J478" s="7"/>
      <c r="K478" s="7"/>
      <c r="L478" s="7"/>
      <c r="M478" s="7"/>
      <c r="N478" s="7"/>
      <c r="O478" s="7"/>
      <c r="P478" s="7"/>
      <c r="Q478" s="7"/>
      <c r="R478" s="7"/>
      <c r="S478" s="7"/>
    </row>
    <row r="479" spans="1:19">
      <c r="A479" s="7"/>
      <c r="B479" s="92"/>
      <c r="C479" s="92"/>
      <c r="D479" s="7"/>
      <c r="E479" s="7"/>
      <c r="F479" s="7"/>
      <c r="G479" s="7"/>
      <c r="H479" s="7"/>
      <c r="I479" s="7"/>
      <c r="J479" s="7"/>
      <c r="K479" s="7"/>
      <c r="L479" s="7"/>
      <c r="M479" s="7"/>
      <c r="N479" s="7"/>
      <c r="O479" s="7"/>
      <c r="P479" s="7"/>
      <c r="Q479" s="7"/>
      <c r="R479" s="7"/>
      <c r="S479" s="7"/>
    </row>
    <row r="480" spans="1:19">
      <c r="A480" s="7"/>
      <c r="B480" s="92"/>
      <c r="C480" s="92"/>
      <c r="D480" s="7"/>
      <c r="E480" s="7"/>
      <c r="F480" s="7"/>
      <c r="G480" s="7"/>
      <c r="H480" s="7"/>
      <c r="I480" s="7"/>
      <c r="J480" s="7"/>
      <c r="K480" s="7"/>
      <c r="L480" s="7"/>
      <c r="M480" s="7"/>
      <c r="N480" s="7"/>
      <c r="O480" s="7"/>
      <c r="P480" s="7"/>
      <c r="Q480" s="7"/>
      <c r="R480" s="7"/>
      <c r="S480" s="7"/>
    </row>
    <row r="481" spans="1:19">
      <c r="A481" s="7"/>
      <c r="B481" s="92"/>
      <c r="C481" s="92"/>
      <c r="D481" s="7"/>
      <c r="E481" s="7"/>
      <c r="F481" s="7"/>
      <c r="G481" s="7"/>
      <c r="H481" s="7"/>
      <c r="I481" s="7"/>
      <c r="J481" s="7"/>
      <c r="K481" s="7"/>
      <c r="L481" s="7"/>
      <c r="M481" s="7"/>
      <c r="N481" s="7"/>
      <c r="O481" s="7"/>
      <c r="P481" s="7"/>
      <c r="Q481" s="7"/>
      <c r="R481" s="7"/>
      <c r="S481" s="7"/>
    </row>
    <row r="482" spans="1:19">
      <c r="A482" s="7"/>
      <c r="B482" s="92"/>
      <c r="C482" s="92"/>
      <c r="D482" s="7"/>
      <c r="E482" s="7"/>
      <c r="F482" s="7"/>
      <c r="G482" s="7"/>
      <c r="H482" s="7"/>
      <c r="I482" s="7"/>
      <c r="J482" s="7"/>
      <c r="K482" s="7"/>
      <c r="L482" s="7"/>
      <c r="M482" s="7"/>
      <c r="N482" s="7"/>
      <c r="O482" s="7"/>
      <c r="P482" s="7"/>
      <c r="Q482" s="7"/>
      <c r="R482" s="7"/>
      <c r="S482" s="7"/>
    </row>
    <row r="483" spans="1:19">
      <c r="A483" s="7"/>
      <c r="B483" s="92"/>
      <c r="C483" s="92"/>
      <c r="D483" s="7"/>
      <c r="E483" s="7"/>
      <c r="F483" s="7"/>
      <c r="G483" s="7"/>
      <c r="H483" s="7"/>
      <c r="I483" s="7"/>
      <c r="J483" s="7"/>
      <c r="K483" s="7"/>
      <c r="L483" s="7"/>
      <c r="M483" s="7"/>
      <c r="N483" s="7"/>
      <c r="O483" s="7"/>
      <c r="P483" s="7"/>
      <c r="Q483" s="7"/>
      <c r="R483" s="7"/>
      <c r="S483" s="7"/>
    </row>
    <row r="484" spans="1:19">
      <c r="A484" s="7"/>
      <c r="B484" s="92"/>
      <c r="C484" s="92"/>
      <c r="D484" s="7"/>
      <c r="E484" s="7"/>
      <c r="F484" s="7"/>
      <c r="G484" s="7"/>
      <c r="H484" s="7"/>
      <c r="I484" s="7"/>
      <c r="J484" s="7"/>
      <c r="K484" s="7"/>
      <c r="L484" s="7"/>
      <c r="M484" s="7"/>
      <c r="N484" s="7"/>
      <c r="O484" s="7"/>
      <c r="P484" s="7"/>
      <c r="Q484" s="7"/>
      <c r="R484" s="7"/>
      <c r="S484" s="7"/>
    </row>
    <row r="485" spans="1:19">
      <c r="A485" s="7"/>
      <c r="B485" s="92"/>
      <c r="C485" s="92"/>
      <c r="D485" s="7"/>
      <c r="E485" s="7"/>
      <c r="F485" s="7"/>
      <c r="G485" s="7"/>
      <c r="H485" s="7"/>
      <c r="I485" s="7"/>
      <c r="J485" s="7"/>
      <c r="K485" s="7"/>
      <c r="L485" s="7"/>
      <c r="M485" s="7"/>
      <c r="N485" s="7"/>
      <c r="O485" s="7"/>
      <c r="P485" s="7"/>
      <c r="Q485" s="7"/>
      <c r="R485" s="7"/>
      <c r="S485" s="7"/>
    </row>
    <row r="486" spans="1:19">
      <c r="A486" s="7"/>
      <c r="B486" s="92"/>
      <c r="C486" s="92"/>
      <c r="D486" s="7"/>
      <c r="E486" s="7"/>
      <c r="F486" s="7"/>
      <c r="G486" s="7"/>
      <c r="H486" s="7"/>
      <c r="I486" s="7"/>
      <c r="J486" s="7"/>
      <c r="K486" s="7"/>
      <c r="L486" s="7"/>
      <c r="M486" s="7"/>
      <c r="N486" s="7"/>
      <c r="O486" s="7"/>
      <c r="P486" s="7"/>
      <c r="Q486" s="7"/>
      <c r="R486" s="7"/>
      <c r="S486" s="7"/>
    </row>
    <row r="487" spans="1:19">
      <c r="A487" s="7"/>
      <c r="B487" s="92"/>
      <c r="C487" s="92"/>
      <c r="D487" s="7"/>
      <c r="E487" s="7"/>
      <c r="F487" s="7"/>
      <c r="G487" s="7"/>
      <c r="H487" s="7"/>
      <c r="I487" s="7"/>
      <c r="J487" s="7"/>
      <c r="K487" s="7"/>
      <c r="L487" s="7"/>
      <c r="M487" s="7"/>
      <c r="N487" s="7"/>
      <c r="O487" s="7"/>
      <c r="P487" s="7"/>
      <c r="Q487" s="7"/>
      <c r="R487" s="7"/>
      <c r="S487" s="7"/>
    </row>
    <row r="488" spans="1:19">
      <c r="A488" s="7"/>
      <c r="B488" s="92"/>
      <c r="C488" s="92"/>
      <c r="D488" s="7"/>
      <c r="E488" s="7"/>
      <c r="F488" s="7"/>
      <c r="G488" s="7"/>
      <c r="H488" s="7"/>
      <c r="I488" s="7"/>
      <c r="J488" s="7"/>
      <c r="K488" s="7"/>
      <c r="L488" s="7"/>
      <c r="M488" s="7"/>
      <c r="N488" s="7"/>
      <c r="O488" s="7"/>
      <c r="P488" s="7"/>
      <c r="Q488" s="7"/>
      <c r="R488" s="7"/>
      <c r="S488" s="7"/>
    </row>
    <row r="489" spans="1:19">
      <c r="A489" s="7"/>
      <c r="B489" s="92"/>
      <c r="C489" s="92"/>
      <c r="D489" s="7"/>
      <c r="E489" s="7"/>
      <c r="F489" s="7"/>
      <c r="G489" s="7"/>
      <c r="H489" s="7"/>
      <c r="I489" s="7"/>
      <c r="J489" s="7"/>
      <c r="K489" s="7"/>
      <c r="L489" s="7"/>
      <c r="M489" s="7"/>
      <c r="N489" s="7"/>
      <c r="O489" s="7"/>
      <c r="P489" s="7"/>
      <c r="Q489" s="7"/>
      <c r="R489" s="7"/>
      <c r="S489" s="7"/>
    </row>
    <row r="490" spans="1:19">
      <c r="A490" s="7"/>
      <c r="B490" s="92"/>
      <c r="C490" s="92"/>
      <c r="D490" s="7"/>
      <c r="E490" s="7"/>
      <c r="F490" s="7"/>
      <c r="G490" s="7"/>
      <c r="H490" s="7"/>
      <c r="I490" s="7"/>
      <c r="J490" s="7"/>
      <c r="K490" s="7"/>
      <c r="L490" s="7"/>
      <c r="M490" s="7"/>
      <c r="N490" s="7"/>
      <c r="O490" s="7"/>
      <c r="P490" s="7"/>
      <c r="Q490" s="7"/>
      <c r="R490" s="7"/>
      <c r="S490" s="7"/>
    </row>
    <row r="491" spans="1:19">
      <c r="A491" s="7"/>
      <c r="B491" s="92"/>
      <c r="C491" s="92"/>
      <c r="D491" s="7"/>
      <c r="E491" s="7"/>
      <c r="F491" s="7"/>
      <c r="G491" s="7"/>
      <c r="H491" s="7"/>
      <c r="I491" s="7"/>
      <c r="J491" s="7"/>
      <c r="K491" s="7"/>
      <c r="L491" s="7"/>
      <c r="M491" s="7"/>
      <c r="N491" s="7"/>
      <c r="O491" s="7"/>
      <c r="P491" s="7"/>
      <c r="Q491" s="7"/>
      <c r="R491" s="7"/>
      <c r="S491" s="7"/>
    </row>
    <row r="492" spans="1:19">
      <c r="A492" s="7"/>
      <c r="B492" s="92"/>
      <c r="C492" s="92"/>
      <c r="D492" s="7"/>
      <c r="E492" s="7"/>
      <c r="F492" s="7"/>
      <c r="G492" s="7"/>
      <c r="H492" s="7"/>
      <c r="I492" s="7"/>
      <c r="J492" s="7"/>
      <c r="K492" s="7"/>
      <c r="L492" s="7"/>
      <c r="M492" s="7"/>
      <c r="N492" s="7"/>
      <c r="O492" s="7"/>
      <c r="P492" s="7"/>
      <c r="Q492" s="7"/>
      <c r="R492" s="7"/>
      <c r="S492" s="7"/>
    </row>
    <row r="493" spans="1:19">
      <c r="A493" s="7"/>
      <c r="B493" s="92"/>
      <c r="C493" s="92"/>
      <c r="D493" s="7"/>
      <c r="E493" s="7"/>
      <c r="F493" s="7"/>
      <c r="G493" s="7"/>
      <c r="H493" s="7"/>
      <c r="I493" s="7"/>
      <c r="J493" s="7"/>
      <c r="K493" s="7"/>
      <c r="L493" s="7"/>
      <c r="M493" s="7"/>
      <c r="N493" s="7"/>
      <c r="O493" s="7"/>
      <c r="P493" s="7"/>
      <c r="Q493" s="7"/>
      <c r="R493" s="7"/>
      <c r="S493" s="7"/>
    </row>
    <row r="494" spans="1:19">
      <c r="A494" s="7"/>
      <c r="B494" s="92"/>
      <c r="C494" s="92"/>
      <c r="D494" s="7"/>
      <c r="E494" s="7"/>
      <c r="F494" s="7"/>
      <c r="G494" s="7"/>
      <c r="H494" s="7"/>
      <c r="I494" s="7"/>
      <c r="J494" s="7"/>
      <c r="K494" s="7"/>
      <c r="L494" s="7"/>
      <c r="M494" s="7"/>
      <c r="N494" s="7"/>
      <c r="O494" s="7"/>
      <c r="P494" s="7"/>
      <c r="Q494" s="7"/>
      <c r="R494" s="7"/>
      <c r="S494" s="7"/>
    </row>
    <row r="495" spans="1:19">
      <c r="A495" s="7"/>
      <c r="B495" s="92"/>
      <c r="C495" s="92"/>
      <c r="D495" s="7"/>
      <c r="E495" s="7"/>
      <c r="F495" s="7"/>
      <c r="G495" s="7"/>
      <c r="H495" s="7"/>
      <c r="I495" s="7"/>
      <c r="J495" s="7"/>
      <c r="K495" s="7"/>
      <c r="L495" s="7"/>
      <c r="M495" s="7"/>
      <c r="N495" s="7"/>
      <c r="O495" s="7"/>
      <c r="P495" s="7"/>
      <c r="Q495" s="7"/>
      <c r="R495" s="7"/>
      <c r="S495" s="7"/>
    </row>
    <row r="496" spans="1:19">
      <c r="A496" s="7"/>
      <c r="B496" s="92"/>
      <c r="C496" s="92"/>
      <c r="D496" s="7"/>
      <c r="E496" s="7"/>
      <c r="F496" s="7"/>
      <c r="G496" s="7"/>
      <c r="H496" s="7"/>
      <c r="I496" s="7"/>
      <c r="J496" s="7"/>
      <c r="K496" s="7"/>
      <c r="L496" s="7"/>
      <c r="M496" s="7"/>
      <c r="N496" s="7"/>
      <c r="O496" s="7"/>
      <c r="P496" s="7"/>
      <c r="Q496" s="7"/>
      <c r="R496" s="7"/>
      <c r="S496" s="7"/>
    </row>
    <row r="497" spans="1:19">
      <c r="A497" s="7"/>
      <c r="B497" s="92"/>
      <c r="C497" s="92"/>
      <c r="D497" s="7"/>
      <c r="E497" s="7"/>
      <c r="F497" s="7"/>
      <c r="G497" s="7"/>
      <c r="H497" s="7"/>
      <c r="I497" s="7"/>
      <c r="J497" s="7"/>
      <c r="K497" s="7"/>
      <c r="L497" s="7"/>
      <c r="M497" s="7"/>
      <c r="N497" s="7"/>
      <c r="O497" s="7"/>
      <c r="P497" s="7"/>
      <c r="Q497" s="7"/>
      <c r="R497" s="7"/>
      <c r="S497" s="7"/>
    </row>
    <row r="498" spans="1:19">
      <c r="A498" s="7"/>
      <c r="B498" s="92"/>
      <c r="C498" s="92"/>
      <c r="D498" s="7"/>
      <c r="E498" s="7"/>
      <c r="F498" s="7"/>
      <c r="G498" s="7"/>
      <c r="H498" s="7"/>
      <c r="I498" s="7"/>
      <c r="J498" s="7"/>
      <c r="K498" s="7"/>
      <c r="L498" s="7"/>
      <c r="M498" s="7"/>
      <c r="N498" s="7"/>
      <c r="O498" s="7"/>
      <c r="P498" s="7"/>
      <c r="Q498" s="7"/>
      <c r="R498" s="7"/>
      <c r="S498" s="7"/>
    </row>
    <row r="499" spans="1:19">
      <c r="A499" s="7"/>
      <c r="B499" s="92"/>
      <c r="C499" s="92"/>
      <c r="D499" s="7"/>
      <c r="E499" s="7"/>
      <c r="F499" s="7"/>
      <c r="G499" s="7"/>
      <c r="H499" s="7"/>
      <c r="I499" s="7"/>
      <c r="J499" s="7"/>
      <c r="K499" s="7"/>
      <c r="L499" s="7"/>
      <c r="M499" s="7"/>
      <c r="N499" s="7"/>
      <c r="O499" s="7"/>
      <c r="P499" s="7"/>
      <c r="Q499" s="7"/>
      <c r="R499" s="7"/>
      <c r="S499" s="7"/>
    </row>
    <row r="500" spans="1:19">
      <c r="A500" s="7"/>
      <c r="B500" s="92"/>
      <c r="C500" s="92"/>
      <c r="D500" s="7"/>
      <c r="E500" s="7"/>
      <c r="F500" s="7"/>
      <c r="G500" s="7"/>
      <c r="H500" s="7"/>
      <c r="I500" s="7"/>
      <c r="J500" s="7"/>
      <c r="K500" s="7"/>
      <c r="L500" s="7"/>
      <c r="M500" s="7"/>
      <c r="N500" s="7"/>
      <c r="O500" s="7"/>
      <c r="P500" s="7"/>
      <c r="Q500" s="7"/>
      <c r="R500" s="7"/>
      <c r="S500" s="7"/>
    </row>
    <row r="501" spans="1:19">
      <c r="A501" s="7"/>
      <c r="B501" s="92"/>
      <c r="C501" s="92"/>
      <c r="D501" s="7"/>
      <c r="E501" s="7"/>
      <c r="F501" s="7"/>
      <c r="G501" s="7"/>
      <c r="H501" s="7"/>
      <c r="I501" s="7"/>
      <c r="J501" s="7"/>
      <c r="K501" s="7"/>
      <c r="L501" s="7"/>
      <c r="M501" s="7"/>
      <c r="N501" s="7"/>
      <c r="O501" s="7"/>
      <c r="P501" s="7"/>
      <c r="Q501" s="7"/>
      <c r="R501" s="7"/>
      <c r="S501" s="7"/>
    </row>
    <row r="502" spans="1:19">
      <c r="A502" s="7"/>
      <c r="B502" s="92"/>
      <c r="C502" s="92"/>
      <c r="D502" s="7"/>
      <c r="E502" s="7"/>
      <c r="F502" s="7"/>
      <c r="G502" s="7"/>
      <c r="H502" s="7"/>
      <c r="I502" s="7"/>
      <c r="J502" s="7"/>
      <c r="K502" s="7"/>
      <c r="L502" s="7"/>
      <c r="M502" s="7"/>
      <c r="N502" s="7"/>
      <c r="O502" s="7"/>
      <c r="P502" s="7"/>
      <c r="Q502" s="7"/>
      <c r="R502" s="7"/>
      <c r="S502" s="7"/>
    </row>
    <row r="503" spans="1:19">
      <c r="A503" s="7"/>
      <c r="B503" s="92"/>
      <c r="C503" s="92"/>
      <c r="D503" s="7"/>
      <c r="E503" s="7"/>
      <c r="F503" s="7"/>
      <c r="G503" s="7"/>
      <c r="H503" s="7"/>
      <c r="I503" s="7"/>
      <c r="J503" s="7"/>
      <c r="K503" s="7"/>
      <c r="L503" s="7"/>
      <c r="M503" s="7"/>
      <c r="N503" s="7"/>
      <c r="O503" s="7"/>
      <c r="P503" s="7"/>
      <c r="Q503" s="7"/>
      <c r="R503" s="7"/>
      <c r="S503" s="7"/>
    </row>
    <row r="504" spans="1:19">
      <c r="A504" s="7"/>
      <c r="B504" s="92"/>
      <c r="C504" s="92"/>
      <c r="D504" s="7"/>
      <c r="E504" s="7"/>
      <c r="F504" s="7"/>
      <c r="G504" s="7"/>
      <c r="H504" s="7"/>
      <c r="I504" s="7"/>
      <c r="J504" s="7"/>
      <c r="K504" s="7"/>
      <c r="L504" s="7"/>
      <c r="M504" s="7"/>
      <c r="N504" s="7"/>
      <c r="O504" s="7"/>
      <c r="P504" s="7"/>
      <c r="Q504" s="7"/>
      <c r="R504" s="7"/>
      <c r="S504" s="7"/>
    </row>
    <row r="505" spans="1:19">
      <c r="A505" s="7"/>
      <c r="B505" s="92"/>
      <c r="C505" s="92"/>
      <c r="D505" s="7"/>
      <c r="E505" s="7"/>
      <c r="F505" s="7"/>
      <c r="G505" s="7"/>
      <c r="H505" s="7"/>
      <c r="I505" s="7"/>
      <c r="J505" s="7"/>
      <c r="K505" s="7"/>
      <c r="L505" s="7"/>
      <c r="M505" s="7"/>
      <c r="N505" s="7"/>
      <c r="O505" s="7"/>
      <c r="P505" s="7"/>
      <c r="Q505" s="7"/>
      <c r="R505" s="7"/>
      <c r="S505" s="7"/>
    </row>
    <row r="506" spans="1:19">
      <c r="A506" s="7"/>
      <c r="B506" s="92"/>
      <c r="C506" s="92"/>
      <c r="D506" s="7"/>
      <c r="E506" s="7"/>
      <c r="F506" s="7"/>
      <c r="G506" s="7"/>
      <c r="H506" s="7"/>
      <c r="I506" s="7"/>
      <c r="J506" s="7"/>
      <c r="K506" s="7"/>
      <c r="L506" s="7"/>
      <c r="M506" s="7"/>
      <c r="N506" s="7"/>
      <c r="O506" s="7"/>
      <c r="P506" s="7"/>
      <c r="Q506" s="7"/>
      <c r="R506" s="7"/>
      <c r="S506" s="7"/>
    </row>
    <row r="507" spans="1:19">
      <c r="A507" s="7"/>
      <c r="B507" s="92"/>
      <c r="C507" s="92"/>
      <c r="D507" s="7"/>
      <c r="E507" s="7"/>
      <c r="F507" s="7"/>
      <c r="G507" s="7"/>
      <c r="H507" s="7"/>
      <c r="I507" s="7"/>
      <c r="J507" s="7"/>
      <c r="K507" s="7"/>
      <c r="L507" s="7"/>
      <c r="M507" s="7"/>
      <c r="N507" s="7"/>
      <c r="O507" s="7"/>
      <c r="P507" s="7"/>
      <c r="Q507" s="7"/>
      <c r="R507" s="7"/>
      <c r="S507" s="7"/>
    </row>
    <row r="508" spans="1:19">
      <c r="A508" s="7"/>
      <c r="B508" s="92"/>
      <c r="C508" s="92"/>
      <c r="D508" s="7"/>
      <c r="E508" s="7"/>
      <c r="F508" s="7"/>
      <c r="G508" s="7"/>
      <c r="H508" s="7"/>
      <c r="I508" s="7"/>
      <c r="J508" s="7"/>
      <c r="K508" s="7"/>
      <c r="L508" s="7"/>
      <c r="M508" s="7"/>
      <c r="N508" s="7"/>
      <c r="O508" s="7"/>
      <c r="P508" s="7"/>
      <c r="Q508" s="7"/>
      <c r="R508" s="7"/>
      <c r="S508" s="7"/>
    </row>
    <row r="509" spans="1:19">
      <c r="A509" s="7"/>
      <c r="B509" s="92"/>
      <c r="C509" s="92"/>
      <c r="D509" s="7"/>
      <c r="E509" s="7"/>
      <c r="F509" s="7"/>
      <c r="G509" s="7"/>
      <c r="H509" s="7"/>
      <c r="I509" s="7"/>
      <c r="J509" s="7"/>
      <c r="K509" s="7"/>
      <c r="L509" s="7"/>
      <c r="M509" s="7"/>
      <c r="N509" s="7"/>
      <c r="O509" s="7"/>
      <c r="P509" s="7"/>
      <c r="Q509" s="7"/>
      <c r="R509" s="7"/>
      <c r="S509" s="7"/>
    </row>
    <row r="510" spans="1:19">
      <c r="A510" s="7"/>
      <c r="B510" s="92"/>
      <c r="C510" s="92"/>
      <c r="D510" s="7"/>
      <c r="E510" s="7"/>
      <c r="F510" s="7"/>
      <c r="G510" s="7"/>
      <c r="H510" s="7"/>
      <c r="I510" s="7"/>
      <c r="J510" s="7"/>
      <c r="K510" s="7"/>
      <c r="L510" s="7"/>
      <c r="M510" s="7"/>
      <c r="N510" s="7"/>
      <c r="O510" s="7"/>
      <c r="P510" s="7"/>
      <c r="Q510" s="7"/>
      <c r="R510" s="7"/>
      <c r="S510" s="7"/>
    </row>
    <row r="511" spans="1:19">
      <c r="A511" s="7"/>
      <c r="B511" s="92"/>
      <c r="C511" s="92"/>
      <c r="D511" s="7"/>
      <c r="E511" s="7"/>
      <c r="F511" s="7"/>
      <c r="G511" s="7"/>
      <c r="H511" s="7"/>
      <c r="I511" s="7"/>
      <c r="J511" s="7"/>
      <c r="K511" s="7"/>
      <c r="L511" s="7"/>
      <c r="M511" s="7"/>
      <c r="N511" s="7"/>
      <c r="O511" s="7"/>
      <c r="P511" s="7"/>
      <c r="Q511" s="7"/>
      <c r="R511" s="7"/>
      <c r="S511" s="7"/>
    </row>
    <row r="512" spans="1:19">
      <c r="A512" s="7"/>
      <c r="B512" s="92"/>
      <c r="C512" s="92"/>
      <c r="D512" s="7"/>
      <c r="E512" s="7"/>
      <c r="F512" s="7"/>
      <c r="G512" s="7"/>
      <c r="H512" s="7"/>
      <c r="I512" s="7"/>
      <c r="J512" s="7"/>
      <c r="K512" s="7"/>
      <c r="L512" s="7"/>
      <c r="M512" s="7"/>
      <c r="N512" s="7"/>
      <c r="O512" s="7"/>
      <c r="P512" s="7"/>
      <c r="Q512" s="7"/>
      <c r="R512" s="7"/>
      <c r="S512" s="7"/>
    </row>
    <row r="513" spans="1:19">
      <c r="A513" s="7"/>
      <c r="B513" s="92"/>
      <c r="C513" s="92"/>
      <c r="D513" s="7"/>
      <c r="E513" s="7"/>
      <c r="F513" s="7"/>
      <c r="G513" s="7"/>
      <c r="H513" s="7"/>
      <c r="I513" s="7"/>
      <c r="J513" s="7"/>
      <c r="K513" s="7"/>
      <c r="L513" s="7"/>
      <c r="M513" s="7"/>
      <c r="N513" s="7"/>
      <c r="O513" s="7"/>
      <c r="P513" s="7"/>
      <c r="Q513" s="7"/>
      <c r="R513" s="7"/>
      <c r="S513" s="7"/>
    </row>
    <row r="514" spans="1:19">
      <c r="A514" s="7"/>
      <c r="B514" s="92"/>
      <c r="C514" s="92"/>
      <c r="D514" s="7"/>
      <c r="E514" s="7"/>
      <c r="F514" s="7"/>
      <c r="G514" s="7"/>
      <c r="H514" s="7"/>
      <c r="I514" s="7"/>
      <c r="J514" s="7"/>
      <c r="K514" s="7"/>
      <c r="L514" s="7"/>
      <c r="M514" s="7"/>
      <c r="N514" s="7"/>
      <c r="O514" s="7"/>
      <c r="P514" s="7"/>
      <c r="Q514" s="7"/>
      <c r="R514" s="7"/>
      <c r="S514" s="7"/>
    </row>
    <row r="515" spans="1:19">
      <c r="A515" s="7"/>
      <c r="B515" s="92"/>
      <c r="C515" s="92"/>
      <c r="D515" s="7"/>
      <c r="E515" s="7"/>
      <c r="F515" s="7"/>
      <c r="G515" s="7"/>
      <c r="H515" s="7"/>
      <c r="I515" s="7"/>
      <c r="J515" s="7"/>
      <c r="K515" s="7"/>
      <c r="L515" s="7"/>
      <c r="M515" s="7"/>
      <c r="N515" s="7"/>
      <c r="O515" s="7"/>
      <c r="P515" s="7"/>
      <c r="Q515" s="7"/>
      <c r="R515" s="7"/>
      <c r="S515" s="7"/>
    </row>
    <row r="516" spans="1:19">
      <c r="A516" s="7"/>
      <c r="B516" s="92"/>
      <c r="C516" s="92"/>
      <c r="D516" s="7"/>
      <c r="E516" s="7"/>
      <c r="F516" s="7"/>
      <c r="G516" s="7"/>
      <c r="H516" s="7"/>
      <c r="I516" s="7"/>
      <c r="J516" s="7"/>
      <c r="K516" s="7"/>
      <c r="L516" s="7"/>
      <c r="M516" s="7"/>
      <c r="N516" s="7"/>
      <c r="O516" s="7"/>
      <c r="P516" s="7"/>
      <c r="Q516" s="7"/>
      <c r="R516" s="7"/>
      <c r="S516" s="7"/>
    </row>
    <row r="517" spans="1:19">
      <c r="A517" s="7"/>
      <c r="B517" s="92"/>
      <c r="C517" s="92"/>
      <c r="D517" s="7"/>
      <c r="E517" s="7"/>
      <c r="F517" s="7"/>
      <c r="G517" s="7"/>
      <c r="H517" s="7"/>
      <c r="I517" s="7"/>
      <c r="J517" s="7"/>
      <c r="K517" s="7"/>
      <c r="L517" s="7"/>
      <c r="M517" s="7"/>
      <c r="N517" s="7"/>
      <c r="O517" s="7"/>
      <c r="P517" s="7"/>
      <c r="Q517" s="7"/>
      <c r="R517" s="7"/>
      <c r="S517" s="7"/>
    </row>
    <row r="518" spans="1:19">
      <c r="A518" s="7"/>
      <c r="B518" s="92"/>
      <c r="C518" s="92"/>
      <c r="D518" s="7"/>
      <c r="E518" s="7"/>
      <c r="F518" s="7"/>
      <c r="G518" s="7"/>
      <c r="H518" s="7"/>
      <c r="I518" s="7"/>
      <c r="J518" s="7"/>
      <c r="K518" s="7"/>
      <c r="L518" s="7"/>
      <c r="M518" s="7"/>
      <c r="N518" s="7"/>
      <c r="O518" s="7"/>
      <c r="P518" s="7"/>
      <c r="Q518" s="7"/>
      <c r="R518" s="7"/>
      <c r="S518" s="7"/>
    </row>
    <row r="519" spans="1:19">
      <c r="A519" s="7"/>
      <c r="B519" s="92"/>
      <c r="C519" s="92"/>
      <c r="D519" s="7"/>
      <c r="E519" s="7"/>
      <c r="F519" s="7"/>
      <c r="G519" s="7"/>
      <c r="H519" s="7"/>
      <c r="I519" s="7"/>
      <c r="J519" s="7"/>
      <c r="K519" s="7"/>
      <c r="L519" s="7"/>
      <c r="M519" s="7"/>
      <c r="N519" s="7"/>
      <c r="O519" s="7"/>
      <c r="P519" s="7"/>
      <c r="Q519" s="7"/>
      <c r="R519" s="7"/>
      <c r="S519" s="7"/>
    </row>
    <row r="520" spans="1:19">
      <c r="A520" s="7"/>
      <c r="B520" s="92"/>
      <c r="C520" s="92"/>
      <c r="D520" s="7"/>
      <c r="E520" s="7"/>
      <c r="F520" s="7"/>
      <c r="G520" s="7"/>
      <c r="H520" s="7"/>
      <c r="I520" s="7"/>
      <c r="J520" s="7"/>
      <c r="K520" s="7"/>
      <c r="L520" s="7"/>
      <c r="M520" s="7"/>
      <c r="N520" s="7"/>
      <c r="O520" s="7"/>
      <c r="P520" s="7"/>
      <c r="Q520" s="7"/>
      <c r="R520" s="7"/>
      <c r="S520" s="7"/>
    </row>
    <row r="521" spans="1:19">
      <c r="A521" s="7"/>
      <c r="B521" s="92"/>
      <c r="C521" s="92"/>
      <c r="D521" s="7"/>
      <c r="E521" s="7"/>
      <c r="F521" s="7"/>
      <c r="G521" s="7"/>
      <c r="H521" s="7"/>
      <c r="I521" s="7"/>
      <c r="J521" s="7"/>
      <c r="K521" s="7"/>
      <c r="L521" s="7"/>
      <c r="M521" s="7"/>
      <c r="N521" s="7"/>
      <c r="O521" s="7"/>
      <c r="P521" s="7"/>
      <c r="Q521" s="7"/>
      <c r="R521" s="7"/>
      <c r="S521" s="7"/>
    </row>
    <row r="522" spans="1:19">
      <c r="A522" s="7"/>
      <c r="B522" s="92"/>
      <c r="C522" s="92"/>
      <c r="D522" s="7"/>
      <c r="E522" s="7"/>
      <c r="F522" s="7"/>
      <c r="G522" s="7"/>
      <c r="H522" s="7"/>
      <c r="I522" s="7"/>
      <c r="J522" s="7"/>
      <c r="K522" s="7"/>
      <c r="L522" s="7"/>
      <c r="M522" s="7"/>
      <c r="N522" s="7"/>
      <c r="O522" s="7"/>
      <c r="P522" s="7"/>
      <c r="Q522" s="7"/>
      <c r="R522" s="7"/>
      <c r="S522" s="7"/>
    </row>
    <row r="523" spans="1:19">
      <c r="A523" s="7"/>
      <c r="B523" s="92"/>
      <c r="C523" s="92"/>
      <c r="D523" s="7"/>
      <c r="E523" s="7"/>
      <c r="F523" s="7"/>
      <c r="G523" s="7"/>
      <c r="H523" s="7"/>
      <c r="I523" s="7"/>
      <c r="J523" s="7"/>
      <c r="K523" s="7"/>
      <c r="L523" s="7"/>
      <c r="M523" s="7"/>
      <c r="N523" s="7"/>
      <c r="O523" s="7"/>
      <c r="P523" s="7"/>
      <c r="Q523" s="7"/>
      <c r="R523" s="7"/>
      <c r="S523" s="7"/>
    </row>
    <row r="524" spans="1:19">
      <c r="A524" s="7"/>
      <c r="B524" s="92"/>
      <c r="C524" s="92"/>
      <c r="D524" s="7"/>
      <c r="E524" s="7"/>
      <c r="F524" s="7"/>
      <c r="G524" s="7"/>
      <c r="H524" s="7"/>
      <c r="I524" s="7"/>
      <c r="J524" s="7"/>
      <c r="K524" s="7"/>
      <c r="L524" s="7"/>
      <c r="M524" s="7"/>
      <c r="N524" s="7"/>
      <c r="O524" s="7"/>
      <c r="P524" s="7"/>
      <c r="Q524" s="7"/>
      <c r="R524" s="7"/>
      <c r="S524" s="7"/>
    </row>
    <row r="525" spans="1:19">
      <c r="A525" s="7"/>
      <c r="B525" s="92"/>
      <c r="C525" s="92"/>
      <c r="D525" s="7"/>
      <c r="E525" s="7"/>
      <c r="F525" s="7"/>
      <c r="G525" s="7"/>
      <c r="H525" s="7"/>
      <c r="I525" s="7"/>
      <c r="J525" s="7"/>
      <c r="K525" s="7"/>
      <c r="L525" s="7"/>
      <c r="M525" s="7"/>
      <c r="N525" s="7"/>
      <c r="O525" s="7"/>
      <c r="P525" s="7"/>
      <c r="Q525" s="7"/>
      <c r="R525" s="7"/>
      <c r="S525" s="7"/>
    </row>
    <row r="526" spans="1:19">
      <c r="A526" s="7"/>
      <c r="B526" s="92"/>
      <c r="C526" s="92"/>
      <c r="D526" s="7"/>
      <c r="E526" s="7"/>
      <c r="F526" s="7"/>
      <c r="G526" s="7"/>
      <c r="H526" s="7"/>
      <c r="I526" s="7"/>
      <c r="J526" s="7"/>
      <c r="K526" s="7"/>
      <c r="L526" s="7"/>
      <c r="M526" s="7"/>
      <c r="N526" s="7"/>
      <c r="O526" s="7"/>
      <c r="P526" s="7"/>
      <c r="Q526" s="7"/>
      <c r="R526" s="7"/>
      <c r="S526" s="7"/>
    </row>
    <row r="527" spans="1:19">
      <c r="A527" s="7"/>
      <c r="B527" s="92"/>
      <c r="C527" s="92"/>
      <c r="D527" s="7"/>
      <c r="E527" s="7"/>
      <c r="F527" s="7"/>
      <c r="G527" s="7"/>
      <c r="H527" s="7"/>
      <c r="I527" s="7"/>
      <c r="J527" s="7"/>
      <c r="K527" s="7"/>
      <c r="L527" s="7"/>
      <c r="M527" s="7"/>
      <c r="N527" s="7"/>
      <c r="O527" s="7"/>
      <c r="P527" s="7"/>
      <c r="Q527" s="7"/>
      <c r="R527" s="7"/>
      <c r="S527" s="7"/>
    </row>
    <row r="528" spans="1:19">
      <c r="A528" s="7"/>
      <c r="B528" s="92"/>
      <c r="C528" s="92"/>
      <c r="D528" s="7"/>
      <c r="E528" s="7"/>
      <c r="F528" s="7"/>
      <c r="G528" s="7"/>
      <c r="H528" s="7"/>
      <c r="I528" s="7"/>
      <c r="J528" s="7"/>
      <c r="K528" s="7"/>
      <c r="L528" s="7"/>
      <c r="M528" s="7"/>
      <c r="N528" s="7"/>
      <c r="O528" s="7"/>
      <c r="P528" s="7"/>
      <c r="Q528" s="7"/>
      <c r="R528" s="7"/>
      <c r="S528" s="7"/>
    </row>
    <row r="529" spans="1:19">
      <c r="A529" s="7"/>
      <c r="B529" s="92"/>
      <c r="C529" s="92"/>
      <c r="D529" s="7"/>
      <c r="E529" s="7"/>
      <c r="F529" s="7"/>
      <c r="G529" s="7"/>
      <c r="H529" s="7"/>
      <c r="I529" s="7"/>
      <c r="J529" s="7"/>
      <c r="K529" s="7"/>
      <c r="L529" s="7"/>
      <c r="M529" s="7"/>
      <c r="N529" s="7"/>
      <c r="O529" s="7"/>
      <c r="P529" s="7"/>
      <c r="Q529" s="7"/>
      <c r="R529" s="7"/>
      <c r="S529" s="7"/>
    </row>
    <row r="530" spans="1:19">
      <c r="A530" s="7"/>
      <c r="B530" s="92"/>
      <c r="C530" s="92"/>
      <c r="D530" s="7"/>
      <c r="E530" s="7"/>
      <c r="F530" s="7"/>
      <c r="G530" s="7"/>
      <c r="H530" s="7"/>
      <c r="I530" s="7"/>
      <c r="J530" s="7"/>
      <c r="K530" s="7"/>
      <c r="L530" s="7"/>
      <c r="M530" s="7"/>
      <c r="N530" s="7"/>
      <c r="O530" s="7"/>
      <c r="P530" s="7"/>
      <c r="Q530" s="7"/>
      <c r="R530" s="7"/>
      <c r="S530" s="7"/>
    </row>
    <row r="531" spans="1:19">
      <c r="A531" s="7"/>
      <c r="B531" s="92"/>
      <c r="C531" s="92"/>
      <c r="D531" s="7"/>
      <c r="E531" s="7"/>
      <c r="F531" s="7"/>
      <c r="G531" s="7"/>
      <c r="H531" s="7"/>
      <c r="I531" s="7"/>
      <c r="J531" s="7"/>
      <c r="K531" s="7"/>
      <c r="L531" s="7"/>
      <c r="M531" s="7"/>
      <c r="N531" s="7"/>
      <c r="O531" s="7"/>
      <c r="P531" s="7"/>
      <c r="Q531" s="7"/>
      <c r="R531" s="7"/>
      <c r="S531" s="7"/>
    </row>
    <row r="532" spans="1:19">
      <c r="A532" s="7"/>
      <c r="B532" s="92"/>
      <c r="C532" s="92"/>
      <c r="D532" s="7"/>
      <c r="E532" s="7"/>
      <c r="F532" s="7"/>
      <c r="G532" s="7"/>
      <c r="H532" s="7"/>
      <c r="I532" s="7"/>
      <c r="J532" s="7"/>
      <c r="K532" s="7"/>
      <c r="L532" s="7"/>
      <c r="M532" s="7"/>
      <c r="N532" s="7"/>
      <c r="O532" s="7"/>
      <c r="P532" s="7"/>
      <c r="Q532" s="7"/>
      <c r="R532" s="7"/>
      <c r="S532" s="7"/>
    </row>
    <row r="533" spans="1:19">
      <c r="A533" s="7"/>
      <c r="B533" s="92"/>
      <c r="C533" s="92"/>
      <c r="D533" s="7"/>
      <c r="E533" s="7"/>
      <c r="F533" s="7"/>
      <c r="G533" s="7"/>
      <c r="H533" s="7"/>
      <c r="I533" s="7"/>
      <c r="J533" s="7"/>
      <c r="K533" s="7"/>
      <c r="L533" s="7"/>
      <c r="M533" s="7"/>
      <c r="N533" s="7"/>
      <c r="O533" s="7"/>
      <c r="P533" s="7"/>
      <c r="Q533" s="7"/>
      <c r="R533" s="7"/>
      <c r="S533" s="7"/>
    </row>
    <row r="534" spans="1:19">
      <c r="A534" s="7"/>
      <c r="B534" s="92"/>
      <c r="C534" s="92"/>
      <c r="D534" s="7"/>
      <c r="E534" s="7"/>
      <c r="F534" s="7"/>
      <c r="G534" s="7"/>
      <c r="H534" s="7"/>
      <c r="I534" s="7"/>
      <c r="J534" s="7"/>
      <c r="K534" s="7"/>
      <c r="L534" s="7"/>
      <c r="M534" s="7"/>
      <c r="N534" s="7"/>
      <c r="O534" s="7"/>
      <c r="P534" s="7"/>
      <c r="Q534" s="7"/>
      <c r="R534" s="7"/>
      <c r="S534" s="7"/>
    </row>
    <row r="535" spans="1:19">
      <c r="A535" s="7"/>
      <c r="B535" s="92"/>
      <c r="C535" s="92"/>
      <c r="D535" s="7"/>
      <c r="E535" s="7"/>
      <c r="F535" s="7"/>
      <c r="G535" s="7"/>
      <c r="H535" s="7"/>
      <c r="I535" s="7"/>
      <c r="J535" s="7"/>
      <c r="K535" s="7"/>
      <c r="L535" s="7"/>
      <c r="M535" s="7"/>
      <c r="N535" s="7"/>
      <c r="O535" s="7"/>
      <c r="P535" s="7"/>
      <c r="Q535" s="7"/>
      <c r="R535" s="7"/>
      <c r="S535" s="7"/>
    </row>
    <row r="536" spans="1:19">
      <c r="A536" s="7"/>
      <c r="B536" s="92"/>
      <c r="C536" s="92"/>
      <c r="D536" s="7"/>
      <c r="E536" s="7"/>
      <c r="F536" s="7"/>
      <c r="G536" s="7"/>
      <c r="H536" s="7"/>
      <c r="I536" s="7"/>
      <c r="J536" s="7"/>
      <c r="K536" s="7"/>
      <c r="L536" s="7"/>
      <c r="M536" s="7"/>
      <c r="N536" s="7"/>
      <c r="O536" s="7"/>
      <c r="P536" s="7"/>
      <c r="Q536" s="7"/>
      <c r="R536" s="7"/>
      <c r="S536" s="7"/>
    </row>
    <row r="537" spans="1:19">
      <c r="A537" s="7"/>
      <c r="B537" s="92"/>
      <c r="C537" s="92"/>
      <c r="D537" s="7"/>
      <c r="E537" s="7"/>
      <c r="F537" s="7"/>
      <c r="G537" s="7"/>
      <c r="H537" s="7"/>
      <c r="I537" s="7"/>
      <c r="J537" s="7"/>
      <c r="K537" s="7"/>
      <c r="L537" s="7"/>
      <c r="M537" s="7"/>
      <c r="N537" s="7"/>
      <c r="O537" s="7"/>
      <c r="P537" s="7"/>
      <c r="Q537" s="7"/>
      <c r="R537" s="7"/>
      <c r="S537" s="7"/>
    </row>
    <row r="538" spans="1:19">
      <c r="A538" s="7"/>
      <c r="B538" s="92"/>
      <c r="C538" s="92"/>
      <c r="D538" s="7"/>
      <c r="E538" s="7"/>
      <c r="F538" s="7"/>
      <c r="G538" s="7"/>
      <c r="H538" s="7"/>
      <c r="I538" s="7"/>
      <c r="J538" s="7"/>
      <c r="K538" s="7"/>
      <c r="L538" s="7"/>
      <c r="M538" s="7"/>
      <c r="N538" s="7"/>
      <c r="O538" s="7"/>
      <c r="P538" s="7"/>
      <c r="Q538" s="7"/>
      <c r="R538" s="7"/>
      <c r="S538" s="7"/>
    </row>
    <row r="539" spans="1:19">
      <c r="A539" s="7"/>
      <c r="B539" s="92"/>
      <c r="C539" s="92"/>
      <c r="D539" s="7"/>
      <c r="E539" s="7"/>
      <c r="F539" s="7"/>
      <c r="G539" s="7"/>
      <c r="H539" s="7"/>
      <c r="I539" s="7"/>
      <c r="J539" s="7"/>
      <c r="K539" s="7"/>
      <c r="L539" s="7"/>
      <c r="M539" s="7"/>
      <c r="N539" s="7"/>
      <c r="O539" s="7"/>
      <c r="P539" s="7"/>
      <c r="Q539" s="7"/>
      <c r="R539" s="7"/>
      <c r="S539" s="7"/>
    </row>
    <row r="540" spans="1:19">
      <c r="A540" s="7"/>
      <c r="B540" s="92"/>
      <c r="C540" s="92"/>
      <c r="D540" s="7"/>
      <c r="E540" s="7"/>
      <c r="F540" s="7"/>
      <c r="G540" s="7"/>
      <c r="H540" s="7"/>
      <c r="I540" s="7"/>
      <c r="J540" s="7"/>
      <c r="K540" s="7"/>
      <c r="L540" s="7"/>
      <c r="M540" s="7"/>
      <c r="N540" s="7"/>
      <c r="O540" s="7"/>
      <c r="P540" s="7"/>
      <c r="Q540" s="7"/>
      <c r="R540" s="7"/>
      <c r="S540" s="7"/>
    </row>
    <row r="541" spans="1:19">
      <c r="A541" s="7"/>
      <c r="B541" s="92"/>
      <c r="C541" s="92"/>
      <c r="D541" s="7"/>
      <c r="E541" s="7"/>
      <c r="F541" s="7"/>
      <c r="G541" s="7"/>
      <c r="H541" s="7"/>
      <c r="I541" s="7"/>
      <c r="J541" s="7"/>
      <c r="K541" s="7"/>
      <c r="L541" s="7"/>
      <c r="M541" s="7"/>
      <c r="N541" s="7"/>
      <c r="O541" s="7"/>
      <c r="P541" s="7"/>
      <c r="Q541" s="7"/>
      <c r="R541" s="7"/>
      <c r="S541" s="7"/>
    </row>
    <row r="542" spans="1:19">
      <c r="A542" s="7"/>
      <c r="B542" s="92"/>
      <c r="C542" s="92"/>
      <c r="D542" s="7"/>
      <c r="E542" s="7"/>
      <c r="F542" s="7"/>
      <c r="G542" s="7"/>
      <c r="H542" s="7"/>
      <c r="I542" s="7"/>
      <c r="J542" s="7"/>
      <c r="K542" s="7"/>
      <c r="L542" s="7"/>
      <c r="M542" s="7"/>
      <c r="N542" s="7"/>
      <c r="O542" s="7"/>
      <c r="P542" s="7"/>
      <c r="Q542" s="7"/>
      <c r="R542" s="7"/>
      <c r="S542" s="7"/>
    </row>
    <row r="543" spans="1:19">
      <c r="A543" s="7"/>
      <c r="B543" s="92"/>
      <c r="C543" s="92"/>
      <c r="D543" s="7"/>
      <c r="E543" s="7"/>
      <c r="F543" s="7"/>
      <c r="G543" s="7"/>
      <c r="H543" s="7"/>
      <c r="I543" s="7"/>
      <c r="J543" s="7"/>
      <c r="K543" s="7"/>
      <c r="L543" s="7"/>
      <c r="M543" s="7"/>
      <c r="N543" s="7"/>
      <c r="O543" s="7"/>
      <c r="P543" s="7"/>
      <c r="Q543" s="7"/>
      <c r="R543" s="7"/>
      <c r="S543" s="7"/>
    </row>
    <row r="544" spans="1:19">
      <c r="A544" s="7"/>
      <c r="B544" s="92"/>
      <c r="C544" s="92"/>
      <c r="D544" s="7"/>
      <c r="E544" s="7"/>
      <c r="F544" s="7"/>
      <c r="G544" s="7"/>
      <c r="H544" s="7"/>
      <c r="I544" s="7"/>
      <c r="J544" s="7"/>
      <c r="K544" s="7"/>
      <c r="L544" s="7"/>
      <c r="M544" s="7"/>
      <c r="N544" s="7"/>
      <c r="O544" s="7"/>
      <c r="P544" s="7"/>
      <c r="Q544" s="7"/>
      <c r="R544" s="7"/>
      <c r="S544" s="7"/>
    </row>
    <row r="545" spans="1:19">
      <c r="A545" s="7"/>
      <c r="B545" s="92"/>
      <c r="C545" s="92"/>
      <c r="D545" s="7"/>
      <c r="E545" s="7"/>
      <c r="F545" s="7"/>
      <c r="G545" s="7"/>
      <c r="H545" s="7"/>
      <c r="I545" s="7"/>
      <c r="J545" s="7"/>
      <c r="K545" s="7"/>
      <c r="L545" s="7"/>
      <c r="M545" s="7"/>
      <c r="N545" s="7"/>
      <c r="O545" s="7"/>
      <c r="P545" s="7"/>
      <c r="Q545" s="7"/>
      <c r="R545" s="7"/>
      <c r="S545" s="7"/>
    </row>
    <row r="546" spans="1:19">
      <c r="A546" s="7"/>
      <c r="B546" s="92"/>
      <c r="C546" s="92"/>
      <c r="D546" s="7"/>
      <c r="E546" s="7"/>
      <c r="F546" s="7"/>
      <c r="G546" s="7"/>
      <c r="H546" s="7"/>
      <c r="I546" s="7"/>
      <c r="J546" s="7"/>
      <c r="K546" s="7"/>
      <c r="L546" s="7"/>
      <c r="M546" s="7"/>
      <c r="N546" s="7"/>
      <c r="O546" s="7"/>
      <c r="P546" s="7"/>
      <c r="Q546" s="7"/>
      <c r="R546" s="7"/>
      <c r="S546" s="7"/>
    </row>
    <row r="547" spans="1:19">
      <c r="A547" s="7"/>
      <c r="B547" s="92"/>
      <c r="C547" s="92"/>
      <c r="D547" s="7"/>
      <c r="E547" s="7"/>
      <c r="F547" s="7"/>
      <c r="G547" s="7"/>
      <c r="H547" s="7"/>
      <c r="I547" s="7"/>
      <c r="J547" s="7"/>
      <c r="K547" s="7"/>
      <c r="L547" s="7"/>
      <c r="M547" s="7"/>
      <c r="N547" s="7"/>
      <c r="O547" s="7"/>
      <c r="P547" s="7"/>
      <c r="Q547" s="7"/>
      <c r="R547" s="7"/>
      <c r="S547" s="7"/>
    </row>
    <row r="548" spans="1:19">
      <c r="A548" s="7"/>
      <c r="B548" s="92"/>
      <c r="C548" s="92"/>
      <c r="D548" s="7"/>
      <c r="E548" s="7"/>
      <c r="F548" s="7"/>
      <c r="G548" s="7"/>
      <c r="H548" s="7"/>
      <c r="I548" s="7"/>
      <c r="J548" s="7"/>
      <c r="K548" s="7"/>
      <c r="L548" s="7"/>
      <c r="M548" s="7"/>
      <c r="N548" s="7"/>
      <c r="O548" s="7"/>
      <c r="P548" s="7"/>
      <c r="Q548" s="7"/>
      <c r="R548" s="7"/>
      <c r="S548" s="7"/>
    </row>
    <row r="549" spans="1:19">
      <c r="A549" s="7"/>
      <c r="B549" s="92"/>
      <c r="C549" s="92"/>
      <c r="D549" s="7"/>
      <c r="E549" s="7"/>
      <c r="F549" s="7"/>
      <c r="G549" s="7"/>
      <c r="H549" s="7"/>
      <c r="I549" s="7"/>
      <c r="J549" s="7"/>
      <c r="K549" s="7"/>
      <c r="L549" s="7"/>
      <c r="M549" s="7"/>
      <c r="N549" s="7"/>
      <c r="O549" s="7"/>
      <c r="P549" s="7"/>
      <c r="Q549" s="7"/>
      <c r="R549" s="7"/>
      <c r="S549" s="7"/>
    </row>
    <row r="550" spans="1:19">
      <c r="A550" s="7"/>
      <c r="B550" s="92"/>
      <c r="C550" s="92"/>
      <c r="D550" s="7"/>
      <c r="E550" s="7"/>
      <c r="F550" s="7"/>
      <c r="G550" s="7"/>
      <c r="H550" s="7"/>
      <c r="I550" s="7"/>
      <c r="J550" s="7"/>
      <c r="K550" s="7"/>
      <c r="L550" s="7"/>
      <c r="M550" s="7"/>
      <c r="N550" s="7"/>
      <c r="O550" s="7"/>
      <c r="P550" s="7"/>
      <c r="Q550" s="7"/>
      <c r="R550" s="7"/>
      <c r="S550" s="7"/>
    </row>
    <row r="551" spans="1:19">
      <c r="A551" s="7"/>
      <c r="B551" s="92"/>
      <c r="C551" s="92"/>
      <c r="D551" s="7"/>
      <c r="E551" s="7"/>
      <c r="F551" s="7"/>
      <c r="G551" s="7"/>
      <c r="H551" s="7"/>
      <c r="I551" s="7"/>
      <c r="J551" s="7"/>
      <c r="K551" s="7"/>
      <c r="L551" s="7"/>
      <c r="M551" s="7"/>
      <c r="N551" s="7"/>
      <c r="O551" s="7"/>
      <c r="P551" s="7"/>
      <c r="Q551" s="7"/>
      <c r="R551" s="7"/>
      <c r="S551" s="7"/>
    </row>
    <row r="552" spans="1:19">
      <c r="A552" s="7"/>
      <c r="B552" s="92"/>
      <c r="C552" s="92"/>
      <c r="D552" s="7"/>
      <c r="E552" s="7"/>
      <c r="F552" s="7"/>
      <c r="G552" s="7"/>
      <c r="H552" s="7"/>
      <c r="I552" s="7"/>
      <c r="J552" s="7"/>
      <c r="K552" s="7"/>
      <c r="L552" s="7"/>
      <c r="M552" s="7"/>
      <c r="N552" s="7"/>
      <c r="O552" s="7"/>
      <c r="P552" s="7"/>
      <c r="Q552" s="7"/>
      <c r="R552" s="7"/>
      <c r="S552" s="7"/>
    </row>
    <row r="553" spans="1:19">
      <c r="A553" s="7"/>
      <c r="B553" s="92"/>
      <c r="C553" s="92"/>
      <c r="D553" s="7"/>
      <c r="E553" s="7"/>
      <c r="F553" s="7"/>
      <c r="G553" s="7"/>
      <c r="H553" s="7"/>
      <c r="I553" s="7"/>
      <c r="J553" s="7"/>
      <c r="K553" s="7"/>
      <c r="L553" s="7"/>
      <c r="M553" s="7"/>
      <c r="N553" s="7"/>
      <c r="O553" s="7"/>
      <c r="P553" s="7"/>
      <c r="Q553" s="7"/>
      <c r="R553" s="7"/>
      <c r="S553" s="7"/>
    </row>
    <row r="554" spans="1:19">
      <c r="A554" s="7"/>
      <c r="B554" s="92"/>
      <c r="C554" s="92"/>
      <c r="D554" s="7"/>
      <c r="E554" s="7"/>
      <c r="F554" s="7"/>
      <c r="G554" s="7"/>
      <c r="H554" s="7"/>
      <c r="I554" s="7"/>
      <c r="J554" s="7"/>
      <c r="K554" s="7"/>
      <c r="L554" s="7"/>
      <c r="M554" s="7"/>
      <c r="N554" s="7"/>
      <c r="O554" s="7"/>
      <c r="P554" s="7"/>
      <c r="Q554" s="7"/>
      <c r="R554" s="7"/>
      <c r="S554" s="7"/>
    </row>
    <row r="555" spans="1:19">
      <c r="A555" s="7"/>
      <c r="B555" s="92"/>
      <c r="C555" s="92"/>
      <c r="D555" s="7"/>
      <c r="E555" s="7"/>
      <c r="F555" s="7"/>
      <c r="G555" s="7"/>
      <c r="H555" s="7"/>
      <c r="I555" s="7"/>
      <c r="J555" s="7"/>
      <c r="K555" s="7"/>
      <c r="L555" s="7"/>
      <c r="M555" s="7"/>
      <c r="N555" s="7"/>
      <c r="O555" s="7"/>
      <c r="P555" s="7"/>
      <c r="Q555" s="7"/>
      <c r="R555" s="7"/>
      <c r="S555" s="7"/>
    </row>
    <row r="556" spans="1:19">
      <c r="A556" s="7"/>
      <c r="B556" s="92"/>
      <c r="C556" s="92"/>
      <c r="D556" s="7"/>
      <c r="E556" s="7"/>
      <c r="F556" s="7"/>
      <c r="G556" s="7"/>
      <c r="H556" s="7"/>
      <c r="I556" s="7"/>
      <c r="J556" s="7"/>
      <c r="K556" s="7"/>
      <c r="L556" s="7"/>
      <c r="M556" s="7"/>
      <c r="N556" s="7"/>
      <c r="O556" s="7"/>
      <c r="P556" s="7"/>
      <c r="Q556" s="7"/>
      <c r="R556" s="7"/>
      <c r="S556" s="7"/>
    </row>
    <row r="557" spans="1:19">
      <c r="A557" s="7"/>
      <c r="B557" s="92"/>
      <c r="C557" s="92"/>
      <c r="D557" s="7"/>
      <c r="E557" s="7"/>
      <c r="F557" s="7"/>
      <c r="G557" s="7"/>
      <c r="H557" s="7"/>
      <c r="I557" s="7"/>
      <c r="J557" s="7"/>
      <c r="K557" s="7"/>
      <c r="L557" s="7"/>
      <c r="M557" s="7"/>
      <c r="N557" s="7"/>
      <c r="O557" s="7"/>
      <c r="P557" s="7"/>
      <c r="Q557" s="7"/>
      <c r="R557" s="7"/>
      <c r="S557" s="7"/>
    </row>
    <row r="558" spans="1:19">
      <c r="A558" s="7"/>
      <c r="B558" s="92"/>
      <c r="C558" s="92"/>
      <c r="D558" s="7"/>
      <c r="E558" s="7"/>
      <c r="F558" s="7"/>
      <c r="G558" s="7"/>
      <c r="H558" s="7"/>
      <c r="I558" s="7"/>
      <c r="J558" s="7"/>
      <c r="K558" s="7"/>
      <c r="L558" s="7"/>
      <c r="M558" s="7"/>
      <c r="N558" s="7"/>
      <c r="O558" s="7"/>
      <c r="P558" s="7"/>
      <c r="Q558" s="7"/>
      <c r="R558" s="7"/>
      <c r="S558" s="7"/>
    </row>
    <row r="559" spans="1:19">
      <c r="A559" s="7"/>
      <c r="B559" s="92"/>
      <c r="C559" s="92"/>
      <c r="D559" s="7"/>
      <c r="E559" s="7"/>
      <c r="F559" s="7"/>
      <c r="G559" s="7"/>
      <c r="H559" s="7"/>
      <c r="I559" s="7"/>
      <c r="J559" s="7"/>
      <c r="K559" s="7"/>
      <c r="L559" s="7"/>
      <c r="M559" s="7"/>
      <c r="N559" s="7"/>
      <c r="O559" s="7"/>
      <c r="P559" s="7"/>
      <c r="Q559" s="7"/>
      <c r="R559" s="7"/>
      <c r="S559" s="7"/>
    </row>
    <row r="560" spans="1:19">
      <c r="A560" s="7"/>
      <c r="B560" s="92"/>
      <c r="C560" s="92"/>
      <c r="D560" s="7"/>
      <c r="E560" s="7"/>
      <c r="F560" s="7"/>
      <c r="G560" s="7"/>
      <c r="H560" s="7"/>
      <c r="I560" s="7"/>
      <c r="J560" s="7"/>
      <c r="K560" s="7"/>
      <c r="L560" s="7"/>
      <c r="M560" s="7"/>
      <c r="N560" s="7"/>
      <c r="O560" s="7"/>
      <c r="P560" s="7"/>
      <c r="Q560" s="7"/>
      <c r="R560" s="7"/>
      <c r="S560" s="7"/>
    </row>
    <row r="561" spans="1:19">
      <c r="A561" s="7"/>
      <c r="B561" s="92"/>
      <c r="C561" s="92"/>
      <c r="D561" s="7"/>
      <c r="E561" s="7"/>
      <c r="F561" s="7"/>
      <c r="G561" s="7"/>
      <c r="H561" s="7"/>
      <c r="I561" s="7"/>
      <c r="J561" s="7"/>
      <c r="K561" s="7"/>
      <c r="L561" s="7"/>
      <c r="M561" s="7"/>
      <c r="N561" s="7"/>
      <c r="O561" s="7"/>
      <c r="P561" s="7"/>
      <c r="Q561" s="7"/>
      <c r="R561" s="7"/>
      <c r="S561" s="7"/>
    </row>
    <row r="562" spans="1:19">
      <c r="A562" s="7"/>
      <c r="B562" s="92"/>
      <c r="C562" s="92"/>
      <c r="D562" s="7"/>
      <c r="E562" s="7"/>
      <c r="F562" s="7"/>
      <c r="G562" s="7"/>
      <c r="H562" s="7"/>
      <c r="I562" s="7"/>
      <c r="J562" s="7"/>
      <c r="K562" s="7"/>
      <c r="L562" s="7"/>
      <c r="M562" s="7"/>
      <c r="N562" s="7"/>
      <c r="O562" s="7"/>
      <c r="P562" s="7"/>
      <c r="Q562" s="7"/>
      <c r="R562" s="7"/>
      <c r="S562" s="7"/>
    </row>
    <row r="563" spans="1:19">
      <c r="A563" s="7"/>
      <c r="B563" s="92"/>
      <c r="C563" s="92"/>
      <c r="D563" s="7"/>
      <c r="E563" s="7"/>
      <c r="F563" s="7"/>
      <c r="G563" s="7"/>
      <c r="H563" s="7"/>
      <c r="I563" s="7"/>
      <c r="J563" s="7"/>
      <c r="K563" s="7"/>
      <c r="L563" s="7"/>
      <c r="M563" s="7"/>
      <c r="N563" s="7"/>
      <c r="O563" s="7"/>
      <c r="P563" s="7"/>
      <c r="Q563" s="7"/>
      <c r="R563" s="7"/>
      <c r="S563" s="7"/>
    </row>
    <row r="564" spans="1:19">
      <c r="A564" s="7"/>
      <c r="B564" s="92"/>
      <c r="C564" s="92"/>
      <c r="D564" s="7"/>
      <c r="E564" s="7"/>
      <c r="F564" s="7"/>
      <c r="G564" s="7"/>
      <c r="H564" s="7"/>
      <c r="I564" s="7"/>
      <c r="J564" s="7"/>
      <c r="K564" s="7"/>
      <c r="L564" s="7"/>
      <c r="M564" s="7"/>
      <c r="N564" s="7"/>
      <c r="O564" s="7"/>
      <c r="P564" s="7"/>
      <c r="Q564" s="7"/>
      <c r="R564" s="7"/>
      <c r="S564" s="7"/>
    </row>
    <row r="565" spans="1:19">
      <c r="A565" s="7"/>
      <c r="B565" s="92"/>
      <c r="C565" s="92"/>
      <c r="D565" s="7"/>
      <c r="E565" s="7"/>
      <c r="F565" s="7"/>
      <c r="G565" s="7"/>
      <c r="H565" s="7"/>
      <c r="I565" s="7"/>
      <c r="J565" s="7"/>
      <c r="K565" s="7"/>
      <c r="L565" s="7"/>
      <c r="M565" s="7"/>
      <c r="N565" s="7"/>
      <c r="O565" s="7"/>
      <c r="P565" s="7"/>
      <c r="Q565" s="7"/>
      <c r="R565" s="7"/>
      <c r="S565" s="7"/>
    </row>
    <row r="566" spans="1:19">
      <c r="A566" s="7"/>
      <c r="B566" s="92"/>
      <c r="C566" s="92"/>
      <c r="D566" s="7"/>
      <c r="E566" s="7"/>
      <c r="F566" s="7"/>
      <c r="G566" s="7"/>
      <c r="H566" s="7"/>
      <c r="I566" s="7"/>
      <c r="J566" s="7"/>
      <c r="K566" s="7"/>
      <c r="L566" s="7"/>
      <c r="M566" s="7"/>
      <c r="N566" s="7"/>
      <c r="O566" s="7"/>
      <c r="P566" s="7"/>
      <c r="Q566" s="7"/>
      <c r="R566" s="7"/>
      <c r="S566" s="7"/>
    </row>
    <row r="567" spans="1:19">
      <c r="A567" s="7"/>
      <c r="B567" s="92"/>
      <c r="C567" s="92"/>
      <c r="D567" s="7"/>
      <c r="E567" s="7"/>
      <c r="F567" s="7"/>
      <c r="G567" s="7"/>
      <c r="H567" s="7"/>
      <c r="I567" s="7"/>
      <c r="J567" s="7"/>
      <c r="K567" s="7"/>
      <c r="L567" s="7"/>
      <c r="M567" s="7"/>
      <c r="N567" s="7"/>
      <c r="O567" s="7"/>
      <c r="P567" s="7"/>
      <c r="Q567" s="7"/>
      <c r="R567" s="7"/>
      <c r="S567" s="7"/>
    </row>
    <row r="568" spans="1:19">
      <c r="A568" s="7"/>
      <c r="B568" s="92"/>
      <c r="C568" s="92"/>
      <c r="D568" s="7"/>
      <c r="E568" s="7"/>
      <c r="F568" s="7"/>
      <c r="G568" s="7"/>
      <c r="H568" s="7"/>
      <c r="I568" s="7"/>
      <c r="J568" s="7"/>
      <c r="K568" s="7"/>
      <c r="L568" s="7"/>
      <c r="M568" s="7"/>
      <c r="N568" s="7"/>
      <c r="O568" s="7"/>
      <c r="P568" s="7"/>
      <c r="Q568" s="7"/>
      <c r="R568" s="7"/>
      <c r="S568" s="7"/>
    </row>
    <row r="569" spans="1:19">
      <c r="A569" s="7"/>
      <c r="B569" s="92"/>
      <c r="C569" s="92"/>
      <c r="D569" s="7"/>
      <c r="E569" s="7"/>
      <c r="F569" s="7"/>
      <c r="G569" s="7"/>
      <c r="H569" s="7"/>
      <c r="I569" s="7"/>
      <c r="J569" s="7"/>
      <c r="K569" s="7"/>
      <c r="L569" s="7"/>
      <c r="M569" s="7"/>
      <c r="N569" s="7"/>
      <c r="O569" s="7"/>
      <c r="P569" s="7"/>
      <c r="Q569" s="7"/>
      <c r="R569" s="7"/>
      <c r="S569" s="7"/>
    </row>
    <row r="570" spans="1:19">
      <c r="A570" s="7"/>
      <c r="B570" s="92"/>
      <c r="C570" s="92"/>
      <c r="D570" s="7"/>
      <c r="E570" s="7"/>
      <c r="F570" s="7"/>
      <c r="G570" s="7"/>
      <c r="H570" s="7"/>
      <c r="I570" s="7"/>
      <c r="J570" s="7"/>
      <c r="K570" s="7"/>
      <c r="L570" s="7"/>
      <c r="M570" s="7"/>
      <c r="N570" s="7"/>
      <c r="O570" s="7"/>
      <c r="P570" s="7"/>
      <c r="Q570" s="7"/>
      <c r="R570" s="7"/>
      <c r="S570" s="7"/>
    </row>
    <row r="571" spans="1:19">
      <c r="A571" s="7"/>
      <c r="B571" s="92"/>
      <c r="C571" s="92"/>
      <c r="D571" s="7"/>
      <c r="E571" s="7"/>
      <c r="F571" s="7"/>
      <c r="G571" s="7"/>
      <c r="H571" s="7"/>
      <c r="I571" s="7"/>
      <c r="J571" s="7"/>
      <c r="K571" s="7"/>
      <c r="L571" s="7"/>
      <c r="M571" s="7"/>
      <c r="N571" s="7"/>
      <c r="O571" s="7"/>
      <c r="P571" s="7"/>
      <c r="Q571" s="7"/>
      <c r="R571" s="7"/>
      <c r="S571" s="7"/>
    </row>
    <row r="572" spans="1:19">
      <c r="A572" s="7"/>
      <c r="B572" s="92"/>
      <c r="C572" s="92"/>
      <c r="D572" s="7"/>
      <c r="E572" s="7"/>
      <c r="F572" s="7"/>
      <c r="G572" s="7"/>
      <c r="H572" s="7"/>
      <c r="I572" s="7"/>
      <c r="J572" s="7"/>
      <c r="K572" s="7"/>
      <c r="L572" s="7"/>
      <c r="M572" s="7"/>
      <c r="N572" s="7"/>
      <c r="O572" s="7"/>
      <c r="P572" s="7"/>
      <c r="Q572" s="7"/>
      <c r="R572" s="7"/>
      <c r="S572" s="7"/>
    </row>
    <row r="573" spans="1:19">
      <c r="A573" s="7"/>
      <c r="B573" s="92"/>
      <c r="C573" s="92"/>
      <c r="D573" s="7"/>
      <c r="E573" s="7"/>
      <c r="F573" s="7"/>
      <c r="G573" s="7"/>
      <c r="H573" s="7"/>
      <c r="I573" s="7"/>
      <c r="J573" s="7"/>
      <c r="K573" s="7"/>
      <c r="L573" s="7"/>
      <c r="M573" s="7"/>
      <c r="N573" s="7"/>
      <c r="O573" s="7"/>
      <c r="P573" s="7"/>
      <c r="Q573" s="7"/>
      <c r="R573" s="7"/>
      <c r="S573" s="7"/>
    </row>
    <row r="574" spans="1:19">
      <c r="A574" s="7"/>
      <c r="B574" s="92"/>
      <c r="C574" s="92"/>
      <c r="D574" s="7"/>
      <c r="E574" s="7"/>
      <c r="F574" s="7"/>
      <c r="G574" s="7"/>
      <c r="H574" s="7"/>
      <c r="I574" s="7"/>
      <c r="J574" s="7"/>
      <c r="K574" s="7"/>
      <c r="L574" s="7"/>
      <c r="M574" s="7"/>
      <c r="N574" s="7"/>
      <c r="O574" s="7"/>
      <c r="P574" s="7"/>
      <c r="Q574" s="7"/>
      <c r="R574" s="7"/>
      <c r="S574" s="7"/>
    </row>
    <row r="575" spans="1:19">
      <c r="A575" s="7"/>
      <c r="B575" s="92"/>
      <c r="C575" s="92"/>
      <c r="D575" s="7"/>
      <c r="E575" s="7"/>
      <c r="F575" s="7"/>
      <c r="G575" s="7"/>
      <c r="H575" s="7"/>
      <c r="I575" s="7"/>
      <c r="J575" s="7"/>
      <c r="K575" s="7"/>
      <c r="L575" s="7"/>
      <c r="M575" s="7"/>
      <c r="N575" s="7"/>
      <c r="O575" s="7"/>
      <c r="P575" s="7"/>
      <c r="Q575" s="7"/>
      <c r="R575" s="7"/>
      <c r="S575" s="7"/>
    </row>
    <row r="576" spans="1:19">
      <c r="A576" s="7"/>
      <c r="B576" s="92"/>
      <c r="C576" s="92"/>
      <c r="D576" s="7"/>
      <c r="E576" s="7"/>
      <c r="F576" s="7"/>
      <c r="G576" s="7"/>
      <c r="H576" s="7"/>
      <c r="I576" s="7"/>
      <c r="J576" s="7"/>
      <c r="K576" s="7"/>
      <c r="L576" s="7"/>
      <c r="M576" s="7"/>
      <c r="N576" s="7"/>
      <c r="O576" s="7"/>
      <c r="P576" s="7"/>
      <c r="Q576" s="7"/>
      <c r="R576" s="7"/>
      <c r="S576" s="7"/>
    </row>
    <row r="577" spans="1:19">
      <c r="A577" s="7"/>
      <c r="B577" s="92"/>
      <c r="C577" s="92"/>
      <c r="D577" s="7"/>
      <c r="E577" s="7"/>
      <c r="F577" s="7"/>
      <c r="G577" s="7"/>
      <c r="H577" s="7"/>
      <c r="I577" s="7"/>
      <c r="J577" s="7"/>
      <c r="K577" s="7"/>
      <c r="L577" s="7"/>
      <c r="M577" s="7"/>
      <c r="N577" s="7"/>
      <c r="O577" s="7"/>
      <c r="P577" s="7"/>
      <c r="Q577" s="7"/>
      <c r="R577" s="7"/>
      <c r="S577" s="7"/>
    </row>
    <row r="578" spans="1:19">
      <c r="A578" s="7"/>
      <c r="B578" s="92"/>
      <c r="C578" s="92"/>
      <c r="D578" s="7"/>
      <c r="E578" s="7"/>
      <c r="F578" s="7"/>
      <c r="G578" s="7"/>
      <c r="H578" s="7"/>
      <c r="I578" s="7"/>
      <c r="J578" s="7"/>
      <c r="K578" s="7"/>
      <c r="L578" s="7"/>
      <c r="M578" s="7"/>
      <c r="N578" s="7"/>
      <c r="O578" s="7"/>
      <c r="P578" s="7"/>
      <c r="Q578" s="7"/>
      <c r="R578" s="7"/>
      <c r="S578" s="7"/>
    </row>
    <row r="579" spans="1:19">
      <c r="A579" s="7"/>
      <c r="B579" s="92"/>
      <c r="C579" s="92"/>
      <c r="D579" s="7"/>
      <c r="E579" s="7"/>
      <c r="F579" s="7"/>
      <c r="G579" s="7"/>
      <c r="H579" s="7"/>
      <c r="I579" s="7"/>
      <c r="J579" s="7"/>
      <c r="K579" s="7"/>
      <c r="L579" s="7"/>
      <c r="M579" s="7"/>
      <c r="N579" s="7"/>
      <c r="O579" s="7"/>
      <c r="P579" s="7"/>
      <c r="Q579" s="7"/>
      <c r="R579" s="7"/>
      <c r="S579" s="7"/>
    </row>
    <row r="580" spans="1:19">
      <c r="A580" s="7"/>
      <c r="B580" s="92"/>
      <c r="C580" s="92"/>
      <c r="D580" s="7"/>
      <c r="E580" s="7"/>
      <c r="F580" s="7"/>
      <c r="G580" s="7"/>
      <c r="H580" s="7"/>
      <c r="I580" s="7"/>
      <c r="J580" s="7"/>
      <c r="K580" s="7"/>
      <c r="L580" s="7"/>
      <c r="M580" s="7"/>
      <c r="N580" s="7"/>
      <c r="O580" s="7"/>
      <c r="P580" s="7"/>
      <c r="Q580" s="7"/>
      <c r="R580" s="7"/>
      <c r="S580" s="7"/>
    </row>
    <row r="581" spans="1:19">
      <c r="A581" s="7"/>
      <c r="B581" s="92"/>
      <c r="C581" s="92"/>
      <c r="D581" s="7"/>
      <c r="E581" s="7"/>
      <c r="F581" s="7"/>
      <c r="G581" s="7"/>
      <c r="H581" s="7"/>
      <c r="I581" s="7"/>
      <c r="J581" s="7"/>
      <c r="K581" s="7"/>
      <c r="L581" s="7"/>
      <c r="M581" s="7"/>
      <c r="N581" s="7"/>
      <c r="O581" s="7"/>
      <c r="P581" s="7"/>
      <c r="Q581" s="7"/>
      <c r="R581" s="7"/>
      <c r="S581" s="7"/>
    </row>
    <row r="582" spans="1:19">
      <c r="A582" s="7"/>
      <c r="B582" s="92"/>
      <c r="C582" s="92"/>
      <c r="D582" s="7"/>
      <c r="E582" s="7"/>
      <c r="F582" s="7"/>
      <c r="G582" s="7"/>
      <c r="H582" s="7"/>
      <c r="I582" s="7"/>
      <c r="J582" s="7"/>
      <c r="K582" s="7"/>
      <c r="L582" s="7"/>
      <c r="M582" s="7"/>
      <c r="N582" s="7"/>
      <c r="O582" s="7"/>
      <c r="P582" s="7"/>
      <c r="Q582" s="7"/>
      <c r="R582" s="7"/>
      <c r="S582" s="7"/>
    </row>
    <row r="583" spans="1:19">
      <c r="A583" s="7"/>
      <c r="B583" s="92"/>
      <c r="C583" s="92"/>
      <c r="D583" s="7"/>
      <c r="E583" s="7"/>
      <c r="F583" s="7"/>
      <c r="G583" s="7"/>
      <c r="H583" s="7"/>
      <c r="I583" s="7"/>
      <c r="J583" s="7"/>
      <c r="K583" s="7"/>
      <c r="L583" s="7"/>
      <c r="M583" s="7"/>
      <c r="N583" s="7"/>
      <c r="O583" s="7"/>
      <c r="P583" s="7"/>
      <c r="Q583" s="7"/>
      <c r="R583" s="7"/>
      <c r="S583" s="7"/>
    </row>
    <row r="584" spans="1:19">
      <c r="A584" s="7"/>
      <c r="B584" s="92"/>
      <c r="C584" s="92"/>
      <c r="D584" s="7"/>
      <c r="E584" s="7"/>
      <c r="F584" s="7"/>
      <c r="G584" s="7"/>
      <c r="H584" s="7"/>
      <c r="I584" s="7"/>
      <c r="J584" s="7"/>
      <c r="K584" s="7"/>
      <c r="L584" s="7"/>
      <c r="M584" s="7"/>
      <c r="N584" s="7"/>
      <c r="O584" s="7"/>
      <c r="P584" s="7"/>
      <c r="Q584" s="7"/>
      <c r="R584" s="7"/>
      <c r="S584" s="7"/>
    </row>
    <row r="585" spans="1:19">
      <c r="A585" s="7"/>
      <c r="B585" s="92"/>
      <c r="C585" s="92"/>
      <c r="D585" s="7"/>
      <c r="E585" s="7"/>
      <c r="F585" s="7"/>
      <c r="G585" s="7"/>
      <c r="H585" s="7"/>
      <c r="I585" s="7"/>
      <c r="J585" s="7"/>
      <c r="K585" s="7"/>
      <c r="L585" s="7"/>
      <c r="M585" s="7"/>
      <c r="N585" s="7"/>
      <c r="O585" s="7"/>
      <c r="P585" s="7"/>
      <c r="Q585" s="7"/>
      <c r="R585" s="7"/>
      <c r="S585" s="7"/>
    </row>
    <row r="586" spans="1:19">
      <c r="A586" s="7"/>
      <c r="B586" s="92"/>
      <c r="C586" s="92"/>
      <c r="D586" s="7"/>
      <c r="E586" s="7"/>
      <c r="F586" s="7"/>
      <c r="G586" s="7"/>
      <c r="H586" s="7"/>
      <c r="I586" s="7"/>
      <c r="J586" s="7"/>
      <c r="K586" s="7"/>
      <c r="L586" s="7"/>
      <c r="M586" s="7"/>
      <c r="N586" s="7"/>
      <c r="O586" s="7"/>
      <c r="P586" s="7"/>
      <c r="Q586" s="7"/>
      <c r="R586" s="7"/>
      <c r="S586" s="7"/>
    </row>
    <row r="587" spans="1:19">
      <c r="A587" s="7"/>
      <c r="B587" s="92"/>
      <c r="C587" s="92"/>
      <c r="D587" s="7"/>
      <c r="E587" s="7"/>
      <c r="F587" s="7"/>
      <c r="G587" s="7"/>
      <c r="H587" s="7"/>
      <c r="I587" s="7"/>
      <c r="J587" s="7"/>
      <c r="K587" s="7"/>
      <c r="L587" s="7"/>
      <c r="M587" s="7"/>
      <c r="N587" s="7"/>
      <c r="O587" s="7"/>
      <c r="P587" s="7"/>
      <c r="Q587" s="7"/>
      <c r="R587" s="7"/>
      <c r="S587" s="7"/>
    </row>
    <row r="588" spans="1:19">
      <c r="A588" s="7"/>
      <c r="B588" s="92"/>
      <c r="C588" s="92"/>
      <c r="D588" s="7"/>
      <c r="E588" s="7"/>
      <c r="F588" s="7"/>
      <c r="G588" s="7"/>
      <c r="H588" s="7"/>
      <c r="I588" s="7"/>
      <c r="J588" s="7"/>
      <c r="K588" s="7"/>
      <c r="L588" s="7"/>
      <c r="M588" s="7"/>
      <c r="N588" s="7"/>
      <c r="O588" s="7"/>
      <c r="P588" s="7"/>
      <c r="Q588" s="7"/>
      <c r="R588" s="7"/>
      <c r="S588" s="7"/>
    </row>
    <row r="589" spans="1:19">
      <c r="A589" s="7"/>
      <c r="B589" s="92"/>
      <c r="C589" s="92"/>
      <c r="D589" s="7"/>
      <c r="E589" s="7"/>
      <c r="F589" s="7"/>
      <c r="G589" s="7"/>
      <c r="H589" s="7"/>
      <c r="I589" s="7"/>
      <c r="J589" s="7"/>
      <c r="K589" s="7"/>
      <c r="L589" s="7"/>
      <c r="M589" s="7"/>
      <c r="N589" s="7"/>
      <c r="O589" s="7"/>
      <c r="P589" s="7"/>
      <c r="Q589" s="7"/>
      <c r="R589" s="7"/>
      <c r="S589" s="7"/>
    </row>
    <row r="590" spans="1:19">
      <c r="A590" s="7"/>
      <c r="B590" s="92"/>
      <c r="C590" s="92"/>
      <c r="D590" s="7"/>
      <c r="E590" s="7"/>
      <c r="F590" s="7"/>
      <c r="G590" s="7"/>
      <c r="H590" s="7"/>
      <c r="I590" s="7"/>
      <c r="J590" s="7"/>
      <c r="K590" s="7"/>
      <c r="L590" s="7"/>
      <c r="M590" s="7"/>
      <c r="N590" s="7"/>
      <c r="O590" s="7"/>
      <c r="P590" s="7"/>
      <c r="Q590" s="7"/>
      <c r="R590" s="7"/>
      <c r="S590" s="7"/>
    </row>
    <row r="591" spans="1:19">
      <c r="A591" s="7"/>
      <c r="B591" s="92"/>
      <c r="C591" s="92"/>
      <c r="D591" s="7"/>
      <c r="E591" s="7"/>
      <c r="F591" s="7"/>
      <c r="G591" s="7"/>
      <c r="H591" s="7"/>
      <c r="I591" s="7"/>
      <c r="J591" s="7"/>
      <c r="K591" s="7"/>
      <c r="L591" s="7"/>
      <c r="M591" s="7"/>
      <c r="N591" s="7"/>
      <c r="O591" s="7"/>
      <c r="P591" s="7"/>
      <c r="Q591" s="7"/>
      <c r="R591" s="7"/>
      <c r="S591" s="7"/>
    </row>
    <row r="592" spans="1:19">
      <c r="A592" s="7"/>
      <c r="B592" s="92"/>
      <c r="C592" s="92"/>
      <c r="D592" s="7"/>
      <c r="E592" s="7"/>
      <c r="F592" s="7"/>
      <c r="G592" s="7"/>
      <c r="H592" s="7"/>
      <c r="I592" s="7"/>
      <c r="J592" s="7"/>
      <c r="K592" s="7"/>
      <c r="L592" s="7"/>
      <c r="M592" s="7"/>
      <c r="N592" s="7"/>
      <c r="O592" s="7"/>
      <c r="P592" s="7"/>
      <c r="Q592" s="7"/>
      <c r="R592" s="7"/>
      <c r="S592" s="7"/>
    </row>
    <row r="593" spans="1:19">
      <c r="A593" s="7"/>
      <c r="B593" s="92"/>
      <c r="C593" s="92"/>
      <c r="D593" s="7"/>
      <c r="E593" s="7"/>
      <c r="F593" s="7"/>
      <c r="G593" s="7"/>
      <c r="H593" s="7"/>
      <c r="I593" s="7"/>
      <c r="J593" s="7"/>
      <c r="K593" s="7"/>
      <c r="L593" s="7"/>
      <c r="M593" s="7"/>
      <c r="N593" s="7"/>
      <c r="O593" s="7"/>
      <c r="P593" s="7"/>
      <c r="Q593" s="7"/>
      <c r="R593" s="7"/>
      <c r="S593" s="7"/>
    </row>
    <row r="594" spans="1:19">
      <c r="A594" s="7"/>
      <c r="B594" s="92"/>
      <c r="C594" s="92"/>
      <c r="D594" s="7"/>
      <c r="E594" s="7"/>
      <c r="F594" s="7"/>
      <c r="G594" s="7"/>
      <c r="H594" s="7"/>
      <c r="I594" s="7"/>
      <c r="J594" s="7"/>
      <c r="K594" s="7"/>
      <c r="L594" s="7"/>
      <c r="M594" s="7"/>
      <c r="N594" s="7"/>
      <c r="O594" s="7"/>
      <c r="P594" s="7"/>
      <c r="Q594" s="7"/>
      <c r="R594" s="7"/>
      <c r="S594" s="7"/>
    </row>
    <row r="595" spans="1:19">
      <c r="A595" s="7"/>
      <c r="B595" s="92"/>
      <c r="C595" s="92"/>
      <c r="D595" s="7"/>
      <c r="E595" s="7"/>
      <c r="F595" s="7"/>
      <c r="G595" s="7"/>
      <c r="H595" s="7"/>
      <c r="I595" s="7"/>
      <c r="J595" s="7"/>
      <c r="K595" s="7"/>
      <c r="L595" s="7"/>
      <c r="M595" s="7"/>
      <c r="N595" s="7"/>
      <c r="O595" s="7"/>
      <c r="P595" s="7"/>
      <c r="Q595" s="7"/>
      <c r="R595" s="7"/>
      <c r="S595" s="7"/>
    </row>
    <row r="596" spans="1:19">
      <c r="A596" s="7"/>
      <c r="B596" s="92"/>
      <c r="C596" s="92"/>
      <c r="D596" s="7"/>
      <c r="E596" s="7"/>
      <c r="F596" s="7"/>
      <c r="G596" s="7"/>
      <c r="H596" s="7"/>
      <c r="I596" s="7"/>
      <c r="J596" s="7"/>
      <c r="K596" s="7"/>
      <c r="L596" s="7"/>
      <c r="M596" s="7"/>
      <c r="N596" s="7"/>
      <c r="O596" s="7"/>
      <c r="P596" s="7"/>
      <c r="Q596" s="7"/>
      <c r="R596" s="7"/>
      <c r="S596" s="7"/>
    </row>
    <row r="597" spans="1:19">
      <c r="A597" s="7"/>
      <c r="B597" s="92"/>
      <c r="C597" s="92"/>
      <c r="D597" s="7"/>
      <c r="E597" s="7"/>
      <c r="F597" s="7"/>
      <c r="G597" s="7"/>
      <c r="H597" s="7"/>
      <c r="I597" s="7"/>
      <c r="J597" s="7"/>
      <c r="K597" s="7"/>
      <c r="L597" s="7"/>
      <c r="M597" s="7"/>
      <c r="N597" s="7"/>
      <c r="O597" s="7"/>
      <c r="P597" s="7"/>
      <c r="Q597" s="7"/>
      <c r="R597" s="7"/>
      <c r="S597" s="7"/>
    </row>
    <row r="598" spans="1:19">
      <c r="A598" s="7"/>
      <c r="B598" s="92"/>
      <c r="C598" s="92"/>
      <c r="D598" s="7"/>
      <c r="E598" s="7"/>
      <c r="F598" s="7"/>
      <c r="G598" s="7"/>
      <c r="H598" s="7"/>
      <c r="I598" s="7"/>
      <c r="J598" s="7"/>
      <c r="K598" s="7"/>
      <c r="L598" s="7"/>
      <c r="M598" s="7"/>
      <c r="N598" s="7"/>
      <c r="O598" s="7"/>
      <c r="P598" s="7"/>
      <c r="Q598" s="7"/>
      <c r="R598" s="7"/>
      <c r="S598" s="7"/>
    </row>
    <row r="599" spans="1:19">
      <c r="A599" s="7"/>
      <c r="B599" s="92"/>
      <c r="C599" s="92"/>
      <c r="D599" s="7"/>
      <c r="E599" s="7"/>
      <c r="F599" s="7"/>
      <c r="G599" s="7"/>
      <c r="H599" s="7"/>
      <c r="I599" s="7"/>
      <c r="J599" s="7"/>
      <c r="K599" s="7"/>
      <c r="L599" s="7"/>
      <c r="M599" s="7"/>
      <c r="N599" s="7"/>
      <c r="O599" s="7"/>
      <c r="P599" s="7"/>
      <c r="Q599" s="7"/>
      <c r="R599" s="7"/>
      <c r="S599" s="7"/>
    </row>
    <row r="600" spans="1:19">
      <c r="A600" s="7"/>
      <c r="B600" s="92"/>
      <c r="C600" s="92"/>
      <c r="D600" s="7"/>
      <c r="E600" s="7"/>
      <c r="F600" s="7"/>
      <c r="G600" s="7"/>
      <c r="H600" s="7"/>
      <c r="I600" s="7"/>
      <c r="J600" s="7"/>
      <c r="K600" s="7"/>
      <c r="L600" s="7"/>
      <c r="M600" s="7"/>
      <c r="N600" s="7"/>
      <c r="O600" s="7"/>
      <c r="P600" s="7"/>
      <c r="Q600" s="7"/>
      <c r="R600" s="7"/>
      <c r="S600" s="7"/>
    </row>
    <row r="601" spans="1:19">
      <c r="A601" s="7"/>
      <c r="B601" s="92"/>
      <c r="C601" s="92"/>
      <c r="D601" s="7"/>
      <c r="E601" s="7"/>
      <c r="F601" s="7"/>
      <c r="G601" s="7"/>
      <c r="H601" s="7"/>
      <c r="I601" s="7"/>
      <c r="J601" s="7"/>
      <c r="K601" s="7"/>
      <c r="L601" s="7"/>
      <c r="M601" s="7"/>
      <c r="N601" s="7"/>
      <c r="O601" s="7"/>
      <c r="P601" s="7"/>
      <c r="Q601" s="7"/>
      <c r="R601" s="7"/>
      <c r="S601" s="7"/>
    </row>
    <row r="602" spans="1:19">
      <c r="A602" s="7"/>
      <c r="B602" s="92"/>
      <c r="C602" s="92"/>
      <c r="D602" s="7"/>
      <c r="E602" s="7"/>
      <c r="F602" s="7"/>
      <c r="G602" s="7"/>
      <c r="H602" s="7"/>
      <c r="I602" s="7"/>
      <c r="J602" s="7"/>
      <c r="K602" s="7"/>
      <c r="L602" s="7"/>
      <c r="M602" s="7"/>
      <c r="N602" s="7"/>
      <c r="O602" s="7"/>
      <c r="P602" s="7"/>
      <c r="Q602" s="7"/>
      <c r="R602" s="7"/>
      <c r="S602" s="7"/>
    </row>
    <row r="603" spans="1:19">
      <c r="A603" s="7"/>
      <c r="B603" s="92"/>
      <c r="C603" s="92"/>
      <c r="D603" s="7"/>
      <c r="E603" s="7"/>
      <c r="F603" s="7"/>
      <c r="G603" s="7"/>
      <c r="H603" s="7"/>
      <c r="I603" s="7"/>
      <c r="J603" s="7"/>
      <c r="K603" s="7"/>
      <c r="L603" s="7"/>
      <c r="M603" s="7"/>
      <c r="N603" s="7"/>
      <c r="O603" s="7"/>
      <c r="P603" s="7"/>
      <c r="Q603" s="7"/>
      <c r="R603" s="7"/>
      <c r="S603" s="7"/>
    </row>
    <row r="604" spans="1:19">
      <c r="A604" s="7"/>
      <c r="B604" s="92"/>
      <c r="C604" s="92"/>
      <c r="D604" s="7"/>
      <c r="E604" s="7"/>
      <c r="F604" s="7"/>
      <c r="G604" s="7"/>
      <c r="H604" s="7"/>
      <c r="I604" s="7"/>
      <c r="J604" s="7"/>
      <c r="K604" s="7"/>
      <c r="L604" s="7"/>
      <c r="M604" s="7"/>
      <c r="N604" s="7"/>
      <c r="O604" s="7"/>
      <c r="P604" s="7"/>
      <c r="Q604" s="7"/>
      <c r="R604" s="7"/>
      <c r="S604" s="7"/>
    </row>
    <row r="605" spans="1:19">
      <c r="A605" s="7"/>
      <c r="B605" s="92"/>
      <c r="C605" s="92"/>
      <c r="D605" s="7"/>
      <c r="E605" s="7"/>
      <c r="F605" s="7"/>
      <c r="G605" s="7"/>
      <c r="H605" s="7"/>
      <c r="I605" s="7"/>
      <c r="J605" s="7"/>
      <c r="K605" s="7"/>
      <c r="L605" s="7"/>
      <c r="M605" s="7"/>
      <c r="N605" s="7"/>
      <c r="O605" s="7"/>
      <c r="P605" s="7"/>
      <c r="Q605" s="7"/>
      <c r="R605" s="7"/>
      <c r="S605" s="7"/>
    </row>
    <row r="606" spans="1:19">
      <c r="A606" s="7"/>
      <c r="B606" s="92"/>
      <c r="C606" s="92"/>
      <c r="D606" s="7"/>
      <c r="E606" s="7"/>
      <c r="F606" s="7"/>
      <c r="G606" s="7"/>
      <c r="H606" s="7"/>
      <c r="I606" s="7"/>
      <c r="J606" s="7"/>
      <c r="K606" s="7"/>
      <c r="L606" s="7"/>
      <c r="M606" s="7"/>
      <c r="N606" s="7"/>
      <c r="O606" s="7"/>
      <c r="P606" s="7"/>
      <c r="Q606" s="7"/>
      <c r="R606" s="7"/>
      <c r="S606" s="7"/>
    </row>
    <row r="607" spans="1:19">
      <c r="A607" s="7"/>
      <c r="B607" s="92"/>
      <c r="C607" s="92"/>
      <c r="D607" s="7"/>
      <c r="E607" s="7"/>
      <c r="F607" s="7"/>
      <c r="G607" s="7"/>
      <c r="H607" s="7"/>
      <c r="I607" s="7"/>
      <c r="J607" s="7"/>
      <c r="K607" s="7"/>
      <c r="L607" s="7"/>
      <c r="M607" s="7"/>
      <c r="N607" s="7"/>
      <c r="O607" s="7"/>
      <c r="P607" s="7"/>
      <c r="Q607" s="7"/>
      <c r="R607" s="7"/>
      <c r="S607" s="7"/>
    </row>
    <row r="608" spans="1:19">
      <c r="A608" s="7"/>
      <c r="B608" s="92"/>
      <c r="C608" s="92"/>
      <c r="D608" s="7"/>
      <c r="E608" s="7"/>
      <c r="F608" s="7"/>
      <c r="G608" s="7"/>
      <c r="H608" s="7"/>
      <c r="I608" s="7"/>
      <c r="J608" s="7"/>
      <c r="K608" s="7"/>
      <c r="L608" s="7"/>
      <c r="M608" s="7"/>
      <c r="N608" s="7"/>
      <c r="O608" s="7"/>
      <c r="P608" s="7"/>
      <c r="Q608" s="7"/>
      <c r="R608" s="7"/>
      <c r="S608" s="7"/>
    </row>
    <row r="609" spans="1:19">
      <c r="A609" s="7"/>
      <c r="B609" s="92"/>
      <c r="C609" s="92"/>
      <c r="D609" s="7"/>
      <c r="E609" s="7"/>
      <c r="F609" s="7"/>
      <c r="G609" s="7"/>
      <c r="H609" s="7"/>
      <c r="I609" s="7"/>
      <c r="J609" s="7"/>
      <c r="K609" s="7"/>
      <c r="L609" s="7"/>
      <c r="M609" s="7"/>
      <c r="N609" s="7"/>
      <c r="O609" s="7"/>
      <c r="P609" s="7"/>
      <c r="Q609" s="7"/>
      <c r="R609" s="7"/>
      <c r="S609" s="7"/>
    </row>
    <row r="610" spans="1:19">
      <c r="A610" s="7"/>
      <c r="B610" s="92"/>
      <c r="C610" s="92"/>
      <c r="D610" s="7"/>
      <c r="E610" s="7"/>
      <c r="F610" s="7"/>
      <c r="G610" s="7"/>
      <c r="H610" s="7"/>
      <c r="I610" s="7"/>
      <c r="J610" s="7"/>
      <c r="K610" s="7"/>
      <c r="L610" s="7"/>
      <c r="M610" s="7"/>
      <c r="N610" s="7"/>
      <c r="O610" s="7"/>
      <c r="P610" s="7"/>
      <c r="Q610" s="7"/>
      <c r="R610" s="7"/>
      <c r="S610" s="7"/>
    </row>
    <row r="611" spans="1:19">
      <c r="A611" s="7"/>
      <c r="B611" s="92"/>
      <c r="C611" s="92"/>
      <c r="D611" s="7"/>
      <c r="E611" s="7"/>
      <c r="F611" s="7"/>
      <c r="G611" s="7"/>
      <c r="H611" s="7"/>
      <c r="I611" s="7"/>
      <c r="J611" s="7"/>
      <c r="K611" s="7"/>
      <c r="L611" s="7"/>
      <c r="M611" s="7"/>
      <c r="N611" s="7"/>
      <c r="O611" s="7"/>
      <c r="P611" s="7"/>
      <c r="Q611" s="7"/>
      <c r="R611" s="7"/>
      <c r="S611" s="7"/>
    </row>
    <row r="612" spans="1:19">
      <c r="A612" s="7"/>
      <c r="B612" s="92"/>
      <c r="C612" s="92"/>
      <c r="D612" s="7"/>
      <c r="E612" s="7"/>
      <c r="F612" s="7"/>
      <c r="G612" s="7"/>
      <c r="H612" s="7"/>
      <c r="I612" s="7"/>
      <c r="J612" s="7"/>
      <c r="K612" s="7"/>
      <c r="L612" s="7"/>
      <c r="M612" s="7"/>
      <c r="N612" s="7"/>
      <c r="O612" s="7"/>
      <c r="P612" s="7"/>
      <c r="Q612" s="7"/>
      <c r="R612" s="7"/>
      <c r="S612" s="7"/>
    </row>
    <row r="613" spans="1:19">
      <c r="A613" s="7"/>
      <c r="B613" s="92"/>
      <c r="C613" s="92"/>
      <c r="D613" s="7"/>
      <c r="E613" s="7"/>
      <c r="F613" s="7"/>
      <c r="G613" s="7"/>
      <c r="H613" s="7"/>
      <c r="I613" s="7"/>
      <c r="J613" s="7"/>
      <c r="K613" s="7"/>
      <c r="L613" s="7"/>
      <c r="M613" s="7"/>
      <c r="N613" s="7"/>
      <c r="O613" s="7"/>
      <c r="P613" s="7"/>
      <c r="Q613" s="7"/>
      <c r="R613" s="7"/>
      <c r="S613" s="7"/>
    </row>
    <row r="614" spans="1:19">
      <c r="A614" s="7"/>
      <c r="B614" s="92"/>
      <c r="C614" s="92"/>
      <c r="D614" s="7"/>
      <c r="E614" s="7"/>
      <c r="F614" s="7"/>
      <c r="G614" s="7"/>
      <c r="H614" s="7"/>
      <c r="I614" s="7"/>
      <c r="J614" s="7"/>
      <c r="K614" s="7"/>
      <c r="L614" s="7"/>
      <c r="M614" s="7"/>
      <c r="N614" s="7"/>
      <c r="O614" s="7"/>
      <c r="P614" s="7"/>
      <c r="Q614" s="7"/>
      <c r="R614" s="7"/>
      <c r="S614" s="7"/>
    </row>
    <row r="615" spans="1:19">
      <c r="A615" s="7"/>
      <c r="B615" s="92"/>
      <c r="C615" s="92"/>
      <c r="D615" s="7"/>
      <c r="E615" s="7"/>
      <c r="F615" s="7"/>
      <c r="G615" s="7"/>
      <c r="H615" s="7"/>
      <c r="I615" s="7"/>
      <c r="J615" s="7"/>
      <c r="K615" s="7"/>
      <c r="L615" s="7"/>
      <c r="M615" s="7"/>
      <c r="N615" s="7"/>
      <c r="O615" s="7"/>
      <c r="P615" s="7"/>
      <c r="Q615" s="7"/>
      <c r="R615" s="7"/>
      <c r="S615" s="7"/>
    </row>
    <row r="616" spans="1:19">
      <c r="A616" s="7"/>
      <c r="B616" s="92"/>
      <c r="C616" s="92"/>
      <c r="D616" s="7"/>
      <c r="E616" s="7"/>
      <c r="F616" s="7"/>
      <c r="G616" s="7"/>
      <c r="H616" s="7"/>
      <c r="I616" s="7"/>
      <c r="J616" s="7"/>
      <c r="K616" s="7"/>
      <c r="L616" s="7"/>
      <c r="M616" s="7"/>
      <c r="N616" s="7"/>
      <c r="O616" s="7"/>
      <c r="P616" s="7"/>
      <c r="Q616" s="7"/>
      <c r="R616" s="7"/>
      <c r="S616" s="7"/>
    </row>
    <row r="617" spans="1:19">
      <c r="A617" s="7"/>
      <c r="B617" s="92"/>
      <c r="C617" s="92"/>
      <c r="D617" s="7"/>
      <c r="E617" s="7"/>
      <c r="F617" s="7"/>
      <c r="G617" s="7"/>
      <c r="H617" s="7"/>
      <c r="I617" s="7"/>
      <c r="J617" s="7"/>
      <c r="K617" s="7"/>
      <c r="L617" s="7"/>
      <c r="M617" s="7"/>
      <c r="N617" s="7"/>
      <c r="O617" s="7"/>
      <c r="P617" s="7"/>
      <c r="Q617" s="7"/>
      <c r="R617" s="7"/>
      <c r="S617" s="7"/>
    </row>
    <row r="618" spans="1:19">
      <c r="A618" s="7"/>
      <c r="B618" s="92"/>
      <c r="C618" s="92"/>
      <c r="D618" s="7"/>
      <c r="E618" s="7"/>
      <c r="F618" s="7"/>
      <c r="G618" s="7"/>
      <c r="H618" s="7"/>
      <c r="I618" s="7"/>
      <c r="J618" s="7"/>
      <c r="K618" s="7"/>
      <c r="L618" s="7"/>
      <c r="M618" s="7"/>
      <c r="N618" s="7"/>
      <c r="O618" s="7"/>
      <c r="P618" s="7"/>
      <c r="Q618" s="7"/>
      <c r="R618" s="7"/>
      <c r="S618" s="7"/>
    </row>
    <row r="619" spans="1:19">
      <c r="A619" s="7"/>
      <c r="B619" s="92"/>
      <c r="C619" s="92"/>
      <c r="D619" s="7"/>
      <c r="E619" s="7"/>
      <c r="F619" s="7"/>
      <c r="G619" s="7"/>
      <c r="H619" s="7"/>
      <c r="I619" s="7"/>
      <c r="J619" s="7"/>
      <c r="K619" s="7"/>
      <c r="L619" s="7"/>
      <c r="M619" s="7"/>
      <c r="N619" s="7"/>
      <c r="O619" s="7"/>
      <c r="P619" s="7"/>
      <c r="Q619" s="7"/>
      <c r="R619" s="7"/>
      <c r="S619" s="7"/>
    </row>
    <row r="620" spans="1:19">
      <c r="A620" s="7"/>
      <c r="B620" s="92"/>
      <c r="C620" s="92"/>
      <c r="D620" s="7"/>
      <c r="E620" s="7"/>
      <c r="F620" s="7"/>
      <c r="G620" s="7"/>
      <c r="H620" s="7"/>
      <c r="I620" s="7"/>
      <c r="J620" s="7"/>
      <c r="K620" s="7"/>
      <c r="L620" s="7"/>
      <c r="M620" s="7"/>
      <c r="N620" s="7"/>
      <c r="O620" s="7"/>
      <c r="P620" s="7"/>
      <c r="Q620" s="7"/>
      <c r="R620" s="7"/>
      <c r="S620" s="7"/>
    </row>
    <row r="621" spans="1:19">
      <c r="A621" s="7"/>
      <c r="B621" s="92"/>
      <c r="C621" s="92"/>
      <c r="D621" s="7"/>
      <c r="E621" s="7"/>
      <c r="F621" s="7"/>
      <c r="G621" s="7"/>
      <c r="H621" s="7"/>
      <c r="I621" s="7"/>
      <c r="J621" s="7"/>
      <c r="K621" s="7"/>
      <c r="L621" s="7"/>
      <c r="M621" s="7"/>
      <c r="N621" s="7"/>
      <c r="O621" s="7"/>
      <c r="P621" s="7"/>
      <c r="Q621" s="7"/>
      <c r="R621" s="7"/>
      <c r="S621" s="7"/>
    </row>
    <row r="622" spans="1:19">
      <c r="A622" s="7"/>
      <c r="B622" s="92"/>
      <c r="C622" s="92"/>
      <c r="D622" s="7"/>
      <c r="E622" s="7"/>
      <c r="F622" s="7"/>
      <c r="G622" s="7"/>
      <c r="H622" s="7"/>
      <c r="I622" s="7"/>
      <c r="J622" s="7"/>
      <c r="K622" s="7"/>
      <c r="L622" s="7"/>
      <c r="M622" s="7"/>
      <c r="N622" s="7"/>
      <c r="O622" s="7"/>
      <c r="P622" s="7"/>
      <c r="Q622" s="7"/>
      <c r="R622" s="7"/>
      <c r="S622" s="7"/>
    </row>
    <row r="623" spans="1:19">
      <c r="A623" s="7"/>
      <c r="B623" s="92"/>
      <c r="C623" s="92"/>
      <c r="D623" s="7"/>
      <c r="E623" s="7"/>
      <c r="F623" s="7"/>
      <c r="G623" s="7"/>
      <c r="H623" s="7"/>
      <c r="I623" s="7"/>
      <c r="J623" s="7"/>
      <c r="K623" s="7"/>
      <c r="L623" s="7"/>
      <c r="M623" s="7"/>
      <c r="N623" s="7"/>
      <c r="O623" s="7"/>
      <c r="P623" s="7"/>
      <c r="Q623" s="7"/>
      <c r="R623" s="7"/>
      <c r="S623" s="7"/>
    </row>
    <row r="624" spans="1:19">
      <c r="A624" s="7"/>
      <c r="B624" s="92"/>
      <c r="C624" s="92"/>
      <c r="D624" s="7"/>
      <c r="E624" s="7"/>
      <c r="F624" s="7"/>
      <c r="G624" s="7"/>
      <c r="H624" s="7"/>
      <c r="I624" s="7"/>
      <c r="J624" s="7"/>
      <c r="K624" s="7"/>
      <c r="L624" s="7"/>
      <c r="M624" s="7"/>
      <c r="N624" s="7"/>
      <c r="O624" s="7"/>
      <c r="P624" s="7"/>
      <c r="Q624" s="7"/>
      <c r="R624" s="7"/>
      <c r="S624" s="7"/>
    </row>
    <row r="625" spans="1:19">
      <c r="A625" s="7"/>
      <c r="B625" s="92"/>
      <c r="C625" s="92"/>
      <c r="D625" s="7"/>
      <c r="E625" s="7"/>
      <c r="F625" s="7"/>
      <c r="G625" s="7"/>
      <c r="H625" s="7"/>
      <c r="I625" s="7"/>
      <c r="J625" s="7"/>
      <c r="K625" s="7"/>
      <c r="L625" s="7"/>
      <c r="M625" s="7"/>
      <c r="N625" s="7"/>
      <c r="O625" s="7"/>
      <c r="P625" s="7"/>
      <c r="Q625" s="7"/>
      <c r="R625" s="7"/>
      <c r="S625" s="7"/>
    </row>
    <row r="626" spans="1:19">
      <c r="A626" s="7"/>
      <c r="B626" s="92"/>
      <c r="C626" s="92"/>
      <c r="D626" s="7"/>
      <c r="E626" s="7"/>
      <c r="F626" s="7"/>
      <c r="G626" s="7"/>
      <c r="H626" s="7"/>
      <c r="I626" s="7"/>
      <c r="J626" s="7"/>
      <c r="K626" s="7"/>
      <c r="L626" s="7"/>
      <c r="M626" s="7"/>
      <c r="N626" s="7"/>
      <c r="O626" s="7"/>
      <c r="P626" s="7"/>
      <c r="Q626" s="7"/>
      <c r="R626" s="7"/>
      <c r="S626" s="7"/>
    </row>
    <row r="627" spans="1:19">
      <c r="A627" s="7"/>
      <c r="B627" s="92"/>
      <c r="C627" s="92"/>
      <c r="D627" s="7"/>
      <c r="E627" s="7"/>
      <c r="F627" s="7"/>
      <c r="G627" s="7"/>
      <c r="H627" s="7"/>
      <c r="I627" s="7"/>
      <c r="J627" s="7"/>
      <c r="K627" s="7"/>
      <c r="L627" s="7"/>
      <c r="M627" s="7"/>
      <c r="N627" s="7"/>
      <c r="O627" s="7"/>
      <c r="P627" s="7"/>
      <c r="Q627" s="7"/>
      <c r="R627" s="7"/>
      <c r="S627" s="7"/>
    </row>
    <row r="628" spans="1:19">
      <c r="A628" s="7"/>
      <c r="B628" s="92"/>
      <c r="C628" s="92"/>
      <c r="D628" s="7"/>
      <c r="E628" s="7"/>
      <c r="F628" s="7"/>
      <c r="G628" s="7"/>
      <c r="H628" s="7"/>
      <c r="I628" s="7"/>
      <c r="J628" s="7"/>
      <c r="K628" s="7"/>
      <c r="L628" s="7"/>
      <c r="M628" s="7"/>
      <c r="N628" s="7"/>
      <c r="O628" s="7"/>
      <c r="P628" s="7"/>
      <c r="Q628" s="7"/>
      <c r="R628" s="7"/>
      <c r="S628" s="7"/>
    </row>
    <row r="629" spans="1:19">
      <c r="A629" s="7"/>
      <c r="B629" s="92"/>
      <c r="C629" s="92"/>
      <c r="D629" s="7"/>
      <c r="E629" s="7"/>
      <c r="F629" s="7"/>
      <c r="G629" s="7"/>
      <c r="H629" s="7"/>
      <c r="I629" s="7"/>
      <c r="J629" s="7"/>
      <c r="K629" s="7"/>
      <c r="L629" s="7"/>
      <c r="M629" s="7"/>
      <c r="N629" s="7"/>
      <c r="O629" s="7"/>
      <c r="P629" s="7"/>
      <c r="Q629" s="7"/>
      <c r="R629" s="7"/>
      <c r="S629" s="7"/>
    </row>
    <row r="630" spans="1:19">
      <c r="A630" s="7"/>
      <c r="B630" s="92"/>
      <c r="C630" s="92"/>
      <c r="D630" s="7"/>
      <c r="E630" s="7"/>
      <c r="F630" s="7"/>
      <c r="G630" s="7"/>
      <c r="H630" s="7"/>
      <c r="I630" s="7"/>
      <c r="J630" s="7"/>
      <c r="K630" s="7"/>
      <c r="L630" s="7"/>
      <c r="M630" s="7"/>
      <c r="N630" s="7"/>
      <c r="O630" s="7"/>
      <c r="P630" s="7"/>
      <c r="Q630" s="7"/>
      <c r="R630" s="7"/>
      <c r="S630" s="7"/>
    </row>
    <row r="631" spans="1:19">
      <c r="A631" s="7"/>
      <c r="B631" s="92"/>
      <c r="C631" s="92"/>
      <c r="D631" s="7"/>
      <c r="E631" s="7"/>
      <c r="F631" s="7"/>
      <c r="G631" s="7"/>
      <c r="H631" s="7"/>
      <c r="I631" s="7"/>
      <c r="J631" s="7"/>
      <c r="K631" s="7"/>
      <c r="L631" s="7"/>
      <c r="M631" s="7"/>
      <c r="N631" s="7"/>
      <c r="O631" s="7"/>
      <c r="P631" s="7"/>
      <c r="Q631" s="7"/>
      <c r="R631" s="7"/>
      <c r="S631" s="7"/>
    </row>
    <row r="632" spans="1:19">
      <c r="A632" s="7"/>
      <c r="B632" s="92"/>
      <c r="C632" s="92"/>
      <c r="D632" s="7"/>
      <c r="E632" s="7"/>
      <c r="F632" s="7"/>
      <c r="G632" s="7"/>
      <c r="H632" s="7"/>
      <c r="I632" s="7"/>
      <c r="J632" s="7"/>
      <c r="K632" s="7"/>
      <c r="L632" s="7"/>
      <c r="M632" s="7"/>
      <c r="N632" s="7"/>
      <c r="O632" s="7"/>
      <c r="P632" s="7"/>
      <c r="Q632" s="7"/>
      <c r="R632" s="7"/>
      <c r="S632" s="7"/>
    </row>
    <row r="633" spans="1:19">
      <c r="A633" s="7"/>
      <c r="B633" s="92"/>
      <c r="C633" s="92"/>
      <c r="D633" s="7"/>
      <c r="E633" s="7"/>
      <c r="F633" s="7"/>
      <c r="G633" s="7"/>
      <c r="H633" s="7"/>
      <c r="I633" s="7"/>
      <c r="J633" s="7"/>
      <c r="K633" s="7"/>
      <c r="L633" s="7"/>
      <c r="M633" s="7"/>
      <c r="N633" s="7"/>
      <c r="O633" s="7"/>
      <c r="P633" s="7"/>
      <c r="Q633" s="7"/>
      <c r="R633" s="7"/>
      <c r="S633" s="7"/>
    </row>
    <row r="634" spans="1:19">
      <c r="A634" s="7"/>
      <c r="B634" s="92"/>
      <c r="C634" s="92"/>
      <c r="D634" s="7"/>
      <c r="E634" s="7"/>
      <c r="F634" s="7"/>
      <c r="G634" s="7"/>
      <c r="H634" s="7"/>
      <c r="I634" s="7"/>
      <c r="J634" s="7"/>
      <c r="K634" s="7"/>
      <c r="L634" s="7"/>
      <c r="M634" s="7"/>
      <c r="N634" s="7"/>
      <c r="O634" s="7"/>
      <c r="P634" s="7"/>
      <c r="Q634" s="7"/>
      <c r="R634" s="7"/>
      <c r="S634" s="7"/>
    </row>
    <row r="635" spans="1:19">
      <c r="A635" s="7"/>
      <c r="B635" s="92"/>
      <c r="C635" s="92"/>
      <c r="D635" s="7"/>
      <c r="E635" s="7"/>
      <c r="F635" s="7"/>
      <c r="G635" s="7"/>
      <c r="H635" s="7"/>
      <c r="I635" s="7"/>
      <c r="J635" s="7"/>
      <c r="K635" s="7"/>
      <c r="L635" s="7"/>
      <c r="M635" s="7"/>
      <c r="N635" s="7"/>
      <c r="O635" s="7"/>
      <c r="P635" s="7"/>
      <c r="Q635" s="7"/>
      <c r="R635" s="7"/>
      <c r="S635" s="7"/>
    </row>
    <row r="636" spans="1:19">
      <c r="A636" s="7"/>
      <c r="B636" s="92"/>
      <c r="C636" s="92"/>
      <c r="D636" s="7"/>
      <c r="E636" s="7"/>
      <c r="F636" s="7"/>
      <c r="G636" s="7"/>
      <c r="H636" s="7"/>
      <c r="I636" s="7"/>
      <c r="J636" s="7"/>
      <c r="K636" s="7"/>
      <c r="L636" s="7"/>
      <c r="M636" s="7"/>
      <c r="N636" s="7"/>
      <c r="O636" s="7"/>
      <c r="P636" s="7"/>
      <c r="Q636" s="7"/>
      <c r="R636" s="7"/>
      <c r="S636" s="7"/>
    </row>
    <row r="637" spans="1:19">
      <c r="A637" s="7"/>
      <c r="B637" s="92"/>
      <c r="C637" s="92"/>
      <c r="D637" s="7"/>
      <c r="E637" s="7"/>
      <c r="F637" s="7"/>
      <c r="G637" s="7"/>
      <c r="H637" s="7"/>
      <c r="I637" s="7"/>
      <c r="J637" s="7"/>
      <c r="K637" s="7"/>
      <c r="L637" s="7"/>
      <c r="M637" s="7"/>
      <c r="N637" s="7"/>
      <c r="O637" s="7"/>
      <c r="P637" s="7"/>
      <c r="Q637" s="7"/>
      <c r="R637" s="7"/>
      <c r="S637" s="7"/>
    </row>
    <row r="638" spans="1:19">
      <c r="A638" s="7"/>
      <c r="B638" s="92"/>
      <c r="C638" s="92"/>
      <c r="D638" s="7"/>
      <c r="E638" s="7"/>
      <c r="F638" s="7"/>
      <c r="G638" s="7"/>
      <c r="H638" s="7"/>
      <c r="I638" s="7"/>
      <c r="J638" s="7"/>
      <c r="K638" s="7"/>
      <c r="L638" s="7"/>
      <c r="M638" s="7"/>
      <c r="N638" s="7"/>
      <c r="O638" s="7"/>
      <c r="P638" s="7"/>
      <c r="Q638" s="7"/>
      <c r="R638" s="7"/>
      <c r="S638" s="7"/>
    </row>
    <row r="639" spans="1:19">
      <c r="A639" s="7"/>
      <c r="B639" s="92"/>
      <c r="C639" s="92"/>
      <c r="D639" s="7"/>
      <c r="E639" s="7"/>
      <c r="F639" s="7"/>
      <c r="G639" s="7"/>
      <c r="H639" s="7"/>
      <c r="I639" s="7"/>
      <c r="J639" s="7"/>
      <c r="K639" s="7"/>
      <c r="L639" s="7"/>
      <c r="M639" s="7"/>
      <c r="N639" s="7"/>
      <c r="O639" s="7"/>
      <c r="P639" s="7"/>
      <c r="Q639" s="7"/>
      <c r="R639" s="7"/>
      <c r="S639" s="7"/>
    </row>
    <row r="640" spans="1:19">
      <c r="A640" s="7"/>
      <c r="B640" s="92"/>
      <c r="C640" s="92"/>
      <c r="D640" s="7"/>
      <c r="E640" s="7"/>
      <c r="F640" s="7"/>
      <c r="G640" s="7"/>
      <c r="H640" s="7"/>
      <c r="I640" s="7"/>
      <c r="J640" s="7"/>
      <c r="K640" s="7"/>
      <c r="L640" s="7"/>
      <c r="M640" s="7"/>
      <c r="N640" s="7"/>
      <c r="O640" s="7"/>
      <c r="P640" s="7"/>
      <c r="Q640" s="7"/>
      <c r="R640" s="7"/>
      <c r="S640" s="7"/>
    </row>
    <row r="641" spans="1:19">
      <c r="A641" s="7"/>
      <c r="B641" s="92"/>
      <c r="C641" s="92"/>
      <c r="D641" s="7"/>
      <c r="E641" s="7"/>
      <c r="F641" s="7"/>
      <c r="G641" s="7"/>
      <c r="H641" s="7"/>
      <c r="I641" s="7"/>
      <c r="J641" s="7"/>
      <c r="K641" s="7"/>
      <c r="L641" s="7"/>
      <c r="M641" s="7"/>
      <c r="N641" s="7"/>
      <c r="O641" s="7"/>
      <c r="P641" s="7"/>
      <c r="Q641" s="7"/>
      <c r="R641" s="7"/>
      <c r="S641" s="7"/>
    </row>
    <row r="642" spans="1:19">
      <c r="A642" s="7"/>
      <c r="B642" s="92"/>
      <c r="C642" s="92"/>
      <c r="D642" s="7"/>
      <c r="E642" s="7"/>
      <c r="F642" s="7"/>
      <c r="G642" s="7"/>
      <c r="H642" s="7"/>
      <c r="I642" s="7"/>
      <c r="J642" s="7"/>
      <c r="K642" s="7"/>
      <c r="L642" s="7"/>
      <c r="M642" s="7"/>
      <c r="N642" s="7"/>
      <c r="O642" s="7"/>
      <c r="P642" s="7"/>
      <c r="Q642" s="7"/>
      <c r="R642" s="7"/>
      <c r="S642" s="7"/>
    </row>
    <row r="643" spans="1:19">
      <c r="A643" s="7"/>
      <c r="B643" s="92"/>
      <c r="C643" s="92"/>
      <c r="D643" s="7"/>
      <c r="E643" s="7"/>
      <c r="F643" s="7"/>
      <c r="G643" s="7"/>
      <c r="H643" s="7"/>
      <c r="I643" s="7"/>
      <c r="J643" s="7"/>
      <c r="K643" s="7"/>
      <c r="L643" s="7"/>
      <c r="M643" s="7"/>
      <c r="N643" s="7"/>
      <c r="O643" s="7"/>
      <c r="P643" s="7"/>
      <c r="Q643" s="7"/>
      <c r="R643" s="7"/>
      <c r="S643" s="7"/>
    </row>
    <row r="644" spans="1:19">
      <c r="A644" s="7"/>
      <c r="B644" s="92"/>
      <c r="C644" s="92"/>
      <c r="D644" s="7"/>
      <c r="E644" s="7"/>
      <c r="F644" s="7"/>
      <c r="G644" s="7"/>
      <c r="H644" s="7"/>
      <c r="I644" s="7"/>
      <c r="J644" s="7"/>
      <c r="K644" s="7"/>
      <c r="L644" s="7"/>
      <c r="M644" s="7"/>
      <c r="N644" s="7"/>
      <c r="O644" s="7"/>
      <c r="P644" s="7"/>
      <c r="Q644" s="7"/>
      <c r="R644" s="7"/>
      <c r="S644" s="7"/>
    </row>
    <row r="645" spans="1:19">
      <c r="A645" s="7"/>
      <c r="B645" s="92"/>
      <c r="C645" s="92"/>
      <c r="D645" s="7"/>
      <c r="E645" s="7"/>
      <c r="F645" s="7"/>
      <c r="G645" s="7"/>
      <c r="H645" s="7"/>
      <c r="I645" s="7"/>
      <c r="J645" s="7"/>
      <c r="K645" s="7"/>
      <c r="L645" s="7"/>
      <c r="M645" s="7"/>
      <c r="N645" s="7"/>
      <c r="O645" s="7"/>
      <c r="P645" s="7"/>
      <c r="Q645" s="7"/>
      <c r="R645" s="7"/>
      <c r="S645" s="7"/>
    </row>
    <row r="646" spans="1:19">
      <c r="A646" s="7"/>
      <c r="B646" s="92"/>
      <c r="C646" s="92"/>
      <c r="D646" s="7"/>
      <c r="E646" s="7"/>
      <c r="F646" s="7"/>
      <c r="G646" s="7"/>
      <c r="H646" s="7"/>
      <c r="I646" s="7"/>
      <c r="J646" s="7"/>
      <c r="K646" s="7"/>
      <c r="L646" s="7"/>
      <c r="M646" s="7"/>
      <c r="N646" s="7"/>
      <c r="O646" s="7"/>
      <c r="P646" s="7"/>
      <c r="Q646" s="7"/>
      <c r="R646" s="7"/>
      <c r="S646" s="7"/>
    </row>
    <row r="647" spans="1:19">
      <c r="A647" s="7"/>
      <c r="B647" s="92"/>
      <c r="C647" s="92"/>
      <c r="D647" s="7"/>
      <c r="E647" s="7"/>
      <c r="F647" s="7"/>
      <c r="G647" s="7"/>
      <c r="H647" s="7"/>
      <c r="I647" s="7"/>
      <c r="J647" s="7"/>
      <c r="K647" s="7"/>
      <c r="L647" s="7"/>
      <c r="M647" s="7"/>
      <c r="N647" s="7"/>
      <c r="O647" s="7"/>
      <c r="P647" s="7"/>
      <c r="Q647" s="7"/>
      <c r="R647" s="7"/>
      <c r="S647" s="7"/>
    </row>
    <row r="648" spans="1:19">
      <c r="A648" s="7"/>
      <c r="B648" s="92"/>
      <c r="C648" s="92"/>
      <c r="D648" s="7"/>
      <c r="E648" s="7"/>
      <c r="F648" s="7"/>
      <c r="G648" s="7"/>
      <c r="H648" s="7"/>
      <c r="I648" s="7"/>
      <c r="J648" s="7"/>
      <c r="K648" s="7"/>
      <c r="L648" s="7"/>
      <c r="M648" s="7"/>
      <c r="N648" s="7"/>
      <c r="O648" s="7"/>
      <c r="P648" s="7"/>
      <c r="Q648" s="7"/>
      <c r="R648" s="7"/>
      <c r="S648" s="7"/>
    </row>
    <row r="649" spans="1:19">
      <c r="A649" s="7"/>
      <c r="B649" s="92"/>
      <c r="C649" s="92"/>
      <c r="D649" s="7"/>
      <c r="E649" s="7"/>
      <c r="F649" s="7"/>
      <c r="G649" s="7"/>
      <c r="H649" s="7"/>
      <c r="I649" s="7"/>
      <c r="J649" s="7"/>
      <c r="K649" s="7"/>
      <c r="L649" s="7"/>
      <c r="M649" s="7"/>
      <c r="N649" s="7"/>
      <c r="O649" s="7"/>
      <c r="P649" s="7"/>
      <c r="Q649" s="7"/>
      <c r="R649" s="7"/>
      <c r="S649" s="7"/>
    </row>
    <row r="650" spans="1:19">
      <c r="A650" s="7"/>
      <c r="B650" s="92"/>
      <c r="C650" s="92"/>
      <c r="D650" s="7"/>
      <c r="E650" s="7"/>
      <c r="F650" s="7"/>
      <c r="G650" s="7"/>
      <c r="H650" s="7"/>
      <c r="I650" s="7"/>
      <c r="J650" s="7"/>
      <c r="K650" s="7"/>
      <c r="L650" s="7"/>
      <c r="M650" s="7"/>
      <c r="N650" s="7"/>
      <c r="O650" s="7"/>
      <c r="P650" s="7"/>
      <c r="Q650" s="7"/>
      <c r="R650" s="7"/>
      <c r="S650" s="7"/>
    </row>
    <row r="651" spans="1:19">
      <c r="A651" s="7"/>
      <c r="B651" s="92"/>
      <c r="C651" s="92"/>
      <c r="D651" s="7"/>
      <c r="E651" s="7"/>
      <c r="F651" s="7"/>
      <c r="G651" s="7"/>
      <c r="H651" s="7"/>
      <c r="I651" s="7"/>
      <c r="J651" s="7"/>
      <c r="K651" s="7"/>
      <c r="L651" s="7"/>
      <c r="M651" s="7"/>
      <c r="N651" s="7"/>
      <c r="O651" s="7"/>
      <c r="P651" s="7"/>
      <c r="Q651" s="7"/>
      <c r="R651" s="7"/>
      <c r="S651" s="7"/>
    </row>
    <row r="652" spans="1:19">
      <c r="A652" s="7"/>
      <c r="B652" s="92"/>
      <c r="C652" s="92"/>
      <c r="D652" s="7"/>
      <c r="E652" s="7"/>
      <c r="F652" s="7"/>
      <c r="G652" s="7"/>
      <c r="H652" s="7"/>
      <c r="I652" s="7"/>
      <c r="J652" s="7"/>
      <c r="K652" s="7"/>
      <c r="L652" s="7"/>
      <c r="M652" s="7"/>
      <c r="N652" s="7"/>
      <c r="O652" s="7"/>
      <c r="P652" s="7"/>
      <c r="Q652" s="7"/>
      <c r="R652" s="7"/>
      <c r="S652" s="7"/>
    </row>
    <row r="653" spans="1:19">
      <c r="A653" s="7"/>
      <c r="B653" s="92"/>
      <c r="C653" s="92"/>
      <c r="D653" s="7"/>
      <c r="E653" s="7"/>
      <c r="F653" s="7"/>
      <c r="G653" s="7"/>
      <c r="H653" s="7"/>
      <c r="I653" s="7"/>
      <c r="J653" s="7"/>
      <c r="K653" s="7"/>
      <c r="L653" s="7"/>
      <c r="M653" s="7"/>
      <c r="N653" s="7"/>
      <c r="O653" s="7"/>
      <c r="P653" s="7"/>
      <c r="Q653" s="7"/>
      <c r="R653" s="7"/>
      <c r="S653" s="7"/>
    </row>
    <row r="654" spans="1:19">
      <c r="A654" s="7"/>
      <c r="B654" s="92"/>
      <c r="C654" s="92"/>
      <c r="D654" s="7"/>
      <c r="E654" s="7"/>
      <c r="F654" s="7"/>
      <c r="G654" s="7"/>
      <c r="H654" s="7"/>
      <c r="I654" s="7"/>
      <c r="J654" s="7"/>
      <c r="K654" s="7"/>
      <c r="L654" s="7"/>
      <c r="M654" s="7"/>
      <c r="N654" s="7"/>
      <c r="O654" s="7"/>
      <c r="P654" s="7"/>
      <c r="Q654" s="7"/>
      <c r="R654" s="7"/>
      <c r="S654" s="7"/>
    </row>
    <row r="655" spans="1:19">
      <c r="A655" s="7"/>
      <c r="B655" s="92"/>
      <c r="C655" s="92"/>
      <c r="D655" s="7"/>
      <c r="E655" s="7"/>
      <c r="F655" s="7"/>
      <c r="G655" s="7"/>
      <c r="H655" s="7"/>
      <c r="I655" s="7"/>
      <c r="J655" s="7"/>
      <c r="K655" s="7"/>
      <c r="L655" s="7"/>
      <c r="M655" s="7"/>
      <c r="N655" s="7"/>
      <c r="O655" s="7"/>
      <c r="P655" s="7"/>
      <c r="Q655" s="7"/>
      <c r="R655" s="7"/>
      <c r="S655" s="7"/>
    </row>
    <row r="656" spans="1:19">
      <c r="A656" s="7"/>
      <c r="B656" s="92"/>
      <c r="C656" s="92"/>
      <c r="D656" s="7"/>
      <c r="E656" s="7"/>
      <c r="F656" s="7"/>
      <c r="G656" s="7"/>
      <c r="H656" s="7"/>
      <c r="I656" s="7"/>
      <c r="J656" s="7"/>
      <c r="K656" s="7"/>
      <c r="L656" s="7"/>
      <c r="M656" s="7"/>
      <c r="N656" s="7"/>
      <c r="O656" s="7"/>
      <c r="P656" s="7"/>
      <c r="Q656" s="7"/>
      <c r="R656" s="7"/>
      <c r="S656" s="7"/>
    </row>
    <row r="657" spans="1:19">
      <c r="A657" s="7"/>
      <c r="B657" s="92"/>
      <c r="C657" s="92"/>
      <c r="D657" s="7"/>
      <c r="E657" s="7"/>
      <c r="F657" s="7"/>
      <c r="G657" s="7"/>
      <c r="H657" s="7"/>
      <c r="I657" s="7"/>
      <c r="J657" s="7"/>
      <c r="K657" s="7"/>
      <c r="L657" s="7"/>
      <c r="M657" s="7"/>
      <c r="N657" s="7"/>
      <c r="O657" s="7"/>
      <c r="P657" s="7"/>
      <c r="Q657" s="7"/>
      <c r="R657" s="7"/>
      <c r="S657" s="7"/>
    </row>
    <row r="658" spans="1:19">
      <c r="A658" s="7"/>
      <c r="B658" s="92"/>
      <c r="C658" s="92"/>
      <c r="D658" s="7"/>
      <c r="E658" s="7"/>
      <c r="F658" s="7"/>
      <c r="G658" s="7"/>
      <c r="H658" s="7"/>
      <c r="I658" s="7"/>
      <c r="J658" s="7"/>
      <c r="K658" s="7"/>
      <c r="L658" s="7"/>
      <c r="M658" s="7"/>
      <c r="N658" s="7"/>
      <c r="O658" s="7"/>
      <c r="P658" s="7"/>
      <c r="Q658" s="7"/>
      <c r="R658" s="7"/>
      <c r="S658" s="7"/>
    </row>
    <row r="659" spans="1:19">
      <c r="A659" s="7"/>
      <c r="B659" s="92"/>
      <c r="C659" s="92"/>
      <c r="D659" s="7"/>
      <c r="E659" s="7"/>
      <c r="F659" s="7"/>
      <c r="G659" s="7"/>
      <c r="H659" s="7"/>
      <c r="I659" s="7"/>
      <c r="J659" s="7"/>
      <c r="K659" s="7"/>
      <c r="L659" s="7"/>
      <c r="M659" s="7"/>
      <c r="N659" s="7"/>
      <c r="O659" s="7"/>
      <c r="P659" s="7"/>
      <c r="Q659" s="7"/>
      <c r="R659" s="7"/>
      <c r="S659" s="7"/>
    </row>
    <row r="660" spans="1:19">
      <c r="A660" s="7"/>
      <c r="B660" s="92"/>
      <c r="C660" s="92"/>
      <c r="D660" s="7"/>
      <c r="E660" s="7"/>
      <c r="F660" s="7"/>
      <c r="G660" s="7"/>
      <c r="H660" s="7"/>
      <c r="I660" s="7"/>
      <c r="J660" s="7"/>
      <c r="K660" s="7"/>
      <c r="L660" s="7"/>
      <c r="M660" s="7"/>
      <c r="N660" s="7"/>
      <c r="O660" s="7"/>
      <c r="P660" s="7"/>
      <c r="Q660" s="7"/>
      <c r="R660" s="7"/>
      <c r="S660" s="7"/>
    </row>
    <row r="661" spans="1:19">
      <c r="A661" s="7"/>
      <c r="B661" s="92"/>
      <c r="C661" s="92"/>
      <c r="D661" s="7"/>
      <c r="E661" s="7"/>
      <c r="F661" s="7"/>
      <c r="G661" s="7"/>
      <c r="H661" s="7"/>
      <c r="I661" s="7"/>
      <c r="J661" s="7"/>
      <c r="K661" s="7"/>
      <c r="L661" s="7"/>
      <c r="M661" s="7"/>
      <c r="N661" s="7"/>
      <c r="O661" s="7"/>
      <c r="P661" s="7"/>
      <c r="Q661" s="7"/>
      <c r="R661" s="7"/>
      <c r="S661" s="7"/>
    </row>
    <row r="662" spans="1:19">
      <c r="A662" s="7"/>
      <c r="B662" s="92"/>
      <c r="C662" s="92"/>
      <c r="D662" s="7"/>
      <c r="E662" s="7"/>
      <c r="F662" s="7"/>
      <c r="G662" s="7"/>
      <c r="H662" s="7"/>
      <c r="I662" s="7"/>
      <c r="J662" s="7"/>
      <c r="K662" s="7"/>
      <c r="L662" s="7"/>
      <c r="M662" s="7"/>
      <c r="N662" s="7"/>
      <c r="O662" s="7"/>
      <c r="P662" s="7"/>
      <c r="Q662" s="7"/>
      <c r="R662" s="7"/>
      <c r="S662" s="7"/>
    </row>
    <row r="663" spans="1:19">
      <c r="A663" s="7"/>
      <c r="B663" s="92"/>
      <c r="C663" s="92"/>
      <c r="D663" s="7"/>
      <c r="E663" s="7"/>
      <c r="F663" s="7"/>
      <c r="G663" s="7"/>
      <c r="H663" s="7"/>
      <c r="I663" s="7"/>
      <c r="J663" s="7"/>
      <c r="K663" s="7"/>
      <c r="L663" s="7"/>
      <c r="M663" s="7"/>
      <c r="N663" s="7"/>
      <c r="O663" s="7"/>
      <c r="P663" s="7"/>
      <c r="Q663" s="7"/>
      <c r="R663" s="7"/>
      <c r="S663" s="7"/>
    </row>
    <row r="664" spans="1:19">
      <c r="A664" s="7"/>
      <c r="B664" s="92"/>
      <c r="C664" s="92"/>
      <c r="D664" s="7"/>
      <c r="E664" s="7"/>
      <c r="F664" s="7"/>
      <c r="G664" s="7"/>
      <c r="H664" s="7"/>
      <c r="I664" s="7"/>
      <c r="J664" s="7"/>
      <c r="K664" s="7"/>
      <c r="L664" s="7"/>
      <c r="M664" s="7"/>
      <c r="N664" s="7"/>
      <c r="O664" s="7"/>
      <c r="P664" s="7"/>
      <c r="Q664" s="7"/>
      <c r="R664" s="7"/>
      <c r="S664" s="7"/>
    </row>
    <row r="665" spans="1:19">
      <c r="A665" s="7"/>
      <c r="B665" s="92"/>
      <c r="C665" s="92"/>
      <c r="D665" s="7"/>
      <c r="E665" s="7"/>
      <c r="F665" s="7"/>
      <c r="G665" s="7"/>
      <c r="H665" s="7"/>
      <c r="I665" s="7"/>
      <c r="J665" s="7"/>
      <c r="K665" s="7"/>
      <c r="L665" s="7"/>
      <c r="M665" s="7"/>
      <c r="N665" s="7"/>
      <c r="O665" s="7"/>
      <c r="P665" s="7"/>
      <c r="Q665" s="7"/>
      <c r="R665" s="7"/>
      <c r="S665" s="7"/>
    </row>
    <row r="666" spans="1:19">
      <c r="A666" s="7"/>
      <c r="B666" s="92"/>
      <c r="C666" s="92"/>
      <c r="D666" s="7"/>
      <c r="E666" s="7"/>
      <c r="F666" s="7"/>
      <c r="G666" s="7"/>
      <c r="H666" s="7"/>
      <c r="I666" s="7"/>
      <c r="J666" s="7"/>
      <c r="K666" s="7"/>
      <c r="L666" s="7"/>
      <c r="M666" s="7"/>
      <c r="N666" s="7"/>
      <c r="O666" s="7"/>
      <c r="P666" s="7"/>
      <c r="Q666" s="7"/>
      <c r="R666" s="7"/>
      <c r="S666" s="7"/>
    </row>
    <row r="667" spans="1:19">
      <c r="A667" s="7"/>
      <c r="B667" s="92"/>
      <c r="C667" s="92"/>
      <c r="D667" s="7"/>
      <c r="E667" s="7"/>
      <c r="F667" s="7"/>
      <c r="G667" s="7"/>
      <c r="H667" s="7"/>
      <c r="I667" s="7"/>
      <c r="J667" s="7"/>
      <c r="K667" s="7"/>
      <c r="L667" s="7"/>
      <c r="M667" s="7"/>
      <c r="N667" s="7"/>
      <c r="O667" s="7"/>
      <c r="P667" s="7"/>
      <c r="Q667" s="7"/>
      <c r="R667" s="7"/>
      <c r="S667" s="7"/>
    </row>
    <row r="668" spans="1:19">
      <c r="A668" s="7"/>
      <c r="B668" s="92"/>
      <c r="C668" s="92"/>
      <c r="D668" s="7"/>
      <c r="E668" s="7"/>
      <c r="F668" s="7"/>
      <c r="G668" s="7"/>
      <c r="H668" s="7"/>
      <c r="I668" s="7"/>
      <c r="J668" s="7"/>
      <c r="K668" s="7"/>
      <c r="L668" s="7"/>
      <c r="M668" s="7"/>
      <c r="N668" s="7"/>
      <c r="O668" s="7"/>
      <c r="P668" s="7"/>
      <c r="Q668" s="7"/>
      <c r="R668" s="7"/>
      <c r="S668" s="7"/>
    </row>
    <row r="669" spans="1:19">
      <c r="A669" s="7"/>
      <c r="B669" s="92"/>
      <c r="C669" s="92"/>
      <c r="D669" s="7"/>
      <c r="E669" s="7"/>
      <c r="F669" s="7"/>
      <c r="G669" s="7"/>
      <c r="H669" s="7"/>
      <c r="I669" s="7"/>
      <c r="J669" s="7"/>
      <c r="K669" s="7"/>
      <c r="L669" s="7"/>
      <c r="M669" s="7"/>
      <c r="N669" s="7"/>
      <c r="O669" s="7"/>
      <c r="P669" s="7"/>
      <c r="Q669" s="7"/>
      <c r="R669" s="7"/>
      <c r="S669" s="7"/>
    </row>
    <row r="670" spans="1:19">
      <c r="A670" s="7"/>
      <c r="B670" s="92"/>
      <c r="C670" s="92"/>
      <c r="D670" s="7"/>
      <c r="E670" s="7"/>
      <c r="F670" s="7"/>
      <c r="G670" s="7"/>
      <c r="H670" s="7"/>
      <c r="I670" s="7"/>
      <c r="J670" s="7"/>
      <c r="K670" s="7"/>
      <c r="L670" s="7"/>
      <c r="M670" s="7"/>
      <c r="N670" s="7"/>
      <c r="O670" s="7"/>
      <c r="P670" s="7"/>
      <c r="Q670" s="7"/>
      <c r="R670" s="7"/>
      <c r="S670" s="7"/>
    </row>
    <row r="671" spans="1:19">
      <c r="A671" s="7"/>
      <c r="B671" s="92"/>
      <c r="C671" s="92"/>
      <c r="D671" s="7"/>
      <c r="E671" s="7"/>
      <c r="F671" s="7"/>
      <c r="G671" s="7"/>
      <c r="H671" s="7"/>
      <c r="I671" s="7"/>
      <c r="J671" s="7"/>
      <c r="K671" s="7"/>
      <c r="L671" s="7"/>
      <c r="M671" s="7"/>
      <c r="N671" s="7"/>
      <c r="O671" s="7"/>
      <c r="P671" s="7"/>
      <c r="Q671" s="7"/>
      <c r="R671" s="7"/>
      <c r="S671" s="7"/>
    </row>
    <row r="672" spans="1:19">
      <c r="A672" s="7"/>
      <c r="B672" s="92"/>
      <c r="C672" s="92"/>
      <c r="D672" s="7"/>
      <c r="E672" s="7"/>
      <c r="F672" s="7"/>
      <c r="G672" s="7"/>
      <c r="H672" s="7"/>
      <c r="I672" s="7"/>
      <c r="J672" s="7"/>
      <c r="K672" s="7"/>
      <c r="L672" s="7"/>
      <c r="M672" s="7"/>
      <c r="N672" s="7"/>
      <c r="O672" s="7"/>
      <c r="P672" s="7"/>
      <c r="Q672" s="7"/>
      <c r="R672" s="7"/>
      <c r="S672" s="7"/>
    </row>
    <row r="673" spans="1:19">
      <c r="A673" s="7"/>
      <c r="B673" s="92"/>
      <c r="C673" s="92"/>
      <c r="D673" s="7"/>
      <c r="E673" s="7"/>
      <c r="F673" s="7"/>
      <c r="G673" s="7"/>
      <c r="H673" s="7"/>
      <c r="I673" s="7"/>
      <c r="J673" s="7"/>
      <c r="K673" s="7"/>
      <c r="L673" s="7"/>
      <c r="M673" s="7"/>
      <c r="N673" s="7"/>
      <c r="O673" s="7"/>
      <c r="P673" s="7"/>
      <c r="Q673" s="7"/>
      <c r="R673" s="7"/>
      <c r="S673" s="7"/>
    </row>
    <row r="674" spans="1:19">
      <c r="A674" s="7"/>
      <c r="B674" s="92"/>
      <c r="C674" s="92"/>
      <c r="D674" s="7"/>
      <c r="E674" s="7"/>
      <c r="F674" s="7"/>
      <c r="G674" s="7"/>
      <c r="H674" s="7"/>
      <c r="I674" s="7"/>
      <c r="J674" s="7"/>
      <c r="K674" s="7"/>
      <c r="L674" s="7"/>
      <c r="M674" s="7"/>
      <c r="N674" s="7"/>
      <c r="O674" s="7"/>
      <c r="P674" s="7"/>
      <c r="Q674" s="7"/>
      <c r="R674" s="7"/>
      <c r="S674" s="7"/>
    </row>
    <row r="675" spans="1:19">
      <c r="A675" s="7"/>
      <c r="B675" s="92"/>
      <c r="C675" s="92"/>
      <c r="D675" s="7"/>
      <c r="E675" s="7"/>
      <c r="F675" s="7"/>
      <c r="G675" s="7"/>
      <c r="H675" s="7"/>
      <c r="I675" s="7"/>
      <c r="J675" s="7"/>
      <c r="K675" s="7"/>
      <c r="L675" s="7"/>
      <c r="M675" s="7"/>
      <c r="N675" s="7"/>
      <c r="O675" s="7"/>
      <c r="P675" s="7"/>
      <c r="Q675" s="7"/>
      <c r="R675" s="7"/>
      <c r="S675" s="7"/>
    </row>
    <row r="676" spans="1:19">
      <c r="A676" s="7"/>
      <c r="B676" s="92"/>
      <c r="C676" s="92"/>
      <c r="D676" s="7"/>
      <c r="E676" s="7"/>
      <c r="F676" s="7"/>
      <c r="G676" s="7"/>
      <c r="H676" s="7"/>
      <c r="I676" s="7"/>
      <c r="J676" s="7"/>
      <c r="K676" s="7"/>
      <c r="L676" s="7"/>
      <c r="M676" s="7"/>
      <c r="N676" s="7"/>
      <c r="O676" s="7"/>
      <c r="P676" s="7"/>
      <c r="Q676" s="7"/>
      <c r="R676" s="7"/>
      <c r="S676" s="7"/>
    </row>
    <row r="677" spans="1:19">
      <c r="A677" s="7"/>
      <c r="B677" s="92"/>
      <c r="C677" s="92"/>
      <c r="D677" s="7"/>
      <c r="E677" s="7"/>
      <c r="F677" s="7"/>
      <c r="G677" s="7"/>
      <c r="H677" s="7"/>
      <c r="I677" s="7"/>
      <c r="J677" s="7"/>
      <c r="K677" s="7"/>
      <c r="L677" s="7"/>
      <c r="M677" s="7"/>
      <c r="N677" s="7"/>
      <c r="O677" s="7"/>
      <c r="P677" s="7"/>
      <c r="Q677" s="7"/>
      <c r="R677" s="7"/>
      <c r="S677" s="7"/>
    </row>
    <row r="678" spans="1:19">
      <c r="A678" s="7"/>
      <c r="B678" s="92"/>
      <c r="C678" s="92"/>
      <c r="D678" s="7"/>
      <c r="E678" s="7"/>
      <c r="F678" s="7"/>
      <c r="G678" s="7"/>
      <c r="H678" s="7"/>
      <c r="I678" s="7"/>
      <c r="J678" s="7"/>
      <c r="K678" s="7"/>
      <c r="L678" s="7"/>
      <c r="M678" s="7"/>
      <c r="N678" s="7"/>
      <c r="O678" s="7"/>
      <c r="P678" s="7"/>
      <c r="Q678" s="7"/>
      <c r="R678" s="7"/>
      <c r="S678" s="7"/>
    </row>
    <row r="679" spans="1:19">
      <c r="A679" s="7"/>
      <c r="B679" s="92"/>
      <c r="C679" s="92"/>
      <c r="D679" s="7"/>
      <c r="E679" s="7"/>
      <c r="F679" s="7"/>
      <c r="G679" s="7"/>
      <c r="H679" s="7"/>
      <c r="I679" s="7"/>
      <c r="J679" s="7"/>
      <c r="K679" s="7"/>
      <c r="L679" s="7"/>
      <c r="M679" s="7"/>
      <c r="N679" s="7"/>
      <c r="O679" s="7"/>
      <c r="P679" s="7"/>
      <c r="Q679" s="7"/>
      <c r="R679" s="7"/>
      <c r="S679" s="7"/>
    </row>
    <row r="680" spans="1:19">
      <c r="A680" s="7"/>
      <c r="B680" s="92"/>
      <c r="C680" s="92"/>
      <c r="D680" s="7"/>
      <c r="E680" s="7"/>
      <c r="F680" s="7"/>
      <c r="G680" s="7"/>
      <c r="H680" s="7"/>
      <c r="I680" s="7"/>
      <c r="J680" s="7"/>
      <c r="K680" s="7"/>
      <c r="L680" s="7"/>
      <c r="M680" s="7"/>
      <c r="N680" s="7"/>
      <c r="O680" s="7"/>
      <c r="P680" s="7"/>
      <c r="Q680" s="7"/>
      <c r="R680" s="7"/>
      <c r="S680" s="7"/>
    </row>
    <row r="681" spans="1:19">
      <c r="A681" s="7"/>
      <c r="B681" s="92"/>
      <c r="C681" s="92"/>
      <c r="D681" s="7"/>
      <c r="E681" s="7"/>
      <c r="F681" s="7"/>
      <c r="G681" s="7"/>
      <c r="H681" s="7"/>
      <c r="I681" s="7"/>
      <c r="J681" s="7"/>
      <c r="K681" s="7"/>
      <c r="L681" s="7"/>
      <c r="M681" s="7"/>
      <c r="N681" s="7"/>
      <c r="O681" s="7"/>
      <c r="P681" s="7"/>
      <c r="Q681" s="7"/>
      <c r="R681" s="7"/>
      <c r="S681" s="7"/>
    </row>
    <row r="682" spans="1:19">
      <c r="A682" s="7"/>
      <c r="B682" s="92"/>
      <c r="C682" s="92"/>
      <c r="D682" s="7"/>
      <c r="E682" s="7"/>
      <c r="F682" s="7"/>
      <c r="G682" s="7"/>
      <c r="H682" s="7"/>
      <c r="I682" s="7"/>
      <c r="J682" s="7"/>
      <c r="K682" s="7"/>
      <c r="L682" s="7"/>
      <c r="M682" s="7"/>
      <c r="N682" s="7"/>
      <c r="O682" s="7"/>
      <c r="P682" s="7"/>
      <c r="Q682" s="7"/>
      <c r="R682" s="7"/>
      <c r="S682" s="7"/>
    </row>
    <row r="683" spans="1:19">
      <c r="A683" s="7"/>
      <c r="B683" s="92"/>
      <c r="C683" s="92"/>
      <c r="D683" s="7"/>
      <c r="E683" s="7"/>
      <c r="F683" s="7"/>
      <c r="G683" s="7"/>
      <c r="H683" s="7"/>
      <c r="I683" s="7"/>
      <c r="J683" s="7"/>
      <c r="K683" s="7"/>
      <c r="L683" s="7"/>
      <c r="M683" s="7"/>
      <c r="N683" s="7"/>
      <c r="O683" s="7"/>
      <c r="P683" s="7"/>
      <c r="Q683" s="7"/>
      <c r="R683" s="7"/>
      <c r="S683" s="7"/>
    </row>
    <row r="684" spans="1:19">
      <c r="A684" s="7"/>
      <c r="B684" s="92"/>
      <c r="C684" s="92"/>
      <c r="D684" s="7"/>
      <c r="E684" s="7"/>
      <c r="F684" s="7"/>
      <c r="G684" s="7"/>
      <c r="H684" s="7"/>
      <c r="I684" s="7"/>
      <c r="J684" s="7"/>
      <c r="K684" s="7"/>
      <c r="L684" s="7"/>
      <c r="M684" s="7"/>
      <c r="N684" s="7"/>
      <c r="O684" s="7"/>
      <c r="P684" s="7"/>
      <c r="Q684" s="7"/>
      <c r="R684" s="7"/>
      <c r="S684" s="7"/>
    </row>
    <row r="685" spans="1:19">
      <c r="A685" s="7"/>
      <c r="B685" s="92"/>
      <c r="C685" s="92"/>
      <c r="D685" s="7"/>
      <c r="E685" s="7"/>
      <c r="F685" s="7"/>
      <c r="G685" s="7"/>
      <c r="H685" s="7"/>
      <c r="I685" s="7"/>
      <c r="J685" s="7"/>
      <c r="K685" s="7"/>
      <c r="L685" s="7"/>
      <c r="M685" s="7"/>
      <c r="N685" s="7"/>
      <c r="O685" s="7"/>
      <c r="P685" s="7"/>
      <c r="Q685" s="7"/>
      <c r="R685" s="7"/>
      <c r="S685" s="7"/>
    </row>
    <row r="686" spans="1:19">
      <c r="A686" s="7"/>
      <c r="B686" s="92"/>
      <c r="C686" s="92"/>
      <c r="D686" s="7"/>
      <c r="E686" s="7"/>
      <c r="F686" s="7"/>
      <c r="G686" s="7"/>
      <c r="H686" s="7"/>
      <c r="I686" s="7"/>
      <c r="J686" s="7"/>
      <c r="K686" s="7"/>
      <c r="L686" s="7"/>
      <c r="M686" s="7"/>
      <c r="N686" s="7"/>
      <c r="O686" s="7"/>
      <c r="P686" s="7"/>
      <c r="Q686" s="7"/>
      <c r="R686" s="7"/>
      <c r="S686" s="7"/>
    </row>
    <row r="687" spans="1:19">
      <c r="A687" s="7"/>
      <c r="B687" s="92"/>
      <c r="C687" s="92"/>
      <c r="D687" s="7"/>
      <c r="E687" s="7"/>
      <c r="F687" s="7"/>
      <c r="G687" s="7"/>
      <c r="H687" s="7"/>
      <c r="I687" s="7"/>
      <c r="J687" s="7"/>
      <c r="K687" s="7"/>
      <c r="L687" s="7"/>
      <c r="M687" s="7"/>
      <c r="N687" s="7"/>
      <c r="O687" s="7"/>
      <c r="P687" s="7"/>
      <c r="Q687" s="7"/>
      <c r="R687" s="7"/>
      <c r="S687" s="7"/>
    </row>
    <row r="688" spans="1:19">
      <c r="A688" s="7"/>
      <c r="B688" s="92"/>
      <c r="C688" s="92"/>
      <c r="D688" s="7"/>
      <c r="E688" s="7"/>
      <c r="F688" s="7"/>
      <c r="G688" s="7"/>
      <c r="H688" s="7"/>
      <c r="I688" s="7"/>
      <c r="J688" s="7"/>
      <c r="K688" s="7"/>
      <c r="L688" s="7"/>
      <c r="M688" s="7"/>
      <c r="N688" s="7"/>
      <c r="O688" s="7"/>
      <c r="P688" s="7"/>
      <c r="Q688" s="7"/>
      <c r="R688" s="7"/>
      <c r="S688" s="7"/>
    </row>
    <row r="689" spans="1:19">
      <c r="A689" s="7"/>
      <c r="B689" s="92"/>
      <c r="C689" s="92"/>
      <c r="D689" s="7"/>
      <c r="E689" s="7"/>
      <c r="F689" s="7"/>
      <c r="G689" s="7"/>
      <c r="H689" s="7"/>
      <c r="I689" s="7"/>
      <c r="J689" s="7"/>
      <c r="K689" s="7"/>
      <c r="L689" s="7"/>
      <c r="M689" s="7"/>
      <c r="N689" s="7"/>
      <c r="O689" s="7"/>
      <c r="P689" s="7"/>
      <c r="Q689" s="7"/>
      <c r="R689" s="7"/>
      <c r="S689" s="7"/>
    </row>
    <row r="690" spans="1:19">
      <c r="A690" s="7"/>
      <c r="B690" s="92"/>
      <c r="C690" s="92"/>
      <c r="D690" s="7"/>
      <c r="E690" s="7"/>
      <c r="F690" s="7"/>
      <c r="G690" s="7"/>
      <c r="H690" s="7"/>
      <c r="I690" s="7"/>
      <c r="J690" s="7"/>
      <c r="K690" s="7"/>
      <c r="L690" s="7"/>
      <c r="M690" s="7"/>
      <c r="N690" s="7"/>
      <c r="O690" s="7"/>
      <c r="P690" s="7"/>
      <c r="Q690" s="7"/>
      <c r="R690" s="7"/>
      <c r="S690" s="7"/>
    </row>
    <row r="691" spans="1:19">
      <c r="A691" s="7"/>
      <c r="B691" s="92"/>
      <c r="C691" s="92"/>
      <c r="D691" s="7"/>
      <c r="E691" s="7"/>
      <c r="F691" s="7"/>
      <c r="G691" s="7"/>
      <c r="H691" s="7"/>
      <c r="I691" s="7"/>
      <c r="J691" s="7"/>
      <c r="K691" s="7"/>
      <c r="L691" s="7"/>
      <c r="M691" s="7"/>
      <c r="N691" s="7"/>
      <c r="O691" s="7"/>
      <c r="P691" s="7"/>
      <c r="Q691" s="7"/>
      <c r="R691" s="7"/>
      <c r="S691" s="7"/>
    </row>
    <row r="692" spans="1:19">
      <c r="A692" s="7"/>
      <c r="B692" s="92"/>
      <c r="C692" s="92"/>
      <c r="D692" s="7"/>
      <c r="E692" s="7"/>
      <c r="F692" s="7"/>
      <c r="G692" s="7"/>
      <c r="H692" s="7"/>
      <c r="I692" s="7"/>
      <c r="J692" s="7"/>
      <c r="K692" s="7"/>
      <c r="L692" s="7"/>
      <c r="M692" s="7"/>
      <c r="N692" s="7"/>
      <c r="O692" s="7"/>
      <c r="P692" s="7"/>
      <c r="Q692" s="7"/>
      <c r="R692" s="7"/>
      <c r="S692" s="7"/>
    </row>
    <row r="693" spans="1:19">
      <c r="A693" s="7"/>
      <c r="B693" s="92"/>
      <c r="C693" s="92"/>
      <c r="D693" s="7"/>
      <c r="E693" s="7"/>
      <c r="F693" s="7"/>
      <c r="G693" s="7"/>
      <c r="H693" s="7"/>
      <c r="I693" s="7"/>
      <c r="J693" s="7"/>
      <c r="K693" s="7"/>
      <c r="L693" s="7"/>
      <c r="M693" s="7"/>
      <c r="N693" s="7"/>
      <c r="O693" s="7"/>
      <c r="P693" s="7"/>
      <c r="Q693" s="7"/>
      <c r="R693" s="7"/>
      <c r="S693" s="7"/>
    </row>
    <row r="694" spans="1:19">
      <c r="A694" s="7"/>
      <c r="B694" s="92"/>
      <c r="C694" s="92"/>
      <c r="D694" s="7"/>
      <c r="E694" s="7"/>
      <c r="F694" s="7"/>
      <c r="G694" s="7"/>
      <c r="H694" s="7"/>
      <c r="I694" s="7"/>
      <c r="J694" s="7"/>
      <c r="K694" s="7"/>
      <c r="L694" s="7"/>
      <c r="M694" s="7"/>
      <c r="N694" s="7"/>
      <c r="O694" s="7"/>
      <c r="P694" s="7"/>
      <c r="Q694" s="7"/>
      <c r="R694" s="7"/>
      <c r="S694" s="7"/>
    </row>
    <row r="695" spans="1:19">
      <c r="A695" s="7"/>
      <c r="B695" s="92"/>
      <c r="C695" s="92"/>
      <c r="D695" s="7"/>
      <c r="E695" s="7"/>
      <c r="F695" s="7"/>
      <c r="G695" s="7"/>
      <c r="H695" s="7"/>
      <c r="I695" s="7"/>
      <c r="J695" s="7"/>
      <c r="K695" s="7"/>
      <c r="L695" s="7"/>
      <c r="M695" s="7"/>
      <c r="N695" s="7"/>
      <c r="O695" s="7"/>
      <c r="P695" s="7"/>
      <c r="Q695" s="7"/>
      <c r="R695" s="7"/>
      <c r="S695" s="7"/>
    </row>
    <row r="696" spans="1:19">
      <c r="A696" s="7"/>
      <c r="B696" s="92"/>
      <c r="C696" s="92"/>
      <c r="D696" s="7"/>
      <c r="E696" s="7"/>
      <c r="F696" s="7"/>
      <c r="G696" s="7"/>
      <c r="H696" s="7"/>
      <c r="I696" s="7"/>
      <c r="J696" s="7"/>
      <c r="K696" s="7"/>
      <c r="L696" s="7"/>
      <c r="M696" s="7"/>
      <c r="N696" s="7"/>
      <c r="O696" s="7"/>
      <c r="P696" s="7"/>
      <c r="Q696" s="7"/>
      <c r="R696" s="7"/>
      <c r="S696" s="7"/>
    </row>
    <row r="697" spans="1:19">
      <c r="A697" s="7"/>
      <c r="B697" s="92"/>
      <c r="C697" s="92"/>
      <c r="D697" s="7"/>
      <c r="E697" s="7"/>
      <c r="F697" s="7"/>
      <c r="G697" s="7"/>
      <c r="H697" s="7"/>
      <c r="I697" s="7"/>
      <c r="J697" s="7"/>
      <c r="K697" s="7"/>
      <c r="L697" s="7"/>
      <c r="M697" s="7"/>
      <c r="N697" s="7"/>
      <c r="O697" s="7"/>
      <c r="P697" s="7"/>
      <c r="Q697" s="7"/>
      <c r="R697" s="7"/>
      <c r="S697" s="7"/>
    </row>
    <row r="698" spans="1:19">
      <c r="A698" s="7"/>
      <c r="B698" s="92"/>
      <c r="C698" s="92"/>
      <c r="D698" s="7"/>
      <c r="E698" s="7"/>
      <c r="F698" s="7"/>
      <c r="G698" s="7"/>
      <c r="H698" s="7"/>
      <c r="I698" s="7"/>
      <c r="J698" s="7"/>
      <c r="K698" s="7"/>
      <c r="L698" s="7"/>
      <c r="M698" s="7"/>
      <c r="N698" s="7"/>
      <c r="O698" s="7"/>
      <c r="P698" s="7"/>
      <c r="Q698" s="7"/>
      <c r="R698" s="7"/>
      <c r="S698" s="7"/>
    </row>
    <row r="699" spans="1:19">
      <c r="A699" s="7"/>
      <c r="B699" s="92"/>
      <c r="C699" s="92"/>
      <c r="D699" s="7"/>
      <c r="E699" s="7"/>
      <c r="F699" s="7"/>
      <c r="G699" s="7"/>
      <c r="H699" s="7"/>
      <c r="I699" s="7"/>
      <c r="J699" s="7"/>
      <c r="K699" s="7"/>
      <c r="L699" s="7"/>
      <c r="M699" s="7"/>
      <c r="N699" s="7"/>
      <c r="O699" s="7"/>
      <c r="P699" s="7"/>
      <c r="Q699" s="7"/>
      <c r="R699" s="7"/>
      <c r="S699" s="7"/>
    </row>
    <row r="700" spans="1:19">
      <c r="A700" s="7"/>
      <c r="B700" s="92"/>
      <c r="C700" s="92"/>
      <c r="D700" s="7"/>
      <c r="E700" s="7"/>
      <c r="F700" s="7"/>
      <c r="G700" s="7"/>
      <c r="H700" s="7"/>
      <c r="I700" s="7"/>
      <c r="J700" s="7"/>
      <c r="K700" s="7"/>
      <c r="L700" s="7"/>
      <c r="M700" s="7"/>
      <c r="N700" s="7"/>
      <c r="O700" s="7"/>
      <c r="P700" s="7"/>
      <c r="Q700" s="7"/>
      <c r="R700" s="7"/>
      <c r="S700" s="7"/>
    </row>
    <row r="701" spans="1:19">
      <c r="A701" s="7"/>
      <c r="B701" s="92"/>
      <c r="C701" s="92"/>
      <c r="D701" s="7"/>
      <c r="E701" s="7"/>
      <c r="F701" s="7"/>
      <c r="G701" s="7"/>
      <c r="H701" s="7"/>
      <c r="I701" s="7"/>
      <c r="J701" s="7"/>
      <c r="K701" s="7"/>
      <c r="L701" s="7"/>
      <c r="M701" s="7"/>
      <c r="N701" s="7"/>
      <c r="O701" s="7"/>
      <c r="P701" s="7"/>
      <c r="Q701" s="7"/>
      <c r="R701" s="7"/>
      <c r="S701" s="7"/>
    </row>
    <row r="702" spans="1:19">
      <c r="A702" s="7"/>
      <c r="B702" s="92"/>
      <c r="C702" s="92"/>
      <c r="D702" s="7"/>
      <c r="E702" s="7"/>
      <c r="F702" s="7"/>
      <c r="G702" s="7"/>
      <c r="H702" s="7"/>
      <c r="I702" s="7"/>
      <c r="J702" s="7"/>
      <c r="K702" s="7"/>
      <c r="L702" s="7"/>
      <c r="M702" s="7"/>
      <c r="N702" s="7"/>
      <c r="O702" s="7"/>
      <c r="P702" s="7"/>
      <c r="Q702" s="7"/>
      <c r="R702" s="7"/>
      <c r="S702" s="7"/>
    </row>
    <row r="703" spans="1:19">
      <c r="A703" s="7"/>
      <c r="B703" s="92"/>
      <c r="C703" s="92"/>
      <c r="D703" s="7"/>
      <c r="E703" s="7"/>
      <c r="F703" s="7"/>
      <c r="G703" s="7"/>
      <c r="H703" s="7"/>
      <c r="I703" s="7"/>
      <c r="J703" s="7"/>
      <c r="K703" s="7"/>
      <c r="L703" s="7"/>
      <c r="M703" s="7"/>
      <c r="N703" s="7"/>
      <c r="O703" s="7"/>
      <c r="P703" s="7"/>
      <c r="Q703" s="7"/>
      <c r="R703" s="7"/>
      <c r="S703" s="7"/>
    </row>
    <row r="704" spans="1:19">
      <c r="A704" s="7"/>
      <c r="B704" s="92"/>
      <c r="C704" s="92"/>
      <c r="D704" s="7"/>
      <c r="E704" s="7"/>
      <c r="F704" s="7"/>
      <c r="G704" s="7"/>
      <c r="H704" s="7"/>
      <c r="I704" s="7"/>
      <c r="J704" s="7"/>
      <c r="K704" s="7"/>
      <c r="L704" s="7"/>
      <c r="M704" s="7"/>
      <c r="N704" s="7"/>
      <c r="O704" s="7"/>
      <c r="P704" s="7"/>
      <c r="Q704" s="7"/>
      <c r="R704" s="7"/>
      <c r="S704" s="7"/>
    </row>
    <row r="705" spans="1:19">
      <c r="A705" s="7"/>
      <c r="B705" s="92"/>
      <c r="C705" s="92"/>
      <c r="D705" s="7"/>
      <c r="E705" s="7"/>
      <c r="F705" s="7"/>
      <c r="G705" s="7"/>
      <c r="H705" s="7"/>
      <c r="I705" s="7"/>
      <c r="J705" s="7"/>
      <c r="K705" s="7"/>
      <c r="L705" s="7"/>
      <c r="M705" s="7"/>
      <c r="N705" s="7"/>
      <c r="O705" s="7"/>
      <c r="P705" s="7"/>
      <c r="Q705" s="7"/>
      <c r="R705" s="7"/>
      <c r="S705" s="7"/>
    </row>
    <row r="706" spans="1:19">
      <c r="A706" s="7"/>
      <c r="B706" s="92"/>
      <c r="C706" s="92"/>
      <c r="D706" s="7"/>
      <c r="E706" s="7"/>
      <c r="F706" s="7"/>
      <c r="G706" s="7"/>
      <c r="H706" s="7"/>
      <c r="I706" s="7"/>
      <c r="J706" s="7"/>
      <c r="K706" s="7"/>
      <c r="L706" s="7"/>
      <c r="M706" s="7"/>
      <c r="N706" s="7"/>
      <c r="O706" s="7"/>
      <c r="P706" s="7"/>
      <c r="Q706" s="7"/>
      <c r="R706" s="7"/>
      <c r="S706" s="7"/>
    </row>
    <row r="707" spans="1:19">
      <c r="A707" s="7"/>
      <c r="B707" s="92"/>
      <c r="C707" s="92"/>
      <c r="D707" s="7"/>
      <c r="E707" s="7"/>
      <c r="F707" s="7"/>
      <c r="G707" s="7"/>
      <c r="H707" s="7"/>
      <c r="I707" s="7"/>
      <c r="J707" s="7"/>
      <c r="K707" s="7"/>
      <c r="L707" s="7"/>
      <c r="M707" s="7"/>
      <c r="N707" s="7"/>
      <c r="O707" s="7"/>
      <c r="P707" s="7"/>
      <c r="Q707" s="7"/>
      <c r="R707" s="7"/>
      <c r="S707" s="7"/>
    </row>
    <row r="708" spans="1:19">
      <c r="A708" s="7"/>
      <c r="B708" s="92"/>
      <c r="C708" s="92"/>
      <c r="D708" s="7"/>
      <c r="E708" s="7"/>
      <c r="F708" s="7"/>
      <c r="G708" s="7"/>
      <c r="H708" s="7"/>
      <c r="I708" s="7"/>
      <c r="J708" s="7"/>
      <c r="K708" s="7"/>
      <c r="L708" s="7"/>
      <c r="M708" s="7"/>
      <c r="N708" s="7"/>
      <c r="O708" s="7"/>
      <c r="P708" s="7"/>
      <c r="Q708" s="7"/>
      <c r="R708" s="7"/>
      <c r="S708" s="7"/>
    </row>
    <row r="709" spans="1:19">
      <c r="A709" s="7"/>
      <c r="B709" s="92"/>
      <c r="C709" s="92"/>
      <c r="D709" s="7"/>
      <c r="E709" s="7"/>
      <c r="F709" s="7"/>
      <c r="G709" s="7"/>
      <c r="H709" s="7"/>
      <c r="I709" s="7"/>
      <c r="J709" s="7"/>
      <c r="K709" s="7"/>
      <c r="L709" s="7"/>
      <c r="M709" s="7"/>
      <c r="N709" s="7"/>
      <c r="O709" s="7"/>
      <c r="P709" s="7"/>
      <c r="Q709" s="7"/>
      <c r="R709" s="7"/>
      <c r="S709" s="7"/>
    </row>
    <row r="710" spans="1:19">
      <c r="A710" s="7"/>
      <c r="B710" s="92"/>
      <c r="C710" s="92"/>
      <c r="D710" s="7"/>
      <c r="E710" s="7"/>
      <c r="F710" s="7"/>
      <c r="G710" s="7"/>
      <c r="H710" s="7"/>
      <c r="I710" s="7"/>
      <c r="J710" s="7"/>
      <c r="K710" s="7"/>
      <c r="L710" s="7"/>
      <c r="M710" s="7"/>
      <c r="N710" s="7"/>
      <c r="O710" s="7"/>
      <c r="P710" s="7"/>
      <c r="Q710" s="7"/>
      <c r="R710" s="7"/>
      <c r="S710" s="7"/>
    </row>
    <row r="711" spans="1:19">
      <c r="A711" s="7"/>
      <c r="B711" s="92"/>
      <c r="C711" s="92"/>
      <c r="D711" s="7"/>
      <c r="E711" s="7"/>
      <c r="F711" s="7"/>
      <c r="G711" s="7"/>
      <c r="H711" s="7"/>
      <c r="I711" s="7"/>
      <c r="J711" s="7"/>
      <c r="K711" s="7"/>
      <c r="L711" s="7"/>
      <c r="M711" s="7"/>
      <c r="N711" s="7"/>
      <c r="O711" s="7"/>
      <c r="P711" s="7"/>
      <c r="Q711" s="7"/>
      <c r="R711" s="7"/>
      <c r="S711" s="7"/>
    </row>
    <row r="712" spans="1:19">
      <c r="A712" s="7"/>
      <c r="B712" s="92"/>
      <c r="C712" s="92"/>
      <c r="D712" s="7"/>
      <c r="E712" s="7"/>
      <c r="F712" s="7"/>
      <c r="G712" s="7"/>
      <c r="H712" s="7"/>
      <c r="I712" s="7"/>
      <c r="J712" s="7"/>
      <c r="K712" s="7"/>
      <c r="L712" s="7"/>
      <c r="M712" s="7"/>
      <c r="N712" s="7"/>
      <c r="O712" s="7"/>
      <c r="P712" s="7"/>
      <c r="Q712" s="7"/>
      <c r="R712" s="7"/>
      <c r="S712" s="7"/>
    </row>
    <row r="713" spans="1:19">
      <c r="A713" s="7"/>
      <c r="B713" s="92"/>
      <c r="C713" s="92"/>
      <c r="D713" s="7"/>
      <c r="E713" s="7"/>
      <c r="F713" s="7"/>
      <c r="G713" s="7"/>
      <c r="H713" s="7"/>
      <c r="I713" s="7"/>
      <c r="J713" s="7"/>
      <c r="K713" s="7"/>
      <c r="L713" s="7"/>
      <c r="M713" s="7"/>
      <c r="N713" s="7"/>
      <c r="O713" s="7"/>
      <c r="P713" s="7"/>
      <c r="Q713" s="7"/>
      <c r="R713" s="7"/>
      <c r="S713" s="7"/>
    </row>
    <row r="714" spans="1:19">
      <c r="A714" s="7"/>
      <c r="B714" s="92"/>
      <c r="C714" s="92"/>
      <c r="D714" s="7"/>
      <c r="E714" s="7"/>
      <c r="F714" s="7"/>
      <c r="G714" s="7"/>
      <c r="H714" s="7"/>
      <c r="I714" s="7"/>
      <c r="J714" s="7"/>
      <c r="K714" s="7"/>
      <c r="L714" s="7"/>
      <c r="M714" s="7"/>
      <c r="N714" s="7"/>
      <c r="O714" s="7"/>
      <c r="P714" s="7"/>
      <c r="Q714" s="7"/>
      <c r="R714" s="7"/>
      <c r="S714" s="7"/>
    </row>
    <row r="715" spans="1:19">
      <c r="A715" s="7"/>
      <c r="B715" s="92"/>
      <c r="C715" s="92"/>
      <c r="D715" s="7"/>
      <c r="E715" s="7"/>
      <c r="F715" s="7"/>
      <c r="G715" s="7"/>
      <c r="H715" s="7"/>
      <c r="I715" s="7"/>
      <c r="J715" s="7"/>
      <c r="K715" s="7"/>
      <c r="L715" s="7"/>
      <c r="M715" s="7"/>
      <c r="N715" s="7"/>
      <c r="O715" s="7"/>
      <c r="P715" s="7"/>
      <c r="Q715" s="7"/>
      <c r="R715" s="7"/>
      <c r="S715" s="7"/>
    </row>
    <row r="716" spans="1:19">
      <c r="A716" s="7"/>
      <c r="B716" s="92"/>
      <c r="C716" s="92"/>
      <c r="D716" s="7"/>
      <c r="E716" s="7"/>
      <c r="F716" s="7"/>
      <c r="G716" s="7"/>
      <c r="H716" s="7"/>
      <c r="I716" s="7"/>
      <c r="J716" s="7"/>
      <c r="K716" s="7"/>
      <c r="L716" s="7"/>
      <c r="M716" s="7"/>
      <c r="N716" s="7"/>
      <c r="O716" s="7"/>
      <c r="P716" s="7"/>
      <c r="Q716" s="7"/>
      <c r="R716" s="7"/>
      <c r="S716" s="7"/>
    </row>
    <row r="717" spans="1:19">
      <c r="A717" s="7"/>
      <c r="B717" s="92"/>
      <c r="C717" s="92"/>
      <c r="D717" s="7"/>
      <c r="E717" s="7"/>
      <c r="F717" s="7"/>
      <c r="G717" s="7"/>
      <c r="H717" s="7"/>
      <c r="I717" s="7"/>
      <c r="J717" s="7"/>
      <c r="K717" s="7"/>
      <c r="L717" s="7"/>
      <c r="M717" s="7"/>
      <c r="N717" s="7"/>
      <c r="O717" s="7"/>
      <c r="P717" s="7"/>
      <c r="Q717" s="7"/>
      <c r="R717" s="7"/>
      <c r="S717" s="7"/>
    </row>
    <row r="718" spans="1:19">
      <c r="A718" s="7"/>
      <c r="B718" s="92"/>
      <c r="C718" s="92"/>
      <c r="D718" s="7"/>
      <c r="E718" s="7"/>
      <c r="F718" s="7"/>
      <c r="G718" s="7"/>
      <c r="H718" s="7"/>
      <c r="I718" s="7"/>
      <c r="J718" s="7"/>
      <c r="K718" s="7"/>
      <c r="L718" s="7"/>
      <c r="M718" s="7"/>
      <c r="N718" s="7"/>
      <c r="O718" s="7"/>
      <c r="P718" s="7"/>
      <c r="Q718" s="7"/>
      <c r="R718" s="7"/>
      <c r="S718" s="7"/>
    </row>
    <row r="719" spans="1:19">
      <c r="A719" s="7"/>
      <c r="B719" s="92"/>
      <c r="C719" s="92"/>
      <c r="D719" s="7"/>
      <c r="E719" s="7"/>
      <c r="F719" s="7"/>
      <c r="G719" s="7"/>
      <c r="H719" s="7"/>
      <c r="I719" s="7"/>
      <c r="J719" s="7"/>
      <c r="K719" s="7"/>
      <c r="L719" s="7"/>
      <c r="M719" s="7"/>
      <c r="N719" s="7"/>
      <c r="O719" s="7"/>
      <c r="P719" s="7"/>
      <c r="Q719" s="7"/>
      <c r="R719" s="7"/>
      <c r="S719" s="7"/>
    </row>
    <row r="720" spans="1:19">
      <c r="A720" s="7"/>
      <c r="B720" s="92"/>
      <c r="C720" s="92"/>
      <c r="D720" s="7"/>
      <c r="E720" s="7"/>
      <c r="F720" s="7"/>
      <c r="G720" s="7"/>
      <c r="H720" s="7"/>
      <c r="I720" s="7"/>
      <c r="J720" s="7"/>
      <c r="K720" s="7"/>
      <c r="L720" s="7"/>
      <c r="M720" s="7"/>
      <c r="N720" s="7"/>
      <c r="O720" s="7"/>
      <c r="P720" s="7"/>
      <c r="Q720" s="7"/>
      <c r="R720" s="7"/>
      <c r="S720" s="7"/>
    </row>
    <row r="721" spans="1:19">
      <c r="A721" s="7"/>
      <c r="B721" s="92"/>
      <c r="C721" s="92"/>
      <c r="D721" s="7"/>
      <c r="E721" s="7"/>
      <c r="F721" s="7"/>
      <c r="G721" s="7"/>
      <c r="H721" s="7"/>
      <c r="I721" s="7"/>
      <c r="J721" s="7"/>
      <c r="K721" s="7"/>
      <c r="L721" s="7"/>
      <c r="M721" s="7"/>
      <c r="N721" s="7"/>
      <c r="O721" s="7"/>
      <c r="P721" s="7"/>
      <c r="Q721" s="7"/>
      <c r="R721" s="7"/>
      <c r="S721" s="7"/>
    </row>
    <row r="722" spans="1:19">
      <c r="A722" s="7"/>
      <c r="B722" s="92"/>
      <c r="C722" s="92"/>
      <c r="D722" s="7"/>
      <c r="E722" s="7"/>
      <c r="F722" s="7"/>
      <c r="G722" s="7"/>
      <c r="H722" s="7"/>
      <c r="I722" s="7"/>
      <c r="J722" s="7"/>
      <c r="K722" s="7"/>
      <c r="L722" s="7"/>
      <c r="M722" s="7"/>
      <c r="N722" s="7"/>
      <c r="O722" s="7"/>
      <c r="P722" s="7"/>
      <c r="Q722" s="7"/>
      <c r="R722" s="7"/>
      <c r="S722" s="7"/>
    </row>
    <row r="723" spans="1:19">
      <c r="A723" s="7"/>
      <c r="B723" s="92"/>
      <c r="C723" s="92"/>
      <c r="D723" s="7"/>
      <c r="E723" s="7"/>
      <c r="F723" s="7"/>
      <c r="G723" s="7"/>
      <c r="H723" s="7"/>
      <c r="I723" s="7"/>
      <c r="J723" s="7"/>
      <c r="K723" s="7"/>
      <c r="L723" s="7"/>
      <c r="M723" s="7"/>
      <c r="N723" s="7"/>
      <c r="O723" s="7"/>
      <c r="P723" s="7"/>
      <c r="Q723" s="7"/>
      <c r="R723" s="7"/>
      <c r="S723" s="7"/>
    </row>
    <row r="724" spans="1:19">
      <c r="A724" s="7"/>
      <c r="B724" s="92"/>
      <c r="C724" s="92"/>
      <c r="D724" s="7"/>
      <c r="E724" s="7"/>
      <c r="F724" s="7"/>
      <c r="G724" s="7"/>
      <c r="H724" s="7"/>
      <c r="I724" s="7"/>
      <c r="J724" s="7"/>
      <c r="K724" s="7"/>
      <c r="L724" s="7"/>
      <c r="M724" s="7"/>
      <c r="N724" s="7"/>
      <c r="O724" s="7"/>
      <c r="P724" s="7"/>
      <c r="Q724" s="7"/>
      <c r="R724" s="7"/>
      <c r="S724" s="7"/>
    </row>
    <row r="725" spans="1:19">
      <c r="A725" s="7"/>
      <c r="B725" s="92"/>
      <c r="C725" s="92"/>
      <c r="D725" s="7"/>
      <c r="E725" s="7"/>
      <c r="F725" s="7"/>
      <c r="G725" s="7"/>
      <c r="H725" s="7"/>
      <c r="I725" s="7"/>
      <c r="J725" s="7"/>
      <c r="K725" s="7"/>
      <c r="L725" s="7"/>
      <c r="M725" s="7"/>
      <c r="N725" s="7"/>
      <c r="O725" s="7"/>
      <c r="P725" s="7"/>
      <c r="Q725" s="7"/>
      <c r="R725" s="7"/>
      <c r="S725" s="7"/>
    </row>
    <row r="726" spans="1:19">
      <c r="A726" s="7"/>
      <c r="B726" s="92"/>
      <c r="C726" s="92"/>
      <c r="D726" s="7"/>
      <c r="E726" s="7"/>
      <c r="F726" s="7"/>
      <c r="G726" s="7"/>
      <c r="H726" s="7"/>
      <c r="I726" s="7"/>
      <c r="J726" s="7"/>
      <c r="K726" s="7"/>
      <c r="L726" s="7"/>
      <c r="M726" s="7"/>
      <c r="N726" s="7"/>
      <c r="O726" s="7"/>
      <c r="P726" s="7"/>
      <c r="Q726" s="7"/>
      <c r="R726" s="7"/>
      <c r="S726" s="7"/>
    </row>
    <row r="727" spans="1:19">
      <c r="A727" s="7"/>
      <c r="B727" s="92"/>
      <c r="C727" s="92"/>
      <c r="D727" s="7"/>
      <c r="E727" s="7"/>
      <c r="F727" s="7"/>
      <c r="G727" s="7"/>
      <c r="H727" s="7"/>
      <c r="I727" s="7"/>
      <c r="J727" s="7"/>
      <c r="K727" s="7"/>
      <c r="L727" s="7"/>
      <c r="M727" s="7"/>
      <c r="N727" s="7"/>
      <c r="O727" s="7"/>
      <c r="P727" s="7"/>
      <c r="Q727" s="7"/>
      <c r="R727" s="7"/>
      <c r="S727" s="7"/>
    </row>
    <row r="728" spans="1:19">
      <c r="A728" s="7"/>
      <c r="B728" s="92"/>
      <c r="C728" s="92"/>
      <c r="D728" s="7"/>
      <c r="E728" s="7"/>
      <c r="F728" s="7"/>
      <c r="G728" s="7"/>
      <c r="H728" s="7"/>
      <c r="I728" s="7"/>
      <c r="J728" s="7"/>
      <c r="K728" s="7"/>
      <c r="L728" s="7"/>
      <c r="M728" s="7"/>
      <c r="N728" s="7"/>
      <c r="O728" s="7"/>
      <c r="P728" s="7"/>
      <c r="Q728" s="7"/>
      <c r="R728" s="7"/>
      <c r="S728" s="7"/>
    </row>
    <row r="729" spans="1:19">
      <c r="A729" s="7"/>
      <c r="B729" s="92"/>
      <c r="C729" s="92"/>
      <c r="D729" s="7"/>
      <c r="E729" s="7"/>
      <c r="F729" s="7"/>
      <c r="G729" s="7"/>
      <c r="H729" s="7"/>
      <c r="I729" s="7"/>
      <c r="J729" s="7"/>
      <c r="K729" s="7"/>
      <c r="L729" s="7"/>
      <c r="M729" s="7"/>
      <c r="N729" s="7"/>
      <c r="O729" s="7"/>
      <c r="P729" s="7"/>
      <c r="Q729" s="7"/>
      <c r="R729" s="7"/>
      <c r="S729" s="7"/>
    </row>
    <row r="730" spans="1:19">
      <c r="A730" s="7"/>
      <c r="B730" s="92"/>
      <c r="C730" s="92"/>
      <c r="D730" s="7"/>
      <c r="E730" s="7"/>
      <c r="F730" s="7"/>
      <c r="G730" s="7"/>
      <c r="H730" s="7"/>
      <c r="I730" s="7"/>
      <c r="J730" s="7"/>
      <c r="K730" s="7"/>
      <c r="L730" s="7"/>
      <c r="M730" s="7"/>
      <c r="N730" s="7"/>
      <c r="O730" s="7"/>
      <c r="P730" s="7"/>
      <c r="Q730" s="7"/>
      <c r="R730" s="7"/>
      <c r="S730" s="7"/>
    </row>
    <row r="731" spans="1:19">
      <c r="A731" s="7"/>
      <c r="B731" s="92"/>
      <c r="C731" s="92"/>
      <c r="D731" s="7"/>
      <c r="E731" s="7"/>
      <c r="F731" s="7"/>
      <c r="G731" s="7"/>
      <c r="H731" s="7"/>
      <c r="I731" s="7"/>
      <c r="J731" s="7"/>
      <c r="K731" s="7"/>
      <c r="L731" s="7"/>
      <c r="M731" s="7"/>
      <c r="N731" s="7"/>
      <c r="O731" s="7"/>
      <c r="P731" s="7"/>
      <c r="Q731" s="7"/>
      <c r="R731" s="7"/>
      <c r="S731" s="7"/>
    </row>
    <row r="732" spans="1:19">
      <c r="A732" s="7"/>
      <c r="B732" s="92"/>
      <c r="C732" s="92"/>
      <c r="D732" s="7"/>
      <c r="E732" s="7"/>
      <c r="F732" s="7"/>
      <c r="G732" s="7"/>
      <c r="H732" s="7"/>
      <c r="I732" s="7"/>
      <c r="J732" s="7"/>
      <c r="K732" s="7"/>
      <c r="L732" s="7"/>
      <c r="M732" s="7"/>
      <c r="N732" s="7"/>
      <c r="O732" s="7"/>
      <c r="P732" s="7"/>
      <c r="Q732" s="7"/>
      <c r="R732" s="7"/>
      <c r="S732" s="7"/>
    </row>
    <row r="733" spans="1:19">
      <c r="A733" s="7"/>
      <c r="B733" s="92"/>
      <c r="C733" s="92"/>
      <c r="D733" s="7"/>
      <c r="E733" s="7"/>
      <c r="F733" s="7"/>
      <c r="G733" s="7"/>
      <c r="H733" s="7"/>
      <c r="I733" s="7"/>
      <c r="J733" s="7"/>
      <c r="K733" s="7"/>
      <c r="L733" s="7"/>
      <c r="M733" s="7"/>
      <c r="N733" s="7"/>
      <c r="O733" s="7"/>
      <c r="P733" s="7"/>
      <c r="Q733" s="7"/>
      <c r="R733" s="7"/>
      <c r="S733" s="7"/>
    </row>
    <row r="734" spans="1:19">
      <c r="A734" s="7"/>
      <c r="B734" s="92"/>
      <c r="C734" s="92"/>
      <c r="D734" s="7"/>
      <c r="E734" s="7"/>
      <c r="F734" s="7"/>
      <c r="G734" s="7"/>
      <c r="H734" s="7"/>
      <c r="I734" s="7"/>
      <c r="J734" s="7"/>
      <c r="K734" s="7"/>
      <c r="L734" s="7"/>
      <c r="M734" s="7"/>
      <c r="N734" s="7"/>
      <c r="O734" s="7"/>
      <c r="P734" s="7"/>
      <c r="Q734" s="7"/>
      <c r="R734" s="7"/>
      <c r="S734" s="7"/>
    </row>
    <row r="735" spans="1:19">
      <c r="A735" s="7"/>
      <c r="B735" s="92"/>
      <c r="C735" s="92"/>
      <c r="D735" s="7"/>
      <c r="E735" s="7"/>
      <c r="F735" s="7"/>
      <c r="G735" s="7"/>
      <c r="H735" s="7"/>
      <c r="I735" s="7"/>
      <c r="J735" s="7"/>
      <c r="K735" s="7"/>
      <c r="L735" s="7"/>
      <c r="M735" s="7"/>
      <c r="N735" s="7"/>
      <c r="O735" s="7"/>
      <c r="P735" s="7"/>
      <c r="Q735" s="7"/>
      <c r="R735" s="7"/>
      <c r="S735" s="7"/>
    </row>
    <row r="736" spans="1:19">
      <c r="A736" s="7"/>
      <c r="B736" s="92"/>
      <c r="C736" s="92"/>
      <c r="D736" s="7"/>
      <c r="E736" s="7"/>
      <c r="F736" s="7"/>
      <c r="G736" s="7"/>
      <c r="H736" s="7"/>
      <c r="I736" s="7"/>
      <c r="J736" s="7"/>
      <c r="K736" s="7"/>
      <c r="L736" s="7"/>
      <c r="M736" s="7"/>
      <c r="N736" s="7"/>
      <c r="O736" s="7"/>
      <c r="P736" s="7"/>
      <c r="Q736" s="7"/>
      <c r="R736" s="7"/>
      <c r="S736" s="7"/>
    </row>
    <row r="737" spans="1:19">
      <c r="A737" s="7"/>
      <c r="B737" s="92"/>
      <c r="C737" s="92"/>
      <c r="D737" s="7"/>
      <c r="E737" s="7"/>
      <c r="F737" s="7"/>
      <c r="G737" s="7"/>
      <c r="H737" s="7"/>
      <c r="I737" s="7"/>
      <c r="J737" s="7"/>
      <c r="K737" s="7"/>
      <c r="L737" s="7"/>
      <c r="M737" s="7"/>
      <c r="N737" s="7"/>
      <c r="O737" s="7"/>
      <c r="P737" s="7"/>
      <c r="Q737" s="7"/>
      <c r="R737" s="7"/>
      <c r="S737" s="7"/>
    </row>
    <row r="738" spans="1:19">
      <c r="A738" s="7"/>
      <c r="B738" s="92"/>
      <c r="C738" s="92"/>
      <c r="D738" s="7"/>
      <c r="E738" s="7"/>
      <c r="F738" s="7"/>
      <c r="G738" s="7"/>
      <c r="H738" s="7"/>
      <c r="I738" s="7"/>
      <c r="J738" s="7"/>
      <c r="K738" s="7"/>
      <c r="L738" s="7"/>
      <c r="M738" s="7"/>
      <c r="N738" s="7"/>
      <c r="O738" s="7"/>
      <c r="P738" s="7"/>
      <c r="Q738" s="7"/>
      <c r="R738" s="7"/>
      <c r="S738" s="7"/>
    </row>
    <row r="739" spans="1:19">
      <c r="A739" s="7"/>
      <c r="B739" s="92"/>
      <c r="C739" s="92"/>
      <c r="D739" s="7"/>
      <c r="E739" s="7"/>
      <c r="F739" s="7"/>
      <c r="G739" s="7"/>
      <c r="H739" s="7"/>
      <c r="I739" s="7"/>
      <c r="J739" s="7"/>
      <c r="K739" s="7"/>
      <c r="L739" s="7"/>
      <c r="M739" s="7"/>
      <c r="N739" s="7"/>
      <c r="O739" s="7"/>
      <c r="P739" s="7"/>
      <c r="Q739" s="7"/>
      <c r="R739" s="7"/>
      <c r="S739" s="7"/>
    </row>
    <row r="740" spans="1:19">
      <c r="A740" s="7"/>
      <c r="B740" s="92"/>
      <c r="C740" s="92"/>
      <c r="D740" s="7"/>
      <c r="E740" s="7"/>
      <c r="F740" s="7"/>
      <c r="G740" s="7"/>
      <c r="H740" s="7"/>
      <c r="I740" s="7"/>
      <c r="J740" s="7"/>
      <c r="K740" s="7"/>
      <c r="L740" s="7"/>
      <c r="M740" s="7"/>
      <c r="N740" s="7"/>
      <c r="O740" s="7"/>
      <c r="P740" s="7"/>
      <c r="Q740" s="7"/>
      <c r="R740" s="7"/>
      <c r="S740" s="7"/>
    </row>
    <row r="741" spans="1:19">
      <c r="A741" s="7"/>
      <c r="B741" s="92"/>
      <c r="C741" s="92"/>
      <c r="D741" s="7"/>
      <c r="E741" s="7"/>
      <c r="F741" s="7"/>
      <c r="G741" s="7"/>
      <c r="H741" s="7"/>
      <c r="I741" s="7"/>
      <c r="J741" s="7"/>
      <c r="K741" s="7"/>
      <c r="L741" s="7"/>
      <c r="M741" s="7"/>
      <c r="N741" s="7"/>
      <c r="O741" s="7"/>
      <c r="P741" s="7"/>
      <c r="Q741" s="7"/>
      <c r="R741" s="7"/>
      <c r="S741" s="7"/>
    </row>
    <row r="742" spans="1:19">
      <c r="A742" s="7"/>
      <c r="B742" s="92"/>
      <c r="C742" s="92"/>
      <c r="D742" s="7"/>
      <c r="E742" s="7"/>
      <c r="F742" s="7"/>
      <c r="G742" s="7"/>
      <c r="H742" s="7"/>
      <c r="I742" s="7"/>
      <c r="J742" s="7"/>
      <c r="K742" s="7"/>
      <c r="L742" s="7"/>
      <c r="M742" s="7"/>
      <c r="N742" s="7"/>
      <c r="O742" s="7"/>
      <c r="P742" s="7"/>
      <c r="Q742" s="7"/>
      <c r="R742" s="7"/>
      <c r="S742" s="7"/>
    </row>
    <row r="743" spans="1:19">
      <c r="A743" s="7"/>
      <c r="B743" s="92"/>
      <c r="C743" s="92"/>
      <c r="D743" s="7"/>
      <c r="E743" s="7"/>
      <c r="F743" s="7"/>
      <c r="G743" s="7"/>
      <c r="H743" s="7"/>
      <c r="I743" s="7"/>
      <c r="J743" s="7"/>
      <c r="K743" s="7"/>
      <c r="L743" s="7"/>
      <c r="M743" s="7"/>
      <c r="N743" s="7"/>
      <c r="O743" s="7"/>
      <c r="P743" s="7"/>
      <c r="Q743" s="7"/>
      <c r="R743" s="7"/>
      <c r="S743" s="7"/>
    </row>
    <row r="744" spans="1:19">
      <c r="A744" s="7"/>
      <c r="B744" s="92"/>
      <c r="C744" s="92"/>
      <c r="D744" s="7"/>
      <c r="E744" s="7"/>
      <c r="F744" s="7"/>
      <c r="G744" s="7"/>
      <c r="H744" s="7"/>
      <c r="I744" s="7"/>
      <c r="J744" s="7"/>
      <c r="K744" s="7"/>
      <c r="L744" s="7"/>
      <c r="M744" s="7"/>
      <c r="N744" s="7"/>
      <c r="O744" s="7"/>
      <c r="P744" s="7"/>
      <c r="Q744" s="7"/>
      <c r="R744" s="7"/>
      <c r="S744" s="7"/>
    </row>
    <row r="745" spans="1:19">
      <c r="A745" s="7"/>
      <c r="B745" s="92"/>
      <c r="C745" s="92"/>
      <c r="D745" s="7"/>
      <c r="E745" s="7"/>
      <c r="F745" s="7"/>
      <c r="G745" s="7"/>
      <c r="H745" s="7"/>
      <c r="I745" s="7"/>
      <c r="J745" s="7"/>
      <c r="K745" s="7"/>
      <c r="L745" s="7"/>
      <c r="M745" s="7"/>
      <c r="N745" s="7"/>
      <c r="O745" s="7"/>
      <c r="P745" s="7"/>
      <c r="Q745" s="7"/>
      <c r="R745" s="7"/>
      <c r="S745" s="7"/>
    </row>
    <row r="746" spans="1:19">
      <c r="A746" s="7"/>
      <c r="B746" s="92"/>
      <c r="C746" s="92"/>
      <c r="D746" s="7"/>
      <c r="E746" s="7"/>
      <c r="F746" s="7"/>
      <c r="G746" s="7"/>
      <c r="H746" s="7"/>
      <c r="I746" s="7"/>
      <c r="J746" s="7"/>
      <c r="K746" s="7"/>
      <c r="L746" s="7"/>
      <c r="M746" s="7"/>
      <c r="N746" s="7"/>
      <c r="O746" s="7"/>
      <c r="P746" s="7"/>
      <c r="Q746" s="7"/>
      <c r="R746" s="7"/>
      <c r="S746" s="7"/>
    </row>
    <row r="747" spans="1:19">
      <c r="A747" s="7"/>
      <c r="B747" s="92"/>
      <c r="C747" s="92"/>
      <c r="D747" s="7"/>
      <c r="E747" s="7"/>
      <c r="F747" s="7"/>
      <c r="G747" s="7"/>
      <c r="H747" s="7"/>
      <c r="I747" s="7"/>
      <c r="J747" s="7"/>
      <c r="K747" s="7"/>
      <c r="L747" s="7"/>
      <c r="M747" s="7"/>
      <c r="N747" s="7"/>
      <c r="O747" s="7"/>
      <c r="P747" s="7"/>
      <c r="Q747" s="7"/>
      <c r="R747" s="7"/>
      <c r="S747" s="7"/>
    </row>
    <row r="748" spans="1:19">
      <c r="A748" s="7"/>
      <c r="B748" s="92"/>
      <c r="C748" s="92"/>
      <c r="D748" s="7"/>
      <c r="E748" s="7"/>
      <c r="F748" s="7"/>
      <c r="G748" s="7"/>
      <c r="H748" s="7"/>
      <c r="I748" s="7"/>
      <c r="J748" s="7"/>
      <c r="K748" s="7"/>
      <c r="L748" s="7"/>
      <c r="M748" s="7"/>
      <c r="N748" s="7"/>
      <c r="O748" s="7"/>
      <c r="P748" s="7"/>
      <c r="Q748" s="7"/>
      <c r="R748" s="7"/>
      <c r="S748" s="7"/>
    </row>
    <row r="749" spans="1:19">
      <c r="A749" s="7"/>
      <c r="B749" s="92"/>
      <c r="C749" s="92"/>
      <c r="D749" s="7"/>
      <c r="E749" s="7"/>
      <c r="F749" s="7"/>
      <c r="G749" s="7"/>
      <c r="H749" s="7"/>
      <c r="I749" s="7"/>
      <c r="J749" s="7"/>
      <c r="K749" s="7"/>
      <c r="L749" s="7"/>
      <c r="M749" s="7"/>
      <c r="N749" s="7"/>
      <c r="O749" s="7"/>
      <c r="P749" s="7"/>
      <c r="Q749" s="7"/>
      <c r="R749" s="7"/>
      <c r="S749" s="7"/>
    </row>
    <row r="750" spans="1:19">
      <c r="A750" s="7"/>
      <c r="B750" s="92"/>
      <c r="C750" s="92"/>
      <c r="D750" s="7"/>
      <c r="E750" s="7"/>
      <c r="F750" s="7"/>
      <c r="G750" s="7"/>
      <c r="H750" s="7"/>
      <c r="I750" s="7"/>
      <c r="J750" s="7"/>
      <c r="K750" s="7"/>
      <c r="L750" s="7"/>
      <c r="M750" s="7"/>
      <c r="N750" s="7"/>
      <c r="O750" s="7"/>
      <c r="P750" s="7"/>
      <c r="Q750" s="7"/>
      <c r="R750" s="7"/>
      <c r="S750" s="7"/>
    </row>
    <row r="751" spans="1:19">
      <c r="A751" s="7"/>
      <c r="B751" s="92"/>
      <c r="C751" s="92"/>
      <c r="D751" s="7"/>
      <c r="E751" s="7"/>
      <c r="F751" s="7"/>
      <c r="G751" s="7"/>
      <c r="H751" s="7"/>
      <c r="I751" s="7"/>
      <c r="J751" s="7"/>
      <c r="K751" s="7"/>
      <c r="L751" s="7"/>
      <c r="M751" s="7"/>
      <c r="N751" s="7"/>
      <c r="O751" s="7"/>
      <c r="P751" s="7"/>
      <c r="Q751" s="7"/>
      <c r="R751" s="7"/>
      <c r="S751" s="7"/>
    </row>
    <row r="752" spans="1:19">
      <c r="A752" s="7"/>
      <c r="B752" s="92"/>
      <c r="C752" s="92"/>
      <c r="D752" s="7"/>
      <c r="E752" s="7"/>
      <c r="F752" s="7"/>
      <c r="G752" s="7"/>
      <c r="H752" s="7"/>
      <c r="I752" s="7"/>
      <c r="J752" s="7"/>
      <c r="K752" s="7"/>
      <c r="L752" s="7"/>
      <c r="M752" s="7"/>
      <c r="N752" s="7"/>
      <c r="O752" s="7"/>
      <c r="P752" s="7"/>
      <c r="Q752" s="7"/>
      <c r="R752" s="7"/>
      <c r="S752" s="7"/>
    </row>
    <row r="753" spans="1:19">
      <c r="A753" s="7"/>
      <c r="B753" s="92"/>
      <c r="C753" s="92"/>
      <c r="D753" s="7"/>
      <c r="E753" s="7"/>
      <c r="F753" s="7"/>
      <c r="G753" s="7"/>
      <c r="H753" s="7"/>
      <c r="I753" s="7"/>
      <c r="J753" s="7"/>
      <c r="K753" s="7"/>
      <c r="L753" s="7"/>
      <c r="M753" s="7"/>
      <c r="N753" s="7"/>
      <c r="O753" s="7"/>
      <c r="P753" s="7"/>
      <c r="Q753" s="7"/>
      <c r="R753" s="7"/>
      <c r="S753" s="7"/>
    </row>
    <row r="754" spans="1:19">
      <c r="A754" s="7"/>
      <c r="B754" s="92"/>
      <c r="C754" s="92"/>
      <c r="D754" s="7"/>
      <c r="E754" s="7"/>
      <c r="F754" s="7"/>
      <c r="G754" s="7"/>
      <c r="H754" s="7"/>
      <c r="I754" s="7"/>
      <c r="J754" s="7"/>
      <c r="K754" s="7"/>
      <c r="L754" s="7"/>
      <c r="M754" s="7"/>
      <c r="N754" s="7"/>
      <c r="O754" s="7"/>
      <c r="P754" s="7"/>
      <c r="Q754" s="7"/>
      <c r="R754" s="7"/>
      <c r="S754" s="7"/>
    </row>
    <row r="755" spans="1:19">
      <c r="A755" s="7"/>
      <c r="B755" s="92"/>
      <c r="C755" s="92"/>
      <c r="D755" s="7"/>
      <c r="E755" s="7"/>
      <c r="F755" s="7"/>
      <c r="G755" s="7"/>
      <c r="H755" s="7"/>
      <c r="I755" s="7"/>
      <c r="J755" s="7"/>
      <c r="K755" s="7"/>
      <c r="L755" s="7"/>
      <c r="M755" s="7"/>
      <c r="N755" s="7"/>
      <c r="O755" s="7"/>
      <c r="P755" s="7"/>
      <c r="Q755" s="7"/>
      <c r="R755" s="7"/>
      <c r="S755" s="7"/>
    </row>
    <row r="756" spans="1:19">
      <c r="A756" s="7"/>
      <c r="B756" s="92"/>
      <c r="C756" s="92"/>
      <c r="D756" s="7"/>
      <c r="E756" s="7"/>
      <c r="F756" s="7"/>
      <c r="G756" s="7"/>
      <c r="H756" s="7"/>
      <c r="I756" s="7"/>
      <c r="J756" s="7"/>
      <c r="K756" s="7"/>
      <c r="L756" s="7"/>
      <c r="M756" s="7"/>
      <c r="N756" s="7"/>
      <c r="O756" s="7"/>
      <c r="P756" s="7"/>
      <c r="Q756" s="7"/>
      <c r="R756" s="7"/>
      <c r="S756" s="7"/>
    </row>
    <row r="757" spans="1:19">
      <c r="A757" s="7"/>
      <c r="B757" s="92"/>
      <c r="C757" s="92"/>
      <c r="D757" s="7"/>
      <c r="E757" s="7"/>
      <c r="F757" s="7"/>
      <c r="G757" s="7"/>
      <c r="H757" s="7"/>
      <c r="I757" s="7"/>
      <c r="J757" s="7"/>
      <c r="K757" s="7"/>
      <c r="L757" s="7"/>
      <c r="M757" s="7"/>
      <c r="N757" s="7"/>
      <c r="O757" s="7"/>
      <c r="P757" s="7"/>
      <c r="Q757" s="7"/>
      <c r="R757" s="7"/>
      <c r="S757" s="7"/>
    </row>
    <row r="758" spans="1:19">
      <c r="A758" s="7"/>
      <c r="B758" s="92"/>
      <c r="C758" s="92"/>
      <c r="D758" s="7"/>
      <c r="E758" s="7"/>
      <c r="F758" s="7"/>
      <c r="G758" s="7"/>
      <c r="H758" s="7"/>
      <c r="I758" s="7"/>
      <c r="J758" s="7"/>
      <c r="K758" s="7"/>
      <c r="L758" s="7"/>
      <c r="M758" s="7"/>
      <c r="N758" s="7"/>
      <c r="O758" s="7"/>
      <c r="P758" s="7"/>
      <c r="Q758" s="7"/>
      <c r="R758" s="7"/>
      <c r="S758" s="7"/>
    </row>
    <row r="759" spans="1:19">
      <c r="A759" s="7"/>
      <c r="B759" s="92"/>
      <c r="C759" s="92"/>
      <c r="D759" s="7"/>
      <c r="E759" s="7"/>
      <c r="F759" s="7"/>
      <c r="G759" s="7"/>
      <c r="H759" s="7"/>
      <c r="I759" s="7"/>
      <c r="J759" s="7"/>
      <c r="K759" s="7"/>
      <c r="L759" s="7"/>
      <c r="M759" s="7"/>
      <c r="N759" s="7"/>
      <c r="O759" s="7"/>
      <c r="P759" s="7"/>
      <c r="Q759" s="7"/>
      <c r="R759" s="7"/>
      <c r="S759" s="7"/>
    </row>
    <row r="760" spans="1:19">
      <c r="A760" s="7"/>
      <c r="B760" s="92"/>
      <c r="C760" s="92"/>
      <c r="D760" s="7"/>
      <c r="E760" s="7"/>
      <c r="F760" s="7"/>
      <c r="G760" s="7"/>
      <c r="H760" s="7"/>
      <c r="I760" s="7"/>
      <c r="J760" s="7"/>
      <c r="K760" s="7"/>
      <c r="L760" s="7"/>
      <c r="M760" s="7"/>
      <c r="N760" s="7"/>
      <c r="O760" s="7"/>
      <c r="P760" s="7"/>
      <c r="Q760" s="7"/>
      <c r="R760" s="7"/>
      <c r="S760" s="7"/>
    </row>
    <row r="761" spans="1:19">
      <c r="A761" s="7"/>
      <c r="B761" s="92"/>
      <c r="C761" s="92"/>
      <c r="D761" s="7"/>
      <c r="E761" s="7"/>
      <c r="F761" s="7"/>
      <c r="G761" s="7"/>
      <c r="H761" s="7"/>
      <c r="I761" s="7"/>
      <c r="J761" s="7"/>
      <c r="K761" s="7"/>
      <c r="L761" s="7"/>
      <c r="M761" s="7"/>
      <c r="N761" s="7"/>
      <c r="O761" s="7"/>
      <c r="P761" s="7"/>
      <c r="Q761" s="7"/>
      <c r="R761" s="7"/>
      <c r="S761" s="7"/>
    </row>
    <row r="762" spans="1:19">
      <c r="A762" s="7"/>
      <c r="B762" s="92"/>
      <c r="C762" s="92"/>
      <c r="D762" s="7"/>
      <c r="E762" s="7"/>
      <c r="F762" s="7"/>
      <c r="G762" s="7"/>
      <c r="H762" s="7"/>
      <c r="I762" s="7"/>
      <c r="J762" s="7"/>
      <c r="K762" s="7"/>
      <c r="L762" s="7"/>
      <c r="M762" s="7"/>
      <c r="N762" s="7"/>
      <c r="O762" s="7"/>
      <c r="P762" s="7"/>
      <c r="Q762" s="7"/>
      <c r="R762" s="7"/>
      <c r="S762" s="7"/>
    </row>
    <row r="763" spans="1:19">
      <c r="A763" s="7"/>
      <c r="B763" s="92"/>
      <c r="C763" s="92"/>
      <c r="D763" s="7"/>
      <c r="E763" s="7"/>
      <c r="F763" s="7"/>
      <c r="G763" s="7"/>
      <c r="H763" s="7"/>
      <c r="I763" s="7"/>
      <c r="J763" s="7"/>
      <c r="K763" s="7"/>
      <c r="L763" s="7"/>
      <c r="M763" s="7"/>
      <c r="N763" s="7"/>
      <c r="O763" s="7"/>
      <c r="P763" s="7"/>
      <c r="Q763" s="7"/>
      <c r="R763" s="7"/>
      <c r="S763" s="7"/>
    </row>
    <row r="764" spans="1:19">
      <c r="A764" s="7"/>
      <c r="B764" s="92"/>
      <c r="C764" s="92"/>
      <c r="D764" s="7"/>
      <c r="E764" s="7"/>
      <c r="F764" s="7"/>
      <c r="G764" s="7"/>
      <c r="H764" s="7"/>
      <c r="I764" s="7"/>
      <c r="J764" s="7"/>
      <c r="K764" s="7"/>
      <c r="L764" s="7"/>
      <c r="M764" s="7"/>
      <c r="N764" s="7"/>
      <c r="O764" s="7"/>
      <c r="P764" s="7"/>
      <c r="Q764" s="7"/>
      <c r="R764" s="7"/>
      <c r="S764" s="7"/>
    </row>
    <row r="765" spans="1:19">
      <c r="A765" s="7"/>
      <c r="B765" s="92"/>
      <c r="C765" s="92"/>
      <c r="D765" s="7"/>
      <c r="E765" s="7"/>
      <c r="F765" s="7"/>
      <c r="G765" s="7"/>
      <c r="H765" s="7"/>
      <c r="I765" s="7"/>
      <c r="J765" s="7"/>
      <c r="K765" s="7"/>
      <c r="L765" s="7"/>
      <c r="M765" s="7"/>
      <c r="N765" s="7"/>
      <c r="O765" s="7"/>
      <c r="P765" s="7"/>
      <c r="Q765" s="7"/>
      <c r="R765" s="7"/>
      <c r="S765" s="7"/>
    </row>
    <row r="766" spans="1:19">
      <c r="A766" s="7"/>
      <c r="B766" s="92"/>
      <c r="C766" s="92"/>
      <c r="D766" s="7"/>
      <c r="E766" s="7"/>
      <c r="F766" s="7"/>
      <c r="G766" s="7"/>
      <c r="H766" s="7"/>
      <c r="I766" s="7"/>
      <c r="J766" s="7"/>
      <c r="K766" s="7"/>
      <c r="L766" s="7"/>
      <c r="M766" s="7"/>
      <c r="N766" s="7"/>
      <c r="O766" s="7"/>
      <c r="P766" s="7"/>
      <c r="Q766" s="7"/>
      <c r="R766" s="7"/>
      <c r="S766" s="7"/>
    </row>
    <row r="767" spans="1:19">
      <c r="A767" s="7"/>
      <c r="B767" s="92"/>
      <c r="C767" s="92"/>
      <c r="D767" s="7"/>
      <c r="E767" s="7"/>
      <c r="F767" s="7"/>
      <c r="G767" s="7"/>
      <c r="H767" s="7"/>
      <c r="I767" s="7"/>
      <c r="J767" s="7"/>
      <c r="K767" s="7"/>
      <c r="L767" s="7"/>
      <c r="M767" s="7"/>
      <c r="N767" s="7"/>
      <c r="O767" s="7"/>
      <c r="P767" s="7"/>
      <c r="Q767" s="7"/>
      <c r="R767" s="7"/>
      <c r="S767" s="7"/>
    </row>
    <row r="768" spans="1:19">
      <c r="A768" s="7"/>
      <c r="B768" s="92"/>
      <c r="C768" s="92"/>
      <c r="D768" s="7"/>
      <c r="E768" s="7"/>
      <c r="F768" s="7"/>
      <c r="G768" s="7"/>
      <c r="H768" s="7"/>
      <c r="I768" s="7"/>
      <c r="J768" s="7"/>
      <c r="K768" s="7"/>
      <c r="L768" s="7"/>
      <c r="M768" s="7"/>
      <c r="N768" s="7"/>
      <c r="O768" s="7"/>
      <c r="P768" s="7"/>
      <c r="Q768" s="7"/>
      <c r="R768" s="7"/>
      <c r="S768" s="7"/>
    </row>
    <row r="769" spans="1:19">
      <c r="A769" s="7"/>
      <c r="B769" s="92"/>
      <c r="C769" s="92"/>
      <c r="D769" s="7"/>
      <c r="E769" s="7"/>
      <c r="F769" s="7"/>
      <c r="G769" s="7"/>
      <c r="H769" s="7"/>
      <c r="I769" s="7"/>
      <c r="J769" s="7"/>
      <c r="K769" s="7"/>
      <c r="L769" s="7"/>
      <c r="M769" s="7"/>
      <c r="N769" s="7"/>
      <c r="O769" s="7"/>
      <c r="P769" s="7"/>
      <c r="Q769" s="7"/>
      <c r="R769" s="7"/>
      <c r="S769" s="7"/>
    </row>
    <row r="770" spans="1:19">
      <c r="A770" s="7"/>
      <c r="B770" s="92"/>
      <c r="C770" s="92"/>
      <c r="D770" s="7"/>
      <c r="E770" s="7"/>
      <c r="F770" s="7"/>
      <c r="G770" s="7"/>
      <c r="H770" s="7"/>
      <c r="I770" s="7"/>
      <c r="J770" s="7"/>
      <c r="K770" s="7"/>
      <c r="L770" s="7"/>
      <c r="M770" s="7"/>
      <c r="N770" s="7"/>
      <c r="O770" s="7"/>
      <c r="P770" s="7"/>
      <c r="Q770" s="7"/>
      <c r="R770" s="7"/>
      <c r="S770" s="7"/>
    </row>
    <row r="771" spans="1:19">
      <c r="A771" s="7"/>
      <c r="B771" s="92"/>
      <c r="C771" s="92"/>
      <c r="D771" s="7"/>
      <c r="E771" s="7"/>
      <c r="F771" s="7"/>
      <c r="G771" s="7"/>
      <c r="H771" s="7"/>
      <c r="I771" s="7"/>
      <c r="J771" s="7"/>
      <c r="K771" s="7"/>
      <c r="L771" s="7"/>
      <c r="M771" s="7"/>
      <c r="N771" s="7"/>
      <c r="O771" s="7"/>
      <c r="P771" s="7"/>
      <c r="Q771" s="7"/>
      <c r="R771" s="7"/>
      <c r="S771" s="7"/>
    </row>
    <row r="772" spans="1:19">
      <c r="A772" s="7"/>
      <c r="B772" s="92"/>
      <c r="C772" s="92"/>
      <c r="D772" s="7"/>
      <c r="E772" s="7"/>
      <c r="F772" s="7"/>
      <c r="G772" s="7"/>
      <c r="H772" s="7"/>
      <c r="I772" s="7"/>
      <c r="J772" s="7"/>
      <c r="K772" s="7"/>
      <c r="L772" s="7"/>
      <c r="M772" s="7"/>
      <c r="N772" s="7"/>
      <c r="O772" s="7"/>
      <c r="P772" s="7"/>
      <c r="Q772" s="7"/>
      <c r="R772" s="7"/>
      <c r="S772" s="7"/>
    </row>
    <row r="773" spans="1:19">
      <c r="A773" s="7"/>
      <c r="B773" s="92"/>
      <c r="C773" s="92"/>
      <c r="D773" s="7"/>
      <c r="E773" s="7"/>
      <c r="F773" s="7"/>
      <c r="G773" s="7"/>
      <c r="H773" s="7"/>
      <c r="I773" s="7"/>
      <c r="J773" s="7"/>
      <c r="K773" s="7"/>
      <c r="L773" s="7"/>
      <c r="M773" s="7"/>
      <c r="N773" s="7"/>
      <c r="O773" s="7"/>
      <c r="P773" s="7"/>
      <c r="Q773" s="7"/>
      <c r="R773" s="7"/>
      <c r="S773" s="7"/>
    </row>
    <row r="774" spans="1:19">
      <c r="A774" s="7"/>
      <c r="B774" s="92"/>
      <c r="C774" s="92"/>
      <c r="D774" s="7"/>
      <c r="E774" s="7"/>
      <c r="F774" s="7"/>
      <c r="G774" s="7"/>
      <c r="H774" s="7"/>
      <c r="I774" s="7"/>
      <c r="J774" s="7"/>
      <c r="K774" s="7"/>
      <c r="L774" s="7"/>
      <c r="M774" s="7"/>
      <c r="N774" s="7"/>
      <c r="O774" s="7"/>
      <c r="P774" s="7"/>
      <c r="Q774" s="7"/>
      <c r="R774" s="7"/>
      <c r="S774" s="7"/>
    </row>
    <row r="775" spans="1:19">
      <c r="A775" s="7"/>
      <c r="B775" s="92"/>
      <c r="C775" s="92"/>
      <c r="D775" s="7"/>
      <c r="E775" s="7"/>
      <c r="F775" s="7"/>
      <c r="G775" s="7"/>
      <c r="H775" s="7"/>
      <c r="I775" s="7"/>
      <c r="J775" s="7"/>
      <c r="K775" s="7"/>
      <c r="L775" s="7"/>
      <c r="M775" s="7"/>
      <c r="N775" s="7"/>
      <c r="O775" s="7"/>
      <c r="P775" s="7"/>
      <c r="Q775" s="7"/>
      <c r="R775" s="7"/>
      <c r="S775" s="7"/>
    </row>
    <row r="776" spans="1:19">
      <c r="A776" s="7"/>
      <c r="B776" s="92"/>
      <c r="C776" s="92"/>
      <c r="D776" s="7"/>
      <c r="E776" s="7"/>
      <c r="F776" s="7"/>
      <c r="G776" s="7"/>
      <c r="H776" s="7"/>
      <c r="I776" s="7"/>
      <c r="J776" s="7"/>
      <c r="K776" s="7"/>
      <c r="L776" s="7"/>
      <c r="M776" s="7"/>
      <c r="N776" s="7"/>
      <c r="O776" s="7"/>
      <c r="P776" s="7"/>
      <c r="Q776" s="7"/>
      <c r="R776" s="7"/>
      <c r="S776" s="7"/>
    </row>
    <row r="777" spans="1:19">
      <c r="A777" s="7"/>
      <c r="B777" s="92"/>
      <c r="C777" s="92"/>
      <c r="D777" s="7"/>
      <c r="E777" s="7"/>
      <c r="F777" s="7"/>
      <c r="G777" s="7"/>
      <c r="H777" s="7"/>
      <c r="I777" s="7"/>
      <c r="J777" s="7"/>
      <c r="K777" s="7"/>
      <c r="L777" s="7"/>
      <c r="M777" s="7"/>
      <c r="N777" s="7"/>
      <c r="O777" s="7"/>
      <c r="P777" s="7"/>
      <c r="Q777" s="7"/>
      <c r="R777" s="7"/>
      <c r="S777" s="7"/>
    </row>
    <row r="778" spans="1:19">
      <c r="A778" s="7"/>
      <c r="B778" s="92"/>
      <c r="C778" s="92"/>
      <c r="D778" s="7"/>
      <c r="E778" s="7"/>
      <c r="F778" s="7"/>
      <c r="G778" s="7"/>
      <c r="H778" s="7"/>
      <c r="I778" s="7"/>
      <c r="J778" s="7"/>
      <c r="K778" s="7"/>
      <c r="L778" s="7"/>
      <c r="M778" s="7"/>
      <c r="N778" s="7"/>
      <c r="O778" s="7"/>
      <c r="P778" s="7"/>
      <c r="Q778" s="7"/>
      <c r="R778" s="7"/>
      <c r="S778" s="7"/>
    </row>
    <row r="779" spans="1:19">
      <c r="A779" s="7"/>
      <c r="B779" s="92"/>
      <c r="C779" s="92"/>
      <c r="D779" s="7"/>
      <c r="E779" s="7"/>
      <c r="F779" s="7"/>
      <c r="G779" s="7"/>
      <c r="H779" s="7"/>
      <c r="I779" s="7"/>
      <c r="J779" s="7"/>
      <c r="K779" s="7"/>
      <c r="L779" s="7"/>
      <c r="M779" s="7"/>
      <c r="N779" s="7"/>
      <c r="O779" s="7"/>
      <c r="P779" s="7"/>
      <c r="Q779" s="7"/>
      <c r="R779" s="7"/>
      <c r="S779" s="7"/>
    </row>
    <row r="780" spans="1:19">
      <c r="A780" s="7"/>
      <c r="B780" s="92"/>
      <c r="C780" s="92"/>
      <c r="D780" s="7"/>
      <c r="E780" s="7"/>
      <c r="F780" s="7"/>
      <c r="G780" s="7"/>
      <c r="H780" s="7"/>
      <c r="I780" s="7"/>
      <c r="J780" s="7"/>
      <c r="K780" s="7"/>
      <c r="L780" s="7"/>
      <c r="M780" s="7"/>
      <c r="N780" s="7"/>
      <c r="O780" s="7"/>
      <c r="P780" s="7"/>
      <c r="Q780" s="7"/>
      <c r="R780" s="7"/>
      <c r="S780" s="7"/>
    </row>
    <row r="781" spans="1:19">
      <c r="A781" s="7"/>
      <c r="B781" s="92"/>
      <c r="C781" s="92"/>
      <c r="D781" s="7"/>
      <c r="E781" s="7"/>
      <c r="F781" s="7"/>
      <c r="G781" s="7"/>
      <c r="H781" s="7"/>
      <c r="I781" s="7"/>
      <c r="J781" s="7"/>
      <c r="K781" s="7"/>
      <c r="L781" s="7"/>
      <c r="M781" s="7"/>
      <c r="N781" s="7"/>
      <c r="O781" s="7"/>
      <c r="P781" s="7"/>
      <c r="Q781" s="7"/>
      <c r="R781" s="7"/>
      <c r="S781" s="7"/>
    </row>
    <row r="782" spans="1:19">
      <c r="A782" s="7"/>
      <c r="B782" s="92"/>
      <c r="C782" s="92"/>
      <c r="D782" s="7"/>
      <c r="E782" s="7"/>
      <c r="F782" s="7"/>
      <c r="G782" s="7"/>
      <c r="H782" s="7"/>
      <c r="I782" s="7"/>
      <c r="J782" s="7"/>
      <c r="K782" s="7"/>
      <c r="L782" s="7"/>
      <c r="M782" s="7"/>
      <c r="N782" s="7"/>
      <c r="O782" s="7"/>
      <c r="P782" s="7"/>
      <c r="Q782" s="7"/>
      <c r="R782" s="7"/>
      <c r="S782" s="7"/>
    </row>
    <row r="783" spans="1:19">
      <c r="A783" s="7"/>
      <c r="B783" s="92"/>
      <c r="C783" s="92"/>
      <c r="D783" s="7"/>
      <c r="E783" s="7"/>
      <c r="F783" s="7"/>
      <c r="G783" s="7"/>
      <c r="H783" s="7"/>
      <c r="I783" s="7"/>
      <c r="J783" s="7"/>
      <c r="K783" s="7"/>
      <c r="L783" s="7"/>
      <c r="M783" s="7"/>
      <c r="N783" s="7"/>
      <c r="O783" s="7"/>
      <c r="P783" s="7"/>
      <c r="Q783" s="7"/>
      <c r="R783" s="7"/>
      <c r="S783" s="7"/>
    </row>
    <row r="784" spans="1:19">
      <c r="A784" s="7"/>
      <c r="B784" s="92"/>
      <c r="C784" s="92"/>
      <c r="D784" s="7"/>
      <c r="E784" s="7"/>
      <c r="F784" s="7"/>
      <c r="G784" s="7"/>
      <c r="H784" s="7"/>
      <c r="I784" s="7"/>
      <c r="J784" s="7"/>
      <c r="K784" s="7"/>
      <c r="L784" s="7"/>
      <c r="M784" s="7"/>
      <c r="N784" s="7"/>
      <c r="O784" s="7"/>
      <c r="P784" s="7"/>
      <c r="Q784" s="7"/>
      <c r="R784" s="7"/>
      <c r="S784" s="7"/>
    </row>
    <row r="785" spans="1:19">
      <c r="A785" s="7"/>
      <c r="B785" s="92"/>
      <c r="C785" s="92"/>
      <c r="D785" s="7"/>
      <c r="E785" s="7"/>
      <c r="F785" s="7"/>
      <c r="G785" s="7"/>
      <c r="H785" s="7"/>
      <c r="I785" s="7"/>
      <c r="J785" s="7"/>
      <c r="K785" s="7"/>
      <c r="L785" s="7"/>
      <c r="M785" s="7"/>
      <c r="N785" s="7"/>
      <c r="O785" s="7"/>
      <c r="P785" s="7"/>
      <c r="Q785" s="7"/>
      <c r="R785" s="7"/>
      <c r="S785" s="7"/>
    </row>
    <row r="786" spans="1:19">
      <c r="A786" s="7"/>
      <c r="B786" s="92"/>
      <c r="C786" s="92"/>
      <c r="D786" s="7"/>
      <c r="E786" s="7"/>
      <c r="F786" s="7"/>
      <c r="G786" s="7"/>
      <c r="H786" s="7"/>
      <c r="I786" s="7"/>
      <c r="J786" s="7"/>
      <c r="K786" s="7"/>
      <c r="L786" s="7"/>
      <c r="M786" s="7"/>
      <c r="N786" s="7"/>
      <c r="O786" s="7"/>
      <c r="P786" s="7"/>
      <c r="Q786" s="7"/>
      <c r="R786" s="7"/>
      <c r="S786" s="7"/>
    </row>
    <row r="787" spans="1:19">
      <c r="A787" s="7"/>
      <c r="B787" s="92"/>
      <c r="C787" s="92"/>
      <c r="D787" s="7"/>
      <c r="E787" s="7"/>
      <c r="F787" s="7"/>
      <c r="G787" s="7"/>
      <c r="H787" s="7"/>
      <c r="I787" s="7"/>
      <c r="J787" s="7"/>
      <c r="K787" s="7"/>
      <c r="L787" s="7"/>
      <c r="M787" s="7"/>
      <c r="N787" s="7"/>
      <c r="O787" s="7"/>
      <c r="P787" s="7"/>
      <c r="Q787" s="7"/>
      <c r="R787" s="7"/>
      <c r="S787" s="7"/>
    </row>
    <row r="788" spans="1:19">
      <c r="A788" s="7"/>
      <c r="B788" s="92"/>
      <c r="C788" s="92"/>
      <c r="D788" s="7"/>
      <c r="E788" s="7"/>
      <c r="F788" s="7"/>
      <c r="G788" s="7"/>
      <c r="H788" s="7"/>
      <c r="I788" s="7"/>
      <c r="J788" s="7"/>
      <c r="K788" s="7"/>
      <c r="L788" s="7"/>
      <c r="M788" s="7"/>
      <c r="N788" s="7"/>
      <c r="O788" s="7"/>
      <c r="P788" s="7"/>
      <c r="Q788" s="7"/>
      <c r="R788" s="7"/>
      <c r="S788" s="7"/>
    </row>
    <row r="789" spans="1:19">
      <c r="A789" s="7"/>
      <c r="B789" s="92"/>
      <c r="C789" s="92"/>
      <c r="D789" s="7"/>
      <c r="E789" s="7"/>
      <c r="F789" s="7"/>
      <c r="G789" s="7"/>
      <c r="H789" s="7"/>
      <c r="I789" s="7"/>
      <c r="J789" s="7"/>
      <c r="K789" s="7"/>
      <c r="L789" s="7"/>
      <c r="M789" s="7"/>
      <c r="N789" s="7"/>
      <c r="O789" s="7"/>
      <c r="P789" s="7"/>
      <c r="Q789" s="7"/>
      <c r="R789" s="7"/>
      <c r="S789" s="7"/>
    </row>
    <row r="790" spans="1:19">
      <c r="A790" s="7"/>
      <c r="B790" s="92"/>
      <c r="C790" s="92"/>
      <c r="D790" s="7"/>
      <c r="E790" s="7"/>
      <c r="F790" s="7"/>
      <c r="G790" s="7"/>
      <c r="H790" s="7"/>
      <c r="I790" s="7"/>
      <c r="J790" s="7"/>
      <c r="K790" s="7"/>
      <c r="L790" s="7"/>
      <c r="M790" s="7"/>
      <c r="N790" s="7"/>
      <c r="O790" s="7"/>
      <c r="P790" s="7"/>
      <c r="Q790" s="7"/>
      <c r="R790" s="7"/>
      <c r="S790" s="7"/>
    </row>
    <row r="791" spans="1:19">
      <c r="A791" s="7"/>
      <c r="B791" s="92"/>
      <c r="C791" s="92"/>
      <c r="D791" s="7"/>
      <c r="E791" s="7"/>
      <c r="F791" s="7"/>
      <c r="G791" s="7"/>
      <c r="H791" s="7"/>
      <c r="I791" s="7"/>
      <c r="J791" s="7"/>
      <c r="K791" s="7"/>
      <c r="L791" s="7"/>
      <c r="M791" s="7"/>
      <c r="N791" s="7"/>
      <c r="O791" s="7"/>
      <c r="P791" s="7"/>
      <c r="Q791" s="7"/>
      <c r="R791" s="7"/>
      <c r="S791" s="7"/>
    </row>
    <row r="792" spans="1:19">
      <c r="A792" s="7"/>
      <c r="B792" s="92"/>
      <c r="C792" s="92"/>
      <c r="D792" s="7"/>
      <c r="E792" s="7"/>
      <c r="F792" s="7"/>
      <c r="G792" s="7"/>
      <c r="H792" s="7"/>
      <c r="I792" s="7"/>
      <c r="J792" s="7"/>
      <c r="K792" s="7"/>
      <c r="L792" s="7"/>
      <c r="M792" s="7"/>
      <c r="N792" s="7"/>
      <c r="O792" s="7"/>
      <c r="P792" s="7"/>
      <c r="Q792" s="7"/>
      <c r="R792" s="7"/>
      <c r="S792" s="7"/>
    </row>
    <row r="793" spans="1:19">
      <c r="A793" s="7"/>
      <c r="B793" s="92"/>
      <c r="C793" s="92"/>
      <c r="D793" s="7"/>
      <c r="E793" s="7"/>
      <c r="F793" s="7"/>
      <c r="G793" s="7"/>
      <c r="H793" s="7"/>
      <c r="I793" s="7"/>
      <c r="J793" s="7"/>
      <c r="K793" s="7"/>
      <c r="L793" s="7"/>
      <c r="M793" s="7"/>
      <c r="N793" s="7"/>
      <c r="O793" s="7"/>
      <c r="P793" s="7"/>
      <c r="Q793" s="7"/>
      <c r="R793" s="7"/>
      <c r="S793" s="7"/>
    </row>
    <row r="794" spans="1:19">
      <c r="A794" s="7"/>
      <c r="B794" s="92"/>
      <c r="C794" s="92"/>
      <c r="D794" s="7"/>
      <c r="E794" s="7"/>
      <c r="F794" s="7"/>
      <c r="G794" s="7"/>
      <c r="H794" s="7"/>
      <c r="I794" s="7"/>
      <c r="J794" s="7"/>
      <c r="K794" s="7"/>
      <c r="L794" s="7"/>
      <c r="M794" s="7"/>
      <c r="N794" s="7"/>
      <c r="O794" s="7"/>
      <c r="P794" s="7"/>
      <c r="Q794" s="7"/>
      <c r="R794" s="7"/>
      <c r="S794" s="7"/>
    </row>
    <row r="795" spans="1:19">
      <c r="A795" s="7"/>
      <c r="B795" s="92"/>
      <c r="C795" s="92"/>
      <c r="D795" s="7"/>
      <c r="E795" s="7"/>
      <c r="F795" s="7"/>
      <c r="G795" s="7"/>
      <c r="H795" s="7"/>
      <c r="I795" s="7"/>
      <c r="J795" s="7"/>
      <c r="K795" s="7"/>
      <c r="L795" s="7"/>
      <c r="M795" s="7"/>
      <c r="N795" s="7"/>
      <c r="O795" s="7"/>
      <c r="P795" s="7"/>
      <c r="Q795" s="7"/>
      <c r="R795" s="7"/>
      <c r="S795" s="7"/>
    </row>
    <row r="796" spans="1:19">
      <c r="A796" s="7"/>
      <c r="B796" s="92"/>
      <c r="C796" s="92"/>
      <c r="D796" s="7"/>
      <c r="E796" s="7"/>
      <c r="F796" s="7"/>
      <c r="G796" s="7"/>
      <c r="H796" s="7"/>
      <c r="I796" s="7"/>
      <c r="J796" s="7"/>
      <c r="K796" s="7"/>
      <c r="L796" s="7"/>
      <c r="M796" s="7"/>
      <c r="N796" s="7"/>
      <c r="O796" s="7"/>
      <c r="P796" s="7"/>
      <c r="Q796" s="7"/>
      <c r="R796" s="7"/>
      <c r="S796" s="7"/>
    </row>
    <row r="797" spans="1:19">
      <c r="A797" s="7"/>
      <c r="B797" s="92"/>
      <c r="C797" s="92"/>
      <c r="D797" s="7"/>
      <c r="E797" s="7"/>
      <c r="F797" s="7"/>
      <c r="G797" s="7"/>
      <c r="H797" s="7"/>
      <c r="I797" s="7"/>
      <c r="J797" s="7"/>
      <c r="K797" s="7"/>
      <c r="L797" s="7"/>
      <c r="M797" s="7"/>
      <c r="N797" s="7"/>
      <c r="O797" s="7"/>
      <c r="P797" s="7"/>
      <c r="Q797" s="7"/>
      <c r="R797" s="7"/>
      <c r="S797" s="7"/>
    </row>
    <row r="798" spans="1:19">
      <c r="A798" s="7"/>
      <c r="B798" s="92"/>
      <c r="C798" s="92"/>
      <c r="D798" s="7"/>
      <c r="E798" s="7"/>
      <c r="F798" s="7"/>
      <c r="G798" s="7"/>
      <c r="H798" s="7"/>
      <c r="I798" s="7"/>
      <c r="J798" s="7"/>
      <c r="K798" s="7"/>
      <c r="L798" s="7"/>
      <c r="M798" s="7"/>
      <c r="N798" s="7"/>
      <c r="O798" s="7"/>
      <c r="P798" s="7"/>
      <c r="Q798" s="7"/>
      <c r="R798" s="7"/>
      <c r="S798" s="7"/>
    </row>
    <row r="799" spans="1:19">
      <c r="A799" s="7"/>
      <c r="B799" s="92"/>
      <c r="C799" s="92"/>
      <c r="D799" s="7"/>
      <c r="E799" s="7"/>
      <c r="F799" s="7"/>
      <c r="G799" s="7"/>
      <c r="H799" s="7"/>
      <c r="I799" s="7"/>
      <c r="J799" s="7"/>
      <c r="K799" s="7"/>
      <c r="L799" s="7"/>
      <c r="M799" s="7"/>
      <c r="N799" s="7"/>
      <c r="O799" s="7"/>
      <c r="P799" s="7"/>
      <c r="Q799" s="7"/>
      <c r="R799" s="7"/>
      <c r="S799" s="7"/>
    </row>
    <row r="800" spans="1:19">
      <c r="A800" s="7"/>
      <c r="B800" s="92"/>
      <c r="C800" s="92"/>
      <c r="D800" s="7"/>
      <c r="E800" s="7"/>
      <c r="F800" s="7"/>
      <c r="G800" s="7"/>
      <c r="H800" s="7"/>
      <c r="I800" s="7"/>
      <c r="J800" s="7"/>
      <c r="K800" s="7"/>
      <c r="L800" s="7"/>
      <c r="M800" s="7"/>
      <c r="N800" s="7"/>
      <c r="O800" s="7"/>
      <c r="P800" s="7"/>
      <c r="Q800" s="7"/>
      <c r="R800" s="7"/>
      <c r="S800" s="7"/>
    </row>
    <row r="801" spans="1:19">
      <c r="A801" s="7"/>
      <c r="B801" s="92"/>
      <c r="C801" s="92"/>
      <c r="D801" s="7"/>
      <c r="E801" s="7"/>
      <c r="F801" s="7"/>
      <c r="G801" s="7"/>
      <c r="H801" s="7"/>
      <c r="I801" s="7"/>
      <c r="J801" s="7"/>
      <c r="K801" s="7"/>
      <c r="L801" s="7"/>
      <c r="M801" s="7"/>
      <c r="N801" s="7"/>
      <c r="O801" s="7"/>
      <c r="P801" s="7"/>
      <c r="Q801" s="7"/>
      <c r="R801" s="7"/>
      <c r="S801" s="7"/>
    </row>
    <row r="802" spans="1:19">
      <c r="A802" s="7"/>
      <c r="B802" s="92"/>
      <c r="C802" s="92"/>
      <c r="D802" s="7"/>
      <c r="E802" s="7"/>
      <c r="F802" s="7"/>
      <c r="G802" s="7"/>
      <c r="H802" s="7"/>
      <c r="I802" s="7"/>
      <c r="J802" s="7"/>
      <c r="K802" s="7"/>
      <c r="L802" s="7"/>
      <c r="M802" s="7"/>
      <c r="N802" s="7"/>
      <c r="O802" s="7"/>
      <c r="P802" s="7"/>
      <c r="Q802" s="7"/>
      <c r="R802" s="7"/>
      <c r="S802" s="7"/>
    </row>
    <row r="803" spans="1:19">
      <c r="A803" s="7"/>
      <c r="B803" s="92"/>
      <c r="C803" s="92"/>
      <c r="D803" s="7"/>
      <c r="E803" s="7"/>
      <c r="F803" s="7"/>
      <c r="G803" s="7"/>
      <c r="H803" s="7"/>
      <c r="I803" s="7"/>
      <c r="J803" s="7"/>
      <c r="K803" s="7"/>
      <c r="L803" s="7"/>
      <c r="M803" s="7"/>
      <c r="N803" s="7"/>
      <c r="O803" s="7"/>
      <c r="P803" s="7"/>
      <c r="Q803" s="7"/>
      <c r="R803" s="7"/>
      <c r="S803" s="7"/>
    </row>
    <row r="804" spans="1:19">
      <c r="A804" s="7"/>
      <c r="B804" s="92"/>
      <c r="C804" s="92"/>
      <c r="D804" s="7"/>
      <c r="E804" s="7"/>
      <c r="F804" s="7"/>
      <c r="G804" s="7"/>
      <c r="H804" s="7"/>
      <c r="I804" s="7"/>
      <c r="J804" s="7"/>
      <c r="K804" s="7"/>
      <c r="L804" s="7"/>
      <c r="M804" s="7"/>
      <c r="N804" s="7"/>
      <c r="O804" s="7"/>
      <c r="P804" s="7"/>
      <c r="Q804" s="7"/>
      <c r="R804" s="7"/>
      <c r="S804" s="7"/>
    </row>
    <row r="805" spans="1:19">
      <c r="A805" s="7"/>
      <c r="B805" s="92"/>
      <c r="C805" s="92"/>
      <c r="D805" s="7"/>
      <c r="E805" s="7"/>
      <c r="F805" s="7"/>
      <c r="G805" s="7"/>
      <c r="H805" s="7"/>
      <c r="I805" s="7"/>
      <c r="J805" s="7"/>
      <c r="K805" s="7"/>
      <c r="L805" s="7"/>
      <c r="M805" s="7"/>
      <c r="N805" s="7"/>
      <c r="O805" s="7"/>
      <c r="P805" s="7"/>
      <c r="Q805" s="7"/>
      <c r="R805" s="7"/>
      <c r="S805" s="7"/>
    </row>
    <row r="806" spans="1:19">
      <c r="A806" s="7"/>
      <c r="B806" s="92"/>
      <c r="C806" s="92"/>
      <c r="D806" s="7"/>
      <c r="E806" s="7"/>
      <c r="F806" s="7"/>
      <c r="G806" s="7"/>
      <c r="H806" s="7"/>
      <c r="I806" s="7"/>
      <c r="J806" s="7"/>
      <c r="K806" s="7"/>
      <c r="L806" s="7"/>
      <c r="M806" s="7"/>
      <c r="N806" s="7"/>
      <c r="O806" s="7"/>
      <c r="P806" s="7"/>
      <c r="Q806" s="7"/>
      <c r="R806" s="7"/>
      <c r="S806" s="7"/>
    </row>
    <row r="807" spans="1:19">
      <c r="A807" s="7"/>
      <c r="B807" s="92"/>
      <c r="C807" s="92"/>
      <c r="D807" s="7"/>
      <c r="E807" s="7"/>
      <c r="F807" s="7"/>
      <c r="G807" s="7"/>
      <c r="H807" s="7"/>
      <c r="I807" s="7"/>
      <c r="J807" s="7"/>
      <c r="K807" s="7"/>
      <c r="L807" s="7"/>
      <c r="M807" s="7"/>
      <c r="N807" s="7"/>
      <c r="O807" s="7"/>
      <c r="P807" s="7"/>
      <c r="Q807" s="7"/>
      <c r="R807" s="7"/>
      <c r="S807" s="7"/>
    </row>
    <row r="808" spans="1:19">
      <c r="A808" s="7"/>
      <c r="B808" s="92"/>
      <c r="C808" s="92"/>
      <c r="D808" s="7"/>
      <c r="E808" s="7"/>
      <c r="F808" s="7"/>
      <c r="G808" s="7"/>
      <c r="H808" s="7"/>
      <c r="I808" s="7"/>
      <c r="J808" s="7"/>
      <c r="K808" s="7"/>
      <c r="L808" s="7"/>
      <c r="M808" s="7"/>
      <c r="N808" s="7"/>
      <c r="O808" s="7"/>
      <c r="P808" s="7"/>
      <c r="Q808" s="7"/>
      <c r="R808" s="7"/>
      <c r="S808" s="7"/>
    </row>
    <row r="809" spans="1:19">
      <c r="A809" s="7"/>
      <c r="B809" s="92"/>
      <c r="C809" s="92"/>
      <c r="D809" s="7"/>
      <c r="E809" s="7"/>
      <c r="F809" s="7"/>
      <c r="G809" s="7"/>
      <c r="H809" s="7"/>
      <c r="I809" s="7"/>
      <c r="J809" s="7"/>
      <c r="K809" s="7"/>
      <c r="L809" s="7"/>
      <c r="M809" s="7"/>
      <c r="N809" s="7"/>
      <c r="O809" s="7"/>
      <c r="P809" s="7"/>
      <c r="Q809" s="7"/>
      <c r="R809" s="7"/>
      <c r="S809" s="7"/>
    </row>
    <row r="810" spans="1:19">
      <c r="A810" s="7"/>
      <c r="B810" s="92"/>
      <c r="C810" s="92"/>
      <c r="D810" s="7"/>
      <c r="E810" s="7"/>
      <c r="F810" s="7"/>
      <c r="G810" s="7"/>
      <c r="H810" s="7"/>
      <c r="I810" s="7"/>
      <c r="J810" s="7"/>
      <c r="K810" s="7"/>
      <c r="L810" s="7"/>
      <c r="M810" s="7"/>
      <c r="N810" s="7"/>
      <c r="O810" s="7"/>
      <c r="P810" s="7"/>
      <c r="Q810" s="7"/>
      <c r="R810" s="7"/>
      <c r="S810" s="7"/>
    </row>
    <row r="811" spans="1:19">
      <c r="A811" s="7"/>
      <c r="B811" s="92"/>
      <c r="C811" s="92"/>
      <c r="D811" s="7"/>
      <c r="E811" s="7"/>
      <c r="F811" s="7"/>
      <c r="G811" s="7"/>
      <c r="H811" s="7"/>
      <c r="I811" s="7"/>
      <c r="J811" s="7"/>
      <c r="K811" s="7"/>
      <c r="L811" s="7"/>
      <c r="M811" s="7"/>
      <c r="N811" s="7"/>
      <c r="O811" s="7"/>
      <c r="P811" s="7"/>
      <c r="Q811" s="7"/>
      <c r="R811" s="7"/>
      <c r="S811" s="7"/>
    </row>
    <row r="812" spans="1:19">
      <c r="A812" s="7"/>
      <c r="B812" s="92"/>
      <c r="C812" s="92"/>
      <c r="D812" s="7"/>
      <c r="E812" s="7"/>
      <c r="F812" s="7"/>
      <c r="G812" s="7"/>
      <c r="H812" s="7"/>
      <c r="I812" s="7"/>
      <c r="J812" s="7"/>
      <c r="K812" s="7"/>
      <c r="L812" s="7"/>
      <c r="M812" s="7"/>
      <c r="N812" s="7"/>
      <c r="O812" s="7"/>
      <c r="P812" s="7"/>
      <c r="Q812" s="7"/>
      <c r="R812" s="7"/>
      <c r="S812" s="7"/>
    </row>
    <row r="813" spans="1:19">
      <c r="A813" s="7"/>
      <c r="B813" s="92"/>
      <c r="C813" s="92"/>
      <c r="D813" s="7"/>
      <c r="E813" s="7"/>
      <c r="F813" s="7"/>
      <c r="G813" s="7"/>
      <c r="H813" s="7"/>
      <c r="I813" s="7"/>
      <c r="J813" s="7"/>
      <c r="K813" s="7"/>
      <c r="L813" s="7"/>
      <c r="M813" s="7"/>
      <c r="N813" s="7"/>
      <c r="O813" s="7"/>
      <c r="P813" s="7"/>
      <c r="Q813" s="7"/>
      <c r="R813" s="7"/>
      <c r="S813" s="7"/>
    </row>
    <row r="814" spans="1:19">
      <c r="A814" s="7"/>
      <c r="B814" s="92"/>
      <c r="C814" s="92"/>
      <c r="D814" s="7"/>
      <c r="E814" s="7"/>
      <c r="F814" s="7"/>
      <c r="G814" s="7"/>
      <c r="H814" s="7"/>
      <c r="I814" s="7"/>
      <c r="J814" s="7"/>
      <c r="K814" s="7"/>
      <c r="L814" s="7"/>
      <c r="M814" s="7"/>
      <c r="N814" s="7"/>
      <c r="O814" s="7"/>
      <c r="P814" s="7"/>
      <c r="Q814" s="7"/>
      <c r="R814" s="7"/>
      <c r="S814" s="7"/>
    </row>
    <row r="815" spans="1:19">
      <c r="A815" s="7"/>
      <c r="B815" s="92"/>
      <c r="C815" s="92"/>
      <c r="D815" s="7"/>
      <c r="E815" s="7"/>
      <c r="F815" s="7"/>
      <c r="G815" s="7"/>
      <c r="H815" s="7"/>
      <c r="I815" s="7"/>
      <c r="J815" s="7"/>
      <c r="K815" s="7"/>
      <c r="L815" s="7"/>
      <c r="M815" s="7"/>
      <c r="N815" s="7"/>
      <c r="O815" s="7"/>
      <c r="P815" s="7"/>
      <c r="Q815" s="7"/>
      <c r="R815" s="7"/>
      <c r="S815" s="7"/>
    </row>
    <row r="816" spans="1:19">
      <c r="A816" s="7"/>
      <c r="B816" s="92"/>
      <c r="C816" s="92"/>
      <c r="D816" s="7"/>
      <c r="E816" s="7"/>
      <c r="F816" s="7"/>
      <c r="G816" s="7"/>
      <c r="H816" s="7"/>
      <c r="I816" s="7"/>
      <c r="J816" s="7"/>
      <c r="K816" s="7"/>
      <c r="L816" s="7"/>
      <c r="M816" s="7"/>
      <c r="N816" s="7"/>
      <c r="O816" s="7"/>
      <c r="P816" s="7"/>
      <c r="Q816" s="7"/>
      <c r="R816" s="7"/>
      <c r="S816" s="7"/>
    </row>
    <row r="817" spans="1:19">
      <c r="A817" s="7"/>
      <c r="B817" s="92"/>
      <c r="C817" s="92"/>
      <c r="D817" s="7"/>
      <c r="E817" s="7"/>
      <c r="F817" s="7"/>
      <c r="G817" s="7"/>
      <c r="H817" s="7"/>
      <c r="I817" s="7"/>
      <c r="J817" s="7"/>
      <c r="K817" s="7"/>
      <c r="L817" s="7"/>
      <c r="M817" s="7"/>
      <c r="N817" s="7"/>
      <c r="O817" s="7"/>
      <c r="P817" s="7"/>
      <c r="Q817" s="7"/>
      <c r="R817" s="7"/>
      <c r="S817" s="7"/>
    </row>
    <row r="818" spans="1:19">
      <c r="A818" s="7"/>
      <c r="B818" s="92"/>
      <c r="C818" s="92"/>
      <c r="D818" s="7"/>
      <c r="E818" s="7"/>
      <c r="F818" s="7"/>
      <c r="G818" s="7"/>
      <c r="H818" s="7"/>
      <c r="I818" s="7"/>
      <c r="J818" s="7"/>
      <c r="K818" s="7"/>
      <c r="L818" s="7"/>
      <c r="M818" s="7"/>
      <c r="N818" s="7"/>
      <c r="O818" s="7"/>
      <c r="P818" s="7"/>
      <c r="Q818" s="7"/>
      <c r="R818" s="7"/>
      <c r="S818" s="7"/>
    </row>
    <row r="819" spans="1:19">
      <c r="A819" s="7"/>
      <c r="B819" s="92"/>
      <c r="C819" s="92"/>
      <c r="D819" s="7"/>
      <c r="E819" s="7"/>
      <c r="F819" s="7"/>
      <c r="G819" s="7"/>
      <c r="H819" s="7"/>
      <c r="I819" s="7"/>
      <c r="J819" s="7"/>
      <c r="K819" s="7"/>
      <c r="L819" s="7"/>
      <c r="M819" s="7"/>
      <c r="N819" s="7"/>
      <c r="O819" s="7"/>
      <c r="P819" s="7"/>
      <c r="Q819" s="7"/>
      <c r="R819" s="7"/>
      <c r="S819" s="7"/>
    </row>
    <row r="820" spans="1:19">
      <c r="A820" s="7"/>
      <c r="B820" s="92"/>
      <c r="C820" s="92"/>
      <c r="D820" s="7"/>
      <c r="E820" s="7"/>
      <c r="F820" s="7"/>
      <c r="G820" s="7"/>
      <c r="H820" s="7"/>
      <c r="I820" s="7"/>
      <c r="J820" s="7"/>
      <c r="K820" s="7"/>
      <c r="L820" s="7"/>
      <c r="M820" s="7"/>
      <c r="N820" s="7"/>
      <c r="O820" s="7"/>
      <c r="P820" s="7"/>
      <c r="Q820" s="7"/>
      <c r="R820" s="7"/>
      <c r="S820" s="7"/>
    </row>
    <row r="821" spans="1:19">
      <c r="A821" s="7"/>
      <c r="B821" s="92"/>
      <c r="C821" s="92"/>
      <c r="D821" s="7"/>
      <c r="E821" s="7"/>
      <c r="F821" s="7"/>
      <c r="G821" s="7"/>
      <c r="H821" s="7"/>
      <c r="I821" s="7"/>
      <c r="J821" s="7"/>
      <c r="K821" s="7"/>
      <c r="L821" s="7"/>
      <c r="M821" s="7"/>
      <c r="N821" s="7"/>
      <c r="O821" s="7"/>
      <c r="P821" s="7"/>
      <c r="Q821" s="7"/>
      <c r="R821" s="7"/>
      <c r="S821" s="7"/>
    </row>
    <row r="822" spans="1:19">
      <c r="A822" s="7"/>
      <c r="B822" s="92"/>
      <c r="C822" s="92"/>
      <c r="D822" s="7"/>
      <c r="E822" s="7"/>
      <c r="F822" s="7"/>
      <c r="G822" s="7"/>
      <c r="H822" s="7"/>
      <c r="I822" s="7"/>
      <c r="J822" s="7"/>
      <c r="K822" s="7"/>
      <c r="L822" s="7"/>
      <c r="M822" s="7"/>
      <c r="N822" s="7"/>
      <c r="O822" s="7"/>
      <c r="P822" s="7"/>
      <c r="Q822" s="7"/>
      <c r="R822" s="7"/>
      <c r="S822" s="7"/>
    </row>
    <row r="823" spans="1:19">
      <c r="A823" s="7"/>
      <c r="B823" s="92"/>
      <c r="C823" s="92"/>
      <c r="D823" s="7"/>
      <c r="E823" s="7"/>
      <c r="F823" s="7"/>
      <c r="G823" s="7"/>
      <c r="H823" s="7"/>
      <c r="I823" s="7"/>
      <c r="J823" s="7"/>
      <c r="K823" s="7"/>
      <c r="L823" s="7"/>
      <c r="M823" s="7"/>
      <c r="N823" s="7"/>
      <c r="O823" s="7"/>
      <c r="P823" s="7"/>
      <c r="Q823" s="7"/>
      <c r="R823" s="7"/>
      <c r="S823" s="7"/>
    </row>
    <row r="824" spans="1:19">
      <c r="A824" s="7"/>
      <c r="B824" s="92"/>
      <c r="C824" s="92"/>
      <c r="D824" s="7"/>
      <c r="E824" s="7"/>
      <c r="F824" s="7"/>
      <c r="G824" s="7"/>
      <c r="H824" s="7"/>
      <c r="I824" s="7"/>
      <c r="J824" s="7"/>
      <c r="K824" s="7"/>
      <c r="L824" s="7"/>
      <c r="M824" s="7"/>
      <c r="N824" s="7"/>
      <c r="O824" s="7"/>
      <c r="P824" s="7"/>
      <c r="Q824" s="7"/>
      <c r="R824" s="7"/>
      <c r="S824" s="7"/>
    </row>
    <row r="825" spans="1:19">
      <c r="A825" s="7"/>
      <c r="B825" s="92"/>
      <c r="C825" s="92"/>
      <c r="D825" s="7"/>
      <c r="E825" s="7"/>
      <c r="F825" s="7"/>
      <c r="G825" s="7"/>
      <c r="H825" s="7"/>
      <c r="I825" s="7"/>
      <c r="J825" s="7"/>
      <c r="K825" s="7"/>
      <c r="L825" s="7"/>
      <c r="M825" s="7"/>
      <c r="N825" s="7"/>
      <c r="O825" s="7"/>
      <c r="P825" s="7"/>
      <c r="Q825" s="7"/>
      <c r="R825" s="7"/>
      <c r="S825" s="7"/>
    </row>
    <row r="826" spans="1:19">
      <c r="A826" s="7"/>
      <c r="B826" s="92"/>
      <c r="C826" s="92"/>
      <c r="D826" s="7"/>
      <c r="E826" s="7"/>
      <c r="F826" s="7"/>
      <c r="G826" s="7"/>
      <c r="H826" s="7"/>
      <c r="I826" s="7"/>
      <c r="J826" s="7"/>
      <c r="K826" s="7"/>
      <c r="L826" s="7"/>
      <c r="M826" s="7"/>
      <c r="N826" s="7"/>
      <c r="O826" s="7"/>
      <c r="P826" s="7"/>
      <c r="Q826" s="7"/>
      <c r="R826" s="7"/>
      <c r="S826" s="7"/>
    </row>
    <row r="827" spans="1:19">
      <c r="A827" s="7"/>
      <c r="B827" s="92"/>
      <c r="C827" s="92"/>
      <c r="D827" s="7"/>
      <c r="E827" s="7"/>
      <c r="F827" s="7"/>
      <c r="G827" s="7"/>
      <c r="H827" s="7"/>
      <c r="I827" s="7"/>
      <c r="J827" s="7"/>
      <c r="K827" s="7"/>
      <c r="L827" s="7"/>
      <c r="M827" s="7"/>
      <c r="N827" s="7"/>
      <c r="O827" s="7"/>
      <c r="P827" s="7"/>
      <c r="Q827" s="7"/>
      <c r="R827" s="7"/>
      <c r="S827" s="7"/>
    </row>
    <row r="828" spans="1:19">
      <c r="A828" s="7"/>
      <c r="B828" s="92"/>
      <c r="C828" s="92"/>
      <c r="D828" s="7"/>
      <c r="E828" s="7"/>
      <c r="F828" s="7"/>
      <c r="G828" s="7"/>
      <c r="H828" s="7"/>
      <c r="I828" s="7"/>
      <c r="J828" s="7"/>
      <c r="K828" s="7"/>
      <c r="L828" s="7"/>
      <c r="M828" s="7"/>
      <c r="N828" s="7"/>
      <c r="O828" s="7"/>
      <c r="P828" s="7"/>
      <c r="Q828" s="7"/>
      <c r="R828" s="7"/>
      <c r="S828" s="7"/>
    </row>
    <row r="829" spans="1:19">
      <c r="A829" s="7"/>
      <c r="B829" s="92"/>
      <c r="C829" s="92"/>
      <c r="D829" s="7"/>
      <c r="E829" s="7"/>
      <c r="F829" s="7"/>
      <c r="G829" s="7"/>
      <c r="H829" s="7"/>
      <c r="I829" s="7"/>
      <c r="J829" s="7"/>
      <c r="K829" s="7"/>
      <c r="L829" s="7"/>
      <c r="M829" s="7"/>
      <c r="N829" s="7"/>
      <c r="O829" s="7"/>
      <c r="P829" s="7"/>
      <c r="Q829" s="7"/>
      <c r="R829" s="7"/>
      <c r="S829" s="7"/>
    </row>
    <row r="830" spans="1:19">
      <c r="A830" s="7"/>
      <c r="B830" s="92"/>
      <c r="C830" s="92"/>
      <c r="D830" s="7"/>
      <c r="E830" s="7"/>
      <c r="F830" s="7"/>
      <c r="G830" s="7"/>
      <c r="H830" s="7"/>
      <c r="I830" s="7"/>
      <c r="J830" s="7"/>
      <c r="K830" s="7"/>
      <c r="L830" s="7"/>
      <c r="M830" s="7"/>
      <c r="N830" s="7"/>
      <c r="O830" s="7"/>
      <c r="P830" s="7"/>
      <c r="Q830" s="7"/>
      <c r="R830" s="7"/>
      <c r="S830" s="7"/>
    </row>
    <row r="831" spans="1:19">
      <c r="A831" s="7"/>
      <c r="B831" s="92"/>
      <c r="C831" s="92"/>
      <c r="D831" s="7"/>
      <c r="E831" s="7"/>
      <c r="F831" s="7"/>
      <c r="G831" s="7"/>
      <c r="H831" s="7"/>
      <c r="I831" s="7"/>
      <c r="J831" s="7"/>
      <c r="K831" s="7"/>
      <c r="L831" s="7"/>
      <c r="M831" s="7"/>
      <c r="N831" s="7"/>
      <c r="O831" s="7"/>
      <c r="P831" s="7"/>
      <c r="Q831" s="7"/>
      <c r="R831" s="7"/>
      <c r="S831" s="7"/>
    </row>
    <row r="832" spans="1:19">
      <c r="A832" s="7"/>
      <c r="B832" s="92"/>
      <c r="C832" s="92"/>
      <c r="D832" s="7"/>
      <c r="E832" s="7"/>
      <c r="F832" s="7"/>
      <c r="G832" s="7"/>
      <c r="H832" s="7"/>
      <c r="I832" s="7"/>
      <c r="J832" s="7"/>
      <c r="K832" s="7"/>
      <c r="L832" s="7"/>
      <c r="M832" s="7"/>
      <c r="N832" s="7"/>
      <c r="O832" s="7"/>
      <c r="P832" s="7"/>
      <c r="Q832" s="7"/>
      <c r="R832" s="7"/>
      <c r="S832" s="7"/>
    </row>
    <row r="833" spans="1:19">
      <c r="A833" s="7"/>
      <c r="B833" s="92"/>
      <c r="C833" s="92"/>
      <c r="D833" s="7"/>
      <c r="E833" s="7"/>
      <c r="F833" s="7"/>
      <c r="G833" s="7"/>
      <c r="H833" s="7"/>
      <c r="I833" s="7"/>
      <c r="J833" s="7"/>
      <c r="K833" s="7"/>
      <c r="L833" s="7"/>
      <c r="M833" s="7"/>
      <c r="N833" s="7"/>
      <c r="O833" s="7"/>
      <c r="P833" s="7"/>
      <c r="Q833" s="7"/>
      <c r="R833" s="7"/>
      <c r="S833" s="7"/>
    </row>
    <row r="834" spans="1:19">
      <c r="A834" s="7"/>
      <c r="B834" s="92"/>
      <c r="C834" s="92"/>
      <c r="D834" s="7"/>
      <c r="E834" s="7"/>
      <c r="F834" s="7"/>
      <c r="G834" s="7"/>
      <c r="H834" s="7"/>
      <c r="I834" s="7"/>
      <c r="J834" s="7"/>
      <c r="K834" s="7"/>
      <c r="L834" s="7"/>
      <c r="M834" s="7"/>
      <c r="N834" s="7"/>
      <c r="O834" s="7"/>
      <c r="P834" s="7"/>
      <c r="Q834" s="7"/>
      <c r="R834" s="7"/>
      <c r="S834" s="7"/>
    </row>
    <row r="835" spans="1:19">
      <c r="A835" s="7"/>
      <c r="B835" s="92"/>
      <c r="C835" s="92"/>
      <c r="D835" s="7"/>
      <c r="E835" s="7"/>
      <c r="F835" s="7"/>
      <c r="G835" s="7"/>
      <c r="H835" s="7"/>
      <c r="I835" s="7"/>
      <c r="J835" s="7"/>
      <c r="K835" s="7"/>
      <c r="L835" s="7"/>
      <c r="M835" s="7"/>
      <c r="N835" s="7"/>
      <c r="O835" s="7"/>
      <c r="P835" s="7"/>
      <c r="Q835" s="7"/>
      <c r="R835" s="7"/>
      <c r="S835" s="7"/>
    </row>
    <row r="836" spans="1:19">
      <c r="A836" s="7"/>
      <c r="B836" s="92"/>
      <c r="C836" s="92"/>
      <c r="D836" s="7"/>
      <c r="E836" s="7"/>
      <c r="F836" s="7"/>
      <c r="G836" s="7"/>
      <c r="H836" s="7"/>
      <c r="I836" s="7"/>
      <c r="J836" s="7"/>
      <c r="K836" s="7"/>
      <c r="L836" s="7"/>
      <c r="M836" s="7"/>
      <c r="N836" s="7"/>
      <c r="O836" s="7"/>
      <c r="P836" s="7"/>
      <c r="Q836" s="7"/>
      <c r="R836" s="7"/>
      <c r="S836" s="7"/>
    </row>
    <row r="837" spans="1:19">
      <c r="A837" s="7"/>
      <c r="B837" s="92"/>
      <c r="C837" s="92"/>
      <c r="D837" s="7"/>
      <c r="E837" s="7"/>
      <c r="F837" s="7"/>
      <c r="G837" s="7"/>
      <c r="H837" s="7"/>
      <c r="I837" s="7"/>
      <c r="J837" s="7"/>
      <c r="K837" s="7"/>
      <c r="L837" s="7"/>
      <c r="M837" s="7"/>
      <c r="N837" s="7"/>
      <c r="O837" s="7"/>
      <c r="P837" s="7"/>
      <c r="Q837" s="7"/>
      <c r="R837" s="7"/>
      <c r="S837" s="7"/>
    </row>
    <row r="838" spans="1:19">
      <c r="A838" s="7"/>
      <c r="B838" s="92"/>
      <c r="C838" s="92"/>
      <c r="D838" s="7"/>
      <c r="E838" s="7"/>
      <c r="F838" s="7"/>
      <c r="G838" s="7"/>
      <c r="H838" s="7"/>
      <c r="I838" s="7"/>
      <c r="J838" s="7"/>
      <c r="K838" s="7"/>
      <c r="L838" s="7"/>
      <c r="M838" s="7"/>
      <c r="N838" s="7"/>
      <c r="O838" s="7"/>
      <c r="P838" s="7"/>
      <c r="Q838" s="7"/>
      <c r="R838" s="7"/>
      <c r="S838" s="7"/>
    </row>
    <row r="839" spans="1:19">
      <c r="A839" s="7"/>
      <c r="B839" s="92"/>
      <c r="C839" s="92"/>
      <c r="D839" s="7"/>
      <c r="E839" s="7"/>
      <c r="F839" s="7"/>
      <c r="G839" s="7"/>
      <c r="H839" s="7"/>
      <c r="I839" s="7"/>
      <c r="J839" s="7"/>
      <c r="K839" s="7"/>
      <c r="L839" s="7"/>
      <c r="M839" s="7"/>
      <c r="N839" s="7"/>
      <c r="O839" s="7"/>
      <c r="P839" s="7"/>
      <c r="Q839" s="7"/>
      <c r="R839" s="7"/>
      <c r="S839" s="7"/>
    </row>
    <row r="840" spans="1:19">
      <c r="A840" s="7"/>
      <c r="B840" s="92"/>
      <c r="C840" s="92"/>
      <c r="D840" s="7"/>
      <c r="E840" s="7"/>
      <c r="F840" s="7"/>
      <c r="G840" s="7"/>
      <c r="H840" s="7"/>
      <c r="I840" s="7"/>
      <c r="J840" s="7"/>
      <c r="K840" s="7"/>
      <c r="L840" s="7"/>
      <c r="M840" s="7"/>
      <c r="N840" s="7"/>
      <c r="O840" s="7"/>
      <c r="P840" s="7"/>
      <c r="Q840" s="7"/>
      <c r="R840" s="7"/>
      <c r="S840" s="7"/>
    </row>
    <row r="841" spans="1:19">
      <c r="A841" s="7"/>
      <c r="B841" s="92"/>
      <c r="C841" s="92"/>
      <c r="D841" s="7"/>
      <c r="E841" s="7"/>
      <c r="F841" s="7"/>
      <c r="G841" s="7"/>
      <c r="H841" s="7"/>
      <c r="I841" s="7"/>
      <c r="J841" s="7"/>
      <c r="K841" s="7"/>
      <c r="L841" s="7"/>
      <c r="M841" s="7"/>
      <c r="N841" s="7"/>
      <c r="O841" s="7"/>
      <c r="P841" s="7"/>
      <c r="Q841" s="7"/>
      <c r="R841" s="7"/>
      <c r="S841" s="7"/>
    </row>
    <row r="842" spans="1:19">
      <c r="A842" s="7"/>
      <c r="B842" s="92"/>
      <c r="C842" s="92"/>
      <c r="D842" s="7"/>
      <c r="E842" s="7"/>
      <c r="F842" s="7"/>
      <c r="G842" s="7"/>
      <c r="H842" s="7"/>
      <c r="I842" s="7"/>
      <c r="J842" s="7"/>
      <c r="K842" s="7"/>
      <c r="L842" s="7"/>
      <c r="M842" s="7"/>
      <c r="N842" s="7"/>
      <c r="O842" s="7"/>
      <c r="P842" s="7"/>
      <c r="Q842" s="7"/>
      <c r="R842" s="7"/>
      <c r="S842" s="7"/>
    </row>
    <row r="843" spans="1:19">
      <c r="A843" s="7"/>
      <c r="B843" s="92"/>
      <c r="C843" s="92"/>
      <c r="D843" s="7"/>
      <c r="E843" s="7"/>
      <c r="F843" s="7"/>
      <c r="G843" s="7"/>
      <c r="H843" s="7"/>
      <c r="I843" s="7"/>
      <c r="J843" s="7"/>
      <c r="K843" s="7"/>
      <c r="L843" s="7"/>
      <c r="M843" s="7"/>
      <c r="N843" s="7"/>
      <c r="O843" s="7"/>
      <c r="P843" s="7"/>
      <c r="Q843" s="7"/>
      <c r="R843" s="7"/>
      <c r="S843" s="7"/>
    </row>
    <row r="844" spans="1:19">
      <c r="A844" s="7"/>
      <c r="B844" s="92"/>
      <c r="C844" s="92"/>
      <c r="D844" s="7"/>
      <c r="E844" s="7"/>
      <c r="F844" s="7"/>
      <c r="G844" s="7"/>
      <c r="H844" s="7"/>
      <c r="I844" s="7"/>
      <c r="J844" s="7"/>
      <c r="K844" s="7"/>
      <c r="L844" s="7"/>
      <c r="M844" s="7"/>
      <c r="N844" s="7"/>
      <c r="O844" s="7"/>
      <c r="P844" s="7"/>
      <c r="Q844" s="7"/>
      <c r="R844" s="7"/>
      <c r="S844" s="7"/>
    </row>
    <row r="845" spans="1:19">
      <c r="A845" s="7"/>
      <c r="B845" s="92"/>
      <c r="C845" s="92"/>
      <c r="D845" s="7"/>
      <c r="E845" s="7"/>
      <c r="F845" s="7"/>
      <c r="G845" s="7"/>
      <c r="H845" s="7"/>
      <c r="I845" s="7"/>
      <c r="J845" s="7"/>
      <c r="K845" s="7"/>
      <c r="L845" s="7"/>
      <c r="M845" s="7"/>
      <c r="N845" s="7"/>
      <c r="O845" s="7"/>
      <c r="P845" s="7"/>
      <c r="Q845" s="7"/>
      <c r="R845" s="7"/>
      <c r="S845" s="7"/>
    </row>
    <row r="846" spans="1:19">
      <c r="A846" s="7"/>
      <c r="B846" s="92"/>
      <c r="C846" s="92"/>
      <c r="D846" s="7"/>
      <c r="E846" s="7"/>
      <c r="F846" s="7"/>
      <c r="G846" s="7"/>
      <c r="H846" s="7"/>
      <c r="I846" s="7"/>
      <c r="J846" s="7"/>
      <c r="K846" s="7"/>
      <c r="L846" s="7"/>
      <c r="M846" s="7"/>
      <c r="N846" s="7"/>
      <c r="O846" s="7"/>
      <c r="P846" s="7"/>
      <c r="Q846" s="7"/>
      <c r="R846" s="7"/>
      <c r="S846" s="7"/>
    </row>
    <row r="847" spans="1:19">
      <c r="A847" s="7"/>
      <c r="B847" s="92"/>
      <c r="C847" s="92"/>
      <c r="D847" s="7"/>
      <c r="E847" s="7"/>
      <c r="F847" s="7"/>
      <c r="G847" s="7"/>
      <c r="H847" s="7"/>
      <c r="I847" s="7"/>
      <c r="J847" s="7"/>
      <c r="K847" s="7"/>
      <c r="L847" s="7"/>
      <c r="M847" s="7"/>
      <c r="N847" s="7"/>
      <c r="O847" s="7"/>
      <c r="P847" s="7"/>
      <c r="Q847" s="7"/>
      <c r="R847" s="7"/>
      <c r="S847" s="7"/>
    </row>
    <row r="848" spans="1:19">
      <c r="A848" s="7"/>
      <c r="B848" s="92"/>
      <c r="C848" s="92"/>
      <c r="D848" s="7"/>
      <c r="E848" s="7"/>
      <c r="F848" s="7"/>
      <c r="G848" s="7"/>
      <c r="H848" s="7"/>
      <c r="I848" s="7"/>
      <c r="J848" s="7"/>
      <c r="K848" s="7"/>
      <c r="L848" s="7"/>
      <c r="M848" s="7"/>
      <c r="N848" s="7"/>
      <c r="O848" s="7"/>
      <c r="P848" s="7"/>
      <c r="Q848" s="7"/>
      <c r="R848" s="7"/>
      <c r="S848" s="7"/>
    </row>
    <row r="849" spans="1:19">
      <c r="A849" s="7"/>
      <c r="B849" s="92"/>
      <c r="C849" s="92"/>
      <c r="D849" s="7"/>
      <c r="E849" s="7"/>
      <c r="F849" s="7"/>
      <c r="G849" s="7"/>
      <c r="H849" s="7"/>
      <c r="I849" s="7"/>
      <c r="J849" s="7"/>
      <c r="K849" s="7"/>
      <c r="L849" s="7"/>
      <c r="M849" s="7"/>
      <c r="N849" s="7"/>
      <c r="O849" s="7"/>
      <c r="P849" s="7"/>
      <c r="Q849" s="7"/>
      <c r="R849" s="7"/>
      <c r="S849" s="7"/>
    </row>
    <row r="850" spans="1:19">
      <c r="A850" s="7"/>
      <c r="B850" s="92"/>
      <c r="C850" s="92"/>
      <c r="D850" s="7"/>
      <c r="E850" s="7"/>
      <c r="F850" s="7"/>
      <c r="G850" s="7"/>
      <c r="H850" s="7"/>
      <c r="I850" s="7"/>
      <c r="J850" s="7"/>
      <c r="K850" s="7"/>
      <c r="L850" s="7"/>
      <c r="M850" s="7"/>
      <c r="N850" s="7"/>
      <c r="O850" s="7"/>
      <c r="P850" s="7"/>
      <c r="Q850" s="7"/>
      <c r="R850" s="7"/>
      <c r="S850" s="7"/>
    </row>
    <row r="851" spans="1:19">
      <c r="A851" s="7"/>
      <c r="B851" s="92"/>
      <c r="C851" s="92"/>
      <c r="D851" s="7"/>
      <c r="E851" s="7"/>
      <c r="F851" s="7"/>
      <c r="G851" s="7"/>
      <c r="H851" s="7"/>
      <c r="I851" s="7"/>
      <c r="J851" s="7"/>
      <c r="K851" s="7"/>
      <c r="L851" s="7"/>
      <c r="M851" s="7"/>
      <c r="N851" s="7"/>
      <c r="O851" s="7"/>
      <c r="P851" s="7"/>
      <c r="Q851" s="7"/>
      <c r="R851" s="7"/>
      <c r="S851" s="7"/>
    </row>
    <row r="852" spans="1:19">
      <c r="A852" s="7"/>
      <c r="B852" s="92"/>
      <c r="C852" s="92"/>
      <c r="D852" s="7"/>
      <c r="E852" s="7"/>
      <c r="F852" s="7"/>
      <c r="G852" s="7"/>
      <c r="H852" s="7"/>
      <c r="I852" s="7"/>
      <c r="J852" s="7"/>
      <c r="K852" s="7"/>
      <c r="L852" s="7"/>
      <c r="M852" s="7"/>
      <c r="N852" s="7"/>
      <c r="O852" s="7"/>
      <c r="P852" s="7"/>
      <c r="Q852" s="7"/>
      <c r="R852" s="7"/>
      <c r="S852" s="7"/>
    </row>
    <row r="853" spans="1:19">
      <c r="A853" s="7"/>
      <c r="B853" s="92"/>
      <c r="C853" s="92"/>
      <c r="D853" s="7"/>
      <c r="E853" s="7"/>
      <c r="F853" s="7"/>
      <c r="G853" s="7"/>
      <c r="H853" s="7"/>
      <c r="I853" s="7"/>
      <c r="J853" s="7"/>
      <c r="K853" s="7"/>
      <c r="L853" s="7"/>
      <c r="M853" s="7"/>
      <c r="N853" s="7"/>
      <c r="O853" s="7"/>
      <c r="P853" s="7"/>
      <c r="Q853" s="7"/>
      <c r="R853" s="7"/>
      <c r="S853" s="7"/>
    </row>
    <row r="854" spans="1:19">
      <c r="A854" s="7"/>
      <c r="B854" s="92"/>
      <c r="C854" s="92"/>
      <c r="D854" s="7"/>
      <c r="E854" s="7"/>
      <c r="F854" s="7"/>
      <c r="G854" s="7"/>
      <c r="H854" s="7"/>
      <c r="I854" s="7"/>
      <c r="J854" s="7"/>
      <c r="K854" s="7"/>
      <c r="L854" s="7"/>
      <c r="M854" s="7"/>
      <c r="N854" s="7"/>
      <c r="O854" s="7"/>
      <c r="P854" s="7"/>
      <c r="Q854" s="7"/>
      <c r="R854" s="7"/>
      <c r="S854" s="7"/>
    </row>
    <row r="855" spans="1:19">
      <c r="A855" s="7"/>
      <c r="B855" s="92"/>
      <c r="C855" s="92"/>
      <c r="D855" s="7"/>
      <c r="E855" s="7"/>
      <c r="F855" s="7"/>
      <c r="G855" s="7"/>
      <c r="H855" s="7"/>
      <c r="I855" s="7"/>
      <c r="J855" s="7"/>
      <c r="K855" s="7"/>
      <c r="L855" s="7"/>
      <c r="M855" s="7"/>
      <c r="N855" s="7"/>
      <c r="O855" s="7"/>
      <c r="P855" s="7"/>
      <c r="Q855" s="7"/>
      <c r="R855" s="7"/>
      <c r="S855" s="7"/>
    </row>
    <row r="856" spans="1:19">
      <c r="A856" s="7"/>
      <c r="B856" s="92"/>
      <c r="C856" s="92"/>
      <c r="D856" s="7"/>
      <c r="E856" s="7"/>
      <c r="F856" s="7"/>
      <c r="G856" s="7"/>
      <c r="H856" s="7"/>
      <c r="I856" s="7"/>
      <c r="J856" s="7"/>
      <c r="K856" s="7"/>
      <c r="L856" s="7"/>
      <c r="M856" s="7"/>
      <c r="N856" s="7"/>
      <c r="O856" s="7"/>
      <c r="P856" s="7"/>
      <c r="Q856" s="7"/>
      <c r="R856" s="7"/>
      <c r="S856" s="7"/>
    </row>
    <row r="857" spans="1:19">
      <c r="A857" s="7"/>
      <c r="B857" s="92"/>
      <c r="C857" s="92"/>
      <c r="D857" s="7"/>
      <c r="E857" s="7"/>
      <c r="F857" s="7"/>
      <c r="G857" s="7"/>
      <c r="H857" s="7"/>
      <c r="I857" s="7"/>
      <c r="J857" s="7"/>
      <c r="K857" s="7"/>
      <c r="L857" s="7"/>
      <c r="M857" s="7"/>
      <c r="N857" s="7"/>
      <c r="O857" s="7"/>
      <c r="P857" s="7"/>
      <c r="Q857" s="7"/>
      <c r="R857" s="7"/>
      <c r="S857" s="7"/>
    </row>
    <row r="858" spans="1:19">
      <c r="A858" s="7"/>
      <c r="B858" s="92"/>
      <c r="C858" s="92"/>
      <c r="D858" s="7"/>
      <c r="E858" s="7"/>
      <c r="F858" s="7"/>
      <c r="G858" s="7"/>
      <c r="H858" s="7"/>
      <c r="I858" s="7"/>
      <c r="J858" s="7"/>
      <c r="K858" s="7"/>
      <c r="L858" s="7"/>
      <c r="M858" s="7"/>
      <c r="N858" s="7"/>
      <c r="O858" s="7"/>
      <c r="P858" s="7"/>
      <c r="Q858" s="7"/>
      <c r="R858" s="7"/>
      <c r="S858" s="7"/>
    </row>
    <row r="859" spans="1:19">
      <c r="A859" s="7"/>
      <c r="B859" s="92"/>
      <c r="C859" s="92"/>
      <c r="D859" s="7"/>
      <c r="E859" s="7"/>
      <c r="F859" s="7"/>
      <c r="G859" s="7"/>
      <c r="H859" s="7"/>
      <c r="I859" s="7"/>
      <c r="J859" s="7"/>
      <c r="K859" s="7"/>
      <c r="L859" s="7"/>
      <c r="M859" s="7"/>
      <c r="N859" s="7"/>
      <c r="O859" s="7"/>
      <c r="P859" s="7"/>
      <c r="Q859" s="7"/>
      <c r="R859" s="7"/>
      <c r="S859" s="7"/>
    </row>
    <row r="860" spans="1:19">
      <c r="A860" s="7"/>
      <c r="B860" s="92"/>
      <c r="C860" s="92"/>
      <c r="D860" s="7"/>
      <c r="E860" s="7"/>
      <c r="F860" s="7"/>
      <c r="G860" s="7"/>
      <c r="H860" s="7"/>
      <c r="I860" s="7"/>
      <c r="J860" s="7"/>
      <c r="K860" s="7"/>
      <c r="L860" s="7"/>
      <c r="M860" s="7"/>
      <c r="N860" s="7"/>
      <c r="O860" s="7"/>
      <c r="P860" s="7"/>
      <c r="Q860" s="7"/>
      <c r="R860" s="7"/>
      <c r="S860" s="7"/>
    </row>
    <row r="861" spans="1:19">
      <c r="A861" s="7"/>
      <c r="B861" s="92"/>
      <c r="C861" s="92"/>
      <c r="D861" s="7"/>
      <c r="E861" s="7"/>
      <c r="F861" s="7"/>
      <c r="G861" s="7"/>
      <c r="H861" s="7"/>
      <c r="I861" s="7"/>
      <c r="J861" s="7"/>
      <c r="K861" s="7"/>
      <c r="L861" s="7"/>
      <c r="M861" s="7"/>
      <c r="N861" s="7"/>
      <c r="O861" s="7"/>
      <c r="P861" s="7"/>
      <c r="Q861" s="7"/>
      <c r="R861" s="7"/>
      <c r="S861" s="7"/>
    </row>
    <row r="862" spans="1:19">
      <c r="A862" s="7"/>
      <c r="B862" s="92"/>
      <c r="C862" s="92"/>
      <c r="D862" s="7"/>
      <c r="E862" s="7"/>
      <c r="F862" s="7"/>
      <c r="G862" s="7"/>
      <c r="H862" s="7"/>
      <c r="I862" s="7"/>
      <c r="J862" s="7"/>
      <c r="K862" s="7"/>
      <c r="L862" s="7"/>
      <c r="M862" s="7"/>
      <c r="N862" s="7"/>
      <c r="O862" s="7"/>
      <c r="P862" s="7"/>
      <c r="Q862" s="7"/>
      <c r="R862" s="7"/>
      <c r="S862" s="7"/>
    </row>
    <row r="863" spans="1:19">
      <c r="A863" s="7"/>
      <c r="B863" s="92"/>
      <c r="C863" s="92"/>
      <c r="D863" s="7"/>
      <c r="E863" s="7"/>
      <c r="F863" s="7"/>
      <c r="G863" s="7"/>
      <c r="H863" s="7"/>
      <c r="I863" s="7"/>
      <c r="J863" s="7"/>
      <c r="K863" s="7"/>
      <c r="L863" s="7"/>
      <c r="M863" s="7"/>
      <c r="N863" s="7"/>
      <c r="O863" s="7"/>
      <c r="P863" s="7"/>
      <c r="Q863" s="7"/>
      <c r="R863" s="7"/>
      <c r="S863" s="7"/>
    </row>
    <row r="864" spans="1:19">
      <c r="A864" s="7"/>
      <c r="B864" s="92"/>
      <c r="C864" s="92"/>
      <c r="D864" s="7"/>
      <c r="E864" s="7"/>
      <c r="F864" s="7"/>
      <c r="G864" s="7"/>
      <c r="H864" s="7"/>
      <c r="I864" s="7"/>
      <c r="J864" s="7"/>
      <c r="K864" s="7"/>
      <c r="L864" s="7"/>
      <c r="M864" s="7"/>
      <c r="N864" s="7"/>
      <c r="O864" s="7"/>
      <c r="P864" s="7"/>
      <c r="Q864" s="7"/>
      <c r="R864" s="7"/>
      <c r="S864" s="7"/>
    </row>
    <row r="865" spans="1:19">
      <c r="A865" s="7"/>
      <c r="B865" s="92"/>
      <c r="C865" s="92"/>
      <c r="D865" s="7"/>
      <c r="E865" s="7"/>
      <c r="F865" s="7"/>
      <c r="G865" s="7"/>
      <c r="H865" s="7"/>
      <c r="I865" s="7"/>
      <c r="J865" s="7"/>
      <c r="K865" s="7"/>
      <c r="L865" s="7"/>
      <c r="M865" s="7"/>
      <c r="N865" s="7"/>
      <c r="O865" s="7"/>
      <c r="P865" s="7"/>
      <c r="Q865" s="7"/>
      <c r="R865" s="7"/>
      <c r="S865" s="7"/>
    </row>
    <row r="866" spans="1:19">
      <c r="A866" s="7"/>
      <c r="B866" s="92"/>
      <c r="C866" s="92"/>
      <c r="D866" s="7"/>
      <c r="E866" s="7"/>
      <c r="F866" s="7"/>
      <c r="G866" s="7"/>
      <c r="H866" s="7"/>
      <c r="I866" s="7"/>
      <c r="J866" s="7"/>
      <c r="K866" s="7"/>
      <c r="L866" s="7"/>
      <c r="M866" s="7"/>
      <c r="N866" s="7"/>
      <c r="O866" s="7"/>
      <c r="P866" s="7"/>
      <c r="Q866" s="7"/>
      <c r="R866" s="7"/>
      <c r="S866" s="7"/>
    </row>
    <row r="867" spans="1:19">
      <c r="A867" s="7"/>
      <c r="B867" s="92"/>
      <c r="C867" s="92"/>
      <c r="D867" s="7"/>
      <c r="E867" s="7"/>
      <c r="F867" s="7"/>
      <c r="G867" s="7"/>
      <c r="H867" s="7"/>
      <c r="I867" s="7"/>
      <c r="J867" s="7"/>
      <c r="K867" s="7"/>
      <c r="L867" s="7"/>
      <c r="M867" s="7"/>
      <c r="N867" s="7"/>
      <c r="O867" s="7"/>
      <c r="P867" s="7"/>
      <c r="Q867" s="7"/>
      <c r="R867" s="7"/>
      <c r="S867" s="7"/>
    </row>
    <row r="868" spans="1:19">
      <c r="A868" s="7"/>
      <c r="B868" s="92"/>
      <c r="C868" s="92"/>
      <c r="D868" s="7"/>
      <c r="E868" s="7"/>
      <c r="F868" s="7"/>
      <c r="G868" s="7"/>
      <c r="H868" s="7"/>
      <c r="I868" s="7"/>
      <c r="J868" s="7"/>
      <c r="K868" s="7"/>
      <c r="L868" s="7"/>
      <c r="M868" s="7"/>
      <c r="N868" s="7"/>
      <c r="O868" s="7"/>
      <c r="P868" s="7"/>
      <c r="Q868" s="7"/>
      <c r="R868" s="7"/>
      <c r="S868" s="7"/>
    </row>
    <row r="869" spans="1:19">
      <c r="A869" s="7"/>
      <c r="B869" s="92"/>
      <c r="C869" s="92"/>
      <c r="D869" s="7"/>
      <c r="E869" s="7"/>
      <c r="F869" s="7"/>
      <c r="G869" s="7"/>
      <c r="H869" s="7"/>
      <c r="I869" s="7"/>
      <c r="J869" s="7"/>
      <c r="K869" s="7"/>
      <c r="L869" s="7"/>
      <c r="M869" s="7"/>
      <c r="N869" s="7"/>
      <c r="O869" s="7"/>
      <c r="P869" s="7"/>
      <c r="Q869" s="7"/>
      <c r="R869" s="7"/>
      <c r="S869" s="7"/>
    </row>
    <row r="870" spans="1:19">
      <c r="A870" s="7"/>
      <c r="B870" s="92"/>
      <c r="C870" s="92"/>
      <c r="D870" s="7"/>
      <c r="E870" s="7"/>
      <c r="F870" s="7"/>
      <c r="G870" s="7"/>
      <c r="H870" s="7"/>
      <c r="I870" s="7"/>
      <c r="J870" s="7"/>
      <c r="K870" s="7"/>
      <c r="L870" s="7"/>
      <c r="M870" s="7"/>
      <c r="N870" s="7"/>
      <c r="O870" s="7"/>
      <c r="P870" s="7"/>
      <c r="Q870" s="7"/>
      <c r="R870" s="7"/>
      <c r="S870" s="7"/>
    </row>
    <row r="871" spans="1:19">
      <c r="A871" s="7"/>
      <c r="B871" s="92"/>
      <c r="C871" s="92"/>
      <c r="D871" s="7"/>
      <c r="E871" s="7"/>
      <c r="F871" s="7"/>
      <c r="G871" s="7"/>
      <c r="H871" s="7"/>
      <c r="I871" s="7"/>
      <c r="J871" s="7"/>
      <c r="K871" s="7"/>
      <c r="L871" s="7"/>
      <c r="M871" s="7"/>
      <c r="N871" s="7"/>
      <c r="O871" s="7"/>
      <c r="P871" s="7"/>
      <c r="Q871" s="7"/>
      <c r="R871" s="7"/>
      <c r="S871" s="7"/>
    </row>
    <row r="872" spans="1:19">
      <c r="A872" s="7"/>
      <c r="B872" s="92"/>
      <c r="C872" s="92"/>
      <c r="D872" s="7"/>
      <c r="E872" s="7"/>
      <c r="F872" s="7"/>
      <c r="G872" s="7"/>
      <c r="H872" s="7"/>
      <c r="I872" s="7"/>
      <c r="J872" s="7"/>
      <c r="K872" s="7"/>
      <c r="L872" s="7"/>
      <c r="M872" s="7"/>
      <c r="N872" s="7"/>
      <c r="O872" s="7"/>
      <c r="P872" s="7"/>
      <c r="Q872" s="7"/>
      <c r="R872" s="7"/>
      <c r="S872" s="7"/>
    </row>
    <row r="873" spans="1:19">
      <c r="A873" s="7"/>
      <c r="B873" s="92"/>
      <c r="C873" s="92"/>
      <c r="D873" s="7"/>
      <c r="E873" s="7"/>
      <c r="F873" s="7"/>
      <c r="G873" s="7"/>
      <c r="H873" s="7"/>
      <c r="I873" s="7"/>
      <c r="J873" s="7"/>
      <c r="K873" s="7"/>
      <c r="L873" s="7"/>
      <c r="M873" s="7"/>
      <c r="N873" s="7"/>
      <c r="O873" s="7"/>
      <c r="P873" s="7"/>
      <c r="Q873" s="7"/>
      <c r="R873" s="7"/>
      <c r="S873" s="7"/>
    </row>
    <row r="874" spans="1:19">
      <c r="A874" s="7"/>
      <c r="B874" s="92"/>
      <c r="C874" s="92"/>
      <c r="D874" s="7"/>
      <c r="E874" s="7"/>
      <c r="F874" s="7"/>
      <c r="G874" s="7"/>
      <c r="H874" s="7"/>
      <c r="I874" s="7"/>
      <c r="J874" s="7"/>
      <c r="K874" s="7"/>
      <c r="L874" s="7"/>
      <c r="M874" s="7"/>
      <c r="N874" s="7"/>
      <c r="O874" s="7"/>
      <c r="P874" s="7"/>
      <c r="Q874" s="7"/>
      <c r="R874" s="7"/>
      <c r="S874" s="7"/>
    </row>
    <row r="875" spans="1:19">
      <c r="A875" s="7"/>
      <c r="B875" s="92"/>
      <c r="C875" s="92"/>
      <c r="D875" s="7"/>
      <c r="E875" s="7"/>
      <c r="F875" s="7"/>
      <c r="G875" s="7"/>
      <c r="H875" s="7"/>
      <c r="I875" s="7"/>
      <c r="J875" s="7"/>
      <c r="K875" s="7"/>
      <c r="L875" s="7"/>
      <c r="M875" s="7"/>
      <c r="N875" s="7"/>
      <c r="O875" s="7"/>
      <c r="P875" s="7"/>
      <c r="Q875" s="7"/>
      <c r="R875" s="7"/>
      <c r="S875" s="7"/>
    </row>
    <row r="876" spans="1:19">
      <c r="A876" s="7"/>
      <c r="B876" s="92"/>
      <c r="C876" s="92"/>
      <c r="D876" s="7"/>
      <c r="E876" s="7"/>
      <c r="F876" s="7"/>
      <c r="G876" s="7"/>
      <c r="H876" s="7"/>
      <c r="I876" s="7"/>
      <c r="J876" s="7"/>
      <c r="K876" s="7"/>
      <c r="L876" s="7"/>
      <c r="M876" s="7"/>
      <c r="N876" s="7"/>
      <c r="O876" s="7"/>
      <c r="P876" s="7"/>
      <c r="Q876" s="7"/>
      <c r="R876" s="7"/>
      <c r="S876" s="7"/>
    </row>
    <row r="877" spans="1:19">
      <c r="A877" s="7"/>
      <c r="B877" s="92"/>
      <c r="C877" s="92"/>
      <c r="D877" s="7"/>
      <c r="E877" s="7"/>
      <c r="F877" s="7"/>
      <c r="G877" s="7"/>
      <c r="H877" s="7"/>
      <c r="I877" s="7"/>
      <c r="J877" s="7"/>
      <c r="K877" s="7"/>
      <c r="L877" s="7"/>
      <c r="M877" s="7"/>
      <c r="N877" s="7"/>
      <c r="O877" s="7"/>
      <c r="P877" s="7"/>
      <c r="Q877" s="7"/>
      <c r="R877" s="7"/>
      <c r="S877" s="7"/>
    </row>
    <row r="878" spans="1:19">
      <c r="A878" s="7"/>
      <c r="B878" s="92"/>
      <c r="C878" s="92"/>
      <c r="D878" s="7"/>
      <c r="E878" s="7"/>
      <c r="F878" s="7"/>
      <c r="G878" s="7"/>
      <c r="H878" s="7"/>
      <c r="I878" s="7"/>
      <c r="J878" s="7"/>
      <c r="K878" s="7"/>
      <c r="L878" s="7"/>
      <c r="M878" s="7"/>
      <c r="N878" s="7"/>
      <c r="O878" s="7"/>
      <c r="P878" s="7"/>
      <c r="Q878" s="7"/>
      <c r="R878" s="7"/>
      <c r="S878" s="7"/>
    </row>
    <row r="879" spans="1:19">
      <c r="A879" s="7"/>
      <c r="B879" s="92"/>
      <c r="C879" s="92"/>
      <c r="D879" s="7"/>
      <c r="E879" s="7"/>
      <c r="F879" s="7"/>
      <c r="G879" s="7"/>
      <c r="H879" s="7"/>
      <c r="I879" s="7"/>
      <c r="J879" s="7"/>
      <c r="K879" s="7"/>
      <c r="L879" s="7"/>
      <c r="M879" s="7"/>
      <c r="N879" s="7"/>
      <c r="O879" s="7"/>
      <c r="P879" s="7"/>
      <c r="Q879" s="7"/>
      <c r="R879" s="7"/>
      <c r="S879" s="7"/>
    </row>
    <row r="880" spans="1:19">
      <c r="A880" s="7"/>
      <c r="B880" s="92"/>
      <c r="C880" s="92"/>
      <c r="D880" s="7"/>
      <c r="E880" s="7"/>
      <c r="F880" s="7"/>
      <c r="G880" s="7"/>
      <c r="H880" s="7"/>
      <c r="I880" s="7"/>
      <c r="J880" s="7"/>
      <c r="K880" s="7"/>
      <c r="L880" s="7"/>
      <c r="M880" s="7"/>
      <c r="N880" s="7"/>
      <c r="O880" s="7"/>
      <c r="P880" s="7"/>
      <c r="Q880" s="7"/>
      <c r="R880" s="7"/>
      <c r="S880" s="7"/>
    </row>
    <row r="881" spans="1:19">
      <c r="A881" s="7"/>
      <c r="B881" s="92"/>
      <c r="C881" s="92"/>
      <c r="D881" s="7"/>
      <c r="E881" s="7"/>
      <c r="F881" s="7"/>
      <c r="G881" s="7"/>
      <c r="H881" s="7"/>
      <c r="I881" s="7"/>
      <c r="J881" s="7"/>
      <c r="K881" s="7"/>
      <c r="L881" s="7"/>
      <c r="M881" s="7"/>
      <c r="N881" s="7"/>
      <c r="O881" s="7"/>
      <c r="P881" s="7"/>
      <c r="Q881" s="7"/>
      <c r="R881" s="7"/>
      <c r="S881" s="7"/>
    </row>
    <row r="882" spans="1:19">
      <c r="A882" s="7"/>
      <c r="B882" s="92"/>
      <c r="C882" s="92"/>
      <c r="D882" s="7"/>
      <c r="E882" s="7"/>
      <c r="F882" s="7"/>
      <c r="G882" s="7"/>
      <c r="H882" s="7"/>
      <c r="I882" s="7"/>
      <c r="J882" s="7"/>
      <c r="K882" s="7"/>
      <c r="L882" s="7"/>
      <c r="M882" s="7"/>
      <c r="N882" s="7"/>
      <c r="O882" s="7"/>
      <c r="P882" s="7"/>
      <c r="Q882" s="7"/>
      <c r="R882" s="7"/>
      <c r="S882" s="7"/>
    </row>
    <row r="883" spans="1:19">
      <c r="A883" s="7"/>
      <c r="B883" s="92"/>
      <c r="C883" s="92"/>
      <c r="D883" s="7"/>
      <c r="E883" s="7"/>
      <c r="F883" s="7"/>
      <c r="G883" s="7"/>
      <c r="H883" s="7"/>
      <c r="I883" s="7"/>
      <c r="J883" s="7"/>
      <c r="K883" s="7"/>
      <c r="L883" s="7"/>
      <c r="M883" s="7"/>
      <c r="N883" s="7"/>
      <c r="O883" s="7"/>
      <c r="P883" s="7"/>
      <c r="Q883" s="7"/>
      <c r="R883" s="7"/>
      <c r="S883" s="7"/>
    </row>
    <row r="884" spans="1:19">
      <c r="A884" s="7"/>
      <c r="B884" s="92"/>
      <c r="C884" s="92"/>
      <c r="D884" s="7"/>
      <c r="E884" s="7"/>
      <c r="F884" s="7"/>
      <c r="G884" s="7"/>
      <c r="H884" s="7"/>
      <c r="I884" s="7"/>
      <c r="J884" s="7"/>
      <c r="K884" s="7"/>
      <c r="L884" s="7"/>
      <c r="M884" s="7"/>
      <c r="N884" s="7"/>
      <c r="O884" s="7"/>
      <c r="P884" s="7"/>
      <c r="Q884" s="7"/>
      <c r="R884" s="7"/>
      <c r="S884" s="7"/>
    </row>
    <row r="885" spans="1:19">
      <c r="A885" s="7"/>
      <c r="B885" s="92"/>
      <c r="C885" s="92"/>
      <c r="D885" s="7"/>
      <c r="E885" s="7"/>
      <c r="F885" s="7"/>
      <c r="G885" s="7"/>
      <c r="H885" s="7"/>
      <c r="I885" s="7"/>
      <c r="J885" s="7"/>
      <c r="K885" s="7"/>
      <c r="L885" s="7"/>
      <c r="M885" s="7"/>
      <c r="N885" s="7"/>
      <c r="O885" s="7"/>
      <c r="P885" s="7"/>
      <c r="Q885" s="7"/>
      <c r="R885" s="7"/>
      <c r="S885" s="7"/>
    </row>
    <row r="886" spans="1:19">
      <c r="A886" s="7"/>
      <c r="B886" s="92"/>
      <c r="C886" s="92"/>
      <c r="D886" s="7"/>
      <c r="E886" s="7"/>
      <c r="F886" s="7"/>
      <c r="G886" s="7"/>
      <c r="H886" s="7"/>
      <c r="I886" s="7"/>
      <c r="J886" s="7"/>
      <c r="K886" s="7"/>
      <c r="L886" s="7"/>
      <c r="M886" s="7"/>
      <c r="N886" s="7"/>
      <c r="O886" s="7"/>
      <c r="P886" s="7"/>
      <c r="Q886" s="7"/>
      <c r="R886" s="7"/>
      <c r="S886" s="7"/>
    </row>
    <row r="887" spans="1:19">
      <c r="A887" s="7"/>
      <c r="B887" s="92"/>
      <c r="C887" s="92"/>
      <c r="D887" s="7"/>
      <c r="E887" s="7"/>
      <c r="F887" s="7"/>
      <c r="G887" s="7"/>
      <c r="H887" s="7"/>
      <c r="I887" s="7"/>
      <c r="J887" s="7"/>
      <c r="K887" s="7"/>
      <c r="L887" s="7"/>
      <c r="M887" s="7"/>
      <c r="N887" s="7"/>
      <c r="O887" s="7"/>
      <c r="P887" s="7"/>
      <c r="Q887" s="7"/>
      <c r="R887" s="7"/>
      <c r="S887" s="7"/>
    </row>
    <row r="888" spans="1:19">
      <c r="A888" s="7"/>
      <c r="B888" s="92"/>
      <c r="C888" s="92"/>
      <c r="D888" s="7"/>
      <c r="E888" s="7"/>
      <c r="F888" s="7"/>
      <c r="G888" s="7"/>
      <c r="H888" s="7"/>
      <c r="I888" s="7"/>
      <c r="J888" s="7"/>
      <c r="K888" s="7"/>
      <c r="L888" s="7"/>
      <c r="M888" s="7"/>
      <c r="N888" s="7"/>
      <c r="O888" s="7"/>
      <c r="P888" s="7"/>
      <c r="Q888" s="7"/>
      <c r="R888" s="7"/>
      <c r="S888" s="7"/>
    </row>
    <row r="889" spans="1:19">
      <c r="A889" s="7"/>
      <c r="B889" s="92"/>
      <c r="C889" s="92"/>
      <c r="D889" s="7"/>
      <c r="E889" s="7"/>
      <c r="F889" s="7"/>
      <c r="G889" s="7"/>
      <c r="H889" s="7"/>
      <c r="I889" s="7"/>
      <c r="J889" s="7"/>
      <c r="K889" s="7"/>
      <c r="L889" s="7"/>
      <c r="M889" s="7"/>
      <c r="N889" s="7"/>
      <c r="O889" s="7"/>
      <c r="P889" s="7"/>
      <c r="Q889" s="7"/>
      <c r="R889" s="7"/>
      <c r="S889" s="7"/>
    </row>
    <row r="890" spans="1:19">
      <c r="A890" s="7"/>
      <c r="B890" s="92"/>
      <c r="C890" s="92"/>
      <c r="D890" s="7"/>
      <c r="E890" s="7"/>
      <c r="F890" s="7"/>
      <c r="G890" s="7"/>
      <c r="H890" s="7"/>
      <c r="I890" s="7"/>
      <c r="J890" s="7"/>
      <c r="K890" s="7"/>
      <c r="L890" s="7"/>
      <c r="M890" s="7"/>
      <c r="N890" s="7"/>
      <c r="O890" s="7"/>
      <c r="P890" s="7"/>
      <c r="Q890" s="7"/>
      <c r="R890" s="7"/>
      <c r="S890" s="7"/>
    </row>
    <row r="891" spans="1:19">
      <c r="A891" s="7"/>
      <c r="B891" s="92"/>
      <c r="C891" s="92"/>
      <c r="D891" s="7"/>
      <c r="E891" s="7"/>
      <c r="F891" s="7"/>
      <c r="G891" s="7"/>
      <c r="H891" s="7"/>
      <c r="I891" s="7"/>
      <c r="J891" s="7"/>
      <c r="K891" s="7"/>
      <c r="L891" s="7"/>
      <c r="M891" s="7"/>
      <c r="N891" s="7"/>
      <c r="O891" s="7"/>
      <c r="P891" s="7"/>
      <c r="Q891" s="7"/>
      <c r="R891" s="7"/>
      <c r="S891" s="7"/>
    </row>
    <row r="892" spans="1:19">
      <c r="A892" s="7"/>
      <c r="B892" s="92"/>
      <c r="C892" s="92"/>
      <c r="D892" s="7"/>
      <c r="E892" s="7"/>
      <c r="F892" s="7"/>
      <c r="G892" s="7"/>
      <c r="H892" s="7"/>
      <c r="I892" s="7"/>
      <c r="J892" s="7"/>
      <c r="K892" s="7"/>
      <c r="L892" s="7"/>
      <c r="M892" s="7"/>
      <c r="N892" s="7"/>
      <c r="O892" s="7"/>
      <c r="P892" s="7"/>
      <c r="Q892" s="7"/>
      <c r="R892" s="7"/>
      <c r="S892" s="7"/>
    </row>
    <row r="893" spans="1:19">
      <c r="A893" s="7"/>
      <c r="B893" s="92"/>
      <c r="C893" s="92"/>
      <c r="D893" s="7"/>
      <c r="E893" s="7"/>
      <c r="F893" s="7"/>
      <c r="G893" s="7"/>
      <c r="H893" s="7"/>
      <c r="I893" s="7"/>
      <c r="J893" s="7"/>
      <c r="K893" s="7"/>
      <c r="L893" s="7"/>
      <c r="M893" s="7"/>
      <c r="N893" s="7"/>
      <c r="O893" s="7"/>
      <c r="P893" s="7"/>
      <c r="Q893" s="7"/>
      <c r="R893" s="7"/>
      <c r="S893" s="7"/>
    </row>
    <row r="894" spans="1:19">
      <c r="A894" s="7"/>
      <c r="B894" s="92"/>
      <c r="C894" s="92"/>
      <c r="D894" s="7"/>
      <c r="E894" s="7"/>
      <c r="F894" s="7"/>
      <c r="G894" s="7"/>
      <c r="H894" s="7"/>
      <c r="I894" s="7"/>
      <c r="J894" s="7"/>
      <c r="K894" s="7"/>
      <c r="L894" s="7"/>
      <c r="M894" s="7"/>
      <c r="N894" s="7"/>
      <c r="O894" s="7"/>
      <c r="P894" s="7"/>
      <c r="Q894" s="7"/>
      <c r="R894" s="7"/>
      <c r="S894" s="7"/>
    </row>
    <row r="895" spans="1:19">
      <c r="A895" s="7"/>
      <c r="B895" s="92"/>
      <c r="C895" s="92"/>
      <c r="D895" s="7"/>
      <c r="E895" s="7"/>
      <c r="F895" s="7"/>
      <c r="G895" s="7"/>
      <c r="H895" s="7"/>
      <c r="I895" s="7"/>
      <c r="J895" s="7"/>
      <c r="K895" s="7"/>
      <c r="L895" s="7"/>
      <c r="M895" s="7"/>
      <c r="N895" s="7"/>
      <c r="O895" s="7"/>
      <c r="P895" s="7"/>
      <c r="Q895" s="7"/>
      <c r="R895" s="7"/>
      <c r="S895" s="7"/>
    </row>
    <row r="896" spans="1:19">
      <c r="A896" s="7"/>
      <c r="B896" s="92"/>
      <c r="C896" s="92"/>
      <c r="D896" s="7"/>
      <c r="E896" s="7"/>
      <c r="F896" s="7"/>
      <c r="G896" s="7"/>
      <c r="H896" s="7"/>
      <c r="I896" s="7"/>
      <c r="J896" s="7"/>
      <c r="K896" s="7"/>
      <c r="L896" s="7"/>
      <c r="M896" s="7"/>
      <c r="N896" s="7"/>
      <c r="O896" s="7"/>
      <c r="P896" s="7"/>
      <c r="Q896" s="7"/>
      <c r="R896" s="7"/>
      <c r="S896" s="7"/>
    </row>
    <row r="897" spans="1:19">
      <c r="A897" s="7"/>
      <c r="B897" s="92"/>
      <c r="C897" s="92"/>
      <c r="D897" s="7"/>
      <c r="E897" s="7"/>
      <c r="F897" s="7"/>
      <c r="G897" s="7"/>
      <c r="H897" s="7"/>
      <c r="I897" s="7"/>
      <c r="J897" s="7"/>
      <c r="K897" s="7"/>
      <c r="L897" s="7"/>
      <c r="M897" s="7"/>
      <c r="N897" s="7"/>
      <c r="O897" s="7"/>
      <c r="P897" s="7"/>
      <c r="Q897" s="7"/>
      <c r="R897" s="7"/>
      <c r="S897" s="7"/>
    </row>
    <row r="898" spans="1:19">
      <c r="A898" s="7"/>
      <c r="B898" s="92"/>
      <c r="C898" s="92"/>
      <c r="D898" s="7"/>
      <c r="E898" s="7"/>
      <c r="F898" s="7"/>
      <c r="G898" s="7"/>
      <c r="H898" s="7"/>
      <c r="I898" s="7"/>
      <c r="J898" s="7"/>
      <c r="K898" s="7"/>
      <c r="L898" s="7"/>
      <c r="M898" s="7"/>
      <c r="N898" s="7"/>
      <c r="O898" s="7"/>
      <c r="P898" s="7"/>
      <c r="Q898" s="7"/>
      <c r="R898" s="7"/>
      <c r="S898" s="7"/>
    </row>
    <row r="899" spans="1:19">
      <c r="A899" s="7"/>
      <c r="B899" s="92"/>
      <c r="C899" s="92"/>
      <c r="D899" s="7"/>
      <c r="E899" s="7"/>
      <c r="F899" s="7"/>
      <c r="G899" s="7"/>
      <c r="H899" s="7"/>
      <c r="I899" s="7"/>
      <c r="J899" s="7"/>
      <c r="K899" s="7"/>
      <c r="L899" s="7"/>
      <c r="M899" s="7"/>
      <c r="N899" s="7"/>
      <c r="O899" s="7"/>
      <c r="P899" s="7"/>
      <c r="Q899" s="7"/>
      <c r="R899" s="7"/>
      <c r="S899" s="7"/>
    </row>
    <row r="900" spans="1:19">
      <c r="A900" s="7"/>
      <c r="B900" s="92"/>
      <c r="C900" s="92"/>
      <c r="D900" s="7"/>
      <c r="E900" s="7"/>
      <c r="F900" s="7"/>
      <c r="G900" s="7"/>
      <c r="H900" s="7"/>
      <c r="I900" s="7"/>
      <c r="J900" s="7"/>
      <c r="K900" s="7"/>
      <c r="L900" s="7"/>
      <c r="M900" s="7"/>
      <c r="N900" s="7"/>
      <c r="O900" s="7"/>
      <c r="P900" s="7"/>
      <c r="Q900" s="7"/>
      <c r="R900" s="7"/>
      <c r="S900" s="7"/>
    </row>
    <row r="901" spans="1:19">
      <c r="A901" s="7"/>
      <c r="B901" s="92"/>
      <c r="C901" s="92"/>
      <c r="D901" s="7"/>
      <c r="E901" s="7"/>
      <c r="F901" s="7"/>
      <c r="G901" s="7"/>
      <c r="H901" s="7"/>
      <c r="I901" s="7"/>
      <c r="J901" s="7"/>
      <c r="K901" s="7"/>
      <c r="L901" s="7"/>
      <c r="M901" s="7"/>
      <c r="N901" s="7"/>
      <c r="O901" s="7"/>
      <c r="P901" s="7"/>
      <c r="Q901" s="7"/>
      <c r="R901" s="7"/>
      <c r="S901" s="7"/>
    </row>
    <row r="902" spans="1:19">
      <c r="A902" s="7"/>
      <c r="B902" s="92"/>
      <c r="C902" s="92"/>
      <c r="D902" s="7"/>
      <c r="E902" s="7"/>
      <c r="F902" s="7"/>
      <c r="G902" s="7"/>
      <c r="H902" s="7"/>
      <c r="I902" s="7"/>
      <c r="J902" s="7"/>
      <c r="K902" s="7"/>
      <c r="L902" s="7"/>
      <c r="M902" s="7"/>
      <c r="N902" s="7"/>
      <c r="O902" s="7"/>
      <c r="P902" s="7"/>
      <c r="Q902" s="7"/>
      <c r="R902" s="7"/>
      <c r="S902" s="7"/>
    </row>
    <row r="903" spans="1:19">
      <c r="A903" s="7"/>
      <c r="B903" s="92"/>
      <c r="C903" s="92"/>
      <c r="D903" s="7"/>
      <c r="E903" s="7"/>
      <c r="F903" s="7"/>
      <c r="G903" s="7"/>
      <c r="H903" s="7"/>
      <c r="I903" s="7"/>
      <c r="J903" s="7"/>
      <c r="K903" s="7"/>
      <c r="L903" s="7"/>
      <c r="M903" s="7"/>
      <c r="N903" s="7"/>
      <c r="O903" s="7"/>
      <c r="P903" s="7"/>
      <c r="Q903" s="7"/>
      <c r="R903" s="7"/>
      <c r="S903" s="7"/>
    </row>
    <row r="904" spans="1:19">
      <c r="A904" s="7"/>
      <c r="B904" s="92"/>
      <c r="C904" s="92"/>
      <c r="D904" s="7"/>
      <c r="E904" s="7"/>
      <c r="F904" s="7"/>
      <c r="G904" s="7"/>
      <c r="H904" s="7"/>
      <c r="I904" s="7"/>
      <c r="J904" s="7"/>
      <c r="K904" s="7"/>
      <c r="L904" s="7"/>
      <c r="M904" s="7"/>
      <c r="N904" s="7"/>
      <c r="O904" s="7"/>
      <c r="P904" s="7"/>
      <c r="Q904" s="7"/>
      <c r="R904" s="7"/>
      <c r="S904" s="7"/>
    </row>
    <row r="905" spans="1:19">
      <c r="A905" s="7"/>
      <c r="B905" s="92"/>
      <c r="C905" s="92"/>
      <c r="D905" s="7"/>
      <c r="E905" s="7"/>
      <c r="F905" s="7"/>
      <c r="G905" s="7"/>
      <c r="H905" s="7"/>
      <c r="I905" s="7"/>
      <c r="J905" s="7"/>
      <c r="K905" s="7"/>
      <c r="L905" s="7"/>
      <c r="M905" s="7"/>
      <c r="N905" s="7"/>
      <c r="O905" s="7"/>
      <c r="P905" s="7"/>
      <c r="Q905" s="7"/>
      <c r="R905" s="7"/>
      <c r="S905" s="7"/>
    </row>
    <row r="906" spans="1:19">
      <c r="A906" s="7"/>
      <c r="B906" s="92"/>
      <c r="C906" s="92"/>
      <c r="D906" s="7"/>
      <c r="E906" s="7"/>
      <c r="F906" s="7"/>
      <c r="G906" s="7"/>
      <c r="H906" s="7"/>
      <c r="I906" s="7"/>
      <c r="J906" s="7"/>
      <c r="K906" s="7"/>
      <c r="L906" s="7"/>
      <c r="M906" s="7"/>
      <c r="N906" s="7"/>
      <c r="O906" s="7"/>
      <c r="P906" s="7"/>
      <c r="Q906" s="7"/>
      <c r="R906" s="7"/>
      <c r="S906" s="7"/>
    </row>
    <row r="907" spans="1:19">
      <c r="A907" s="7"/>
      <c r="B907" s="92"/>
      <c r="C907" s="92"/>
      <c r="D907" s="7"/>
      <c r="E907" s="7"/>
      <c r="F907" s="7"/>
      <c r="G907" s="7"/>
      <c r="H907" s="7"/>
      <c r="I907" s="7"/>
      <c r="J907" s="7"/>
      <c r="K907" s="7"/>
      <c r="L907" s="7"/>
      <c r="M907" s="7"/>
      <c r="N907" s="7"/>
      <c r="O907" s="7"/>
      <c r="P907" s="7"/>
      <c r="Q907" s="7"/>
      <c r="R907" s="7"/>
      <c r="S907" s="7"/>
    </row>
    <row r="908" spans="1:19">
      <c r="A908" s="7"/>
      <c r="B908" s="92"/>
      <c r="C908" s="92"/>
      <c r="D908" s="7"/>
      <c r="E908" s="7"/>
      <c r="F908" s="7"/>
      <c r="G908" s="7"/>
      <c r="H908" s="7"/>
      <c r="I908" s="7"/>
      <c r="J908" s="7"/>
      <c r="K908" s="7"/>
      <c r="L908" s="7"/>
      <c r="M908" s="7"/>
      <c r="N908" s="7"/>
      <c r="O908" s="7"/>
      <c r="P908" s="7"/>
      <c r="Q908" s="7"/>
      <c r="R908" s="7"/>
      <c r="S908" s="7"/>
    </row>
    <row r="909" spans="1:19">
      <c r="A909" s="7"/>
      <c r="B909" s="92"/>
      <c r="C909" s="92"/>
      <c r="D909" s="7"/>
      <c r="E909" s="7"/>
      <c r="F909" s="7"/>
      <c r="G909" s="7"/>
      <c r="H909" s="7"/>
      <c r="I909" s="7"/>
      <c r="J909" s="7"/>
      <c r="K909" s="7"/>
      <c r="L909" s="7"/>
      <c r="M909" s="7"/>
      <c r="N909" s="7"/>
      <c r="O909" s="7"/>
      <c r="P909" s="7"/>
      <c r="Q909" s="7"/>
      <c r="R909" s="7"/>
      <c r="S909" s="7"/>
    </row>
    <row r="910" spans="1:19">
      <c r="A910" s="7"/>
      <c r="B910" s="92"/>
      <c r="C910" s="92"/>
      <c r="D910" s="7"/>
      <c r="E910" s="7"/>
      <c r="F910" s="7"/>
      <c r="G910" s="7"/>
      <c r="H910" s="7"/>
      <c r="I910" s="7"/>
      <c r="J910" s="7"/>
      <c r="K910" s="7"/>
      <c r="L910" s="7"/>
      <c r="M910" s="7"/>
      <c r="N910" s="7"/>
      <c r="O910" s="7"/>
      <c r="P910" s="7"/>
      <c r="Q910" s="7"/>
      <c r="R910" s="7"/>
      <c r="S910" s="7"/>
    </row>
    <row r="911" spans="1:19">
      <c r="A911" s="7"/>
      <c r="B911" s="92"/>
      <c r="C911" s="92"/>
      <c r="D911" s="7"/>
      <c r="E911" s="7"/>
      <c r="F911" s="7"/>
      <c r="G911" s="7"/>
      <c r="H911" s="7"/>
      <c r="I911" s="7"/>
      <c r="J911" s="7"/>
      <c r="K911" s="7"/>
      <c r="L911" s="7"/>
      <c r="M911" s="7"/>
      <c r="N911" s="7"/>
      <c r="O911" s="7"/>
      <c r="P911" s="7"/>
      <c r="Q911" s="7"/>
      <c r="R911" s="7"/>
      <c r="S911" s="7"/>
    </row>
    <row r="912" spans="1:19">
      <c r="A912" s="7"/>
      <c r="B912" s="92"/>
      <c r="C912" s="92"/>
      <c r="D912" s="7"/>
      <c r="E912" s="7"/>
      <c r="F912" s="7"/>
      <c r="G912" s="7"/>
      <c r="H912" s="7"/>
      <c r="I912" s="7"/>
      <c r="J912" s="7"/>
      <c r="K912" s="7"/>
      <c r="L912" s="7"/>
      <c r="M912" s="7"/>
      <c r="N912" s="7"/>
      <c r="O912" s="7"/>
      <c r="P912" s="7"/>
      <c r="Q912" s="7"/>
      <c r="R912" s="7"/>
      <c r="S912" s="7"/>
    </row>
    <row r="913" spans="1:19">
      <c r="A913" s="7"/>
      <c r="B913" s="92"/>
      <c r="C913" s="92"/>
      <c r="D913" s="7"/>
      <c r="E913" s="7"/>
      <c r="F913" s="7"/>
      <c r="G913" s="7"/>
      <c r="H913" s="7"/>
      <c r="I913" s="7"/>
      <c r="J913" s="7"/>
      <c r="K913" s="7"/>
      <c r="L913" s="7"/>
      <c r="M913" s="7"/>
      <c r="N913" s="7"/>
      <c r="O913" s="7"/>
      <c r="P913" s="7"/>
      <c r="Q913" s="7"/>
      <c r="R913" s="7"/>
      <c r="S913" s="7"/>
    </row>
    <row r="914" spans="1:19">
      <c r="A914" s="7"/>
      <c r="B914" s="92"/>
      <c r="C914" s="92"/>
      <c r="D914" s="7"/>
      <c r="E914" s="7"/>
      <c r="F914" s="7"/>
      <c r="G914" s="7"/>
      <c r="H914" s="7"/>
      <c r="I914" s="7"/>
      <c r="J914" s="7"/>
      <c r="K914" s="7"/>
      <c r="L914" s="7"/>
      <c r="M914" s="7"/>
      <c r="N914" s="7"/>
      <c r="O914" s="7"/>
      <c r="P914" s="7"/>
      <c r="Q914" s="7"/>
      <c r="R914" s="7"/>
      <c r="S914" s="7"/>
    </row>
    <row r="915" spans="1:19">
      <c r="A915" s="7"/>
      <c r="B915" s="92"/>
      <c r="C915" s="92"/>
      <c r="D915" s="7"/>
      <c r="E915" s="7"/>
      <c r="F915" s="7"/>
      <c r="G915" s="7"/>
      <c r="H915" s="7"/>
      <c r="I915" s="7"/>
      <c r="J915" s="7"/>
      <c r="K915" s="7"/>
      <c r="L915" s="7"/>
      <c r="M915" s="7"/>
      <c r="N915" s="7"/>
      <c r="O915" s="7"/>
      <c r="P915" s="7"/>
      <c r="Q915" s="7"/>
      <c r="R915" s="7"/>
      <c r="S915" s="7"/>
    </row>
    <row r="916" spans="1:19">
      <c r="A916" s="7"/>
      <c r="B916" s="92"/>
      <c r="C916" s="92"/>
      <c r="D916" s="7"/>
      <c r="E916" s="7"/>
      <c r="F916" s="7"/>
      <c r="G916" s="7"/>
      <c r="H916" s="7"/>
      <c r="I916" s="7"/>
      <c r="J916" s="7"/>
      <c r="K916" s="7"/>
      <c r="L916" s="7"/>
      <c r="M916" s="7"/>
      <c r="N916" s="7"/>
      <c r="O916" s="7"/>
      <c r="P916" s="7"/>
      <c r="Q916" s="7"/>
      <c r="R916" s="7"/>
      <c r="S916" s="7"/>
    </row>
    <row r="917" spans="1:19">
      <c r="A917" s="7"/>
      <c r="B917" s="92"/>
      <c r="C917" s="92"/>
      <c r="D917" s="7"/>
      <c r="E917" s="7"/>
      <c r="F917" s="7"/>
      <c r="G917" s="7"/>
      <c r="H917" s="7"/>
      <c r="I917" s="7"/>
      <c r="J917" s="7"/>
      <c r="K917" s="7"/>
      <c r="L917" s="7"/>
      <c r="M917" s="7"/>
      <c r="N917" s="7"/>
      <c r="O917" s="7"/>
      <c r="P917" s="7"/>
      <c r="Q917" s="7"/>
      <c r="R917" s="7"/>
      <c r="S917" s="7"/>
    </row>
    <row r="918" spans="1:19">
      <c r="A918" s="7"/>
      <c r="B918" s="92"/>
      <c r="C918" s="92"/>
      <c r="D918" s="7"/>
      <c r="E918" s="7"/>
      <c r="F918" s="7"/>
      <c r="G918" s="7"/>
      <c r="H918" s="7"/>
      <c r="I918" s="7"/>
      <c r="J918" s="7"/>
      <c r="K918" s="7"/>
      <c r="L918" s="7"/>
      <c r="M918" s="7"/>
      <c r="N918" s="7"/>
      <c r="O918" s="7"/>
      <c r="P918" s="7"/>
      <c r="Q918" s="7"/>
      <c r="R918" s="7"/>
      <c r="S918" s="7"/>
    </row>
    <row r="919" spans="1:19">
      <c r="A919" s="7"/>
      <c r="B919" s="92"/>
      <c r="C919" s="92"/>
      <c r="D919" s="7"/>
      <c r="E919" s="7"/>
      <c r="F919" s="7"/>
      <c r="G919" s="7"/>
      <c r="H919" s="7"/>
      <c r="I919" s="7"/>
      <c r="J919" s="7"/>
      <c r="K919" s="7"/>
      <c r="L919" s="7"/>
      <c r="M919" s="7"/>
      <c r="N919" s="7"/>
      <c r="O919" s="7"/>
      <c r="P919" s="7"/>
      <c r="Q919" s="7"/>
      <c r="R919" s="7"/>
      <c r="S919" s="7"/>
    </row>
    <row r="920" spans="1:19">
      <c r="A920" s="7"/>
      <c r="B920" s="92"/>
      <c r="C920" s="92"/>
      <c r="D920" s="7"/>
      <c r="E920" s="7"/>
      <c r="F920" s="7"/>
      <c r="G920" s="7"/>
      <c r="H920" s="7"/>
      <c r="I920" s="7"/>
      <c r="J920" s="7"/>
      <c r="K920" s="7"/>
      <c r="L920" s="7"/>
      <c r="M920" s="7"/>
      <c r="N920" s="7"/>
      <c r="O920" s="7"/>
      <c r="P920" s="7"/>
      <c r="Q920" s="7"/>
      <c r="R920" s="7"/>
      <c r="S920" s="7"/>
    </row>
    <row r="921" spans="1:19">
      <c r="A921" s="7"/>
      <c r="B921" s="92"/>
      <c r="C921" s="92"/>
      <c r="D921" s="7"/>
      <c r="E921" s="7"/>
      <c r="F921" s="7"/>
      <c r="G921" s="7"/>
      <c r="H921" s="7"/>
      <c r="I921" s="7"/>
      <c r="J921" s="7"/>
      <c r="K921" s="7"/>
      <c r="L921" s="7"/>
      <c r="M921" s="7"/>
      <c r="N921" s="7"/>
      <c r="O921" s="7"/>
      <c r="P921" s="7"/>
      <c r="Q921" s="7"/>
      <c r="R921" s="7"/>
      <c r="S921" s="7"/>
    </row>
    <row r="922" spans="1:19">
      <c r="A922" s="7"/>
      <c r="B922" s="92"/>
      <c r="C922" s="92"/>
      <c r="D922" s="7"/>
      <c r="E922" s="7"/>
      <c r="F922" s="7"/>
      <c r="G922" s="7"/>
      <c r="H922" s="7"/>
      <c r="I922" s="7"/>
      <c r="J922" s="7"/>
      <c r="K922" s="7"/>
      <c r="L922" s="7"/>
      <c r="M922" s="7"/>
      <c r="N922" s="7"/>
      <c r="O922" s="7"/>
      <c r="P922" s="7"/>
      <c r="Q922" s="7"/>
      <c r="R922" s="7"/>
      <c r="S922" s="7"/>
    </row>
    <row r="923" spans="1:19">
      <c r="A923" s="7"/>
      <c r="B923" s="92"/>
      <c r="C923" s="92"/>
      <c r="D923" s="7"/>
      <c r="E923" s="7"/>
      <c r="F923" s="7"/>
      <c r="G923" s="7"/>
      <c r="H923" s="7"/>
      <c r="I923" s="7"/>
      <c r="J923" s="7"/>
      <c r="K923" s="7"/>
      <c r="L923" s="7"/>
      <c r="M923" s="7"/>
      <c r="N923" s="7"/>
      <c r="O923" s="7"/>
      <c r="P923" s="7"/>
      <c r="Q923" s="7"/>
      <c r="R923" s="7"/>
      <c r="S923" s="7"/>
    </row>
    <row r="924" spans="1:19">
      <c r="A924" s="7"/>
      <c r="B924" s="92"/>
      <c r="C924" s="92"/>
      <c r="D924" s="7"/>
      <c r="E924" s="7"/>
      <c r="F924" s="7"/>
      <c r="G924" s="7"/>
      <c r="H924" s="7"/>
      <c r="I924" s="7"/>
      <c r="J924" s="7"/>
      <c r="K924" s="7"/>
      <c r="L924" s="7"/>
      <c r="M924" s="7"/>
      <c r="N924" s="7"/>
      <c r="O924" s="7"/>
      <c r="P924" s="7"/>
      <c r="Q924" s="7"/>
      <c r="R924" s="7"/>
      <c r="S924" s="7"/>
    </row>
    <row r="925" spans="1:19">
      <c r="A925" s="7"/>
      <c r="B925" s="92"/>
      <c r="C925" s="92"/>
      <c r="D925" s="7"/>
      <c r="E925" s="7"/>
      <c r="F925" s="7"/>
      <c r="G925" s="7"/>
      <c r="H925" s="7"/>
      <c r="I925" s="7"/>
      <c r="J925" s="7"/>
      <c r="K925" s="7"/>
      <c r="L925" s="7"/>
      <c r="M925" s="7"/>
      <c r="N925" s="7"/>
      <c r="O925" s="7"/>
      <c r="P925" s="7"/>
      <c r="Q925" s="7"/>
      <c r="R925" s="7"/>
      <c r="S925" s="7"/>
    </row>
    <row r="926" spans="1:19">
      <c r="A926" s="7"/>
      <c r="B926" s="92"/>
      <c r="C926" s="92"/>
      <c r="D926" s="7"/>
      <c r="E926" s="7"/>
      <c r="F926" s="7"/>
      <c r="G926" s="7"/>
      <c r="H926" s="7"/>
      <c r="I926" s="7"/>
      <c r="J926" s="7"/>
      <c r="K926" s="7"/>
      <c r="L926" s="7"/>
      <c r="M926" s="7"/>
      <c r="N926" s="7"/>
      <c r="O926" s="7"/>
      <c r="P926" s="7"/>
      <c r="Q926" s="7"/>
      <c r="R926" s="7"/>
      <c r="S926" s="7"/>
    </row>
    <row r="927" spans="1:19">
      <c r="A927" s="7"/>
      <c r="B927" s="92"/>
      <c r="C927" s="92"/>
      <c r="D927" s="7"/>
      <c r="E927" s="7"/>
      <c r="F927" s="7"/>
      <c r="G927" s="7"/>
      <c r="H927" s="7"/>
      <c r="I927" s="7"/>
      <c r="J927" s="7"/>
      <c r="K927" s="7"/>
      <c r="L927" s="7"/>
      <c r="M927" s="7"/>
      <c r="N927" s="7"/>
      <c r="O927" s="7"/>
      <c r="P927" s="7"/>
      <c r="Q927" s="7"/>
      <c r="R927" s="7"/>
      <c r="S927" s="7"/>
    </row>
    <row r="928" spans="1:19">
      <c r="A928" s="7"/>
      <c r="B928" s="92"/>
      <c r="C928" s="92"/>
      <c r="D928" s="7"/>
      <c r="E928" s="7"/>
      <c r="F928" s="7"/>
      <c r="G928" s="7"/>
      <c r="H928" s="7"/>
      <c r="I928" s="7"/>
      <c r="J928" s="7"/>
      <c r="K928" s="7"/>
      <c r="L928" s="7"/>
      <c r="M928" s="7"/>
      <c r="N928" s="7"/>
      <c r="O928" s="7"/>
      <c r="P928" s="7"/>
      <c r="Q928" s="7"/>
      <c r="R928" s="7"/>
      <c r="S928" s="7"/>
    </row>
    <row r="929" spans="1:19">
      <c r="A929" s="7"/>
      <c r="B929" s="92"/>
      <c r="C929" s="92"/>
      <c r="D929" s="7"/>
      <c r="E929" s="7"/>
      <c r="F929" s="7"/>
      <c r="G929" s="7"/>
      <c r="H929" s="7"/>
      <c r="I929" s="7"/>
      <c r="J929" s="7"/>
      <c r="K929" s="7"/>
      <c r="L929" s="7"/>
      <c r="M929" s="7"/>
      <c r="N929" s="7"/>
      <c r="O929" s="7"/>
      <c r="P929" s="7"/>
      <c r="Q929" s="7"/>
      <c r="R929" s="7"/>
      <c r="S929" s="7"/>
    </row>
    <row r="930" spans="1:19">
      <c r="A930" s="7"/>
      <c r="B930" s="92"/>
      <c r="C930" s="92"/>
      <c r="D930" s="7"/>
      <c r="E930" s="7"/>
      <c r="F930" s="7"/>
      <c r="G930" s="7"/>
      <c r="H930" s="7"/>
      <c r="I930" s="7"/>
      <c r="J930" s="7"/>
      <c r="K930" s="7"/>
      <c r="L930" s="7"/>
      <c r="M930" s="7"/>
      <c r="N930" s="7"/>
      <c r="O930" s="7"/>
      <c r="P930" s="7"/>
      <c r="Q930" s="7"/>
      <c r="R930" s="7"/>
      <c r="S930" s="7"/>
    </row>
    <row r="931" spans="1:19">
      <c r="A931" s="7"/>
      <c r="B931" s="92"/>
      <c r="C931" s="92"/>
      <c r="D931" s="7"/>
      <c r="E931" s="7"/>
      <c r="F931" s="7"/>
      <c r="G931" s="7"/>
      <c r="H931" s="7"/>
      <c r="I931" s="7"/>
      <c r="J931" s="7"/>
      <c r="K931" s="7"/>
      <c r="L931" s="7"/>
      <c r="M931" s="7"/>
      <c r="N931" s="7"/>
      <c r="O931" s="7"/>
      <c r="P931" s="7"/>
      <c r="Q931" s="7"/>
      <c r="R931" s="7"/>
      <c r="S931" s="7"/>
    </row>
    <row r="932" spans="1:19">
      <c r="A932" s="7"/>
      <c r="B932" s="92"/>
      <c r="C932" s="92"/>
      <c r="D932" s="7"/>
      <c r="E932" s="7"/>
      <c r="F932" s="7"/>
      <c r="G932" s="7"/>
      <c r="H932" s="7"/>
      <c r="I932" s="7"/>
      <c r="J932" s="7"/>
      <c r="K932" s="7"/>
      <c r="L932" s="7"/>
      <c r="M932" s="7"/>
      <c r="N932" s="7"/>
      <c r="O932" s="7"/>
      <c r="P932" s="7"/>
      <c r="Q932" s="7"/>
      <c r="R932" s="7"/>
      <c r="S932" s="7"/>
    </row>
    <row r="933" spans="1:19">
      <c r="A933" s="7"/>
      <c r="B933" s="92"/>
      <c r="C933" s="92"/>
      <c r="D933" s="7"/>
      <c r="E933" s="7"/>
      <c r="F933" s="7"/>
      <c r="G933" s="7"/>
      <c r="H933" s="7"/>
      <c r="I933" s="7"/>
      <c r="J933" s="7"/>
      <c r="K933" s="7"/>
      <c r="L933" s="7"/>
      <c r="M933" s="7"/>
      <c r="N933" s="7"/>
      <c r="O933" s="7"/>
      <c r="P933" s="7"/>
      <c r="Q933" s="7"/>
      <c r="R933" s="7"/>
      <c r="S933" s="7"/>
    </row>
    <row r="934" spans="1:19">
      <c r="A934" s="7"/>
      <c r="B934" s="92"/>
      <c r="C934" s="92"/>
      <c r="D934" s="7"/>
      <c r="E934" s="7"/>
      <c r="F934" s="7"/>
      <c r="G934" s="7"/>
      <c r="H934" s="7"/>
      <c r="I934" s="7"/>
      <c r="J934" s="7"/>
      <c r="K934" s="7"/>
      <c r="L934" s="7"/>
      <c r="M934" s="7"/>
      <c r="N934" s="7"/>
      <c r="O934" s="7"/>
      <c r="P934" s="7"/>
      <c r="Q934" s="7"/>
      <c r="R934" s="7"/>
      <c r="S934" s="7"/>
    </row>
    <row r="935" spans="1:19">
      <c r="A935" s="7"/>
      <c r="B935" s="92"/>
      <c r="C935" s="92"/>
      <c r="D935" s="7"/>
      <c r="E935" s="7"/>
      <c r="F935" s="7"/>
      <c r="G935" s="7"/>
      <c r="H935" s="7"/>
      <c r="I935" s="7"/>
      <c r="J935" s="7"/>
      <c r="K935" s="7"/>
      <c r="L935" s="7"/>
      <c r="M935" s="7"/>
      <c r="N935" s="7"/>
      <c r="O935" s="7"/>
      <c r="P935" s="7"/>
      <c r="Q935" s="7"/>
      <c r="R935" s="7"/>
      <c r="S935" s="7"/>
    </row>
    <row r="936" spans="1:19">
      <c r="A936" s="7"/>
      <c r="B936" s="92"/>
      <c r="C936" s="92"/>
      <c r="D936" s="7"/>
      <c r="E936" s="7"/>
      <c r="F936" s="7"/>
      <c r="G936" s="7"/>
      <c r="H936" s="7"/>
      <c r="I936" s="7"/>
      <c r="J936" s="7"/>
      <c r="K936" s="7"/>
      <c r="L936" s="7"/>
      <c r="M936" s="7"/>
      <c r="N936" s="7"/>
      <c r="O936" s="7"/>
      <c r="P936" s="7"/>
      <c r="Q936" s="7"/>
      <c r="R936" s="7"/>
      <c r="S936" s="7"/>
    </row>
    <row r="937" spans="1:19">
      <c r="A937" s="7"/>
      <c r="B937" s="92"/>
      <c r="C937" s="92"/>
      <c r="D937" s="7"/>
      <c r="E937" s="7"/>
      <c r="F937" s="7"/>
      <c r="G937" s="7"/>
      <c r="H937" s="7"/>
      <c r="I937" s="7"/>
      <c r="J937" s="7"/>
      <c r="K937" s="7"/>
      <c r="L937" s="7"/>
      <c r="M937" s="7"/>
      <c r="N937" s="7"/>
      <c r="O937" s="7"/>
      <c r="P937" s="7"/>
      <c r="Q937" s="7"/>
      <c r="R937" s="7"/>
      <c r="S937" s="7"/>
    </row>
    <row r="938" spans="1:19">
      <c r="A938" s="7"/>
      <c r="B938" s="92"/>
      <c r="C938" s="92"/>
      <c r="D938" s="7"/>
      <c r="E938" s="7"/>
      <c r="F938" s="7"/>
      <c r="G938" s="7"/>
      <c r="H938" s="7"/>
      <c r="I938" s="7"/>
      <c r="J938" s="7"/>
      <c r="K938" s="7"/>
      <c r="L938" s="7"/>
      <c r="M938" s="7"/>
      <c r="N938" s="7"/>
      <c r="O938" s="7"/>
      <c r="P938" s="7"/>
      <c r="Q938" s="7"/>
      <c r="R938" s="7"/>
      <c r="S938" s="7"/>
    </row>
    <row r="939" spans="1:19">
      <c r="A939" s="7"/>
      <c r="B939" s="92"/>
      <c r="C939" s="92"/>
      <c r="D939" s="7"/>
      <c r="E939" s="7"/>
      <c r="F939" s="7"/>
      <c r="G939" s="7"/>
      <c r="H939" s="7"/>
      <c r="I939" s="7"/>
      <c r="J939" s="7"/>
      <c r="K939" s="7"/>
      <c r="L939" s="7"/>
      <c r="M939" s="7"/>
      <c r="N939" s="7"/>
      <c r="O939" s="7"/>
      <c r="P939" s="7"/>
      <c r="Q939" s="7"/>
      <c r="R939" s="7"/>
      <c r="S939" s="7"/>
    </row>
    <row r="940" spans="1:19">
      <c r="A940" s="7"/>
      <c r="B940" s="92"/>
      <c r="C940" s="92"/>
      <c r="D940" s="7"/>
      <c r="E940" s="7"/>
      <c r="F940" s="7"/>
      <c r="G940" s="7"/>
      <c r="H940" s="7"/>
      <c r="I940" s="7"/>
      <c r="J940" s="7"/>
      <c r="K940" s="7"/>
      <c r="L940" s="7"/>
      <c r="M940" s="7"/>
      <c r="N940" s="7"/>
      <c r="O940" s="7"/>
      <c r="P940" s="7"/>
      <c r="Q940" s="7"/>
      <c r="R940" s="7"/>
      <c r="S940" s="7"/>
    </row>
    <row r="941" spans="1:19">
      <c r="A941" s="7"/>
      <c r="B941" s="92"/>
      <c r="C941" s="92"/>
      <c r="D941" s="7"/>
      <c r="E941" s="7"/>
      <c r="F941" s="7"/>
      <c r="G941" s="7"/>
      <c r="H941" s="7"/>
      <c r="I941" s="7"/>
      <c r="J941" s="7"/>
      <c r="K941" s="7"/>
      <c r="L941" s="7"/>
      <c r="M941" s="7"/>
      <c r="N941" s="7"/>
      <c r="O941" s="7"/>
      <c r="P941" s="7"/>
      <c r="Q941" s="7"/>
      <c r="R941" s="7"/>
      <c r="S941" s="7"/>
    </row>
    <row r="942" spans="1:19">
      <c r="A942" s="7"/>
      <c r="B942" s="92"/>
      <c r="C942" s="92"/>
      <c r="D942" s="7"/>
      <c r="E942" s="7"/>
      <c r="F942" s="7"/>
      <c r="G942" s="7"/>
      <c r="H942" s="7"/>
      <c r="I942" s="7"/>
      <c r="J942" s="7"/>
      <c r="K942" s="7"/>
      <c r="L942" s="7"/>
      <c r="M942" s="7"/>
      <c r="N942" s="7"/>
      <c r="O942" s="7"/>
      <c r="P942" s="7"/>
      <c r="Q942" s="7"/>
      <c r="R942" s="7"/>
      <c r="S942" s="7"/>
    </row>
    <row r="943" spans="1:19">
      <c r="A943" s="7"/>
      <c r="B943" s="92"/>
      <c r="C943" s="92"/>
      <c r="D943" s="7"/>
      <c r="E943" s="7"/>
      <c r="F943" s="7"/>
      <c r="G943" s="7"/>
      <c r="H943" s="7"/>
      <c r="I943" s="7"/>
      <c r="J943" s="7"/>
      <c r="K943" s="7"/>
      <c r="L943" s="7"/>
      <c r="M943" s="7"/>
      <c r="N943" s="7"/>
      <c r="O943" s="7"/>
      <c r="P943" s="7"/>
      <c r="Q943" s="7"/>
      <c r="R943" s="7"/>
      <c r="S943" s="7"/>
    </row>
    <row r="944" spans="1:19">
      <c r="A944" s="7"/>
      <c r="B944" s="92"/>
      <c r="C944" s="92"/>
      <c r="D944" s="7"/>
      <c r="E944" s="7"/>
      <c r="F944" s="7"/>
      <c r="G944" s="7"/>
      <c r="H944" s="7"/>
      <c r="I944" s="7"/>
      <c r="J944" s="7"/>
      <c r="K944" s="7"/>
      <c r="L944" s="7"/>
      <c r="M944" s="7"/>
      <c r="N944" s="7"/>
      <c r="O944" s="7"/>
      <c r="P944" s="7"/>
      <c r="Q944" s="7"/>
      <c r="R944" s="7"/>
      <c r="S944" s="7"/>
    </row>
    <row r="945" spans="1:19">
      <c r="A945" s="7"/>
      <c r="B945" s="92"/>
      <c r="C945" s="92"/>
      <c r="D945" s="7"/>
      <c r="E945" s="7"/>
      <c r="F945" s="7"/>
      <c r="G945" s="7"/>
      <c r="H945" s="7"/>
      <c r="I945" s="7"/>
      <c r="J945" s="7"/>
      <c r="K945" s="7"/>
      <c r="L945" s="7"/>
      <c r="M945" s="7"/>
      <c r="N945" s="7"/>
      <c r="O945" s="7"/>
      <c r="P945" s="7"/>
      <c r="Q945" s="7"/>
      <c r="R945" s="7"/>
      <c r="S945" s="7"/>
    </row>
    <row r="946" spans="1:19">
      <c r="A946" s="7"/>
      <c r="B946" s="92"/>
      <c r="C946" s="92"/>
      <c r="D946" s="7"/>
      <c r="E946" s="7"/>
      <c r="F946" s="7"/>
      <c r="G946" s="7"/>
      <c r="H946" s="7"/>
      <c r="I946" s="7"/>
      <c r="J946" s="7"/>
      <c r="K946" s="7"/>
      <c r="L946" s="7"/>
      <c r="M946" s="7"/>
      <c r="N946" s="7"/>
      <c r="O946" s="7"/>
      <c r="P946" s="7"/>
      <c r="Q946" s="7"/>
      <c r="R946" s="7"/>
      <c r="S946" s="7"/>
    </row>
    <row r="947" spans="1:19">
      <c r="A947" s="7"/>
      <c r="B947" s="92"/>
      <c r="C947" s="92"/>
      <c r="D947" s="7"/>
      <c r="E947" s="7"/>
      <c r="F947" s="7"/>
      <c r="G947" s="7"/>
      <c r="H947" s="7"/>
      <c r="I947" s="7"/>
      <c r="J947" s="7"/>
      <c r="K947" s="7"/>
      <c r="L947" s="7"/>
      <c r="M947" s="7"/>
      <c r="N947" s="7"/>
      <c r="O947" s="7"/>
      <c r="P947" s="7"/>
      <c r="Q947" s="7"/>
      <c r="R947" s="7"/>
      <c r="S947" s="7"/>
    </row>
    <row r="948" spans="1:19">
      <c r="A948" s="7"/>
      <c r="B948" s="92"/>
      <c r="C948" s="92"/>
      <c r="D948" s="7"/>
      <c r="E948" s="7"/>
      <c r="F948" s="7"/>
      <c r="G948" s="7"/>
      <c r="H948" s="7"/>
      <c r="I948" s="7"/>
      <c r="J948" s="7"/>
      <c r="K948" s="7"/>
      <c r="L948" s="7"/>
      <c r="M948" s="7"/>
      <c r="N948" s="7"/>
      <c r="O948" s="7"/>
      <c r="P948" s="7"/>
      <c r="Q948" s="7"/>
      <c r="R948" s="7"/>
      <c r="S948" s="7"/>
    </row>
    <row r="949" spans="1:19">
      <c r="A949" s="7"/>
      <c r="B949" s="92"/>
      <c r="C949" s="92"/>
      <c r="D949" s="7"/>
      <c r="E949" s="7"/>
      <c r="F949" s="7"/>
      <c r="G949" s="7"/>
      <c r="H949" s="7"/>
      <c r="I949" s="7"/>
      <c r="J949" s="7"/>
      <c r="K949" s="7"/>
      <c r="L949" s="7"/>
      <c r="M949" s="7"/>
      <c r="N949" s="7"/>
      <c r="O949" s="7"/>
      <c r="P949" s="7"/>
      <c r="Q949" s="7"/>
      <c r="R949" s="7"/>
      <c r="S949" s="7"/>
    </row>
    <row r="950" spans="1:19">
      <c r="A950" s="7"/>
      <c r="B950" s="92"/>
      <c r="C950" s="92"/>
      <c r="D950" s="7"/>
      <c r="E950" s="7"/>
      <c r="F950" s="7"/>
      <c r="G950" s="7"/>
      <c r="H950" s="7"/>
      <c r="I950" s="7"/>
      <c r="J950" s="7"/>
      <c r="K950" s="7"/>
      <c r="L950" s="7"/>
      <c r="M950" s="7"/>
      <c r="N950" s="7"/>
      <c r="O950" s="7"/>
      <c r="P950" s="7"/>
      <c r="Q950" s="7"/>
      <c r="R950" s="7"/>
      <c r="S950" s="7"/>
    </row>
    <row r="951" spans="1:19">
      <c r="A951" s="7"/>
      <c r="B951" s="92"/>
      <c r="C951" s="92"/>
      <c r="D951" s="7"/>
      <c r="E951" s="7"/>
      <c r="F951" s="7"/>
      <c r="G951" s="7"/>
      <c r="H951" s="7"/>
      <c r="I951" s="7"/>
      <c r="J951" s="7"/>
      <c r="K951" s="7"/>
      <c r="L951" s="7"/>
      <c r="M951" s="7"/>
      <c r="N951" s="7"/>
      <c r="O951" s="7"/>
      <c r="P951" s="7"/>
      <c r="Q951" s="7"/>
      <c r="R951" s="7"/>
      <c r="S951" s="7"/>
    </row>
    <row r="952" spans="1:19">
      <c r="A952" s="7"/>
      <c r="B952" s="92"/>
      <c r="C952" s="92"/>
      <c r="D952" s="7"/>
      <c r="E952" s="7"/>
      <c r="F952" s="7"/>
      <c r="G952" s="7"/>
      <c r="H952" s="7"/>
      <c r="I952" s="7"/>
      <c r="J952" s="7"/>
      <c r="K952" s="7"/>
      <c r="L952" s="7"/>
      <c r="M952" s="7"/>
      <c r="N952" s="7"/>
      <c r="O952" s="7"/>
      <c r="P952" s="7"/>
      <c r="Q952" s="7"/>
      <c r="R952" s="7"/>
      <c r="S952" s="7"/>
    </row>
    <row r="953" spans="1:19">
      <c r="A953" s="7"/>
      <c r="B953" s="92"/>
      <c r="C953" s="92"/>
      <c r="D953" s="7"/>
      <c r="E953" s="7"/>
      <c r="F953" s="7"/>
      <c r="G953" s="7"/>
      <c r="H953" s="7"/>
      <c r="I953" s="7"/>
      <c r="J953" s="7"/>
      <c r="K953" s="7"/>
      <c r="L953" s="7"/>
      <c r="M953" s="7"/>
      <c r="N953" s="7"/>
      <c r="O953" s="7"/>
      <c r="P953" s="7"/>
      <c r="Q953" s="7"/>
      <c r="R953" s="7"/>
      <c r="S953" s="7"/>
    </row>
    <row r="954" spans="1:19">
      <c r="A954" s="7"/>
      <c r="B954" s="92"/>
      <c r="C954" s="92"/>
      <c r="D954" s="7"/>
      <c r="E954" s="7"/>
      <c r="F954" s="7"/>
      <c r="G954" s="7"/>
      <c r="H954" s="7"/>
      <c r="I954" s="7"/>
      <c r="J954" s="7"/>
      <c r="K954" s="7"/>
      <c r="L954" s="7"/>
      <c r="M954" s="7"/>
      <c r="N954" s="7"/>
      <c r="O954" s="7"/>
      <c r="P954" s="7"/>
      <c r="Q954" s="7"/>
      <c r="R954" s="7"/>
      <c r="S954" s="7"/>
    </row>
    <row r="955" spans="1:19">
      <c r="A955" s="7"/>
      <c r="B955" s="92"/>
      <c r="C955" s="92"/>
      <c r="D955" s="7"/>
      <c r="E955" s="7"/>
      <c r="F955" s="7"/>
      <c r="G955" s="7"/>
      <c r="H955" s="7"/>
      <c r="I955" s="7"/>
      <c r="J955" s="7"/>
      <c r="K955" s="7"/>
      <c r="L955" s="7"/>
      <c r="M955" s="7"/>
      <c r="N955" s="7"/>
      <c r="O955" s="7"/>
      <c r="P955" s="7"/>
      <c r="Q955" s="7"/>
      <c r="R955" s="7"/>
      <c r="S955" s="7"/>
    </row>
    <row r="956" spans="1:19">
      <c r="A956" s="7"/>
      <c r="B956" s="92"/>
      <c r="C956" s="92"/>
      <c r="D956" s="7"/>
      <c r="E956" s="7"/>
      <c r="F956" s="7"/>
      <c r="G956" s="7"/>
      <c r="H956" s="7"/>
      <c r="I956" s="7"/>
      <c r="J956" s="7"/>
      <c r="K956" s="7"/>
      <c r="L956" s="7"/>
      <c r="M956" s="7"/>
      <c r="N956" s="7"/>
      <c r="O956" s="7"/>
      <c r="P956" s="7"/>
      <c r="Q956" s="7"/>
      <c r="R956" s="7"/>
      <c r="S956" s="7"/>
    </row>
    <row r="957" spans="1:19">
      <c r="A957" s="7"/>
      <c r="B957" s="92"/>
      <c r="C957" s="92"/>
      <c r="D957" s="7"/>
      <c r="E957" s="7"/>
      <c r="F957" s="7"/>
      <c r="G957" s="7"/>
      <c r="H957" s="7"/>
      <c r="I957" s="7"/>
      <c r="J957" s="7"/>
      <c r="K957" s="7"/>
      <c r="L957" s="7"/>
      <c r="M957" s="7"/>
      <c r="N957" s="7"/>
      <c r="O957" s="7"/>
      <c r="P957" s="7"/>
      <c r="Q957" s="7"/>
      <c r="R957" s="7"/>
      <c r="S957" s="7"/>
    </row>
    <row r="958" spans="1:19">
      <c r="A958" s="7"/>
      <c r="B958" s="92"/>
      <c r="C958" s="92"/>
      <c r="D958" s="7"/>
      <c r="E958" s="7"/>
      <c r="F958" s="7"/>
      <c r="G958" s="7"/>
      <c r="H958" s="7"/>
      <c r="I958" s="7"/>
      <c r="J958" s="7"/>
      <c r="K958" s="7"/>
      <c r="L958" s="7"/>
      <c r="M958" s="7"/>
      <c r="N958" s="7"/>
      <c r="O958" s="7"/>
      <c r="P958" s="7"/>
      <c r="Q958" s="7"/>
      <c r="R958" s="7"/>
      <c r="S958" s="7"/>
    </row>
    <row r="959" spans="1:19">
      <c r="A959" s="7"/>
      <c r="B959" s="92"/>
      <c r="C959" s="92"/>
      <c r="D959" s="7"/>
      <c r="E959" s="7"/>
      <c r="F959" s="7"/>
      <c r="G959" s="7"/>
      <c r="H959" s="7"/>
      <c r="I959" s="7"/>
      <c r="J959" s="7"/>
      <c r="K959" s="7"/>
      <c r="L959" s="7"/>
      <c r="M959" s="7"/>
      <c r="N959" s="7"/>
      <c r="O959" s="7"/>
      <c r="P959" s="7"/>
      <c r="Q959" s="7"/>
      <c r="R959" s="7"/>
      <c r="S959" s="7"/>
    </row>
    <row r="960" spans="1:19">
      <c r="A960" s="7"/>
      <c r="B960" s="92"/>
      <c r="C960" s="92"/>
      <c r="D960" s="7"/>
      <c r="E960" s="7"/>
      <c r="F960" s="7"/>
      <c r="G960" s="7"/>
      <c r="H960" s="7"/>
      <c r="I960" s="7"/>
      <c r="J960" s="7"/>
      <c r="K960" s="7"/>
      <c r="L960" s="7"/>
      <c r="M960" s="7"/>
      <c r="N960" s="7"/>
      <c r="O960" s="7"/>
      <c r="P960" s="7"/>
      <c r="Q960" s="7"/>
      <c r="R960" s="7"/>
      <c r="S960" s="7"/>
    </row>
    <row r="961" spans="1:19">
      <c r="A961" s="7"/>
      <c r="B961" s="92"/>
      <c r="C961" s="92"/>
      <c r="D961" s="7"/>
      <c r="E961" s="7"/>
      <c r="F961" s="7"/>
      <c r="G961" s="7"/>
      <c r="H961" s="7"/>
      <c r="I961" s="7"/>
      <c r="J961" s="7"/>
      <c r="K961" s="7"/>
      <c r="L961" s="7"/>
      <c r="M961" s="7"/>
      <c r="N961" s="7"/>
      <c r="O961" s="7"/>
      <c r="P961" s="7"/>
      <c r="Q961" s="7"/>
      <c r="R961" s="7"/>
      <c r="S961" s="7"/>
    </row>
    <row r="962" spans="1:19">
      <c r="A962" s="7"/>
      <c r="B962" s="92"/>
      <c r="C962" s="92"/>
      <c r="D962" s="7"/>
      <c r="E962" s="7"/>
      <c r="F962" s="7"/>
      <c r="G962" s="7"/>
      <c r="H962" s="7"/>
      <c r="I962" s="7"/>
      <c r="J962" s="7"/>
      <c r="K962" s="7"/>
      <c r="L962" s="7"/>
      <c r="M962" s="7"/>
      <c r="N962" s="7"/>
      <c r="O962" s="7"/>
      <c r="P962" s="7"/>
      <c r="Q962" s="7"/>
      <c r="R962" s="7"/>
      <c r="S962" s="7"/>
    </row>
    <row r="963" spans="1:19">
      <c r="A963" s="7"/>
      <c r="B963" s="92"/>
      <c r="C963" s="92"/>
      <c r="D963" s="7"/>
      <c r="E963" s="7"/>
      <c r="F963" s="7"/>
      <c r="G963" s="7"/>
      <c r="H963" s="7"/>
      <c r="I963" s="7"/>
      <c r="J963" s="7"/>
      <c r="K963" s="7"/>
      <c r="L963" s="7"/>
      <c r="M963" s="7"/>
      <c r="N963" s="7"/>
      <c r="O963" s="7"/>
      <c r="P963" s="7"/>
      <c r="Q963" s="7"/>
      <c r="R963" s="7"/>
      <c r="S963" s="7"/>
    </row>
    <row r="964" spans="1:19">
      <c r="A964" s="7"/>
      <c r="B964" s="92"/>
      <c r="C964" s="92"/>
      <c r="D964" s="7"/>
      <c r="E964" s="7"/>
      <c r="F964" s="7"/>
      <c r="G964" s="7"/>
      <c r="H964" s="7"/>
      <c r="I964" s="7"/>
      <c r="J964" s="7"/>
      <c r="K964" s="7"/>
      <c r="L964" s="7"/>
      <c r="M964" s="7"/>
      <c r="N964" s="7"/>
      <c r="O964" s="7"/>
      <c r="P964" s="7"/>
      <c r="Q964" s="7"/>
      <c r="R964" s="7"/>
      <c r="S964" s="7"/>
    </row>
    <row r="965" spans="1:19">
      <c r="A965" s="7"/>
      <c r="B965" s="92"/>
      <c r="C965" s="92"/>
      <c r="D965" s="7"/>
      <c r="E965" s="7"/>
      <c r="F965" s="7"/>
      <c r="G965" s="7"/>
      <c r="H965" s="7"/>
      <c r="I965" s="7"/>
      <c r="J965" s="7"/>
      <c r="K965" s="7"/>
      <c r="L965" s="7"/>
      <c r="M965" s="7"/>
      <c r="N965" s="7"/>
      <c r="O965" s="7"/>
      <c r="P965" s="7"/>
      <c r="Q965" s="7"/>
      <c r="R965" s="7"/>
      <c r="S965" s="7"/>
    </row>
    <row r="966" spans="1:19">
      <c r="A966" s="7"/>
      <c r="B966" s="92"/>
      <c r="C966" s="92"/>
      <c r="D966" s="7"/>
      <c r="E966" s="7"/>
      <c r="F966" s="7"/>
      <c r="G966" s="7"/>
      <c r="H966" s="7"/>
      <c r="I966" s="7"/>
      <c r="J966" s="7"/>
      <c r="K966" s="7"/>
      <c r="L966" s="7"/>
      <c r="M966" s="7"/>
      <c r="N966" s="7"/>
      <c r="O966" s="7"/>
      <c r="P966" s="7"/>
      <c r="Q966" s="7"/>
      <c r="R966" s="7"/>
      <c r="S966" s="7"/>
    </row>
    <row r="967" spans="1:19">
      <c r="A967" s="7"/>
      <c r="B967" s="92"/>
      <c r="C967" s="92"/>
      <c r="D967" s="7"/>
      <c r="E967" s="7"/>
      <c r="F967" s="7"/>
      <c r="G967" s="7"/>
      <c r="H967" s="7"/>
      <c r="I967" s="7"/>
      <c r="J967" s="7"/>
      <c r="K967" s="7"/>
      <c r="L967" s="7"/>
      <c r="M967" s="7"/>
      <c r="N967" s="7"/>
      <c r="O967" s="7"/>
      <c r="P967" s="7"/>
      <c r="Q967" s="7"/>
      <c r="R967" s="7"/>
      <c r="S967" s="7"/>
    </row>
    <row r="968" spans="1:19">
      <c r="A968" s="7"/>
      <c r="B968" s="92"/>
      <c r="C968" s="92"/>
      <c r="D968" s="7"/>
      <c r="E968" s="7"/>
      <c r="F968" s="7"/>
      <c r="G968" s="7"/>
      <c r="H968" s="7"/>
      <c r="I968" s="7"/>
      <c r="J968" s="7"/>
      <c r="K968" s="7"/>
      <c r="L968" s="7"/>
      <c r="M968" s="7"/>
      <c r="N968" s="7"/>
      <c r="O968" s="7"/>
      <c r="P968" s="7"/>
      <c r="Q968" s="7"/>
      <c r="R968" s="7"/>
      <c r="S968" s="7"/>
    </row>
    <row r="969" spans="1:19">
      <c r="A969" s="7"/>
      <c r="B969" s="92"/>
      <c r="C969" s="92"/>
      <c r="D969" s="7"/>
      <c r="E969" s="7"/>
      <c r="F969" s="7"/>
      <c r="G969" s="7"/>
      <c r="H969" s="7"/>
      <c r="I969" s="7"/>
      <c r="J969" s="7"/>
      <c r="K969" s="7"/>
      <c r="L969" s="7"/>
      <c r="M969" s="7"/>
      <c r="N969" s="7"/>
      <c r="O969" s="7"/>
      <c r="P969" s="7"/>
      <c r="Q969" s="7"/>
      <c r="R969" s="7"/>
      <c r="S969" s="7"/>
    </row>
    <row r="970" spans="1:19">
      <c r="A970" s="7"/>
      <c r="B970" s="92"/>
      <c r="C970" s="92"/>
      <c r="D970" s="7"/>
      <c r="E970" s="7"/>
      <c r="F970" s="7"/>
      <c r="G970" s="7"/>
      <c r="H970" s="7"/>
      <c r="I970" s="7"/>
      <c r="J970" s="7"/>
      <c r="K970" s="7"/>
      <c r="L970" s="7"/>
      <c r="M970" s="7"/>
      <c r="N970" s="7"/>
      <c r="O970" s="7"/>
      <c r="P970" s="7"/>
      <c r="Q970" s="7"/>
      <c r="R970" s="7"/>
      <c r="S970" s="7"/>
    </row>
    <row r="971" spans="1:19">
      <c r="A971" s="7"/>
      <c r="B971" s="92"/>
      <c r="C971" s="92"/>
      <c r="D971" s="7"/>
      <c r="E971" s="7"/>
      <c r="F971" s="7"/>
      <c r="G971" s="7"/>
      <c r="H971" s="7"/>
      <c r="I971" s="7"/>
      <c r="J971" s="7"/>
      <c r="K971" s="7"/>
      <c r="L971" s="7"/>
      <c r="M971" s="7"/>
      <c r="N971" s="7"/>
      <c r="O971" s="7"/>
      <c r="P971" s="7"/>
      <c r="Q971" s="7"/>
      <c r="R971" s="7"/>
      <c r="S971" s="7"/>
    </row>
    <row r="972" spans="1:19">
      <c r="A972" s="7"/>
      <c r="B972" s="92"/>
      <c r="C972" s="92"/>
      <c r="D972" s="7"/>
      <c r="E972" s="7"/>
      <c r="F972" s="7"/>
      <c r="G972" s="7"/>
      <c r="H972" s="7"/>
      <c r="I972" s="7"/>
      <c r="J972" s="7"/>
      <c r="K972" s="7"/>
      <c r="L972" s="7"/>
      <c r="M972" s="7"/>
      <c r="N972" s="7"/>
      <c r="O972" s="7"/>
      <c r="P972" s="7"/>
      <c r="Q972" s="7"/>
      <c r="R972" s="7"/>
      <c r="S972" s="7"/>
    </row>
    <row r="973" spans="1:19">
      <c r="A973" s="7"/>
      <c r="B973" s="92"/>
      <c r="C973" s="92"/>
      <c r="D973" s="7"/>
      <c r="E973" s="7"/>
      <c r="F973" s="7"/>
      <c r="G973" s="7"/>
      <c r="H973" s="7"/>
      <c r="I973" s="7"/>
      <c r="J973" s="7"/>
      <c r="K973" s="7"/>
      <c r="L973" s="7"/>
      <c r="M973" s="7"/>
      <c r="N973" s="7"/>
      <c r="O973" s="7"/>
      <c r="P973" s="7"/>
      <c r="Q973" s="7"/>
      <c r="R973" s="7"/>
      <c r="S973" s="7"/>
    </row>
    <row r="974" spans="1:19">
      <c r="A974" s="7"/>
      <c r="B974" s="92"/>
      <c r="C974" s="92"/>
      <c r="D974" s="7"/>
      <c r="E974" s="7"/>
      <c r="F974" s="7"/>
      <c r="G974" s="7"/>
      <c r="H974" s="7"/>
      <c r="I974" s="7"/>
      <c r="J974" s="7"/>
      <c r="K974" s="7"/>
      <c r="L974" s="7"/>
      <c r="M974" s="7"/>
      <c r="N974" s="7"/>
      <c r="O974" s="7"/>
      <c r="P974" s="7"/>
      <c r="Q974" s="7"/>
      <c r="R974" s="7"/>
      <c r="S974" s="7"/>
    </row>
    <row r="975" spans="1:19">
      <c r="A975" s="7"/>
      <c r="B975" s="92"/>
      <c r="C975" s="92"/>
      <c r="D975" s="7"/>
      <c r="E975" s="7"/>
      <c r="F975" s="7"/>
      <c r="G975" s="7"/>
      <c r="H975" s="7"/>
      <c r="I975" s="7"/>
      <c r="J975" s="7"/>
      <c r="K975" s="7"/>
      <c r="L975" s="7"/>
      <c r="M975" s="7"/>
      <c r="N975" s="7"/>
      <c r="O975" s="7"/>
      <c r="P975" s="7"/>
      <c r="Q975" s="7"/>
      <c r="R975" s="7"/>
      <c r="S975" s="7"/>
    </row>
    <row r="976" spans="1:19">
      <c r="A976" s="7"/>
      <c r="B976" s="92"/>
      <c r="C976" s="92"/>
      <c r="D976" s="7"/>
      <c r="E976" s="7"/>
      <c r="F976" s="7"/>
      <c r="G976" s="7"/>
      <c r="H976" s="7"/>
      <c r="I976" s="7"/>
      <c r="J976" s="7"/>
      <c r="K976" s="7"/>
      <c r="L976" s="7"/>
      <c r="M976" s="7"/>
      <c r="N976" s="7"/>
      <c r="O976" s="7"/>
      <c r="P976" s="7"/>
      <c r="Q976" s="7"/>
      <c r="R976" s="7"/>
      <c r="S976" s="7"/>
    </row>
    <row r="977" spans="1:19">
      <c r="A977" s="7"/>
      <c r="B977" s="92"/>
      <c r="C977" s="92"/>
      <c r="D977" s="7"/>
      <c r="E977" s="7"/>
      <c r="F977" s="7"/>
      <c r="G977" s="7"/>
      <c r="H977" s="7"/>
      <c r="I977" s="7"/>
      <c r="J977" s="7"/>
      <c r="K977" s="7"/>
      <c r="L977" s="7"/>
      <c r="M977" s="7"/>
      <c r="N977" s="7"/>
      <c r="O977" s="7"/>
      <c r="P977" s="7"/>
      <c r="Q977" s="7"/>
      <c r="R977" s="7"/>
      <c r="S977" s="7"/>
    </row>
    <row r="978" spans="1:19">
      <c r="A978" s="7"/>
      <c r="B978" s="92"/>
      <c r="C978" s="92"/>
      <c r="D978" s="7"/>
      <c r="E978" s="7"/>
      <c r="F978" s="7"/>
      <c r="G978" s="7"/>
      <c r="H978" s="7"/>
      <c r="I978" s="7"/>
      <c r="J978" s="7"/>
      <c r="K978" s="7"/>
      <c r="L978" s="7"/>
      <c r="M978" s="7"/>
      <c r="N978" s="7"/>
      <c r="O978" s="7"/>
      <c r="P978" s="7"/>
      <c r="Q978" s="7"/>
      <c r="R978" s="7"/>
      <c r="S978" s="7"/>
    </row>
    <row r="979" spans="1:19">
      <c r="A979" s="7"/>
      <c r="B979" s="92"/>
      <c r="C979" s="92"/>
      <c r="D979" s="7"/>
      <c r="E979" s="7"/>
      <c r="F979" s="7"/>
      <c r="G979" s="7"/>
      <c r="H979" s="7"/>
      <c r="I979" s="7"/>
      <c r="J979" s="7"/>
      <c r="K979" s="7"/>
      <c r="L979" s="7"/>
      <c r="M979" s="7"/>
      <c r="N979" s="7"/>
      <c r="O979" s="7"/>
      <c r="P979" s="7"/>
      <c r="Q979" s="7"/>
      <c r="R979" s="7"/>
      <c r="S979" s="7"/>
    </row>
    <row r="980" spans="1:19">
      <c r="A980" s="7"/>
      <c r="B980" s="92"/>
      <c r="C980" s="92"/>
      <c r="D980" s="7"/>
      <c r="E980" s="7"/>
      <c r="F980" s="7"/>
      <c r="G980" s="7"/>
      <c r="H980" s="7"/>
      <c r="I980" s="7"/>
      <c r="J980" s="7"/>
      <c r="K980" s="7"/>
      <c r="L980" s="7"/>
      <c r="M980" s="7"/>
      <c r="N980" s="7"/>
      <c r="O980" s="7"/>
      <c r="P980" s="7"/>
      <c r="Q980" s="7"/>
      <c r="R980" s="7"/>
      <c r="S980" s="7"/>
    </row>
    <row r="981" spans="1:19">
      <c r="A981" s="7"/>
      <c r="B981" s="92"/>
      <c r="C981" s="92"/>
      <c r="D981" s="7"/>
      <c r="E981" s="7"/>
      <c r="F981" s="7"/>
      <c r="G981" s="7"/>
      <c r="H981" s="7"/>
      <c r="I981" s="7"/>
      <c r="J981" s="7"/>
      <c r="K981" s="7"/>
      <c r="L981" s="7"/>
      <c r="M981" s="7"/>
      <c r="N981" s="7"/>
      <c r="O981" s="7"/>
      <c r="P981" s="7"/>
      <c r="Q981" s="7"/>
      <c r="R981" s="7"/>
      <c r="S981" s="7"/>
    </row>
    <row r="982" spans="1:19">
      <c r="A982" s="7"/>
      <c r="B982" s="92"/>
      <c r="C982" s="92"/>
      <c r="D982" s="7"/>
      <c r="E982" s="7"/>
      <c r="F982" s="7"/>
      <c r="G982" s="7"/>
      <c r="H982" s="7"/>
      <c r="I982" s="7"/>
      <c r="J982" s="7"/>
      <c r="K982" s="7"/>
      <c r="L982" s="7"/>
      <c r="M982" s="7"/>
      <c r="N982" s="7"/>
      <c r="O982" s="7"/>
      <c r="P982" s="7"/>
      <c r="Q982" s="7"/>
      <c r="R982" s="7"/>
      <c r="S982" s="7"/>
    </row>
    <row r="983" spans="1:19">
      <c r="A983" s="7"/>
      <c r="B983" s="92"/>
      <c r="C983" s="92"/>
      <c r="D983" s="7"/>
      <c r="E983" s="7"/>
      <c r="F983" s="7"/>
      <c r="G983" s="7"/>
      <c r="H983" s="7"/>
      <c r="I983" s="7"/>
      <c r="J983" s="7"/>
      <c r="K983" s="7"/>
      <c r="L983" s="7"/>
      <c r="M983" s="7"/>
      <c r="N983" s="7"/>
      <c r="O983" s="7"/>
      <c r="P983" s="7"/>
      <c r="Q983" s="7"/>
      <c r="R983" s="7"/>
      <c r="S983" s="7"/>
    </row>
    <row r="984" spans="1:19">
      <c r="A984" s="7"/>
      <c r="B984" s="92"/>
      <c r="C984" s="92"/>
      <c r="D984" s="7"/>
      <c r="E984" s="7"/>
      <c r="F984" s="7"/>
      <c r="G984" s="7"/>
      <c r="H984" s="7"/>
      <c r="I984" s="7"/>
      <c r="J984" s="7"/>
      <c r="K984" s="7"/>
      <c r="L984" s="7"/>
      <c r="M984" s="7"/>
      <c r="N984" s="7"/>
      <c r="O984" s="7"/>
      <c r="P984" s="7"/>
      <c r="Q984" s="7"/>
      <c r="R984" s="7"/>
      <c r="S984" s="7"/>
    </row>
    <row r="985" spans="1:19">
      <c r="A985" s="7"/>
      <c r="B985" s="92"/>
      <c r="C985" s="92"/>
      <c r="D985" s="7"/>
      <c r="E985" s="7"/>
      <c r="F985" s="7"/>
      <c r="G985" s="7"/>
      <c r="H985" s="7"/>
      <c r="I985" s="7"/>
      <c r="J985" s="7"/>
      <c r="K985" s="7"/>
      <c r="L985" s="7"/>
      <c r="M985" s="7"/>
      <c r="N985" s="7"/>
      <c r="O985" s="7"/>
      <c r="P985" s="7"/>
      <c r="Q985" s="7"/>
      <c r="R985" s="7"/>
      <c r="S985" s="7"/>
    </row>
    <row r="986" spans="1:19">
      <c r="A986" s="7"/>
      <c r="B986" s="92"/>
      <c r="C986" s="92"/>
      <c r="D986" s="7"/>
      <c r="E986" s="7"/>
      <c r="F986" s="7"/>
      <c r="G986" s="7"/>
      <c r="H986" s="7"/>
      <c r="I986" s="7"/>
      <c r="J986" s="7"/>
      <c r="K986" s="7"/>
      <c r="L986" s="7"/>
      <c r="M986" s="7"/>
      <c r="N986" s="7"/>
      <c r="O986" s="7"/>
      <c r="P986" s="7"/>
      <c r="Q986" s="7"/>
      <c r="R986" s="7"/>
      <c r="S986" s="7"/>
    </row>
    <row r="987" spans="1:19">
      <c r="A987" s="7"/>
      <c r="B987" s="92"/>
      <c r="C987" s="92"/>
      <c r="D987" s="7"/>
      <c r="E987" s="7"/>
      <c r="F987" s="7"/>
      <c r="G987" s="7"/>
      <c r="H987" s="7"/>
      <c r="I987" s="7"/>
      <c r="J987" s="7"/>
      <c r="K987" s="7"/>
      <c r="L987" s="7"/>
      <c r="M987" s="7"/>
      <c r="N987" s="7"/>
      <c r="O987" s="7"/>
      <c r="P987" s="7"/>
      <c r="Q987" s="7"/>
      <c r="R987" s="7"/>
      <c r="S987" s="7"/>
    </row>
    <row r="988" spans="1:19">
      <c r="A988" s="7"/>
      <c r="B988" s="92"/>
      <c r="C988" s="92"/>
      <c r="D988" s="7"/>
      <c r="E988" s="7"/>
      <c r="F988" s="7"/>
      <c r="G988" s="7"/>
      <c r="H988" s="7"/>
      <c r="I988" s="7"/>
      <c r="J988" s="7"/>
      <c r="K988" s="7"/>
      <c r="L988" s="7"/>
      <c r="M988" s="7"/>
      <c r="N988" s="7"/>
      <c r="O988" s="7"/>
      <c r="P988" s="7"/>
      <c r="Q988" s="7"/>
      <c r="R988" s="7"/>
      <c r="S988" s="7"/>
    </row>
    <row r="989" spans="1:19">
      <c r="A989" s="7"/>
      <c r="B989" s="92"/>
      <c r="C989" s="92"/>
      <c r="D989" s="7"/>
      <c r="E989" s="7"/>
      <c r="F989" s="7"/>
      <c r="G989" s="7"/>
      <c r="H989" s="7"/>
      <c r="I989" s="7"/>
      <c r="J989" s="7"/>
      <c r="K989" s="7"/>
      <c r="L989" s="7"/>
      <c r="M989" s="7"/>
      <c r="N989" s="7"/>
      <c r="O989" s="7"/>
      <c r="P989" s="7"/>
      <c r="Q989" s="7"/>
      <c r="R989" s="7"/>
      <c r="S989" s="7"/>
    </row>
    <row r="990" spans="1:19">
      <c r="A990" s="7"/>
      <c r="B990" s="92"/>
      <c r="C990" s="92"/>
      <c r="D990" s="7"/>
      <c r="E990" s="7"/>
      <c r="F990" s="7"/>
      <c r="G990" s="7"/>
      <c r="H990" s="7"/>
      <c r="I990" s="7"/>
      <c r="J990" s="7"/>
      <c r="K990" s="7"/>
      <c r="L990" s="7"/>
      <c r="M990" s="7"/>
      <c r="N990" s="7"/>
      <c r="O990" s="7"/>
      <c r="P990" s="7"/>
      <c r="Q990" s="7"/>
      <c r="R990" s="7"/>
      <c r="S990" s="7"/>
    </row>
    <row r="991" spans="1:19">
      <c r="A991" s="7"/>
      <c r="B991" s="92"/>
      <c r="C991" s="92"/>
      <c r="D991" s="7"/>
      <c r="E991" s="7"/>
      <c r="F991" s="7"/>
      <c r="G991" s="7"/>
      <c r="H991" s="7"/>
      <c r="I991" s="7"/>
      <c r="J991" s="7"/>
      <c r="K991" s="7"/>
      <c r="L991" s="7"/>
      <c r="M991" s="7"/>
      <c r="N991" s="7"/>
      <c r="O991" s="7"/>
      <c r="P991" s="7"/>
      <c r="Q991" s="7"/>
      <c r="R991" s="7"/>
      <c r="S991" s="7"/>
    </row>
    <row r="992" spans="1:19">
      <c r="A992" s="7"/>
      <c r="B992" s="92"/>
      <c r="C992" s="92"/>
      <c r="D992" s="7"/>
      <c r="E992" s="7"/>
      <c r="F992" s="7"/>
      <c r="G992" s="7"/>
      <c r="H992" s="7"/>
      <c r="I992" s="7"/>
      <c r="J992" s="7"/>
      <c r="K992" s="7"/>
      <c r="L992" s="7"/>
      <c r="M992" s="7"/>
      <c r="N992" s="7"/>
      <c r="O992" s="7"/>
      <c r="P992" s="7"/>
      <c r="Q992" s="7"/>
      <c r="R992" s="7"/>
      <c r="S992" s="7"/>
    </row>
    <row r="993" spans="1:19">
      <c r="A993" s="7"/>
      <c r="B993" s="92"/>
      <c r="C993" s="92"/>
      <c r="D993" s="7"/>
      <c r="E993" s="7"/>
      <c r="F993" s="7"/>
      <c r="G993" s="7"/>
      <c r="H993" s="7"/>
      <c r="I993" s="7"/>
      <c r="J993" s="7"/>
      <c r="K993" s="7"/>
      <c r="L993" s="7"/>
      <c r="M993" s="7"/>
      <c r="N993" s="7"/>
      <c r="O993" s="7"/>
      <c r="P993" s="7"/>
      <c r="Q993" s="7"/>
      <c r="R993" s="7"/>
      <c r="S993" s="7"/>
    </row>
    <row r="994" spans="1:19">
      <c r="A994" s="7"/>
      <c r="B994" s="92"/>
      <c r="C994" s="92"/>
      <c r="D994" s="7"/>
      <c r="E994" s="7"/>
      <c r="F994" s="7"/>
      <c r="G994" s="7"/>
      <c r="H994" s="7"/>
      <c r="I994" s="7"/>
      <c r="J994" s="7"/>
      <c r="K994" s="7"/>
      <c r="L994" s="7"/>
      <c r="M994" s="7"/>
      <c r="N994" s="7"/>
      <c r="O994" s="7"/>
      <c r="P994" s="7"/>
      <c r="Q994" s="7"/>
      <c r="R994" s="7"/>
      <c r="S994" s="7"/>
    </row>
    <row r="995" spans="1:19">
      <c r="A995" s="7"/>
      <c r="B995" s="92"/>
      <c r="C995" s="92"/>
      <c r="D995" s="7"/>
      <c r="E995" s="7"/>
      <c r="F995" s="7"/>
      <c r="G995" s="7"/>
      <c r="H995" s="7"/>
      <c r="I995" s="7"/>
      <c r="J995" s="7"/>
      <c r="K995" s="7"/>
      <c r="L995" s="7"/>
      <c r="M995" s="7"/>
      <c r="N995" s="7"/>
      <c r="O995" s="7"/>
      <c r="P995" s="7"/>
      <c r="Q995" s="7"/>
      <c r="R995" s="7"/>
      <c r="S995" s="7"/>
    </row>
    <row r="996" spans="1:19">
      <c r="A996" s="7"/>
      <c r="B996" s="92"/>
      <c r="C996" s="92"/>
      <c r="D996" s="7"/>
      <c r="E996" s="7"/>
      <c r="F996" s="7"/>
      <c r="G996" s="7"/>
      <c r="H996" s="7"/>
      <c r="I996" s="7"/>
      <c r="J996" s="7"/>
      <c r="K996" s="7"/>
      <c r="L996" s="7"/>
      <c r="M996" s="7"/>
      <c r="N996" s="7"/>
      <c r="O996" s="7"/>
      <c r="P996" s="7"/>
      <c r="Q996" s="7"/>
      <c r="R996" s="7"/>
      <c r="S996" s="7"/>
    </row>
    <row r="997" spans="1:19">
      <c r="A997" s="7"/>
      <c r="B997" s="92"/>
      <c r="C997" s="92"/>
      <c r="D997" s="7"/>
      <c r="E997" s="7"/>
      <c r="F997" s="7"/>
      <c r="G997" s="7"/>
      <c r="H997" s="7"/>
      <c r="I997" s="7"/>
      <c r="J997" s="7"/>
      <c r="K997" s="7"/>
      <c r="L997" s="7"/>
      <c r="M997" s="7"/>
      <c r="N997" s="7"/>
      <c r="O997" s="7"/>
      <c r="P997" s="7"/>
      <c r="Q997" s="7"/>
      <c r="R997" s="7"/>
      <c r="S997" s="7"/>
    </row>
    <row r="998" spans="1:19">
      <c r="A998" s="7"/>
      <c r="B998" s="92"/>
      <c r="C998" s="92"/>
      <c r="D998" s="7"/>
      <c r="E998" s="7"/>
      <c r="F998" s="7"/>
      <c r="G998" s="7"/>
      <c r="H998" s="7"/>
      <c r="I998" s="7"/>
      <c r="J998" s="7"/>
      <c r="K998" s="7"/>
      <c r="L998" s="7"/>
      <c r="M998" s="7"/>
      <c r="N998" s="7"/>
      <c r="O998" s="7"/>
      <c r="P998" s="7"/>
      <c r="Q998" s="7"/>
      <c r="R998" s="7"/>
      <c r="S998" s="7"/>
    </row>
    <row r="999" spans="1:19">
      <c r="A999" s="7"/>
      <c r="B999" s="92"/>
      <c r="C999" s="92"/>
      <c r="D999" s="7"/>
      <c r="E999" s="7"/>
      <c r="F999" s="7"/>
      <c r="G999" s="7"/>
      <c r="H999" s="7"/>
      <c r="I999" s="7"/>
      <c r="J999" s="7"/>
      <c r="K999" s="7"/>
      <c r="L999" s="7"/>
      <c r="M999" s="7"/>
      <c r="N999" s="7"/>
      <c r="O999" s="7"/>
      <c r="P999" s="7"/>
      <c r="Q999" s="7"/>
      <c r="R999" s="7"/>
      <c r="S999" s="7"/>
    </row>
    <row r="1000" spans="1:19">
      <c r="A1000" s="7"/>
      <c r="B1000" s="92"/>
      <c r="C1000" s="92"/>
      <c r="D1000" s="7"/>
      <c r="E1000" s="7"/>
      <c r="F1000" s="7"/>
      <c r="G1000" s="7"/>
      <c r="H1000" s="7"/>
      <c r="I1000" s="7"/>
      <c r="J1000" s="7"/>
      <c r="K1000" s="7"/>
      <c r="L1000" s="7"/>
      <c r="M1000" s="7"/>
      <c r="N1000" s="7"/>
      <c r="O1000" s="7"/>
      <c r="P1000" s="7"/>
      <c r="Q1000" s="7"/>
      <c r="R1000" s="7"/>
      <c r="S1000" s="7"/>
    </row>
  </sheetData>
  <autoFilter ref="B3:R3"/>
  <conditionalFormatting sqref="H310:S564">
    <cfRule type="cellIs" dxfId="16" priority="1" operator="equal">
      <formula>0</formula>
    </cfRule>
  </conditionalFormatting>
  <pageMargins left="0.25" right="0.25" top="0.75" bottom="0.75" header="0.3" footer="0.3"/>
  <pageSetup paperSize="9" scale="39" fitToHeight="0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E6:E11"/>
  <sheetViews>
    <sheetView showGridLines="0" workbookViewId="0">
      <selection activeCell="E11" sqref="E11"/>
    </sheetView>
  </sheetViews>
  <sheetFormatPr baseColWidth="10" defaultRowHeight="15"/>
  <cols>
    <col min="5" max="5" width="20.140625" customWidth="1"/>
  </cols>
  <sheetData>
    <row r="6" spans="5:5" ht="21">
      <c r="E6" s="153" t="s">
        <v>625</v>
      </c>
    </row>
    <row r="7" spans="5:5">
      <c r="E7" t="s">
        <v>626</v>
      </c>
    </row>
    <row r="8" spans="5:5">
      <c r="E8" t="s">
        <v>627</v>
      </c>
    </row>
    <row r="9" spans="5:5">
      <c r="E9" t="s">
        <v>557</v>
      </c>
    </row>
    <row r="10" spans="5:5">
      <c r="E10" t="s">
        <v>628</v>
      </c>
    </row>
    <row r="11" spans="5:5">
      <c r="E11" t="s">
        <v>629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D3:F39"/>
  <sheetViews>
    <sheetView workbookViewId="0">
      <selection activeCell="Q4" sqref="Q4"/>
    </sheetView>
  </sheetViews>
  <sheetFormatPr baseColWidth="10" defaultRowHeight="15"/>
  <cols>
    <col min="4" max="4" width="21.42578125" customWidth="1"/>
    <col min="5" max="5" width="26.5703125" bestFit="1" customWidth="1"/>
  </cols>
  <sheetData>
    <row r="3" spans="4:5" ht="15.75" thickBot="1"/>
    <row r="4" spans="4:5" ht="21.75" thickTop="1">
      <c r="D4" s="107" t="s">
        <v>597</v>
      </c>
      <c r="E4" s="106">
        <v>2018</v>
      </c>
    </row>
    <row r="5" spans="4:5">
      <c r="D5" s="102" t="s">
        <v>559</v>
      </c>
      <c r="E5" s="103">
        <f>DATE(E4,1,1)</f>
        <v>43101</v>
      </c>
    </row>
    <row r="6" spans="4:5">
      <c r="D6" s="102" t="s">
        <v>560</v>
      </c>
      <c r="E6" s="103">
        <f>E15+1</f>
        <v>43192</v>
      </c>
    </row>
    <row r="7" spans="4:5">
      <c r="D7" s="102" t="s">
        <v>561</v>
      </c>
      <c r="E7" s="103">
        <f>DATE(E4,5,1)</f>
        <v>43221</v>
      </c>
    </row>
    <row r="8" spans="4:5">
      <c r="D8" s="102" t="s">
        <v>562</v>
      </c>
      <c r="E8" s="103">
        <f>DATE(E4,5,8)</f>
        <v>43228</v>
      </c>
    </row>
    <row r="9" spans="4:5">
      <c r="D9" s="102" t="s">
        <v>563</v>
      </c>
      <c r="E9" s="103">
        <f>E15+39</f>
        <v>43230</v>
      </c>
    </row>
    <row r="10" spans="4:5">
      <c r="D10" s="102" t="s">
        <v>564</v>
      </c>
      <c r="E10" s="103">
        <f>E15+50</f>
        <v>43241</v>
      </c>
    </row>
    <row r="11" spans="4:5">
      <c r="D11" s="102" t="s">
        <v>565</v>
      </c>
      <c r="E11" s="103">
        <f>DATE(E4,7,14)</f>
        <v>43295</v>
      </c>
    </row>
    <row r="12" spans="4:5">
      <c r="D12" s="102" t="s">
        <v>566</v>
      </c>
      <c r="E12" s="103">
        <f>DATE(E4,11,1)</f>
        <v>43405</v>
      </c>
    </row>
    <row r="13" spans="4:5">
      <c r="D13" s="102" t="s">
        <v>567</v>
      </c>
      <c r="E13" s="103">
        <f>DATE(E4,11,11)</f>
        <v>43415</v>
      </c>
    </row>
    <row r="14" spans="4:5">
      <c r="D14" s="102" t="s">
        <v>568</v>
      </c>
      <c r="E14" s="103">
        <f>DATE(E4,12,25)</f>
        <v>43459</v>
      </c>
    </row>
    <row r="15" spans="4:5" ht="15.75" thickBot="1">
      <c r="D15" s="104" t="s">
        <v>569</v>
      </c>
      <c r="E15" s="105">
        <f>DATE(E4,IF((25-MOD((11*MOD(E4-1900,19)+4-INT((7*MOD(E4-1900,19)+1)/19)),29)-MOD(E4-1900+INT((E4-1900)/4)+31-MOD((11*MOD(E4-1900,19)+4-INT((7*MOD(E4-1900,19)+1)/19)),29),7))&gt;0,4,3),IF((25-MOD((11*MOD(E4-1900,19)+4-INT((7*MOD(E4-1900,19)+1)/19)),29)-MOD(E4-1900+INT((E4-1900)/4)+31-MOD((11*MOD(E4-1900,19)+4-INT((7*MOD(E4-1900,19)+1)/19)),29),7))&gt;0,(25-MOD((11*MOD(E4-1900,19)+4-INT((7*MOD(E4-1900,19)+1)/19)),29)-MOD(E4-1900+INT((E4-1900)/4)+31-MOD((11*MOD(E4-1900,19)+4-INT((7*MOD(E4-1900,19)+1)/19)),29),7)),31+(25-MOD((11*MOD(E4-1900,19)+4-INT((7*MOD(E4-1900,19)+1)/19)),29)-MOD(E4-1900+INT((E4-1900)/4)+31-MOD((11*MOD(E4-1900,19)+4-INT((7*MOD(E4-1900,19)+1)/19)),29),7))))</f>
        <v>43191</v>
      </c>
    </row>
    <row r="16" spans="4:5" ht="16.5" thickTop="1" thickBot="1"/>
    <row r="17" spans="4:6" ht="15.75" thickTop="1">
      <c r="D17" s="108" t="s">
        <v>589</v>
      </c>
      <c r="E17" s="118" t="s">
        <v>600</v>
      </c>
      <c r="F17" s="116" t="s">
        <v>601</v>
      </c>
    </row>
    <row r="18" spans="4:6" ht="15.75">
      <c r="D18" s="117" t="s">
        <v>609</v>
      </c>
      <c r="E18" s="119">
        <v>43106</v>
      </c>
      <c r="F18" s="120"/>
    </row>
    <row r="19" spans="4:6" ht="15.75">
      <c r="D19" s="117" t="s">
        <v>618</v>
      </c>
      <c r="E19" s="119">
        <v>43272</v>
      </c>
      <c r="F19" s="121"/>
    </row>
    <row r="20" spans="4:6" ht="15.75">
      <c r="D20" s="117" t="s">
        <v>619</v>
      </c>
      <c r="E20" s="119">
        <v>43275</v>
      </c>
      <c r="F20" s="121"/>
    </row>
    <row r="21" spans="4:6" ht="15.75">
      <c r="D21" s="117" t="s">
        <v>621</v>
      </c>
      <c r="E21" s="119">
        <v>43440</v>
      </c>
      <c r="F21" s="121"/>
    </row>
    <row r="22" spans="4:6" ht="15" customHeight="1">
      <c r="D22" s="117" t="s">
        <v>613</v>
      </c>
      <c r="E22" s="119">
        <v>43163</v>
      </c>
      <c r="F22" s="121"/>
    </row>
    <row r="23" spans="4:6" ht="15.75" customHeight="1">
      <c r="D23" s="117" t="s">
        <v>620</v>
      </c>
      <c r="E23" s="119">
        <v>43380</v>
      </c>
      <c r="F23" s="121"/>
    </row>
    <row r="24" spans="4:6" ht="15" customHeight="1">
      <c r="D24" s="117" t="s">
        <v>615</v>
      </c>
      <c r="E24" s="119">
        <v>43247</v>
      </c>
      <c r="F24" s="121"/>
    </row>
    <row r="25" spans="4:6" ht="15.75" customHeight="1">
      <c r="D25" s="117" t="s">
        <v>617</v>
      </c>
      <c r="E25" s="119">
        <v>43268</v>
      </c>
      <c r="F25" s="121"/>
    </row>
    <row r="26" spans="4:6" ht="15.75">
      <c r="D26" s="117" t="s">
        <v>616</v>
      </c>
      <c r="E26" s="119">
        <v>43245</v>
      </c>
      <c r="F26" s="121"/>
    </row>
    <row r="27" spans="4:6" ht="15.75">
      <c r="D27" s="117" t="s">
        <v>610</v>
      </c>
      <c r="E27" s="119">
        <v>43133</v>
      </c>
      <c r="F27" s="121"/>
    </row>
    <row r="28" spans="4:6" ht="15.75">
      <c r="D28" s="117" t="s">
        <v>612</v>
      </c>
      <c r="E28" s="119">
        <v>43144</v>
      </c>
      <c r="F28" s="121"/>
    </row>
    <row r="29" spans="4:6" ht="15.75">
      <c r="D29" s="117" t="s">
        <v>614</v>
      </c>
      <c r="E29" s="119">
        <v>43176</v>
      </c>
      <c r="F29" s="121"/>
    </row>
    <row r="30" spans="4:6" ht="15.75">
      <c r="D30" s="117" t="s">
        <v>611</v>
      </c>
      <c r="E30" s="119">
        <v>43145</v>
      </c>
      <c r="F30" s="121"/>
    </row>
    <row r="31" spans="4:6">
      <c r="D31" s="109" t="s">
        <v>598</v>
      </c>
      <c r="E31" s="119">
        <v>43278</v>
      </c>
      <c r="F31" s="122">
        <v>43319</v>
      </c>
    </row>
    <row r="32" spans="4:6">
      <c r="D32" s="109" t="s">
        <v>607</v>
      </c>
      <c r="E32" s="119">
        <v>43110</v>
      </c>
      <c r="F32" s="122">
        <v>43151</v>
      </c>
    </row>
    <row r="33" spans="4:6">
      <c r="D33" s="109" t="s">
        <v>604</v>
      </c>
      <c r="E33" s="119">
        <v>43288</v>
      </c>
      <c r="F33" s="122">
        <v>43346</v>
      </c>
    </row>
    <row r="34" spans="4:6">
      <c r="D34" s="109" t="s">
        <v>602</v>
      </c>
      <c r="E34" s="119">
        <v>43155</v>
      </c>
      <c r="F34" s="122">
        <v>43171</v>
      </c>
    </row>
    <row r="35" spans="4:6">
      <c r="D35" s="109" t="s">
        <v>599</v>
      </c>
      <c r="E35" s="119">
        <v>43457</v>
      </c>
      <c r="F35" s="122">
        <v>43108</v>
      </c>
    </row>
    <row r="36" spans="4:6">
      <c r="D36" s="109" t="s">
        <v>606</v>
      </c>
      <c r="E36" s="119">
        <v>43456</v>
      </c>
      <c r="F36" s="123">
        <v>43472</v>
      </c>
    </row>
    <row r="37" spans="4:6">
      <c r="D37" s="109" t="s">
        <v>603</v>
      </c>
      <c r="E37" s="119">
        <v>43211</v>
      </c>
      <c r="F37" s="122">
        <v>43171</v>
      </c>
    </row>
    <row r="38" spans="4:6" ht="15.75" thickBot="1">
      <c r="D38" s="110" t="s">
        <v>605</v>
      </c>
      <c r="E38" s="111">
        <v>43393</v>
      </c>
      <c r="F38" s="124">
        <v>43409</v>
      </c>
    </row>
    <row r="39" spans="4:6" ht="15.75" thickTop="1"/>
  </sheetData>
  <sortState ref="D18:F38">
    <sortCondition ref="D17"/>
  </sortState>
  <hyperlinks>
    <hyperlink ref="D18" r:id="rId1" display="http://www.jour-ferie.info/fete-de-lepiphanie/"/>
    <hyperlink ref="D27" r:id="rId2" display="http://www.jour-ferie.info/fetes/chandeleur/"/>
    <hyperlink ref="D30" r:id="rId3" display="http://www.jour-ferie.info/saint-valentin/"/>
    <hyperlink ref="D28" r:id="rId4" display="http://www.jour-ferie.info/mardi-gras/"/>
    <hyperlink ref="D22" r:id="rId5" display="http://www.jour-ferie.info/fete-grands-meres/"/>
    <hyperlink ref="D29" r:id="rId6" display="http://www.jour-ferie.info/saint-patrick/"/>
    <hyperlink ref="D24" r:id="rId7" display="http://www.jour-ferie.info/fetes/fete-des-meres/"/>
    <hyperlink ref="D26" r:id="rId8" display="http://www.jour-ferie.info/fete-des-voisins/"/>
    <hyperlink ref="D25" r:id="rId9" display="http://www.jour-ferie.info/fetes/fete-des-peres/"/>
    <hyperlink ref="D19" r:id="rId10" display="http://www.jour-ferie.info/fete-de-musique/"/>
    <hyperlink ref="D20" r:id="rId11" display="http://www.jour-ferie.info/fetes/fete-de-la-saint-jean/"/>
    <hyperlink ref="D23" r:id="rId12" display="http://www.jour-ferie.info/fetes/fete-des-grands-peres/"/>
    <hyperlink ref="D21" r:id="rId13" display="http://www.jour-ferie.info/la-saint-nicolas/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5">
    <tabColor rgb="FF00B050"/>
  </sheetPr>
  <dimension ref="A1:G368"/>
  <sheetViews>
    <sheetView workbookViewId="0">
      <selection activeCell="H6" sqref="H6"/>
    </sheetView>
  </sheetViews>
  <sheetFormatPr baseColWidth="10" defaultRowHeight="15"/>
  <cols>
    <col min="3" max="6" width="11.42578125" style="1"/>
    <col min="7" max="7" width="34.28515625" customWidth="1"/>
  </cols>
  <sheetData>
    <row r="1" spans="1:7" ht="15.75" thickBot="1"/>
    <row r="2" spans="1:7" ht="19.5" thickTop="1">
      <c r="A2" s="91"/>
      <c r="B2" s="91"/>
      <c r="C2" s="100" t="s">
        <v>570</v>
      </c>
      <c r="D2" s="130" t="s">
        <v>587</v>
      </c>
      <c r="E2" s="131"/>
      <c r="F2" s="132"/>
      <c r="G2" s="133" t="s">
        <v>622</v>
      </c>
    </row>
    <row r="3" spans="1:7">
      <c r="A3" s="90" t="s">
        <v>588</v>
      </c>
      <c r="B3" s="95" t="s">
        <v>589</v>
      </c>
      <c r="C3" s="112" t="s">
        <v>590</v>
      </c>
      <c r="D3" s="113" t="s">
        <v>590</v>
      </c>
      <c r="E3" s="114" t="s">
        <v>608</v>
      </c>
      <c r="F3" s="115" t="s">
        <v>575</v>
      </c>
      <c r="G3" s="134"/>
    </row>
    <row r="4" spans="1:7">
      <c r="A4" s="90" t="str">
        <f>TEXT(B4,"jjjj")</f>
        <v>lundi</v>
      </c>
      <c r="B4" s="96">
        <v>43101</v>
      </c>
      <c r="C4" s="101"/>
      <c r="D4" s="97"/>
      <c r="E4" s="98"/>
      <c r="F4" s="99"/>
      <c r="G4" t="str">
        <f>IFERROR(INDEX(Date_importante!$D$18:$D$38,MATCH(BUDGET2018!B4,Date_importante!$E$18:$E$38,0)),"")</f>
        <v/>
      </c>
    </row>
    <row r="5" spans="1:7">
      <c r="A5" s="90" t="str">
        <f t="shared" ref="A5:A68" si="0">TEXT(B5,"jjjj")</f>
        <v>mardi</v>
      </c>
      <c r="B5" s="96">
        <v>43102</v>
      </c>
      <c r="C5" s="101"/>
      <c r="D5" s="97"/>
      <c r="E5" s="98"/>
      <c r="F5" s="99"/>
      <c r="G5" t="str">
        <f>IFERROR(INDEX(Date_importante!$D$18:$D$38,MATCH(BUDGET2018!B5,Date_importante!$E$18:$E$38,0)),"")</f>
        <v/>
      </c>
    </row>
    <row r="6" spans="1:7">
      <c r="A6" s="90" t="str">
        <f t="shared" si="0"/>
        <v>mercredi</v>
      </c>
      <c r="B6" s="96">
        <v>43103</v>
      </c>
      <c r="C6" s="101"/>
      <c r="D6" s="97"/>
      <c r="E6" s="98"/>
      <c r="F6" s="99"/>
      <c r="G6" t="str">
        <f>IFERROR(INDEX(Date_importante!$D$18:$D$38,MATCH(BUDGET2018!B6,Date_importante!$E$18:$E$38,0)),"")</f>
        <v/>
      </c>
    </row>
    <row r="7" spans="1:7">
      <c r="A7" s="90" t="str">
        <f t="shared" si="0"/>
        <v>jeudi</v>
      </c>
      <c r="B7" s="96">
        <v>43104</v>
      </c>
      <c r="C7" s="101"/>
      <c r="D7" s="97"/>
      <c r="E7" s="98"/>
      <c r="F7" s="99"/>
      <c r="G7" t="str">
        <f>IFERROR(INDEX(Date_importante!$D$18:$D$38,MATCH(BUDGET2018!B7,Date_importante!$E$18:$E$38,0)),"")</f>
        <v/>
      </c>
    </row>
    <row r="8" spans="1:7">
      <c r="A8" s="90" t="str">
        <f t="shared" si="0"/>
        <v>vendredi</v>
      </c>
      <c r="B8" s="96">
        <v>43105</v>
      </c>
      <c r="C8" s="101"/>
      <c r="D8" s="97"/>
      <c r="E8" s="98"/>
      <c r="F8" s="99"/>
      <c r="G8" t="str">
        <f>IFERROR(INDEX(Date_importante!$D$18:$D$38,MATCH(BUDGET2018!B8,Date_importante!$E$18:$E$38,0)),"")</f>
        <v/>
      </c>
    </row>
    <row r="9" spans="1:7">
      <c r="A9" s="90" t="str">
        <f t="shared" si="0"/>
        <v>samedi</v>
      </c>
      <c r="B9" s="96">
        <v>43106</v>
      </c>
      <c r="C9" s="101"/>
      <c r="D9" s="97"/>
      <c r="E9" s="98"/>
      <c r="F9" s="99"/>
      <c r="G9" t="str">
        <f>IFERROR(INDEX(Date_importante!$D$18:$D$38,MATCH(BUDGET2018!B9,Date_importante!$E$18:$E$38,0)),"")</f>
        <v>Epiphanie</v>
      </c>
    </row>
    <row r="10" spans="1:7">
      <c r="A10" s="90" t="str">
        <f t="shared" si="0"/>
        <v>dimanche</v>
      </c>
      <c r="B10" s="96">
        <v>43107</v>
      </c>
      <c r="C10" s="101"/>
      <c r="D10" s="97"/>
      <c r="E10" s="98"/>
      <c r="F10" s="99"/>
      <c r="G10" t="str">
        <f>IFERROR(INDEX(Date_importante!$D$18:$D$38,MATCH(BUDGET2018!B10,Date_importante!$E$18:$E$38,0)),"")</f>
        <v/>
      </c>
    </row>
    <row r="11" spans="1:7">
      <c r="A11" s="90" t="str">
        <f t="shared" si="0"/>
        <v>lundi</v>
      </c>
      <c r="B11" s="96">
        <v>43108</v>
      </c>
      <c r="C11" s="101"/>
      <c r="D11" s="97"/>
      <c r="E11" s="98"/>
      <c r="F11" s="99"/>
      <c r="G11" t="str">
        <f>IFERROR(INDEX(Date_importante!$D$18:$D$38,MATCH(BUDGET2018!B11,Date_importante!$E$18:$E$38,0)),"")</f>
        <v/>
      </c>
    </row>
    <row r="12" spans="1:7">
      <c r="A12" s="90" t="str">
        <f t="shared" si="0"/>
        <v>mardi</v>
      </c>
      <c r="B12" s="96">
        <v>43109</v>
      </c>
      <c r="C12" s="101"/>
      <c r="D12" s="97"/>
      <c r="E12" s="98"/>
      <c r="F12" s="99"/>
      <c r="G12" t="str">
        <f>IFERROR(INDEX(Date_importante!$D$18:$D$38,MATCH(BUDGET2018!B12,Date_importante!$E$18:$E$38,0)),"")</f>
        <v/>
      </c>
    </row>
    <row r="13" spans="1:7">
      <c r="A13" s="90" t="str">
        <f t="shared" si="0"/>
        <v>mercredi</v>
      </c>
      <c r="B13" s="96">
        <v>43110</v>
      </c>
      <c r="C13" s="101"/>
      <c r="D13" s="97"/>
      <c r="E13" s="98"/>
      <c r="F13" s="99"/>
      <c r="G13" t="str">
        <f>IFERROR(INDEX(Date_importante!$D$18:$D$38,MATCH(BUDGET2018!B13,Date_importante!$E$18:$E$38,0)),"")</f>
        <v>Soldes Hiver</v>
      </c>
    </row>
    <row r="14" spans="1:7">
      <c r="A14" s="90" t="str">
        <f t="shared" si="0"/>
        <v>jeudi</v>
      </c>
      <c r="B14" s="96">
        <v>43111</v>
      </c>
      <c r="C14" s="101"/>
      <c r="D14" s="97"/>
      <c r="E14" s="98"/>
      <c r="F14" s="99"/>
      <c r="G14" t="str">
        <f>IFERROR(INDEX(Date_importante!$D$18:$D$38,MATCH(BUDGET2018!B14,Date_importante!$E$18:$E$38,0)),"")</f>
        <v/>
      </c>
    </row>
    <row r="15" spans="1:7">
      <c r="A15" s="90" t="str">
        <f t="shared" si="0"/>
        <v>vendredi</v>
      </c>
      <c r="B15" s="96">
        <v>43112</v>
      </c>
      <c r="C15" s="101"/>
      <c r="D15" s="97"/>
      <c r="E15" s="98"/>
      <c r="F15" s="99"/>
      <c r="G15" t="str">
        <f>IFERROR(INDEX(Date_importante!$D$18:$D$38,MATCH(BUDGET2018!B15,Date_importante!$E$18:$E$38,0)),"")</f>
        <v/>
      </c>
    </row>
    <row r="16" spans="1:7">
      <c r="A16" s="90" t="str">
        <f t="shared" si="0"/>
        <v>samedi</v>
      </c>
      <c r="B16" s="96">
        <v>43113</v>
      </c>
      <c r="C16" s="101"/>
      <c r="D16" s="97"/>
      <c r="E16" s="98"/>
      <c r="F16" s="99"/>
      <c r="G16" t="str">
        <f>IFERROR(INDEX(Date_importante!$D$18:$D$38,MATCH(BUDGET2018!B16,Date_importante!$E$18:$E$38,0)),"")</f>
        <v/>
      </c>
    </row>
    <row r="17" spans="1:7">
      <c r="A17" s="90" t="str">
        <f t="shared" si="0"/>
        <v>dimanche</v>
      </c>
      <c r="B17" s="96">
        <v>43114</v>
      </c>
      <c r="C17" s="101"/>
      <c r="D17" s="97"/>
      <c r="E17" s="98"/>
      <c r="F17" s="99"/>
      <c r="G17" t="str">
        <f>IFERROR(INDEX(Date_importante!$D$18:$D$38,MATCH(BUDGET2018!B17,Date_importante!$E$18:$E$38,0)),"")</f>
        <v/>
      </c>
    </row>
    <row r="18" spans="1:7">
      <c r="A18" s="90" t="str">
        <f t="shared" si="0"/>
        <v>lundi</v>
      </c>
      <c r="B18" s="96">
        <v>43115</v>
      </c>
      <c r="C18" s="101"/>
      <c r="D18" s="97"/>
      <c r="E18" s="98"/>
      <c r="F18" s="99"/>
      <c r="G18" t="str">
        <f>IFERROR(INDEX(Date_importante!$D$18:$D$38,MATCH(BUDGET2018!B18,Date_importante!$E$18:$E$38,0)),"")</f>
        <v/>
      </c>
    </row>
    <row r="19" spans="1:7">
      <c r="A19" s="90" t="str">
        <f t="shared" si="0"/>
        <v>mardi</v>
      </c>
      <c r="B19" s="96">
        <v>43116</v>
      </c>
      <c r="C19" s="101"/>
      <c r="D19" s="97"/>
      <c r="E19" s="98"/>
      <c r="F19" s="99"/>
      <c r="G19" t="str">
        <f>IFERROR(INDEX(Date_importante!$D$18:$D$38,MATCH(BUDGET2018!B19,Date_importante!$E$18:$E$38,0)),"")</f>
        <v/>
      </c>
    </row>
    <row r="20" spans="1:7">
      <c r="A20" s="90" t="str">
        <f t="shared" si="0"/>
        <v>mercredi</v>
      </c>
      <c r="B20" s="96">
        <v>43117</v>
      </c>
      <c r="C20" s="101"/>
      <c r="D20" s="97"/>
      <c r="E20" s="98"/>
      <c r="F20" s="99"/>
      <c r="G20" t="str">
        <f>IFERROR(INDEX(Date_importante!$D$18:$D$38,MATCH(BUDGET2018!B20,Date_importante!$E$18:$E$38,0)),"")</f>
        <v/>
      </c>
    </row>
    <row r="21" spans="1:7">
      <c r="A21" s="90" t="str">
        <f t="shared" si="0"/>
        <v>jeudi</v>
      </c>
      <c r="B21" s="96">
        <v>43118</v>
      </c>
      <c r="C21" s="101"/>
      <c r="D21" s="97"/>
      <c r="E21" s="98"/>
      <c r="F21" s="99"/>
      <c r="G21" t="str">
        <f>IFERROR(INDEX(Date_importante!$D$18:$D$38,MATCH(BUDGET2018!B21,Date_importante!$E$18:$E$38,0)),"")</f>
        <v/>
      </c>
    </row>
    <row r="22" spans="1:7">
      <c r="A22" s="90" t="str">
        <f t="shared" si="0"/>
        <v>vendredi</v>
      </c>
      <c r="B22" s="96">
        <v>43119</v>
      </c>
      <c r="C22" s="101"/>
      <c r="D22" s="97"/>
      <c r="E22" s="98"/>
      <c r="F22" s="99"/>
      <c r="G22" t="str">
        <f>IFERROR(INDEX(Date_importante!$D$18:$D$38,MATCH(BUDGET2018!B22,Date_importante!$E$18:$E$38,0)),"")</f>
        <v/>
      </c>
    </row>
    <row r="23" spans="1:7">
      <c r="A23" s="90" t="str">
        <f t="shared" si="0"/>
        <v>samedi</v>
      </c>
      <c r="B23" s="96">
        <v>43120</v>
      </c>
      <c r="C23" s="101"/>
      <c r="D23" s="97"/>
      <c r="E23" s="98"/>
      <c r="F23" s="99"/>
      <c r="G23" t="str">
        <f>IFERROR(INDEX(Date_importante!$D$18:$D$38,MATCH(BUDGET2018!B23,Date_importante!$E$18:$E$38,0)),"")</f>
        <v/>
      </c>
    </row>
    <row r="24" spans="1:7">
      <c r="A24" s="90" t="str">
        <f t="shared" si="0"/>
        <v>dimanche</v>
      </c>
      <c r="B24" s="96">
        <v>43121</v>
      </c>
      <c r="C24" s="101"/>
      <c r="D24" s="97"/>
      <c r="E24" s="98"/>
      <c r="F24" s="99"/>
      <c r="G24" t="str">
        <f>IFERROR(INDEX(Date_importante!$D$18:$D$38,MATCH(BUDGET2018!B24,Date_importante!$E$18:$E$38,0)),"")</f>
        <v/>
      </c>
    </row>
    <row r="25" spans="1:7">
      <c r="A25" s="90" t="str">
        <f t="shared" si="0"/>
        <v>lundi</v>
      </c>
      <c r="B25" s="96">
        <v>43122</v>
      </c>
      <c r="C25" s="101"/>
      <c r="D25" s="97"/>
      <c r="E25" s="98"/>
      <c r="F25" s="99"/>
      <c r="G25" t="str">
        <f>IFERROR(INDEX(Date_importante!$D$18:$D$38,MATCH(BUDGET2018!B25,Date_importante!$E$18:$E$38,0)),"")</f>
        <v/>
      </c>
    </row>
    <row r="26" spans="1:7">
      <c r="A26" s="90" t="str">
        <f t="shared" si="0"/>
        <v>mardi</v>
      </c>
      <c r="B26" s="96">
        <v>43123</v>
      </c>
      <c r="C26" s="101"/>
      <c r="D26" s="97"/>
      <c r="E26" s="98"/>
      <c r="F26" s="99"/>
      <c r="G26" t="str">
        <f>IFERROR(INDEX(Date_importante!$D$18:$D$38,MATCH(BUDGET2018!B26,Date_importante!$E$18:$E$38,0)),"")</f>
        <v/>
      </c>
    </row>
    <row r="27" spans="1:7">
      <c r="A27" s="90" t="str">
        <f t="shared" si="0"/>
        <v>mercredi</v>
      </c>
      <c r="B27" s="96">
        <v>43124</v>
      </c>
      <c r="C27" s="101"/>
      <c r="D27" s="97"/>
      <c r="E27" s="98"/>
      <c r="F27" s="99"/>
      <c r="G27" t="str">
        <f>IFERROR(INDEX(Date_importante!$D$18:$D$38,MATCH(BUDGET2018!B27,Date_importante!$E$18:$E$38,0)),"")</f>
        <v/>
      </c>
    </row>
    <row r="28" spans="1:7">
      <c r="A28" s="90" t="str">
        <f t="shared" si="0"/>
        <v>jeudi</v>
      </c>
      <c r="B28" s="96">
        <v>43125</v>
      </c>
      <c r="C28" s="101"/>
      <c r="D28" s="97"/>
      <c r="E28" s="98"/>
      <c r="F28" s="99"/>
      <c r="G28" t="str">
        <f>IFERROR(INDEX(Date_importante!$D$18:$D$38,MATCH(BUDGET2018!B28,Date_importante!$E$18:$E$38,0)),"")</f>
        <v/>
      </c>
    </row>
    <row r="29" spans="1:7">
      <c r="A29" s="90" t="str">
        <f t="shared" si="0"/>
        <v>vendredi</v>
      </c>
      <c r="B29" s="96">
        <v>43126</v>
      </c>
      <c r="C29" s="101"/>
      <c r="D29" s="97"/>
      <c r="E29" s="98"/>
      <c r="F29" s="99"/>
      <c r="G29" t="str">
        <f>IFERROR(INDEX(Date_importante!$D$18:$D$38,MATCH(BUDGET2018!B29,Date_importante!$E$18:$E$38,0)),"")</f>
        <v/>
      </c>
    </row>
    <row r="30" spans="1:7">
      <c r="A30" s="90" t="str">
        <f t="shared" si="0"/>
        <v>samedi</v>
      </c>
      <c r="B30" s="96">
        <v>43127</v>
      </c>
      <c r="C30" s="101"/>
      <c r="D30" s="97"/>
      <c r="E30" s="98"/>
      <c r="F30" s="99"/>
      <c r="G30" t="str">
        <f>IFERROR(INDEX(Date_importante!$D$18:$D$38,MATCH(BUDGET2018!B30,Date_importante!$E$18:$E$38,0)),"")</f>
        <v/>
      </c>
    </row>
    <row r="31" spans="1:7">
      <c r="A31" s="90" t="str">
        <f t="shared" si="0"/>
        <v>dimanche</v>
      </c>
      <c r="B31" s="96">
        <v>43128</v>
      </c>
      <c r="C31" s="101"/>
      <c r="D31" s="97"/>
      <c r="E31" s="98"/>
      <c r="F31" s="99"/>
      <c r="G31" t="str">
        <f>IFERROR(INDEX(Date_importante!$D$18:$D$38,MATCH(BUDGET2018!B31,Date_importante!$E$18:$E$38,0)),"")</f>
        <v/>
      </c>
    </row>
    <row r="32" spans="1:7">
      <c r="A32" s="90" t="str">
        <f t="shared" si="0"/>
        <v>lundi</v>
      </c>
      <c r="B32" s="96">
        <v>43129</v>
      </c>
      <c r="C32" s="101"/>
      <c r="D32" s="97"/>
      <c r="E32" s="98"/>
      <c r="F32" s="99"/>
      <c r="G32" t="str">
        <f>IFERROR(INDEX(Date_importante!$D$18:$D$38,MATCH(BUDGET2018!B32,Date_importante!$E$18:$E$38,0)),"")</f>
        <v/>
      </c>
    </row>
    <row r="33" spans="1:7">
      <c r="A33" s="90" t="str">
        <f t="shared" si="0"/>
        <v>mardi</v>
      </c>
      <c r="B33" s="96">
        <v>43130</v>
      </c>
      <c r="C33" s="101"/>
      <c r="D33" s="97"/>
      <c r="E33" s="98"/>
      <c r="F33" s="99"/>
      <c r="G33" t="str">
        <f>IFERROR(INDEX(Date_importante!$D$18:$D$38,MATCH(BUDGET2018!B33,Date_importante!$E$18:$E$38,0)),"")</f>
        <v/>
      </c>
    </row>
    <row r="34" spans="1:7">
      <c r="A34" s="90" t="str">
        <f t="shared" si="0"/>
        <v>mercredi</v>
      </c>
      <c r="B34" s="96">
        <v>43131</v>
      </c>
      <c r="C34" s="101"/>
      <c r="D34" s="97"/>
      <c r="E34" s="98"/>
      <c r="F34" s="99"/>
      <c r="G34" t="str">
        <f>IFERROR(INDEX(Date_importante!$D$18:$D$38,MATCH(BUDGET2018!B34,Date_importante!$E$18:$E$38,0)),"")</f>
        <v/>
      </c>
    </row>
    <row r="35" spans="1:7">
      <c r="A35" s="90" t="str">
        <f t="shared" si="0"/>
        <v>jeudi</v>
      </c>
      <c r="B35" s="96">
        <v>43132</v>
      </c>
      <c r="C35" s="101"/>
      <c r="D35" s="97"/>
      <c r="E35" s="98"/>
      <c r="F35" s="99"/>
      <c r="G35" t="str">
        <f>IFERROR(INDEX(Date_importante!$D$18:$D$38,MATCH(BUDGET2018!B35,Date_importante!$E$18:$E$38,0)),"")</f>
        <v/>
      </c>
    </row>
    <row r="36" spans="1:7">
      <c r="A36" s="90" t="str">
        <f t="shared" si="0"/>
        <v>vendredi</v>
      </c>
      <c r="B36" s="96">
        <v>43133</v>
      </c>
      <c r="C36" s="101"/>
      <c r="D36" s="97"/>
      <c r="E36" s="98"/>
      <c r="F36" s="99"/>
      <c r="G36" t="str">
        <f>IFERROR(INDEX(Date_importante!$D$18:$D$38,MATCH(BUDGET2018!B36,Date_importante!$E$18:$E$38,0)),"")</f>
        <v>La Chandeleur</v>
      </c>
    </row>
    <row r="37" spans="1:7">
      <c r="A37" s="90" t="str">
        <f t="shared" si="0"/>
        <v>samedi</v>
      </c>
      <c r="B37" s="96">
        <v>43134</v>
      </c>
      <c r="C37" s="101"/>
      <c r="D37" s="97"/>
      <c r="E37" s="98"/>
      <c r="F37" s="99"/>
      <c r="G37" t="str">
        <f>IFERROR(INDEX(Date_importante!$D$18:$D$38,MATCH(BUDGET2018!B37,Date_importante!$E$18:$E$38,0)),"")</f>
        <v/>
      </c>
    </row>
    <row r="38" spans="1:7">
      <c r="A38" s="90" t="str">
        <f t="shared" si="0"/>
        <v>dimanche</v>
      </c>
      <c r="B38" s="96">
        <v>43135</v>
      </c>
      <c r="C38" s="101"/>
      <c r="D38" s="97"/>
      <c r="E38" s="98"/>
      <c r="F38" s="99"/>
      <c r="G38" t="str">
        <f>IFERROR(INDEX(Date_importante!$D$18:$D$38,MATCH(BUDGET2018!B38,Date_importante!$E$18:$E$38,0)),"")</f>
        <v/>
      </c>
    </row>
    <row r="39" spans="1:7">
      <c r="A39" s="90" t="str">
        <f t="shared" si="0"/>
        <v>lundi</v>
      </c>
      <c r="B39" s="96">
        <v>43136</v>
      </c>
      <c r="C39" s="101"/>
      <c r="D39" s="97"/>
      <c r="E39" s="98"/>
      <c r="F39" s="99"/>
      <c r="G39" t="str">
        <f>IFERROR(INDEX(Date_importante!$D$18:$D$38,MATCH(BUDGET2018!B39,Date_importante!$E$18:$E$38,0)),"")</f>
        <v/>
      </c>
    </row>
    <row r="40" spans="1:7">
      <c r="A40" s="90" t="str">
        <f t="shared" si="0"/>
        <v>mardi</v>
      </c>
      <c r="B40" s="96">
        <v>43137</v>
      </c>
      <c r="C40" s="101"/>
      <c r="D40" s="97"/>
      <c r="E40" s="98"/>
      <c r="F40" s="99"/>
      <c r="G40" t="str">
        <f>IFERROR(INDEX(Date_importante!$D$18:$D$38,MATCH(BUDGET2018!B40,Date_importante!$E$18:$E$38,0)),"")</f>
        <v/>
      </c>
    </row>
    <row r="41" spans="1:7">
      <c r="A41" s="90" t="str">
        <f t="shared" si="0"/>
        <v>mercredi</v>
      </c>
      <c r="B41" s="96">
        <v>43138</v>
      </c>
      <c r="C41" s="101"/>
      <c r="D41" s="97"/>
      <c r="E41" s="98"/>
      <c r="F41" s="99"/>
      <c r="G41" t="str">
        <f>IFERROR(INDEX(Date_importante!$D$18:$D$38,MATCH(BUDGET2018!B41,Date_importante!$E$18:$E$38,0)),"")</f>
        <v/>
      </c>
    </row>
    <row r="42" spans="1:7">
      <c r="A42" s="90" t="str">
        <f t="shared" si="0"/>
        <v>jeudi</v>
      </c>
      <c r="B42" s="96">
        <v>43139</v>
      </c>
      <c r="C42" s="101"/>
      <c r="D42" s="97"/>
      <c r="E42" s="98"/>
      <c r="F42" s="99"/>
      <c r="G42" t="str">
        <f>IFERROR(INDEX(Date_importante!$D$18:$D$38,MATCH(BUDGET2018!B42,Date_importante!$E$18:$E$38,0)),"")</f>
        <v/>
      </c>
    </row>
    <row r="43" spans="1:7">
      <c r="A43" s="90" t="str">
        <f t="shared" si="0"/>
        <v>vendredi</v>
      </c>
      <c r="B43" s="96">
        <v>43140</v>
      </c>
      <c r="C43" s="101"/>
      <c r="D43" s="97"/>
      <c r="E43" s="98"/>
      <c r="F43" s="99"/>
      <c r="G43" t="str">
        <f>IFERROR(INDEX(Date_importante!$D$18:$D$38,MATCH(BUDGET2018!B43,Date_importante!$E$18:$E$38,0)),"")</f>
        <v/>
      </c>
    </row>
    <row r="44" spans="1:7">
      <c r="A44" s="90" t="str">
        <f t="shared" si="0"/>
        <v>samedi</v>
      </c>
      <c r="B44" s="96">
        <v>43141</v>
      </c>
      <c r="C44" s="101"/>
      <c r="D44" s="97"/>
      <c r="E44" s="98"/>
      <c r="F44" s="99"/>
      <c r="G44" t="str">
        <f>IFERROR(INDEX(Date_importante!$D$18:$D$38,MATCH(BUDGET2018!B44,Date_importante!$E$18:$E$38,0)),"")</f>
        <v/>
      </c>
    </row>
    <row r="45" spans="1:7">
      <c r="A45" s="90" t="str">
        <f t="shared" si="0"/>
        <v>dimanche</v>
      </c>
      <c r="B45" s="96">
        <v>43142</v>
      </c>
      <c r="C45" s="101"/>
      <c r="D45" s="97"/>
      <c r="E45" s="98"/>
      <c r="F45" s="99"/>
      <c r="G45" t="str">
        <f>IFERROR(INDEX(Date_importante!$D$18:$D$38,MATCH(BUDGET2018!B45,Date_importante!$E$18:$E$38,0)),"")</f>
        <v/>
      </c>
    </row>
    <row r="46" spans="1:7">
      <c r="A46" s="90" t="str">
        <f t="shared" si="0"/>
        <v>lundi</v>
      </c>
      <c r="B46" s="96">
        <v>43143</v>
      </c>
      <c r="C46" s="101"/>
      <c r="D46" s="97"/>
      <c r="E46" s="98"/>
      <c r="F46" s="99"/>
      <c r="G46" t="str">
        <f>IFERROR(INDEX(Date_importante!$D$18:$D$38,MATCH(BUDGET2018!B46,Date_importante!$E$18:$E$38,0)),"")</f>
        <v/>
      </c>
    </row>
    <row r="47" spans="1:7">
      <c r="A47" s="90" t="str">
        <f t="shared" si="0"/>
        <v>mardi</v>
      </c>
      <c r="B47" s="96">
        <v>43144</v>
      </c>
      <c r="C47" s="101"/>
      <c r="D47" s="97"/>
      <c r="E47" s="98"/>
      <c r="F47" s="99"/>
      <c r="G47" t="str">
        <f>IFERROR(INDEX(Date_importante!$D$18:$D$38,MATCH(BUDGET2018!B47,Date_importante!$E$18:$E$38,0)),"")</f>
        <v>Mardi Gras</v>
      </c>
    </row>
    <row r="48" spans="1:7">
      <c r="A48" s="90" t="str">
        <f t="shared" si="0"/>
        <v>mercredi</v>
      </c>
      <c r="B48" s="96">
        <v>43145</v>
      </c>
      <c r="C48" s="101"/>
      <c r="D48" s="97"/>
      <c r="E48" s="98"/>
      <c r="F48" s="99"/>
      <c r="G48" t="str">
        <f>IFERROR(INDEX(Date_importante!$D$18:$D$38,MATCH(BUDGET2018!B48,Date_importante!$E$18:$E$38,0)),"")</f>
        <v>Saint Valentin</v>
      </c>
    </row>
    <row r="49" spans="1:7">
      <c r="A49" s="90" t="str">
        <f t="shared" si="0"/>
        <v>jeudi</v>
      </c>
      <c r="B49" s="96">
        <v>43146</v>
      </c>
      <c r="C49" s="101"/>
      <c r="D49" s="97"/>
      <c r="E49" s="98"/>
      <c r="F49" s="99"/>
      <c r="G49" t="str">
        <f>IFERROR(INDEX(Date_importante!$D$18:$D$38,MATCH(BUDGET2018!B49,Date_importante!$E$18:$E$38,0)),"")</f>
        <v/>
      </c>
    </row>
    <row r="50" spans="1:7">
      <c r="A50" s="90" t="str">
        <f t="shared" si="0"/>
        <v>vendredi</v>
      </c>
      <c r="B50" s="96">
        <v>43147</v>
      </c>
      <c r="C50" s="101"/>
      <c r="D50" s="97"/>
      <c r="E50" s="98"/>
      <c r="F50" s="99"/>
      <c r="G50" t="str">
        <f>IFERROR(INDEX(Date_importante!$D$18:$D$38,MATCH(BUDGET2018!B50,Date_importante!$E$18:$E$38,0)),"")</f>
        <v/>
      </c>
    </row>
    <row r="51" spans="1:7">
      <c r="A51" s="90" t="str">
        <f t="shared" si="0"/>
        <v>samedi</v>
      </c>
      <c r="B51" s="96">
        <v>43148</v>
      </c>
      <c r="C51" s="101"/>
      <c r="D51" s="97"/>
      <c r="E51" s="98"/>
      <c r="F51" s="99"/>
      <c r="G51" t="str">
        <f>IFERROR(INDEX(Date_importante!$D$18:$D$38,MATCH(BUDGET2018!B51,Date_importante!$E$18:$E$38,0)),"")</f>
        <v/>
      </c>
    </row>
    <row r="52" spans="1:7">
      <c r="A52" s="90" t="str">
        <f t="shared" si="0"/>
        <v>dimanche</v>
      </c>
      <c r="B52" s="96">
        <v>43149</v>
      </c>
      <c r="C52" s="101"/>
      <c r="D52" s="97"/>
      <c r="E52" s="98"/>
      <c r="F52" s="99"/>
      <c r="G52" t="str">
        <f>IFERROR(INDEX(Date_importante!$D$18:$D$38,MATCH(BUDGET2018!B52,Date_importante!$E$18:$E$38,0)),"")</f>
        <v/>
      </c>
    </row>
    <row r="53" spans="1:7">
      <c r="A53" s="90" t="str">
        <f t="shared" si="0"/>
        <v>lundi</v>
      </c>
      <c r="B53" s="96">
        <v>43150</v>
      </c>
      <c r="C53" s="101"/>
      <c r="D53" s="97"/>
      <c r="E53" s="98"/>
      <c r="F53" s="99"/>
      <c r="G53" t="str">
        <f>IFERROR(INDEX(Date_importante!$D$18:$D$38,MATCH(BUDGET2018!B53,Date_importante!$E$18:$E$38,0)),"")</f>
        <v/>
      </c>
    </row>
    <row r="54" spans="1:7">
      <c r="A54" s="90" t="str">
        <f t="shared" si="0"/>
        <v>mardi</v>
      </c>
      <c r="B54" s="96">
        <v>43151</v>
      </c>
      <c r="C54" s="101"/>
      <c r="D54" s="97"/>
      <c r="E54" s="98"/>
      <c r="F54" s="99"/>
      <c r="G54" t="str">
        <f>IFERROR(INDEX(Date_importante!$D$18:$D$38,MATCH(BUDGET2018!B54,Date_importante!$E$18:$E$38,0)),"")</f>
        <v/>
      </c>
    </row>
    <row r="55" spans="1:7">
      <c r="A55" s="90" t="str">
        <f t="shared" si="0"/>
        <v>mercredi</v>
      </c>
      <c r="B55" s="96">
        <v>43152</v>
      </c>
      <c r="C55" s="101"/>
      <c r="D55" s="97"/>
      <c r="E55" s="98"/>
      <c r="F55" s="99"/>
      <c r="G55" t="str">
        <f>IFERROR(INDEX(Date_importante!$D$18:$D$38,MATCH(BUDGET2018!B55,Date_importante!$E$18:$E$38,0)),"")</f>
        <v/>
      </c>
    </row>
    <row r="56" spans="1:7">
      <c r="A56" s="90" t="str">
        <f t="shared" si="0"/>
        <v>jeudi</v>
      </c>
      <c r="B56" s="96">
        <v>43153</v>
      </c>
      <c r="C56" s="101"/>
      <c r="D56" s="97"/>
      <c r="E56" s="98"/>
      <c r="F56" s="99"/>
      <c r="G56" t="str">
        <f>IFERROR(INDEX(Date_importante!$D$18:$D$38,MATCH(BUDGET2018!B56,Date_importante!$E$18:$E$38,0)),"")</f>
        <v/>
      </c>
    </row>
    <row r="57" spans="1:7">
      <c r="A57" s="90" t="str">
        <f t="shared" si="0"/>
        <v>vendredi</v>
      </c>
      <c r="B57" s="96">
        <v>43154</v>
      </c>
      <c r="C57" s="101"/>
      <c r="D57" s="97"/>
      <c r="E57" s="98"/>
      <c r="F57" s="99"/>
      <c r="G57" t="str">
        <f>IFERROR(INDEX(Date_importante!$D$18:$D$38,MATCH(BUDGET2018!B57,Date_importante!$E$18:$E$38,0)),"")</f>
        <v/>
      </c>
    </row>
    <row r="58" spans="1:7">
      <c r="A58" s="90" t="str">
        <f t="shared" si="0"/>
        <v>samedi</v>
      </c>
      <c r="B58" s="96">
        <v>43155</v>
      </c>
      <c r="C58" s="101"/>
      <c r="D58" s="97"/>
      <c r="E58" s="98"/>
      <c r="F58" s="99"/>
      <c r="G58" t="str">
        <f>IFERROR(INDEX(Date_importante!$D$18:$D$38,MATCH(BUDGET2018!B58,Date_importante!$E$18:$E$38,0)),"")</f>
        <v>Vacances hiver</v>
      </c>
    </row>
    <row r="59" spans="1:7">
      <c r="A59" s="90" t="str">
        <f t="shared" si="0"/>
        <v>dimanche</v>
      </c>
      <c r="B59" s="96">
        <v>43156</v>
      </c>
      <c r="C59" s="101"/>
      <c r="D59" s="97"/>
      <c r="E59" s="98"/>
      <c r="F59" s="99"/>
      <c r="G59" t="str">
        <f>IFERROR(INDEX(Date_importante!$D$18:$D$38,MATCH(BUDGET2018!B59,Date_importante!$E$18:$E$38,0)),"")</f>
        <v/>
      </c>
    </row>
    <row r="60" spans="1:7">
      <c r="A60" s="90" t="str">
        <f t="shared" si="0"/>
        <v>lundi</v>
      </c>
      <c r="B60" s="96">
        <v>43157</v>
      </c>
      <c r="C60" s="101"/>
      <c r="D60" s="97"/>
      <c r="E60" s="98"/>
      <c r="F60" s="99"/>
      <c r="G60" t="str">
        <f>IFERROR(INDEX(Date_importante!$D$18:$D$38,MATCH(BUDGET2018!B60,Date_importante!$E$18:$E$38,0)),"")</f>
        <v/>
      </c>
    </row>
    <row r="61" spans="1:7">
      <c r="A61" s="90" t="str">
        <f t="shared" si="0"/>
        <v>mardi</v>
      </c>
      <c r="B61" s="96">
        <v>43158</v>
      </c>
      <c r="C61" s="101"/>
      <c r="D61" s="97"/>
      <c r="E61" s="98"/>
      <c r="F61" s="99"/>
      <c r="G61" t="str">
        <f>IFERROR(INDEX(Date_importante!$D$18:$D$38,MATCH(BUDGET2018!B61,Date_importante!$E$18:$E$38,0)),"")</f>
        <v/>
      </c>
    </row>
    <row r="62" spans="1:7">
      <c r="A62" s="90" t="str">
        <f t="shared" si="0"/>
        <v>mercredi</v>
      </c>
      <c r="B62" s="96">
        <v>43159</v>
      </c>
      <c r="C62" s="101"/>
      <c r="D62" s="97"/>
      <c r="E62" s="98"/>
      <c r="F62" s="99"/>
      <c r="G62" t="str">
        <f>IFERROR(INDEX(Date_importante!$D$18:$D$38,MATCH(BUDGET2018!B62,Date_importante!$E$18:$E$38,0)),"")</f>
        <v/>
      </c>
    </row>
    <row r="63" spans="1:7">
      <c r="A63" s="90" t="str">
        <f t="shared" si="0"/>
        <v>jeudi</v>
      </c>
      <c r="B63" s="96">
        <v>43160</v>
      </c>
      <c r="C63" s="101"/>
      <c r="D63" s="97"/>
      <c r="E63" s="98"/>
      <c r="F63" s="99"/>
      <c r="G63" t="str">
        <f>IFERROR(INDEX(Date_importante!$D$18:$D$38,MATCH(BUDGET2018!B63,Date_importante!$E$18:$E$38,0)),"")</f>
        <v/>
      </c>
    </row>
    <row r="64" spans="1:7">
      <c r="A64" s="90" t="str">
        <f t="shared" si="0"/>
        <v>vendredi</v>
      </c>
      <c r="B64" s="96">
        <v>43161</v>
      </c>
      <c r="C64" s="101"/>
      <c r="D64" s="97"/>
      <c r="E64" s="98"/>
      <c r="F64" s="99"/>
      <c r="G64" t="str">
        <f>IFERROR(INDEX(Date_importante!$D$18:$D$38,MATCH(BUDGET2018!B64,Date_importante!$E$18:$E$38,0)),"")</f>
        <v/>
      </c>
    </row>
    <row r="65" spans="1:7">
      <c r="A65" s="90" t="str">
        <f t="shared" si="0"/>
        <v>samedi</v>
      </c>
      <c r="B65" s="96">
        <v>43162</v>
      </c>
      <c r="C65" s="101"/>
      <c r="D65" s="97"/>
      <c r="E65" s="98"/>
      <c r="F65" s="99"/>
      <c r="G65" t="str">
        <f>IFERROR(INDEX(Date_importante!$D$18:$D$38,MATCH(BUDGET2018!B65,Date_importante!$E$18:$E$38,0)),"")</f>
        <v/>
      </c>
    </row>
    <row r="66" spans="1:7">
      <c r="A66" s="90" t="str">
        <f t="shared" si="0"/>
        <v>dimanche</v>
      </c>
      <c r="B66" s="96">
        <v>43163</v>
      </c>
      <c r="C66" s="101"/>
      <c r="D66" s="97"/>
      <c r="E66" s="98"/>
      <c r="F66" s="99"/>
      <c r="G66" t="str">
        <f>IFERROR(INDEX(Date_importante!$D$18:$D$38,MATCH(BUDGET2018!B66,Date_importante!$E$18:$E$38,0)),"")</f>
        <v>Fête des Grands Mères</v>
      </c>
    </row>
    <row r="67" spans="1:7">
      <c r="A67" s="90" t="str">
        <f t="shared" si="0"/>
        <v>lundi</v>
      </c>
      <c r="B67" s="96">
        <v>43164</v>
      </c>
      <c r="C67" s="101"/>
      <c r="D67" s="97"/>
      <c r="E67" s="98"/>
      <c r="F67" s="99"/>
      <c r="G67" t="str">
        <f>IFERROR(INDEX(Date_importante!$D$18:$D$38,MATCH(BUDGET2018!B67,Date_importante!$E$18:$E$38,0)),"")</f>
        <v/>
      </c>
    </row>
    <row r="68" spans="1:7">
      <c r="A68" s="90" t="str">
        <f t="shared" si="0"/>
        <v>mardi</v>
      </c>
      <c r="B68" s="96">
        <v>43165</v>
      </c>
      <c r="C68" s="101"/>
      <c r="D68" s="97"/>
      <c r="E68" s="98"/>
      <c r="F68" s="99"/>
      <c r="G68" t="str">
        <f>IFERROR(INDEX(Date_importante!$D$18:$D$38,MATCH(BUDGET2018!B68,Date_importante!$E$18:$E$38,0)),"")</f>
        <v/>
      </c>
    </row>
    <row r="69" spans="1:7">
      <c r="A69" s="90" t="str">
        <f t="shared" ref="A69:A132" si="1">TEXT(B69,"jjjj")</f>
        <v>mercredi</v>
      </c>
      <c r="B69" s="96">
        <v>43166</v>
      </c>
      <c r="C69" s="101"/>
      <c r="D69" s="97"/>
      <c r="E69" s="98"/>
      <c r="F69" s="99"/>
      <c r="G69" t="str">
        <f>IFERROR(INDEX(Date_importante!$D$18:$D$38,MATCH(BUDGET2018!B69,Date_importante!$E$18:$E$38,0)),"")</f>
        <v/>
      </c>
    </row>
    <row r="70" spans="1:7">
      <c r="A70" s="90" t="str">
        <f t="shared" si="1"/>
        <v>jeudi</v>
      </c>
      <c r="B70" s="96">
        <v>43167</v>
      </c>
      <c r="C70" s="101"/>
      <c r="D70" s="97"/>
      <c r="E70" s="98"/>
      <c r="F70" s="99"/>
      <c r="G70" t="str">
        <f>IFERROR(INDEX(Date_importante!$D$18:$D$38,MATCH(BUDGET2018!B70,Date_importante!$E$18:$E$38,0)),"")</f>
        <v/>
      </c>
    </row>
    <row r="71" spans="1:7">
      <c r="A71" s="90" t="str">
        <f t="shared" si="1"/>
        <v>vendredi</v>
      </c>
      <c r="B71" s="96">
        <v>43168</v>
      </c>
      <c r="C71" s="101"/>
      <c r="D71" s="97"/>
      <c r="E71" s="98"/>
      <c r="F71" s="99"/>
      <c r="G71" t="str">
        <f>IFERROR(INDEX(Date_importante!$D$18:$D$38,MATCH(BUDGET2018!B71,Date_importante!$E$18:$E$38,0)),"")</f>
        <v/>
      </c>
    </row>
    <row r="72" spans="1:7">
      <c r="A72" s="90" t="str">
        <f t="shared" si="1"/>
        <v>samedi</v>
      </c>
      <c r="B72" s="96">
        <v>43169</v>
      </c>
      <c r="C72" s="101"/>
      <c r="D72" s="97"/>
      <c r="E72" s="98"/>
      <c r="F72" s="99"/>
      <c r="G72" t="str">
        <f>IFERROR(INDEX(Date_importante!$D$18:$D$38,MATCH(BUDGET2018!B72,Date_importante!$E$18:$E$38,0)),"")</f>
        <v/>
      </c>
    </row>
    <row r="73" spans="1:7">
      <c r="A73" s="90" t="str">
        <f t="shared" si="1"/>
        <v>dimanche</v>
      </c>
      <c r="B73" s="96">
        <v>43170</v>
      </c>
      <c r="C73" s="101"/>
      <c r="D73" s="97"/>
      <c r="E73" s="98"/>
      <c r="F73" s="99"/>
      <c r="G73" t="str">
        <f>IFERROR(INDEX(Date_importante!$D$18:$D$38,MATCH(BUDGET2018!B73,Date_importante!$E$18:$E$38,0)),"")</f>
        <v/>
      </c>
    </row>
    <row r="74" spans="1:7">
      <c r="A74" s="90" t="str">
        <f t="shared" si="1"/>
        <v>lundi</v>
      </c>
      <c r="B74" s="96">
        <v>43171</v>
      </c>
      <c r="C74" s="101"/>
      <c r="D74" s="97"/>
      <c r="E74" s="98"/>
      <c r="F74" s="99"/>
      <c r="G74" t="str">
        <f>IFERROR(INDEX(Date_importante!$D$18:$D$38,MATCH(BUDGET2018!B74,Date_importante!$E$18:$E$38,0)),"")</f>
        <v/>
      </c>
    </row>
    <row r="75" spans="1:7">
      <c r="A75" s="90" t="str">
        <f t="shared" si="1"/>
        <v>mardi</v>
      </c>
      <c r="B75" s="96">
        <v>43172</v>
      </c>
      <c r="C75" s="101"/>
      <c r="D75" s="97"/>
      <c r="E75" s="98"/>
      <c r="F75" s="99"/>
      <c r="G75" t="str">
        <f>IFERROR(INDEX(Date_importante!$D$18:$D$38,MATCH(BUDGET2018!B75,Date_importante!$E$18:$E$38,0)),"")</f>
        <v/>
      </c>
    </row>
    <row r="76" spans="1:7">
      <c r="A76" s="90" t="str">
        <f t="shared" si="1"/>
        <v>mercredi</v>
      </c>
      <c r="B76" s="96">
        <v>43173</v>
      </c>
      <c r="C76" s="101"/>
      <c r="D76" s="97"/>
      <c r="E76" s="98"/>
      <c r="F76" s="99"/>
      <c r="G76" t="str">
        <f>IFERROR(INDEX(Date_importante!$D$18:$D$38,MATCH(BUDGET2018!B76,Date_importante!$E$18:$E$38,0)),"")</f>
        <v/>
      </c>
    </row>
    <row r="77" spans="1:7">
      <c r="A77" s="90" t="str">
        <f t="shared" si="1"/>
        <v>jeudi</v>
      </c>
      <c r="B77" s="96">
        <v>43174</v>
      </c>
      <c r="C77" s="101"/>
      <c r="D77" s="97"/>
      <c r="E77" s="98"/>
      <c r="F77" s="99"/>
      <c r="G77" t="str">
        <f>IFERROR(INDEX(Date_importante!$D$18:$D$38,MATCH(BUDGET2018!B77,Date_importante!$E$18:$E$38,0)),"")</f>
        <v/>
      </c>
    </row>
    <row r="78" spans="1:7">
      <c r="A78" s="90" t="str">
        <f t="shared" si="1"/>
        <v>vendredi</v>
      </c>
      <c r="B78" s="96">
        <v>43175</v>
      </c>
      <c r="C78" s="101"/>
      <c r="D78" s="97"/>
      <c r="E78" s="98"/>
      <c r="F78" s="99"/>
      <c r="G78" t="str">
        <f>IFERROR(INDEX(Date_importante!$D$18:$D$38,MATCH(BUDGET2018!B78,Date_importante!$E$18:$E$38,0)),"")</f>
        <v/>
      </c>
    </row>
    <row r="79" spans="1:7">
      <c r="A79" s="90" t="str">
        <f t="shared" si="1"/>
        <v>samedi</v>
      </c>
      <c r="B79" s="96">
        <v>43176</v>
      </c>
      <c r="C79" s="101"/>
      <c r="D79" s="97"/>
      <c r="E79" s="98"/>
      <c r="F79" s="99"/>
      <c r="G79" t="str">
        <f>IFERROR(INDEX(Date_importante!$D$18:$D$38,MATCH(BUDGET2018!B79,Date_importante!$E$18:$E$38,0)),"")</f>
        <v>Saint Patrick</v>
      </c>
    </row>
    <row r="80" spans="1:7">
      <c r="A80" s="90" t="str">
        <f t="shared" si="1"/>
        <v>dimanche</v>
      </c>
      <c r="B80" s="96">
        <v>43177</v>
      </c>
      <c r="C80" s="101"/>
      <c r="D80" s="97"/>
      <c r="E80" s="98"/>
      <c r="F80" s="99"/>
      <c r="G80" t="str">
        <f>IFERROR(INDEX(Date_importante!$D$18:$D$38,MATCH(BUDGET2018!B80,Date_importante!$E$18:$E$38,0)),"")</f>
        <v/>
      </c>
    </row>
    <row r="81" spans="1:7">
      <c r="A81" s="90" t="str">
        <f t="shared" si="1"/>
        <v>lundi</v>
      </c>
      <c r="B81" s="96">
        <v>43178</v>
      </c>
      <c r="C81" s="101"/>
      <c r="D81" s="97"/>
      <c r="E81" s="98"/>
      <c r="F81" s="99"/>
      <c r="G81" t="str">
        <f>IFERROR(INDEX(Date_importante!$D$18:$D$38,MATCH(BUDGET2018!B81,Date_importante!$E$18:$E$38,0)),"")</f>
        <v/>
      </c>
    </row>
    <row r="82" spans="1:7">
      <c r="A82" s="90" t="str">
        <f t="shared" si="1"/>
        <v>mardi</v>
      </c>
      <c r="B82" s="96">
        <v>43179</v>
      </c>
      <c r="C82" s="101"/>
      <c r="D82" s="97"/>
      <c r="E82" s="98"/>
      <c r="F82" s="99"/>
      <c r="G82" t="str">
        <f>IFERROR(INDEX(Date_importante!$D$18:$D$38,MATCH(BUDGET2018!B82,Date_importante!$E$18:$E$38,0)),"")</f>
        <v/>
      </c>
    </row>
    <row r="83" spans="1:7">
      <c r="A83" s="90" t="str">
        <f t="shared" si="1"/>
        <v>mercredi</v>
      </c>
      <c r="B83" s="96">
        <v>43180</v>
      </c>
      <c r="C83" s="101"/>
      <c r="D83" s="97"/>
      <c r="E83" s="98"/>
      <c r="F83" s="99"/>
      <c r="G83" t="str">
        <f>IFERROR(INDEX(Date_importante!$D$18:$D$38,MATCH(BUDGET2018!B83,Date_importante!$E$18:$E$38,0)),"")</f>
        <v/>
      </c>
    </row>
    <row r="84" spans="1:7">
      <c r="A84" s="90" t="str">
        <f t="shared" si="1"/>
        <v>jeudi</v>
      </c>
      <c r="B84" s="96">
        <v>43181</v>
      </c>
      <c r="C84" s="101"/>
      <c r="D84" s="97"/>
      <c r="E84" s="98"/>
      <c r="F84" s="99"/>
      <c r="G84" t="str">
        <f>IFERROR(INDEX(Date_importante!$D$18:$D$38,MATCH(BUDGET2018!B84,Date_importante!$E$18:$E$38,0)),"")</f>
        <v/>
      </c>
    </row>
    <row r="85" spans="1:7">
      <c r="A85" s="90" t="str">
        <f t="shared" si="1"/>
        <v>vendredi</v>
      </c>
      <c r="B85" s="96">
        <v>43182</v>
      </c>
      <c r="C85" s="101"/>
      <c r="D85" s="97"/>
      <c r="E85" s="98"/>
      <c r="F85" s="99"/>
      <c r="G85" t="str">
        <f>IFERROR(INDEX(Date_importante!$D$18:$D$38,MATCH(BUDGET2018!B85,Date_importante!$E$18:$E$38,0)),"")</f>
        <v/>
      </c>
    </row>
    <row r="86" spans="1:7">
      <c r="A86" s="90" t="str">
        <f t="shared" si="1"/>
        <v>samedi</v>
      </c>
      <c r="B86" s="96">
        <v>43183</v>
      </c>
      <c r="C86" s="101"/>
      <c r="D86" s="97"/>
      <c r="E86" s="98"/>
      <c r="F86" s="99"/>
      <c r="G86" t="str">
        <f>IFERROR(INDEX(Date_importante!$D$18:$D$38,MATCH(BUDGET2018!B86,Date_importante!$E$18:$E$38,0)),"")</f>
        <v/>
      </c>
    </row>
    <row r="87" spans="1:7">
      <c r="A87" s="90" t="str">
        <f t="shared" si="1"/>
        <v>dimanche</v>
      </c>
      <c r="B87" s="96">
        <v>43184</v>
      </c>
      <c r="C87" s="101"/>
      <c r="D87" s="97"/>
      <c r="E87" s="98"/>
      <c r="F87" s="99"/>
      <c r="G87" t="str">
        <f>IFERROR(INDEX(Date_importante!$D$18:$D$38,MATCH(BUDGET2018!B87,Date_importante!$E$18:$E$38,0)),"")</f>
        <v/>
      </c>
    </row>
    <row r="88" spans="1:7">
      <c r="A88" s="90" t="str">
        <f t="shared" si="1"/>
        <v>lundi</v>
      </c>
      <c r="B88" s="96">
        <v>43185</v>
      </c>
      <c r="C88" s="101"/>
      <c r="D88" s="97"/>
      <c r="E88" s="98"/>
      <c r="F88" s="99"/>
      <c r="G88" t="str">
        <f>IFERROR(INDEX(Date_importante!$D$18:$D$38,MATCH(BUDGET2018!B88,Date_importante!$E$18:$E$38,0)),"")</f>
        <v/>
      </c>
    </row>
    <row r="89" spans="1:7">
      <c r="A89" s="90" t="str">
        <f t="shared" si="1"/>
        <v>mardi</v>
      </c>
      <c r="B89" s="96">
        <v>43186</v>
      </c>
      <c r="C89" s="101"/>
      <c r="D89" s="97"/>
      <c r="E89" s="98"/>
      <c r="F89" s="99"/>
      <c r="G89" t="str">
        <f>IFERROR(INDEX(Date_importante!$D$18:$D$38,MATCH(BUDGET2018!B89,Date_importante!$E$18:$E$38,0)),"")</f>
        <v/>
      </c>
    </row>
    <row r="90" spans="1:7">
      <c r="A90" s="90" t="str">
        <f t="shared" si="1"/>
        <v>mercredi</v>
      </c>
      <c r="B90" s="96">
        <v>43187</v>
      </c>
      <c r="C90" s="101"/>
      <c r="D90" s="97"/>
      <c r="E90" s="98"/>
      <c r="F90" s="99"/>
      <c r="G90" t="str">
        <f>IFERROR(INDEX(Date_importante!$D$18:$D$38,MATCH(BUDGET2018!B90,Date_importante!$E$18:$E$38,0)),"")</f>
        <v/>
      </c>
    </row>
    <row r="91" spans="1:7">
      <c r="A91" s="90" t="str">
        <f t="shared" si="1"/>
        <v>jeudi</v>
      </c>
      <c r="B91" s="96">
        <v>43188</v>
      </c>
      <c r="C91" s="101"/>
      <c r="D91" s="97"/>
      <c r="E91" s="98"/>
      <c r="F91" s="99"/>
      <c r="G91" t="str">
        <f>IFERROR(INDEX(Date_importante!$D$18:$D$38,MATCH(BUDGET2018!B91,Date_importante!$E$18:$E$38,0)),"")</f>
        <v/>
      </c>
    </row>
    <row r="92" spans="1:7">
      <c r="A92" s="90" t="str">
        <f t="shared" si="1"/>
        <v>vendredi</v>
      </c>
      <c r="B92" s="96">
        <v>43189</v>
      </c>
      <c r="C92" s="101"/>
      <c r="D92" s="97"/>
      <c r="E92" s="98"/>
      <c r="F92" s="99"/>
      <c r="G92" t="str">
        <f>IFERROR(INDEX(Date_importante!$D$18:$D$38,MATCH(BUDGET2018!B92,Date_importante!$E$18:$E$38,0)),"")</f>
        <v/>
      </c>
    </row>
    <row r="93" spans="1:7">
      <c r="A93" s="90" t="str">
        <f t="shared" si="1"/>
        <v>samedi</v>
      </c>
      <c r="B93" s="96">
        <v>43190</v>
      </c>
      <c r="C93" s="101"/>
      <c r="D93" s="97"/>
      <c r="E93" s="98"/>
      <c r="F93" s="99"/>
      <c r="G93" t="str">
        <f>IFERROR(INDEX(Date_importante!$D$18:$D$38,MATCH(BUDGET2018!B93,Date_importante!$E$18:$E$38,0)),"")</f>
        <v/>
      </c>
    </row>
    <row r="94" spans="1:7">
      <c r="A94" s="90" t="str">
        <f t="shared" si="1"/>
        <v>dimanche</v>
      </c>
      <c r="B94" s="96">
        <v>43191</v>
      </c>
      <c r="C94" s="101"/>
      <c r="D94" s="97"/>
      <c r="E94" s="98"/>
      <c r="F94" s="99"/>
      <c r="G94" t="str">
        <f>IFERROR(INDEX(Date_importante!$D$18:$D$38,MATCH(BUDGET2018!B94,Date_importante!$E$18:$E$38,0)),"")</f>
        <v/>
      </c>
    </row>
    <row r="95" spans="1:7">
      <c r="A95" s="90" t="str">
        <f t="shared" si="1"/>
        <v>lundi</v>
      </c>
      <c r="B95" s="96">
        <v>43192</v>
      </c>
      <c r="C95" s="101"/>
      <c r="D95" s="97"/>
      <c r="E95" s="98"/>
      <c r="F95" s="99"/>
      <c r="G95" t="str">
        <f>IFERROR(INDEX(Date_importante!$D$18:$D$38,MATCH(BUDGET2018!B95,Date_importante!$E$18:$E$38,0)),"")</f>
        <v/>
      </c>
    </row>
    <row r="96" spans="1:7">
      <c r="A96" s="90" t="str">
        <f t="shared" si="1"/>
        <v>mardi</v>
      </c>
      <c r="B96" s="96">
        <v>43193</v>
      </c>
      <c r="C96" s="101"/>
      <c r="D96" s="97"/>
      <c r="E96" s="98"/>
      <c r="F96" s="99"/>
      <c r="G96" t="str">
        <f>IFERROR(INDEX(Date_importante!$D$18:$D$38,MATCH(BUDGET2018!B96,Date_importante!$E$18:$E$38,0)),"")</f>
        <v/>
      </c>
    </row>
    <row r="97" spans="1:7">
      <c r="A97" s="90" t="str">
        <f t="shared" si="1"/>
        <v>mercredi</v>
      </c>
      <c r="B97" s="96">
        <v>43194</v>
      </c>
      <c r="C97" s="101"/>
      <c r="D97" s="97"/>
      <c r="E97" s="98"/>
      <c r="F97" s="99"/>
      <c r="G97" t="str">
        <f>IFERROR(INDEX(Date_importante!$D$18:$D$38,MATCH(BUDGET2018!B97,Date_importante!$E$18:$E$38,0)),"")</f>
        <v/>
      </c>
    </row>
    <row r="98" spans="1:7">
      <c r="A98" s="90" t="str">
        <f t="shared" si="1"/>
        <v>jeudi</v>
      </c>
      <c r="B98" s="96">
        <v>43195</v>
      </c>
      <c r="C98" s="101"/>
      <c r="D98" s="97"/>
      <c r="E98" s="98"/>
      <c r="F98" s="99"/>
      <c r="G98" t="str">
        <f>IFERROR(INDEX(Date_importante!$D$18:$D$38,MATCH(BUDGET2018!B98,Date_importante!$E$18:$E$38,0)),"")</f>
        <v/>
      </c>
    </row>
    <row r="99" spans="1:7">
      <c r="A99" s="90" t="str">
        <f t="shared" si="1"/>
        <v>vendredi</v>
      </c>
      <c r="B99" s="96">
        <v>43196</v>
      </c>
      <c r="C99" s="101"/>
      <c r="D99" s="97"/>
      <c r="E99" s="98"/>
      <c r="F99" s="99"/>
      <c r="G99" t="str">
        <f>IFERROR(INDEX(Date_importante!$D$18:$D$38,MATCH(BUDGET2018!B99,Date_importante!$E$18:$E$38,0)),"")</f>
        <v/>
      </c>
    </row>
    <row r="100" spans="1:7">
      <c r="A100" s="90" t="str">
        <f t="shared" si="1"/>
        <v>samedi</v>
      </c>
      <c r="B100" s="96">
        <v>43197</v>
      </c>
      <c r="C100" s="101"/>
      <c r="D100" s="97"/>
      <c r="E100" s="98"/>
      <c r="F100" s="99"/>
      <c r="G100" t="str">
        <f>IFERROR(INDEX(Date_importante!$D$18:$D$38,MATCH(BUDGET2018!B100,Date_importante!$E$18:$E$38,0)),"")</f>
        <v/>
      </c>
    </row>
    <row r="101" spans="1:7">
      <c r="A101" s="90" t="str">
        <f t="shared" si="1"/>
        <v>dimanche</v>
      </c>
      <c r="B101" s="96">
        <v>43198</v>
      </c>
      <c r="C101" s="101"/>
      <c r="D101" s="97"/>
      <c r="E101" s="98"/>
      <c r="F101" s="99"/>
      <c r="G101" t="str">
        <f>IFERROR(INDEX(Date_importante!$D$18:$D$38,MATCH(BUDGET2018!B101,Date_importante!$E$18:$E$38,0)),"")</f>
        <v/>
      </c>
    </row>
    <row r="102" spans="1:7">
      <c r="A102" s="90" t="str">
        <f t="shared" si="1"/>
        <v>lundi</v>
      </c>
      <c r="B102" s="96">
        <v>43199</v>
      </c>
      <c r="C102" s="101"/>
      <c r="D102" s="97"/>
      <c r="E102" s="98"/>
      <c r="F102" s="99"/>
      <c r="G102" t="str">
        <f>IFERROR(INDEX(Date_importante!$D$18:$D$38,MATCH(BUDGET2018!B102,Date_importante!$E$18:$E$38,0)),"")</f>
        <v/>
      </c>
    </row>
    <row r="103" spans="1:7">
      <c r="A103" s="90" t="str">
        <f t="shared" si="1"/>
        <v>mardi</v>
      </c>
      <c r="B103" s="96">
        <v>43200</v>
      </c>
      <c r="C103" s="101"/>
      <c r="D103" s="97"/>
      <c r="E103" s="98"/>
      <c r="F103" s="99"/>
      <c r="G103" t="str">
        <f>IFERROR(INDEX(Date_importante!$D$18:$D$38,MATCH(BUDGET2018!B103,Date_importante!$E$18:$E$38,0)),"")</f>
        <v/>
      </c>
    </row>
    <row r="104" spans="1:7">
      <c r="A104" s="90" t="str">
        <f t="shared" si="1"/>
        <v>mercredi</v>
      </c>
      <c r="B104" s="96">
        <v>43201</v>
      </c>
      <c r="C104" s="101"/>
      <c r="D104" s="97"/>
      <c r="E104" s="98"/>
      <c r="F104" s="99"/>
      <c r="G104" t="str">
        <f>IFERROR(INDEX(Date_importante!$D$18:$D$38,MATCH(BUDGET2018!B104,Date_importante!$E$18:$E$38,0)),"")</f>
        <v/>
      </c>
    </row>
    <row r="105" spans="1:7">
      <c r="A105" s="90" t="str">
        <f t="shared" si="1"/>
        <v>jeudi</v>
      </c>
      <c r="B105" s="96">
        <v>43202</v>
      </c>
      <c r="C105" s="101"/>
      <c r="D105" s="97"/>
      <c r="E105" s="98"/>
      <c r="F105" s="99"/>
      <c r="G105" t="str">
        <f>IFERROR(INDEX(Date_importante!$D$18:$D$38,MATCH(BUDGET2018!B105,Date_importante!$E$18:$E$38,0)),"")</f>
        <v/>
      </c>
    </row>
    <row r="106" spans="1:7">
      <c r="A106" s="90" t="str">
        <f t="shared" si="1"/>
        <v>vendredi</v>
      </c>
      <c r="B106" s="96">
        <v>43203</v>
      </c>
      <c r="C106" s="101"/>
      <c r="D106" s="97"/>
      <c r="E106" s="98"/>
      <c r="F106" s="99"/>
      <c r="G106" t="str">
        <f>IFERROR(INDEX(Date_importante!$D$18:$D$38,MATCH(BUDGET2018!B106,Date_importante!$E$18:$E$38,0)),"")</f>
        <v/>
      </c>
    </row>
    <row r="107" spans="1:7">
      <c r="A107" s="90" t="str">
        <f t="shared" si="1"/>
        <v>samedi</v>
      </c>
      <c r="B107" s="96">
        <v>43204</v>
      </c>
      <c r="C107" s="101"/>
      <c r="D107" s="97"/>
      <c r="E107" s="98"/>
      <c r="F107" s="99"/>
      <c r="G107" t="str">
        <f>IFERROR(INDEX(Date_importante!$D$18:$D$38,MATCH(BUDGET2018!B107,Date_importante!$E$18:$E$38,0)),"")</f>
        <v/>
      </c>
    </row>
    <row r="108" spans="1:7">
      <c r="A108" s="90" t="str">
        <f t="shared" si="1"/>
        <v>dimanche</v>
      </c>
      <c r="B108" s="96">
        <v>43205</v>
      </c>
      <c r="C108" s="101"/>
      <c r="D108" s="97"/>
      <c r="E108" s="98"/>
      <c r="F108" s="99"/>
      <c r="G108" t="str">
        <f>IFERROR(INDEX(Date_importante!$D$18:$D$38,MATCH(BUDGET2018!B108,Date_importante!$E$18:$E$38,0)),"")</f>
        <v/>
      </c>
    </row>
    <row r="109" spans="1:7">
      <c r="A109" s="90" t="str">
        <f t="shared" si="1"/>
        <v>lundi</v>
      </c>
      <c r="B109" s="96">
        <v>43206</v>
      </c>
      <c r="C109" s="101"/>
      <c r="D109" s="97"/>
      <c r="E109" s="98"/>
      <c r="F109" s="99"/>
      <c r="G109" t="str">
        <f>IFERROR(INDEX(Date_importante!$D$18:$D$38,MATCH(BUDGET2018!B109,Date_importante!$E$18:$E$38,0)),"")</f>
        <v/>
      </c>
    </row>
    <row r="110" spans="1:7">
      <c r="A110" s="90" t="str">
        <f t="shared" si="1"/>
        <v>mardi</v>
      </c>
      <c r="B110" s="96">
        <v>43207</v>
      </c>
      <c r="C110" s="101"/>
      <c r="D110" s="97"/>
      <c r="E110" s="98"/>
      <c r="F110" s="99"/>
      <c r="G110" t="str">
        <f>IFERROR(INDEX(Date_importante!$D$18:$D$38,MATCH(BUDGET2018!B110,Date_importante!$E$18:$E$38,0)),"")</f>
        <v/>
      </c>
    </row>
    <row r="111" spans="1:7">
      <c r="A111" s="90" t="str">
        <f t="shared" si="1"/>
        <v>mercredi</v>
      </c>
      <c r="B111" s="96">
        <v>43208</v>
      </c>
      <c r="C111" s="101"/>
      <c r="D111" s="97"/>
      <c r="E111" s="98"/>
      <c r="F111" s="99"/>
      <c r="G111" t="str">
        <f>IFERROR(INDEX(Date_importante!$D$18:$D$38,MATCH(BUDGET2018!B111,Date_importante!$E$18:$E$38,0)),"")</f>
        <v/>
      </c>
    </row>
    <row r="112" spans="1:7">
      <c r="A112" s="90" t="str">
        <f t="shared" si="1"/>
        <v>jeudi</v>
      </c>
      <c r="B112" s="96">
        <v>43209</v>
      </c>
      <c r="C112" s="101"/>
      <c r="D112" s="97"/>
      <c r="E112" s="98"/>
      <c r="F112" s="99"/>
      <c r="G112" t="str">
        <f>IFERROR(INDEX(Date_importante!$D$18:$D$38,MATCH(BUDGET2018!B112,Date_importante!$E$18:$E$38,0)),"")</f>
        <v/>
      </c>
    </row>
    <row r="113" spans="1:7">
      <c r="A113" s="90" t="str">
        <f t="shared" si="1"/>
        <v>vendredi</v>
      </c>
      <c r="B113" s="96">
        <v>43210</v>
      </c>
      <c r="C113" s="101"/>
      <c r="D113" s="97"/>
      <c r="E113" s="98"/>
      <c r="F113" s="99"/>
      <c r="G113" t="str">
        <f>IFERROR(INDEX(Date_importante!$D$18:$D$38,MATCH(BUDGET2018!B113,Date_importante!$E$18:$E$38,0)),"")</f>
        <v/>
      </c>
    </row>
    <row r="114" spans="1:7">
      <c r="A114" s="90" t="str">
        <f t="shared" si="1"/>
        <v>samedi</v>
      </c>
      <c r="B114" s="96">
        <v>43211</v>
      </c>
      <c r="C114" s="101"/>
      <c r="D114" s="97"/>
      <c r="E114" s="98"/>
      <c r="F114" s="99"/>
      <c r="G114" t="str">
        <f>IFERROR(INDEX(Date_importante!$D$18:$D$38,MATCH(BUDGET2018!B114,Date_importante!$E$18:$E$38,0)),"")</f>
        <v>Vacances Printemps</v>
      </c>
    </row>
    <row r="115" spans="1:7">
      <c r="A115" s="90" t="str">
        <f t="shared" si="1"/>
        <v>dimanche</v>
      </c>
      <c r="B115" s="96">
        <v>43212</v>
      </c>
      <c r="C115" s="101"/>
      <c r="D115" s="97"/>
      <c r="E115" s="98"/>
      <c r="F115" s="99"/>
      <c r="G115" t="str">
        <f>IFERROR(INDEX(Date_importante!$D$18:$D$38,MATCH(BUDGET2018!B115,Date_importante!$E$18:$E$38,0)),"")</f>
        <v/>
      </c>
    </row>
    <row r="116" spans="1:7">
      <c r="A116" s="90" t="str">
        <f t="shared" si="1"/>
        <v>lundi</v>
      </c>
      <c r="B116" s="96">
        <v>43213</v>
      </c>
      <c r="C116" s="101"/>
      <c r="D116" s="97"/>
      <c r="E116" s="98"/>
      <c r="F116" s="99"/>
      <c r="G116" t="str">
        <f>IFERROR(INDEX(Date_importante!$D$18:$D$38,MATCH(BUDGET2018!B116,Date_importante!$E$18:$E$38,0)),"")</f>
        <v/>
      </c>
    </row>
    <row r="117" spans="1:7">
      <c r="A117" s="90" t="str">
        <f t="shared" si="1"/>
        <v>mardi</v>
      </c>
      <c r="B117" s="96">
        <v>43214</v>
      </c>
      <c r="C117" s="101"/>
      <c r="D117" s="97"/>
      <c r="E117" s="98"/>
      <c r="F117" s="99"/>
      <c r="G117" t="str">
        <f>IFERROR(INDEX(Date_importante!$D$18:$D$38,MATCH(BUDGET2018!B117,Date_importante!$E$18:$E$38,0)),"")</f>
        <v/>
      </c>
    </row>
    <row r="118" spans="1:7">
      <c r="A118" s="90" t="str">
        <f t="shared" si="1"/>
        <v>mercredi</v>
      </c>
      <c r="B118" s="96">
        <v>43215</v>
      </c>
      <c r="C118" s="101"/>
      <c r="D118" s="97"/>
      <c r="E118" s="98"/>
      <c r="F118" s="99"/>
      <c r="G118" t="str">
        <f>IFERROR(INDEX(Date_importante!$D$18:$D$38,MATCH(BUDGET2018!B118,Date_importante!$E$18:$E$38,0)),"")</f>
        <v/>
      </c>
    </row>
    <row r="119" spans="1:7">
      <c r="A119" s="90" t="str">
        <f t="shared" si="1"/>
        <v>jeudi</v>
      </c>
      <c r="B119" s="96">
        <v>43216</v>
      </c>
      <c r="C119" s="101"/>
      <c r="D119" s="97"/>
      <c r="E119" s="98"/>
      <c r="F119" s="99"/>
      <c r="G119" t="str">
        <f>IFERROR(INDEX(Date_importante!$D$18:$D$38,MATCH(BUDGET2018!B119,Date_importante!$E$18:$E$38,0)),"")</f>
        <v/>
      </c>
    </row>
    <row r="120" spans="1:7">
      <c r="A120" s="90" t="str">
        <f t="shared" si="1"/>
        <v>vendredi</v>
      </c>
      <c r="B120" s="96">
        <v>43217</v>
      </c>
      <c r="C120" s="101"/>
      <c r="D120" s="97"/>
      <c r="E120" s="98"/>
      <c r="F120" s="99"/>
      <c r="G120" t="str">
        <f>IFERROR(INDEX(Date_importante!$D$18:$D$38,MATCH(BUDGET2018!B120,Date_importante!$E$18:$E$38,0)),"")</f>
        <v/>
      </c>
    </row>
    <row r="121" spans="1:7">
      <c r="A121" s="90" t="str">
        <f t="shared" si="1"/>
        <v>samedi</v>
      </c>
      <c r="B121" s="96">
        <v>43218</v>
      </c>
      <c r="C121" s="101"/>
      <c r="D121" s="97"/>
      <c r="E121" s="98"/>
      <c r="F121" s="99"/>
      <c r="G121" t="str">
        <f>IFERROR(INDEX(Date_importante!$D$18:$D$38,MATCH(BUDGET2018!B121,Date_importante!$E$18:$E$38,0)),"")</f>
        <v/>
      </c>
    </row>
    <row r="122" spans="1:7">
      <c r="A122" s="90" t="str">
        <f t="shared" si="1"/>
        <v>dimanche</v>
      </c>
      <c r="B122" s="96">
        <v>43219</v>
      </c>
      <c r="C122" s="101"/>
      <c r="D122" s="97"/>
      <c r="E122" s="98"/>
      <c r="F122" s="99"/>
      <c r="G122" t="str">
        <f>IFERROR(INDEX(Date_importante!$D$18:$D$38,MATCH(BUDGET2018!B122,Date_importante!$E$18:$E$38,0)),"")</f>
        <v/>
      </c>
    </row>
    <row r="123" spans="1:7">
      <c r="A123" s="90" t="str">
        <f t="shared" si="1"/>
        <v>lundi</v>
      </c>
      <c r="B123" s="96">
        <v>43220</v>
      </c>
      <c r="C123" s="101"/>
      <c r="D123" s="97"/>
      <c r="E123" s="98"/>
      <c r="F123" s="99"/>
      <c r="G123" t="str">
        <f>IFERROR(INDEX(Date_importante!$D$18:$D$38,MATCH(BUDGET2018!B123,Date_importante!$E$18:$E$38,0)),"")</f>
        <v/>
      </c>
    </row>
    <row r="124" spans="1:7">
      <c r="A124" s="90" t="str">
        <f t="shared" si="1"/>
        <v>mardi</v>
      </c>
      <c r="B124" s="96">
        <v>43221</v>
      </c>
      <c r="C124" s="101"/>
      <c r="D124" s="97"/>
      <c r="E124" s="98"/>
      <c r="F124" s="99"/>
      <c r="G124" t="str">
        <f>IFERROR(INDEX(Date_importante!$D$18:$D$38,MATCH(BUDGET2018!B124,Date_importante!$E$18:$E$38,0)),"")</f>
        <v/>
      </c>
    </row>
    <row r="125" spans="1:7">
      <c r="A125" s="90" t="str">
        <f t="shared" si="1"/>
        <v>mercredi</v>
      </c>
      <c r="B125" s="96">
        <v>43222</v>
      </c>
      <c r="C125" s="101"/>
      <c r="D125" s="97"/>
      <c r="E125" s="98"/>
      <c r="F125" s="99"/>
      <c r="G125" t="str">
        <f>IFERROR(INDEX(Date_importante!$D$18:$D$38,MATCH(BUDGET2018!B125,Date_importante!$E$18:$E$38,0)),"")</f>
        <v/>
      </c>
    </row>
    <row r="126" spans="1:7">
      <c r="A126" s="90" t="str">
        <f t="shared" si="1"/>
        <v>jeudi</v>
      </c>
      <c r="B126" s="96">
        <v>43223</v>
      </c>
      <c r="C126" s="101"/>
      <c r="D126" s="97"/>
      <c r="E126" s="98"/>
      <c r="F126" s="99"/>
      <c r="G126" t="str">
        <f>IFERROR(INDEX(Date_importante!$D$18:$D$38,MATCH(BUDGET2018!B126,Date_importante!$E$18:$E$38,0)),"")</f>
        <v/>
      </c>
    </row>
    <row r="127" spans="1:7">
      <c r="A127" s="90" t="str">
        <f t="shared" si="1"/>
        <v>vendredi</v>
      </c>
      <c r="B127" s="96">
        <v>43224</v>
      </c>
      <c r="C127" s="101"/>
      <c r="D127" s="97"/>
      <c r="E127" s="98"/>
      <c r="F127" s="99"/>
      <c r="G127" t="str">
        <f>IFERROR(INDEX(Date_importante!$D$18:$D$38,MATCH(BUDGET2018!B127,Date_importante!$E$18:$E$38,0)),"")</f>
        <v/>
      </c>
    </row>
    <row r="128" spans="1:7">
      <c r="A128" s="90" t="str">
        <f t="shared" si="1"/>
        <v>samedi</v>
      </c>
      <c r="B128" s="96">
        <v>43225</v>
      </c>
      <c r="C128" s="101"/>
      <c r="D128" s="97"/>
      <c r="E128" s="98"/>
      <c r="F128" s="99"/>
      <c r="G128" t="str">
        <f>IFERROR(INDEX(Date_importante!$D$18:$D$38,MATCH(BUDGET2018!B128,Date_importante!$E$18:$E$38,0)),"")</f>
        <v/>
      </c>
    </row>
    <row r="129" spans="1:7">
      <c r="A129" s="90" t="str">
        <f t="shared" si="1"/>
        <v>dimanche</v>
      </c>
      <c r="B129" s="96">
        <v>43226</v>
      </c>
      <c r="C129" s="101"/>
      <c r="D129" s="97"/>
      <c r="E129" s="98"/>
      <c r="F129" s="99"/>
      <c r="G129" t="str">
        <f>IFERROR(INDEX(Date_importante!$D$18:$D$38,MATCH(BUDGET2018!B129,Date_importante!$E$18:$E$38,0)),"")</f>
        <v/>
      </c>
    </row>
    <row r="130" spans="1:7">
      <c r="A130" s="90" t="str">
        <f t="shared" si="1"/>
        <v>lundi</v>
      </c>
      <c r="B130" s="96">
        <v>43227</v>
      </c>
      <c r="C130" s="101"/>
      <c r="D130" s="97"/>
      <c r="E130" s="98"/>
      <c r="F130" s="99"/>
      <c r="G130" t="str">
        <f>IFERROR(INDEX(Date_importante!$D$18:$D$38,MATCH(BUDGET2018!B130,Date_importante!$E$18:$E$38,0)),"")</f>
        <v/>
      </c>
    </row>
    <row r="131" spans="1:7">
      <c r="A131" s="90" t="str">
        <f t="shared" si="1"/>
        <v>mardi</v>
      </c>
      <c r="B131" s="96">
        <v>43228</v>
      </c>
      <c r="C131" s="101"/>
      <c r="D131" s="97"/>
      <c r="E131" s="98"/>
      <c r="F131" s="99"/>
      <c r="G131" t="str">
        <f>IFERROR(INDEX(Date_importante!$D$18:$D$38,MATCH(BUDGET2018!B131,Date_importante!$E$18:$E$38,0)),"")</f>
        <v/>
      </c>
    </row>
    <row r="132" spans="1:7">
      <c r="A132" s="90" t="str">
        <f t="shared" si="1"/>
        <v>mercredi</v>
      </c>
      <c r="B132" s="96">
        <v>43229</v>
      </c>
      <c r="C132" s="101"/>
      <c r="D132" s="97"/>
      <c r="E132" s="98"/>
      <c r="F132" s="99"/>
      <c r="G132" t="str">
        <f>IFERROR(INDEX(Date_importante!$D$18:$D$38,MATCH(BUDGET2018!B132,Date_importante!$E$18:$E$38,0)),"")</f>
        <v/>
      </c>
    </row>
    <row r="133" spans="1:7">
      <c r="A133" s="90" t="str">
        <f t="shared" ref="A133:A196" si="2">TEXT(B133,"jjjj")</f>
        <v>jeudi</v>
      </c>
      <c r="B133" s="96">
        <v>43230</v>
      </c>
      <c r="C133" s="101"/>
      <c r="D133" s="97"/>
      <c r="E133" s="98"/>
      <c r="F133" s="99"/>
      <c r="G133" t="str">
        <f>IFERROR(INDEX(Date_importante!$D$18:$D$38,MATCH(BUDGET2018!B133,Date_importante!$E$18:$E$38,0)),"")</f>
        <v/>
      </c>
    </row>
    <row r="134" spans="1:7">
      <c r="A134" s="90" t="str">
        <f t="shared" si="2"/>
        <v>vendredi</v>
      </c>
      <c r="B134" s="96">
        <v>43231</v>
      </c>
      <c r="C134" s="101"/>
      <c r="D134" s="97"/>
      <c r="E134" s="98"/>
      <c r="F134" s="99"/>
      <c r="G134" t="str">
        <f>IFERROR(INDEX(Date_importante!$D$18:$D$38,MATCH(BUDGET2018!B134,Date_importante!$E$18:$E$38,0)),"")</f>
        <v/>
      </c>
    </row>
    <row r="135" spans="1:7">
      <c r="A135" s="90" t="str">
        <f t="shared" si="2"/>
        <v>samedi</v>
      </c>
      <c r="B135" s="96">
        <v>43232</v>
      </c>
      <c r="C135" s="101"/>
      <c r="D135" s="97"/>
      <c r="E135" s="98"/>
      <c r="F135" s="99"/>
      <c r="G135" t="str">
        <f>IFERROR(INDEX(Date_importante!$D$18:$D$38,MATCH(BUDGET2018!B135,Date_importante!$E$18:$E$38,0)),"")</f>
        <v/>
      </c>
    </row>
    <row r="136" spans="1:7">
      <c r="A136" s="90" t="str">
        <f t="shared" si="2"/>
        <v>dimanche</v>
      </c>
      <c r="B136" s="96">
        <v>43233</v>
      </c>
      <c r="C136" s="101"/>
      <c r="D136" s="97"/>
      <c r="E136" s="98"/>
      <c r="F136" s="99"/>
      <c r="G136" t="str">
        <f>IFERROR(INDEX(Date_importante!$D$18:$D$38,MATCH(BUDGET2018!B136,Date_importante!$E$18:$E$38,0)),"")</f>
        <v/>
      </c>
    </row>
    <row r="137" spans="1:7">
      <c r="A137" s="90" t="str">
        <f t="shared" si="2"/>
        <v>lundi</v>
      </c>
      <c r="B137" s="96">
        <v>43234</v>
      </c>
      <c r="C137" s="101"/>
      <c r="D137" s="97"/>
      <c r="E137" s="98"/>
      <c r="F137" s="99"/>
      <c r="G137" t="str">
        <f>IFERROR(INDEX(Date_importante!$D$18:$D$38,MATCH(BUDGET2018!B137,Date_importante!$E$18:$E$38,0)),"")</f>
        <v/>
      </c>
    </row>
    <row r="138" spans="1:7">
      <c r="A138" s="90" t="str">
        <f t="shared" si="2"/>
        <v>mardi</v>
      </c>
      <c r="B138" s="96">
        <v>43235</v>
      </c>
      <c r="C138" s="101"/>
      <c r="D138" s="97"/>
      <c r="E138" s="98"/>
      <c r="F138" s="99"/>
      <c r="G138" t="str">
        <f>IFERROR(INDEX(Date_importante!$D$18:$D$38,MATCH(BUDGET2018!B138,Date_importante!$E$18:$E$38,0)),"")</f>
        <v/>
      </c>
    </row>
    <row r="139" spans="1:7">
      <c r="A139" s="90" t="str">
        <f t="shared" si="2"/>
        <v>mercredi</v>
      </c>
      <c r="B139" s="96">
        <v>43236</v>
      </c>
      <c r="C139" s="101"/>
      <c r="D139" s="97"/>
      <c r="E139" s="98"/>
      <c r="F139" s="99"/>
      <c r="G139" t="str">
        <f>IFERROR(INDEX(Date_importante!$D$18:$D$38,MATCH(BUDGET2018!B139,Date_importante!$E$18:$E$38,0)),"")</f>
        <v/>
      </c>
    </row>
    <row r="140" spans="1:7">
      <c r="A140" s="90" t="str">
        <f t="shared" si="2"/>
        <v>jeudi</v>
      </c>
      <c r="B140" s="96">
        <v>43237</v>
      </c>
      <c r="C140" s="101"/>
      <c r="D140" s="97"/>
      <c r="E140" s="98"/>
      <c r="F140" s="99"/>
      <c r="G140" t="str">
        <f>IFERROR(INDEX(Date_importante!$D$18:$D$38,MATCH(BUDGET2018!B140,Date_importante!$E$18:$E$38,0)),"")</f>
        <v/>
      </c>
    </row>
    <row r="141" spans="1:7">
      <c r="A141" s="90" t="str">
        <f t="shared" si="2"/>
        <v>vendredi</v>
      </c>
      <c r="B141" s="96">
        <v>43238</v>
      </c>
      <c r="C141" s="101"/>
      <c r="D141" s="97"/>
      <c r="E141" s="98"/>
      <c r="F141" s="99"/>
      <c r="G141" t="str">
        <f>IFERROR(INDEX(Date_importante!$D$18:$D$38,MATCH(BUDGET2018!B141,Date_importante!$E$18:$E$38,0)),"")</f>
        <v/>
      </c>
    </row>
    <row r="142" spans="1:7">
      <c r="A142" s="90" t="str">
        <f t="shared" si="2"/>
        <v>samedi</v>
      </c>
      <c r="B142" s="96">
        <v>43239</v>
      </c>
      <c r="C142" s="101"/>
      <c r="D142" s="97"/>
      <c r="E142" s="98"/>
      <c r="F142" s="99"/>
      <c r="G142" t="str">
        <f>IFERROR(INDEX(Date_importante!$D$18:$D$38,MATCH(BUDGET2018!B142,Date_importante!$E$18:$E$38,0)),"")</f>
        <v/>
      </c>
    </row>
    <row r="143" spans="1:7">
      <c r="A143" s="90" t="str">
        <f t="shared" si="2"/>
        <v>dimanche</v>
      </c>
      <c r="B143" s="96">
        <v>43240</v>
      </c>
      <c r="C143" s="101"/>
      <c r="D143" s="97"/>
      <c r="E143" s="98"/>
      <c r="F143" s="99"/>
      <c r="G143" t="str">
        <f>IFERROR(INDEX(Date_importante!$D$18:$D$38,MATCH(BUDGET2018!B143,Date_importante!$E$18:$E$38,0)),"")</f>
        <v/>
      </c>
    </row>
    <row r="144" spans="1:7">
      <c r="A144" s="90" t="str">
        <f t="shared" si="2"/>
        <v>lundi</v>
      </c>
      <c r="B144" s="96">
        <v>43241</v>
      </c>
      <c r="C144" s="101"/>
      <c r="D144" s="97"/>
      <c r="E144" s="98"/>
      <c r="F144" s="99"/>
      <c r="G144" t="str">
        <f>IFERROR(INDEX(Date_importante!$D$18:$D$38,MATCH(BUDGET2018!B144,Date_importante!$E$18:$E$38,0)),"")</f>
        <v/>
      </c>
    </row>
    <row r="145" spans="1:7">
      <c r="A145" s="90" t="str">
        <f t="shared" si="2"/>
        <v>mardi</v>
      </c>
      <c r="B145" s="96">
        <v>43242</v>
      </c>
      <c r="C145" s="101"/>
      <c r="D145" s="97"/>
      <c r="E145" s="98"/>
      <c r="F145" s="99"/>
      <c r="G145" t="str">
        <f>IFERROR(INDEX(Date_importante!$D$18:$D$38,MATCH(BUDGET2018!B145,Date_importante!$E$18:$E$38,0)),"")</f>
        <v/>
      </c>
    </row>
    <row r="146" spans="1:7">
      <c r="A146" s="90" t="str">
        <f t="shared" si="2"/>
        <v>mercredi</v>
      </c>
      <c r="B146" s="96">
        <v>43243</v>
      </c>
      <c r="C146" s="101"/>
      <c r="D146" s="97"/>
      <c r="E146" s="98"/>
      <c r="F146" s="99"/>
      <c r="G146" t="str">
        <f>IFERROR(INDEX(Date_importante!$D$18:$D$38,MATCH(BUDGET2018!B146,Date_importante!$E$18:$E$38,0)),"")</f>
        <v/>
      </c>
    </row>
    <row r="147" spans="1:7">
      <c r="A147" s="90" t="str">
        <f t="shared" si="2"/>
        <v>jeudi</v>
      </c>
      <c r="B147" s="96">
        <v>43244</v>
      </c>
      <c r="C147" s="101"/>
      <c r="D147" s="97"/>
      <c r="E147" s="98"/>
      <c r="F147" s="99"/>
      <c r="G147" t="str">
        <f>IFERROR(INDEX(Date_importante!$D$18:$D$38,MATCH(BUDGET2018!B147,Date_importante!$E$18:$E$38,0)),"")</f>
        <v/>
      </c>
    </row>
    <row r="148" spans="1:7">
      <c r="A148" s="90" t="str">
        <f t="shared" si="2"/>
        <v>vendredi</v>
      </c>
      <c r="B148" s="96">
        <v>43245</v>
      </c>
      <c r="C148" s="101"/>
      <c r="D148" s="97"/>
      <c r="E148" s="98"/>
      <c r="F148" s="99"/>
      <c r="G148" t="str">
        <f>IFERROR(INDEX(Date_importante!$D$18:$D$38,MATCH(BUDGET2018!B148,Date_importante!$E$18:$E$38,0)),"")</f>
        <v>Fête des voisins</v>
      </c>
    </row>
    <row r="149" spans="1:7">
      <c r="A149" s="90" t="str">
        <f t="shared" si="2"/>
        <v>samedi</v>
      </c>
      <c r="B149" s="96">
        <v>43246</v>
      </c>
      <c r="C149" s="101"/>
      <c r="D149" s="97"/>
      <c r="E149" s="98"/>
      <c r="F149" s="99"/>
      <c r="G149" t="str">
        <f>IFERROR(INDEX(Date_importante!$D$18:$D$38,MATCH(BUDGET2018!B149,Date_importante!$E$18:$E$38,0)),"")</f>
        <v/>
      </c>
    </row>
    <row r="150" spans="1:7">
      <c r="A150" s="90" t="str">
        <f t="shared" si="2"/>
        <v>dimanche</v>
      </c>
      <c r="B150" s="96">
        <v>43247</v>
      </c>
      <c r="C150" s="101"/>
      <c r="D150" s="97"/>
      <c r="E150" s="98"/>
      <c r="F150" s="99"/>
      <c r="G150" t="str">
        <f>IFERROR(INDEX(Date_importante!$D$18:$D$38,MATCH(BUDGET2018!B150,Date_importante!$E$18:$E$38,0)),"")</f>
        <v>Fête des Mères</v>
      </c>
    </row>
    <row r="151" spans="1:7">
      <c r="A151" s="90" t="str">
        <f t="shared" si="2"/>
        <v>lundi</v>
      </c>
      <c r="B151" s="96">
        <v>43248</v>
      </c>
      <c r="C151" s="101"/>
      <c r="D151" s="97"/>
      <c r="E151" s="98"/>
      <c r="F151" s="99"/>
      <c r="G151" t="str">
        <f>IFERROR(INDEX(Date_importante!$D$18:$D$38,MATCH(BUDGET2018!B151,Date_importante!$E$18:$E$38,0)),"")</f>
        <v/>
      </c>
    </row>
    <row r="152" spans="1:7">
      <c r="A152" s="90" t="str">
        <f t="shared" si="2"/>
        <v>mardi</v>
      </c>
      <c r="B152" s="96">
        <v>43249</v>
      </c>
      <c r="C152" s="101"/>
      <c r="D152" s="97"/>
      <c r="E152" s="98"/>
      <c r="F152" s="99"/>
      <c r="G152" t="str">
        <f>IFERROR(INDEX(Date_importante!$D$18:$D$38,MATCH(BUDGET2018!B152,Date_importante!$E$18:$E$38,0)),"")</f>
        <v/>
      </c>
    </row>
    <row r="153" spans="1:7">
      <c r="A153" s="90" t="str">
        <f t="shared" si="2"/>
        <v>mercredi</v>
      </c>
      <c r="B153" s="96">
        <v>43250</v>
      </c>
      <c r="C153" s="101"/>
      <c r="D153" s="97"/>
      <c r="E153" s="98"/>
      <c r="F153" s="99"/>
      <c r="G153" t="str">
        <f>IFERROR(INDEX(Date_importante!$D$18:$D$38,MATCH(BUDGET2018!B153,Date_importante!$E$18:$E$38,0)),"")</f>
        <v/>
      </c>
    </row>
    <row r="154" spans="1:7">
      <c r="A154" s="90" t="str">
        <f t="shared" si="2"/>
        <v>jeudi</v>
      </c>
      <c r="B154" s="96">
        <v>43251</v>
      </c>
      <c r="C154" s="101"/>
      <c r="D154" s="97"/>
      <c r="E154" s="98"/>
      <c r="F154" s="99"/>
      <c r="G154" t="str">
        <f>IFERROR(INDEX(Date_importante!$D$18:$D$38,MATCH(BUDGET2018!B154,Date_importante!$E$18:$E$38,0)),"")</f>
        <v/>
      </c>
    </row>
    <row r="155" spans="1:7">
      <c r="A155" s="90" t="str">
        <f t="shared" si="2"/>
        <v>vendredi</v>
      </c>
      <c r="B155" s="96">
        <v>43252</v>
      </c>
      <c r="C155" s="101"/>
      <c r="D155" s="97"/>
      <c r="E155" s="98"/>
      <c r="F155" s="99"/>
      <c r="G155" t="str">
        <f>IFERROR(INDEX(Date_importante!$D$18:$D$38,MATCH(BUDGET2018!B155,Date_importante!$E$18:$E$38,0)),"")</f>
        <v/>
      </c>
    </row>
    <row r="156" spans="1:7">
      <c r="A156" s="90" t="str">
        <f t="shared" si="2"/>
        <v>samedi</v>
      </c>
      <c r="B156" s="96">
        <v>43253</v>
      </c>
      <c r="C156" s="101"/>
      <c r="D156" s="97"/>
      <c r="E156" s="98"/>
      <c r="F156" s="99"/>
      <c r="G156" t="str">
        <f>IFERROR(INDEX(Date_importante!$D$18:$D$38,MATCH(BUDGET2018!B156,Date_importante!$E$18:$E$38,0)),"")</f>
        <v/>
      </c>
    </row>
    <row r="157" spans="1:7">
      <c r="A157" s="90" t="str">
        <f t="shared" si="2"/>
        <v>dimanche</v>
      </c>
      <c r="B157" s="96">
        <v>43254</v>
      </c>
      <c r="C157" s="101"/>
      <c r="D157" s="97"/>
      <c r="E157" s="98"/>
      <c r="F157" s="99"/>
      <c r="G157" t="str">
        <f>IFERROR(INDEX(Date_importante!$D$18:$D$38,MATCH(BUDGET2018!B157,Date_importante!$E$18:$E$38,0)),"")</f>
        <v/>
      </c>
    </row>
    <row r="158" spans="1:7">
      <c r="A158" s="90" t="str">
        <f t="shared" si="2"/>
        <v>lundi</v>
      </c>
      <c r="B158" s="96">
        <v>43255</v>
      </c>
      <c r="C158" s="101"/>
      <c r="D158" s="97"/>
      <c r="E158" s="98"/>
      <c r="F158" s="99"/>
      <c r="G158" t="str">
        <f>IFERROR(INDEX(Date_importante!$D$18:$D$38,MATCH(BUDGET2018!B158,Date_importante!$E$18:$E$38,0)),"")</f>
        <v/>
      </c>
    </row>
    <row r="159" spans="1:7">
      <c r="A159" s="90" t="str">
        <f t="shared" si="2"/>
        <v>mardi</v>
      </c>
      <c r="B159" s="96">
        <v>43256</v>
      </c>
      <c r="C159" s="101"/>
      <c r="D159" s="97"/>
      <c r="E159" s="98"/>
      <c r="F159" s="99"/>
      <c r="G159" t="str">
        <f>IFERROR(INDEX(Date_importante!$D$18:$D$38,MATCH(BUDGET2018!B159,Date_importante!$E$18:$E$38,0)),"")</f>
        <v/>
      </c>
    </row>
    <row r="160" spans="1:7">
      <c r="A160" s="90" t="str">
        <f t="shared" si="2"/>
        <v>mercredi</v>
      </c>
      <c r="B160" s="96">
        <v>43257</v>
      </c>
      <c r="C160" s="101"/>
      <c r="D160" s="97"/>
      <c r="E160" s="98"/>
      <c r="F160" s="99"/>
      <c r="G160" t="str">
        <f>IFERROR(INDEX(Date_importante!$D$18:$D$38,MATCH(BUDGET2018!B160,Date_importante!$E$18:$E$38,0)),"")</f>
        <v/>
      </c>
    </row>
    <row r="161" spans="1:7">
      <c r="A161" s="90" t="str">
        <f t="shared" si="2"/>
        <v>jeudi</v>
      </c>
      <c r="B161" s="96">
        <v>43258</v>
      </c>
      <c r="C161" s="101"/>
      <c r="D161" s="97"/>
      <c r="E161" s="98"/>
      <c r="F161" s="99"/>
      <c r="G161" t="str">
        <f>IFERROR(INDEX(Date_importante!$D$18:$D$38,MATCH(BUDGET2018!B161,Date_importante!$E$18:$E$38,0)),"")</f>
        <v/>
      </c>
    </row>
    <row r="162" spans="1:7">
      <c r="A162" s="90" t="str">
        <f t="shared" si="2"/>
        <v>vendredi</v>
      </c>
      <c r="B162" s="96">
        <v>43259</v>
      </c>
      <c r="C162" s="101"/>
      <c r="D162" s="97"/>
      <c r="E162" s="98"/>
      <c r="F162" s="99"/>
      <c r="G162" t="str">
        <f>IFERROR(INDEX(Date_importante!$D$18:$D$38,MATCH(BUDGET2018!B162,Date_importante!$E$18:$E$38,0)),"")</f>
        <v/>
      </c>
    </row>
    <row r="163" spans="1:7">
      <c r="A163" s="90" t="str">
        <f t="shared" si="2"/>
        <v>samedi</v>
      </c>
      <c r="B163" s="96">
        <v>43260</v>
      </c>
      <c r="C163" s="101"/>
      <c r="D163" s="97"/>
      <c r="E163" s="98"/>
      <c r="F163" s="99"/>
      <c r="G163" t="str">
        <f>IFERROR(INDEX(Date_importante!$D$18:$D$38,MATCH(BUDGET2018!B163,Date_importante!$E$18:$E$38,0)),"")</f>
        <v/>
      </c>
    </row>
    <row r="164" spans="1:7">
      <c r="A164" s="90" t="str">
        <f t="shared" si="2"/>
        <v>dimanche</v>
      </c>
      <c r="B164" s="96">
        <v>43261</v>
      </c>
      <c r="C164" s="101"/>
      <c r="D164" s="97"/>
      <c r="E164" s="98"/>
      <c r="F164" s="99"/>
      <c r="G164" t="str">
        <f>IFERROR(INDEX(Date_importante!$D$18:$D$38,MATCH(BUDGET2018!B164,Date_importante!$E$18:$E$38,0)),"")</f>
        <v/>
      </c>
    </row>
    <row r="165" spans="1:7">
      <c r="A165" s="90" t="str">
        <f t="shared" si="2"/>
        <v>lundi</v>
      </c>
      <c r="B165" s="96">
        <v>43262</v>
      </c>
      <c r="C165" s="101"/>
      <c r="D165" s="97"/>
      <c r="E165" s="98"/>
      <c r="F165" s="99"/>
      <c r="G165" t="str">
        <f>IFERROR(INDEX(Date_importante!$D$18:$D$38,MATCH(BUDGET2018!B165,Date_importante!$E$18:$E$38,0)),"")</f>
        <v/>
      </c>
    </row>
    <row r="166" spans="1:7">
      <c r="A166" s="90" t="str">
        <f t="shared" si="2"/>
        <v>mardi</v>
      </c>
      <c r="B166" s="96">
        <v>43263</v>
      </c>
      <c r="C166" s="101"/>
      <c r="D166" s="97"/>
      <c r="E166" s="98"/>
      <c r="F166" s="99"/>
      <c r="G166" t="str">
        <f>IFERROR(INDEX(Date_importante!$D$18:$D$38,MATCH(BUDGET2018!B166,Date_importante!$E$18:$E$38,0)),"")</f>
        <v/>
      </c>
    </row>
    <row r="167" spans="1:7">
      <c r="A167" s="90" t="str">
        <f t="shared" si="2"/>
        <v>mercredi</v>
      </c>
      <c r="B167" s="96">
        <v>43264</v>
      </c>
      <c r="C167" s="101"/>
      <c r="D167" s="97"/>
      <c r="E167" s="98"/>
      <c r="F167" s="99"/>
      <c r="G167" t="str">
        <f>IFERROR(INDEX(Date_importante!$D$18:$D$38,MATCH(BUDGET2018!B167,Date_importante!$E$18:$E$38,0)),"")</f>
        <v/>
      </c>
    </row>
    <row r="168" spans="1:7">
      <c r="A168" s="90" t="str">
        <f t="shared" si="2"/>
        <v>jeudi</v>
      </c>
      <c r="B168" s="96">
        <v>43265</v>
      </c>
      <c r="C168" s="101"/>
      <c r="D168" s="97"/>
      <c r="E168" s="98"/>
      <c r="F168" s="99"/>
      <c r="G168" t="str">
        <f>IFERROR(INDEX(Date_importante!$D$18:$D$38,MATCH(BUDGET2018!B168,Date_importante!$E$18:$E$38,0)),"")</f>
        <v/>
      </c>
    </row>
    <row r="169" spans="1:7">
      <c r="A169" s="90" t="str">
        <f t="shared" si="2"/>
        <v>vendredi</v>
      </c>
      <c r="B169" s="96">
        <v>43266</v>
      </c>
      <c r="C169" s="101"/>
      <c r="D169" s="97"/>
      <c r="E169" s="98"/>
      <c r="F169" s="99"/>
      <c r="G169" t="str">
        <f>IFERROR(INDEX(Date_importante!$D$18:$D$38,MATCH(BUDGET2018!B169,Date_importante!$E$18:$E$38,0)),"")</f>
        <v/>
      </c>
    </row>
    <row r="170" spans="1:7">
      <c r="A170" s="90" t="str">
        <f t="shared" si="2"/>
        <v>samedi</v>
      </c>
      <c r="B170" s="96">
        <v>43267</v>
      </c>
      <c r="C170" s="101"/>
      <c r="D170" s="97"/>
      <c r="E170" s="98"/>
      <c r="F170" s="99"/>
      <c r="G170" t="str">
        <f>IFERROR(INDEX(Date_importante!$D$18:$D$38,MATCH(BUDGET2018!B170,Date_importante!$E$18:$E$38,0)),"")</f>
        <v/>
      </c>
    </row>
    <row r="171" spans="1:7">
      <c r="A171" s="90" t="str">
        <f t="shared" si="2"/>
        <v>dimanche</v>
      </c>
      <c r="B171" s="96">
        <v>43268</v>
      </c>
      <c r="C171" s="101"/>
      <c r="D171" s="97"/>
      <c r="E171" s="98"/>
      <c r="F171" s="99"/>
      <c r="G171" t="str">
        <f>IFERROR(INDEX(Date_importante!$D$18:$D$38,MATCH(BUDGET2018!B171,Date_importante!$E$18:$E$38,0)),"")</f>
        <v>Fête des Pères</v>
      </c>
    </row>
    <row r="172" spans="1:7">
      <c r="A172" s="90" t="str">
        <f t="shared" si="2"/>
        <v>lundi</v>
      </c>
      <c r="B172" s="96">
        <v>43269</v>
      </c>
      <c r="C172" s="101"/>
      <c r="D172" s="97"/>
      <c r="E172" s="98"/>
      <c r="F172" s="99"/>
      <c r="G172" t="str">
        <f>IFERROR(INDEX(Date_importante!$D$18:$D$38,MATCH(BUDGET2018!B172,Date_importante!$E$18:$E$38,0)),"")</f>
        <v/>
      </c>
    </row>
    <row r="173" spans="1:7">
      <c r="A173" s="90" t="str">
        <f t="shared" si="2"/>
        <v>mardi</v>
      </c>
      <c r="B173" s="96">
        <v>43270</v>
      </c>
      <c r="C173" s="101"/>
      <c r="D173" s="97"/>
      <c r="E173" s="98"/>
      <c r="F173" s="99"/>
      <c r="G173" t="str">
        <f>IFERROR(INDEX(Date_importante!$D$18:$D$38,MATCH(BUDGET2018!B173,Date_importante!$E$18:$E$38,0)),"")</f>
        <v/>
      </c>
    </row>
    <row r="174" spans="1:7">
      <c r="A174" s="90" t="str">
        <f t="shared" si="2"/>
        <v>mercredi</v>
      </c>
      <c r="B174" s="96">
        <v>43271</v>
      </c>
      <c r="C174" s="101"/>
      <c r="D174" s="97"/>
      <c r="E174" s="98"/>
      <c r="F174" s="99"/>
      <c r="G174" t="str">
        <f>IFERROR(INDEX(Date_importante!$D$18:$D$38,MATCH(BUDGET2018!B174,Date_importante!$E$18:$E$38,0)),"")</f>
        <v/>
      </c>
    </row>
    <row r="175" spans="1:7">
      <c r="A175" s="90" t="str">
        <f t="shared" si="2"/>
        <v>jeudi</v>
      </c>
      <c r="B175" s="96">
        <v>43272</v>
      </c>
      <c r="C175" s="101"/>
      <c r="D175" s="97"/>
      <c r="E175" s="98"/>
      <c r="F175" s="99"/>
      <c r="G175" t="str">
        <f>IFERROR(INDEX(Date_importante!$D$18:$D$38,MATCH(BUDGET2018!B175,Date_importante!$E$18:$E$38,0)),"")</f>
        <v>Fête de la Musique</v>
      </c>
    </row>
    <row r="176" spans="1:7">
      <c r="A176" s="90" t="str">
        <f t="shared" si="2"/>
        <v>vendredi</v>
      </c>
      <c r="B176" s="96">
        <v>43273</v>
      </c>
      <c r="C176" s="101"/>
      <c r="D176" s="97"/>
      <c r="E176" s="98"/>
      <c r="F176" s="99"/>
      <c r="G176" t="str">
        <f>IFERROR(INDEX(Date_importante!$D$18:$D$38,MATCH(BUDGET2018!B176,Date_importante!$E$18:$E$38,0)),"")</f>
        <v/>
      </c>
    </row>
    <row r="177" spans="1:7">
      <c r="A177" s="90" t="str">
        <f t="shared" si="2"/>
        <v>samedi</v>
      </c>
      <c r="B177" s="96">
        <v>43274</v>
      </c>
      <c r="C177" s="101"/>
      <c r="D177" s="97"/>
      <c r="E177" s="98"/>
      <c r="F177" s="99"/>
      <c r="G177" t="str">
        <f>IFERROR(INDEX(Date_importante!$D$18:$D$38,MATCH(BUDGET2018!B177,Date_importante!$E$18:$E$38,0)),"")</f>
        <v/>
      </c>
    </row>
    <row r="178" spans="1:7">
      <c r="A178" s="90" t="str">
        <f t="shared" si="2"/>
        <v>dimanche</v>
      </c>
      <c r="B178" s="96">
        <v>43275</v>
      </c>
      <c r="C178" s="101"/>
      <c r="D178" s="97"/>
      <c r="E178" s="98"/>
      <c r="F178" s="99"/>
      <c r="G178" t="str">
        <f>IFERROR(INDEX(Date_importante!$D$18:$D$38,MATCH(BUDGET2018!B178,Date_importante!$E$18:$E$38,0)),"")</f>
        <v>Fête de la Saint Jean</v>
      </c>
    </row>
    <row r="179" spans="1:7">
      <c r="A179" s="90" t="str">
        <f t="shared" si="2"/>
        <v>lundi</v>
      </c>
      <c r="B179" s="96">
        <v>43276</v>
      </c>
      <c r="C179" s="101"/>
      <c r="D179" s="97"/>
      <c r="E179" s="98"/>
      <c r="F179" s="99"/>
      <c r="G179" t="str">
        <f>IFERROR(INDEX(Date_importante!$D$18:$D$38,MATCH(BUDGET2018!B179,Date_importante!$E$18:$E$38,0)),"")</f>
        <v/>
      </c>
    </row>
    <row r="180" spans="1:7">
      <c r="A180" s="90" t="str">
        <f t="shared" si="2"/>
        <v>mardi</v>
      </c>
      <c r="B180" s="96">
        <v>43277</v>
      </c>
      <c r="C180" s="101"/>
      <c r="D180" s="97"/>
      <c r="E180" s="98"/>
      <c r="F180" s="99"/>
      <c r="G180" t="str">
        <f>IFERROR(INDEX(Date_importante!$D$18:$D$38,MATCH(BUDGET2018!B180,Date_importante!$E$18:$E$38,0)),"")</f>
        <v/>
      </c>
    </row>
    <row r="181" spans="1:7">
      <c r="A181" s="90" t="str">
        <f t="shared" si="2"/>
        <v>mercredi</v>
      </c>
      <c r="B181" s="96">
        <v>43278</v>
      </c>
      <c r="C181" s="101"/>
      <c r="D181" s="97"/>
      <c r="E181" s="98"/>
      <c r="F181" s="99"/>
      <c r="G181" t="str">
        <f>IFERROR(INDEX(Date_importante!$D$18:$D$38,MATCH(BUDGET2018!B181,Date_importante!$E$18:$E$38,0)),"")</f>
        <v>Soldes été</v>
      </c>
    </row>
    <row r="182" spans="1:7">
      <c r="A182" s="90" t="str">
        <f t="shared" si="2"/>
        <v>jeudi</v>
      </c>
      <c r="B182" s="96">
        <v>43279</v>
      </c>
      <c r="C182" s="101"/>
      <c r="D182" s="97"/>
      <c r="E182" s="98"/>
      <c r="F182" s="99"/>
      <c r="G182" t="str">
        <f>IFERROR(INDEX(Date_importante!$D$18:$D$38,MATCH(BUDGET2018!B182,Date_importante!$E$18:$E$38,0)),"")</f>
        <v/>
      </c>
    </row>
    <row r="183" spans="1:7">
      <c r="A183" s="90" t="str">
        <f t="shared" si="2"/>
        <v>vendredi</v>
      </c>
      <c r="B183" s="96">
        <v>43280</v>
      </c>
      <c r="C183" s="101"/>
      <c r="D183" s="97"/>
      <c r="E183" s="98"/>
      <c r="F183" s="99"/>
      <c r="G183" t="str">
        <f>IFERROR(INDEX(Date_importante!$D$18:$D$38,MATCH(BUDGET2018!B183,Date_importante!$E$18:$E$38,0)),"")</f>
        <v/>
      </c>
    </row>
    <row r="184" spans="1:7">
      <c r="A184" s="90" t="str">
        <f t="shared" si="2"/>
        <v>samedi</v>
      </c>
      <c r="B184" s="96">
        <v>43281</v>
      </c>
      <c r="C184" s="101"/>
      <c r="D184" s="97"/>
      <c r="E184" s="98"/>
      <c r="F184" s="99"/>
      <c r="G184" t="str">
        <f>IFERROR(INDEX(Date_importante!$D$18:$D$38,MATCH(BUDGET2018!B184,Date_importante!$E$18:$E$38,0)),"")</f>
        <v/>
      </c>
    </row>
    <row r="185" spans="1:7">
      <c r="A185" s="90" t="str">
        <f t="shared" si="2"/>
        <v>dimanche</v>
      </c>
      <c r="B185" s="96">
        <v>43282</v>
      </c>
      <c r="C185" s="101"/>
      <c r="D185" s="97"/>
      <c r="E185" s="98"/>
      <c r="F185" s="99"/>
      <c r="G185" t="str">
        <f>IFERROR(INDEX(Date_importante!$D$18:$D$38,MATCH(BUDGET2018!B185,Date_importante!$E$18:$E$38,0)),"")</f>
        <v/>
      </c>
    </row>
    <row r="186" spans="1:7">
      <c r="A186" s="90" t="str">
        <f t="shared" si="2"/>
        <v>lundi</v>
      </c>
      <c r="B186" s="96">
        <v>43283</v>
      </c>
      <c r="C186" s="101"/>
      <c r="D186" s="97"/>
      <c r="E186" s="98"/>
      <c r="F186" s="99"/>
      <c r="G186" t="str">
        <f>IFERROR(INDEX(Date_importante!$D$18:$D$38,MATCH(BUDGET2018!B186,Date_importante!$E$18:$E$38,0)),"")</f>
        <v/>
      </c>
    </row>
    <row r="187" spans="1:7">
      <c r="A187" s="90" t="str">
        <f t="shared" si="2"/>
        <v>mardi</v>
      </c>
      <c r="B187" s="96">
        <v>43284</v>
      </c>
      <c r="C187" s="101"/>
      <c r="D187" s="97"/>
      <c r="E187" s="98"/>
      <c r="F187" s="99"/>
      <c r="G187" t="str">
        <f>IFERROR(INDEX(Date_importante!$D$18:$D$38,MATCH(BUDGET2018!B187,Date_importante!$E$18:$E$38,0)),"")</f>
        <v/>
      </c>
    </row>
    <row r="188" spans="1:7">
      <c r="A188" s="90" t="str">
        <f t="shared" si="2"/>
        <v>mercredi</v>
      </c>
      <c r="B188" s="96">
        <v>43285</v>
      </c>
      <c r="C188" s="101"/>
      <c r="D188" s="97"/>
      <c r="E188" s="98"/>
      <c r="F188" s="99"/>
      <c r="G188" t="str">
        <f>IFERROR(INDEX(Date_importante!$D$18:$D$38,MATCH(BUDGET2018!B188,Date_importante!$E$18:$E$38,0)),"")</f>
        <v/>
      </c>
    </row>
    <row r="189" spans="1:7">
      <c r="A189" s="90" t="str">
        <f t="shared" si="2"/>
        <v>jeudi</v>
      </c>
      <c r="B189" s="96">
        <v>43286</v>
      </c>
      <c r="C189" s="101"/>
      <c r="D189" s="97"/>
      <c r="E189" s="98"/>
      <c r="F189" s="99"/>
      <c r="G189" t="str">
        <f>IFERROR(INDEX(Date_importante!$D$18:$D$38,MATCH(BUDGET2018!B189,Date_importante!$E$18:$E$38,0)),"")</f>
        <v/>
      </c>
    </row>
    <row r="190" spans="1:7">
      <c r="A190" s="90" t="str">
        <f t="shared" si="2"/>
        <v>vendredi</v>
      </c>
      <c r="B190" s="96">
        <v>43287</v>
      </c>
      <c r="C190" s="101"/>
      <c r="D190" s="97"/>
      <c r="E190" s="98"/>
      <c r="F190" s="99"/>
      <c r="G190" t="str">
        <f>IFERROR(INDEX(Date_importante!$D$18:$D$38,MATCH(BUDGET2018!B190,Date_importante!$E$18:$E$38,0)),"")</f>
        <v/>
      </c>
    </row>
    <row r="191" spans="1:7">
      <c r="A191" s="90" t="str">
        <f t="shared" si="2"/>
        <v>samedi</v>
      </c>
      <c r="B191" s="96">
        <v>43288</v>
      </c>
      <c r="C191" s="101"/>
      <c r="D191" s="97"/>
      <c r="E191" s="98"/>
      <c r="F191" s="99"/>
      <c r="G191" t="str">
        <f>IFERROR(INDEX(Date_importante!$D$18:$D$38,MATCH(BUDGET2018!B191,Date_importante!$E$18:$E$38,0)),"")</f>
        <v>Vacances été</v>
      </c>
    </row>
    <row r="192" spans="1:7">
      <c r="A192" s="90" t="str">
        <f t="shared" si="2"/>
        <v>dimanche</v>
      </c>
      <c r="B192" s="96">
        <v>43289</v>
      </c>
      <c r="C192" s="101"/>
      <c r="D192" s="97"/>
      <c r="E192" s="98"/>
      <c r="F192" s="99"/>
      <c r="G192" t="str">
        <f>IFERROR(INDEX(Date_importante!$D$18:$D$38,MATCH(BUDGET2018!B192,Date_importante!$E$18:$E$38,0)),"")</f>
        <v/>
      </c>
    </row>
    <row r="193" spans="1:7">
      <c r="A193" s="90" t="str">
        <f t="shared" si="2"/>
        <v>lundi</v>
      </c>
      <c r="B193" s="96">
        <v>43290</v>
      </c>
      <c r="C193" s="101"/>
      <c r="D193" s="97"/>
      <c r="E193" s="98"/>
      <c r="F193" s="99"/>
      <c r="G193" t="str">
        <f>IFERROR(INDEX(Date_importante!$D$18:$D$38,MATCH(BUDGET2018!B193,Date_importante!$E$18:$E$38,0)),"")</f>
        <v/>
      </c>
    </row>
    <row r="194" spans="1:7">
      <c r="A194" s="90" t="str">
        <f t="shared" si="2"/>
        <v>mardi</v>
      </c>
      <c r="B194" s="96">
        <v>43291</v>
      </c>
      <c r="C194" s="101"/>
      <c r="D194" s="97"/>
      <c r="E194" s="98"/>
      <c r="F194" s="99"/>
      <c r="G194" t="str">
        <f>IFERROR(INDEX(Date_importante!$D$18:$D$38,MATCH(BUDGET2018!B194,Date_importante!$E$18:$E$38,0)),"")</f>
        <v/>
      </c>
    </row>
    <row r="195" spans="1:7">
      <c r="A195" s="90" t="str">
        <f t="shared" si="2"/>
        <v>mercredi</v>
      </c>
      <c r="B195" s="96">
        <v>43292</v>
      </c>
      <c r="C195" s="101"/>
      <c r="D195" s="97"/>
      <c r="E195" s="98"/>
      <c r="F195" s="99"/>
      <c r="G195" t="str">
        <f>IFERROR(INDEX(Date_importante!$D$18:$D$38,MATCH(BUDGET2018!B195,Date_importante!$E$18:$E$38,0)),"")</f>
        <v/>
      </c>
    </row>
    <row r="196" spans="1:7">
      <c r="A196" s="90" t="str">
        <f t="shared" si="2"/>
        <v>jeudi</v>
      </c>
      <c r="B196" s="96">
        <v>43293</v>
      </c>
      <c r="C196" s="101"/>
      <c r="D196" s="97"/>
      <c r="E196" s="98"/>
      <c r="F196" s="99"/>
      <c r="G196" t="str">
        <f>IFERROR(INDEX(Date_importante!$D$18:$D$38,MATCH(BUDGET2018!B196,Date_importante!$E$18:$E$38,0)),"")</f>
        <v/>
      </c>
    </row>
    <row r="197" spans="1:7">
      <c r="A197" s="90" t="str">
        <f t="shared" ref="A197:A260" si="3">TEXT(B197,"jjjj")</f>
        <v>vendredi</v>
      </c>
      <c r="B197" s="96">
        <v>43294</v>
      </c>
      <c r="C197" s="101"/>
      <c r="D197" s="97"/>
      <c r="E197" s="98"/>
      <c r="F197" s="99"/>
      <c r="G197" t="str">
        <f>IFERROR(INDEX(Date_importante!$D$18:$D$38,MATCH(BUDGET2018!B197,Date_importante!$E$18:$E$38,0)),"")</f>
        <v/>
      </c>
    </row>
    <row r="198" spans="1:7">
      <c r="A198" s="90" t="str">
        <f t="shared" si="3"/>
        <v>samedi</v>
      </c>
      <c r="B198" s="96">
        <v>43295</v>
      </c>
      <c r="C198" s="101"/>
      <c r="D198" s="97"/>
      <c r="E198" s="98"/>
      <c r="F198" s="99"/>
      <c r="G198" t="str">
        <f>IFERROR(INDEX(Date_importante!$D$18:$D$38,MATCH(BUDGET2018!B198,Date_importante!$E$18:$E$38,0)),"")</f>
        <v/>
      </c>
    </row>
    <row r="199" spans="1:7">
      <c r="A199" s="90" t="str">
        <f t="shared" si="3"/>
        <v>dimanche</v>
      </c>
      <c r="B199" s="96">
        <v>43296</v>
      </c>
      <c r="C199" s="101"/>
      <c r="D199" s="97"/>
      <c r="E199" s="98"/>
      <c r="F199" s="99"/>
      <c r="G199" t="str">
        <f>IFERROR(INDEX(Date_importante!$D$18:$D$38,MATCH(BUDGET2018!B199,Date_importante!$E$18:$E$38,0)),"")</f>
        <v/>
      </c>
    </row>
    <row r="200" spans="1:7">
      <c r="A200" s="90" t="str">
        <f t="shared" si="3"/>
        <v>lundi</v>
      </c>
      <c r="B200" s="96">
        <v>43297</v>
      </c>
      <c r="C200" s="101"/>
      <c r="D200" s="97"/>
      <c r="E200" s="98"/>
      <c r="F200" s="99"/>
      <c r="G200" t="str">
        <f>IFERROR(INDEX(Date_importante!$D$18:$D$38,MATCH(BUDGET2018!B200,Date_importante!$E$18:$E$38,0)),"")</f>
        <v/>
      </c>
    </row>
    <row r="201" spans="1:7">
      <c r="A201" s="90" t="str">
        <f t="shared" si="3"/>
        <v>mardi</v>
      </c>
      <c r="B201" s="96">
        <v>43298</v>
      </c>
      <c r="C201" s="101"/>
      <c r="D201" s="97"/>
      <c r="E201" s="98"/>
      <c r="F201" s="99"/>
      <c r="G201" t="str">
        <f>IFERROR(INDEX(Date_importante!$D$18:$D$38,MATCH(BUDGET2018!B201,Date_importante!$E$18:$E$38,0)),"")</f>
        <v/>
      </c>
    </row>
    <row r="202" spans="1:7">
      <c r="A202" s="90" t="str">
        <f t="shared" si="3"/>
        <v>mercredi</v>
      </c>
      <c r="B202" s="96">
        <v>43299</v>
      </c>
      <c r="C202" s="101"/>
      <c r="D202" s="97"/>
      <c r="E202" s="98"/>
      <c r="F202" s="99"/>
      <c r="G202" t="str">
        <f>IFERROR(INDEX(Date_importante!$D$18:$D$38,MATCH(BUDGET2018!B202,Date_importante!$E$18:$E$38,0)),"")</f>
        <v/>
      </c>
    </row>
    <row r="203" spans="1:7">
      <c r="A203" s="90" t="str">
        <f t="shared" si="3"/>
        <v>jeudi</v>
      </c>
      <c r="B203" s="96">
        <v>43300</v>
      </c>
      <c r="C203" s="101"/>
      <c r="D203" s="97"/>
      <c r="E203" s="98"/>
      <c r="F203" s="99"/>
      <c r="G203" t="str">
        <f>IFERROR(INDEX(Date_importante!$D$18:$D$38,MATCH(BUDGET2018!B203,Date_importante!$E$18:$E$38,0)),"")</f>
        <v/>
      </c>
    </row>
    <row r="204" spans="1:7">
      <c r="A204" s="90" t="str">
        <f t="shared" si="3"/>
        <v>vendredi</v>
      </c>
      <c r="B204" s="96">
        <v>43301</v>
      </c>
      <c r="C204" s="101"/>
      <c r="D204" s="97"/>
      <c r="E204" s="98"/>
      <c r="F204" s="99"/>
      <c r="G204" t="str">
        <f>IFERROR(INDEX(Date_importante!$D$18:$D$38,MATCH(BUDGET2018!B204,Date_importante!$E$18:$E$38,0)),"")</f>
        <v/>
      </c>
    </row>
    <row r="205" spans="1:7">
      <c r="A205" s="90" t="str">
        <f t="shared" si="3"/>
        <v>samedi</v>
      </c>
      <c r="B205" s="96">
        <v>43302</v>
      </c>
      <c r="C205" s="101"/>
      <c r="D205" s="97"/>
      <c r="E205" s="98"/>
      <c r="F205" s="99"/>
      <c r="G205" t="str">
        <f>IFERROR(INDEX(Date_importante!$D$18:$D$38,MATCH(BUDGET2018!B205,Date_importante!$E$18:$E$38,0)),"")</f>
        <v/>
      </c>
    </row>
    <row r="206" spans="1:7">
      <c r="A206" s="90" t="str">
        <f t="shared" si="3"/>
        <v>dimanche</v>
      </c>
      <c r="B206" s="96">
        <v>43303</v>
      </c>
      <c r="C206" s="101"/>
      <c r="D206" s="97"/>
      <c r="E206" s="98"/>
      <c r="F206" s="99"/>
      <c r="G206" t="str">
        <f>IFERROR(INDEX(Date_importante!$D$18:$D$38,MATCH(BUDGET2018!B206,Date_importante!$E$18:$E$38,0)),"")</f>
        <v/>
      </c>
    </row>
    <row r="207" spans="1:7">
      <c r="A207" s="90" t="str">
        <f t="shared" si="3"/>
        <v>lundi</v>
      </c>
      <c r="B207" s="96">
        <v>43304</v>
      </c>
      <c r="C207" s="101"/>
      <c r="D207" s="97"/>
      <c r="E207" s="98"/>
      <c r="F207" s="99"/>
      <c r="G207" t="str">
        <f>IFERROR(INDEX(Date_importante!$D$18:$D$38,MATCH(BUDGET2018!B207,Date_importante!$E$18:$E$38,0)),"")</f>
        <v/>
      </c>
    </row>
    <row r="208" spans="1:7">
      <c r="A208" s="90" t="str">
        <f t="shared" si="3"/>
        <v>mardi</v>
      </c>
      <c r="B208" s="96">
        <v>43305</v>
      </c>
      <c r="C208" s="101"/>
      <c r="D208" s="97"/>
      <c r="E208" s="98"/>
      <c r="F208" s="99"/>
      <c r="G208" t="str">
        <f>IFERROR(INDEX(Date_importante!$D$18:$D$38,MATCH(BUDGET2018!B208,Date_importante!$E$18:$E$38,0)),"")</f>
        <v/>
      </c>
    </row>
    <row r="209" spans="1:7">
      <c r="A209" s="90" t="str">
        <f t="shared" si="3"/>
        <v>mercredi</v>
      </c>
      <c r="B209" s="96">
        <v>43306</v>
      </c>
      <c r="C209" s="101"/>
      <c r="D209" s="97"/>
      <c r="E209" s="98"/>
      <c r="F209" s="99"/>
      <c r="G209" t="str">
        <f>IFERROR(INDEX(Date_importante!$D$18:$D$38,MATCH(BUDGET2018!B209,Date_importante!$E$18:$E$38,0)),"")</f>
        <v/>
      </c>
    </row>
    <row r="210" spans="1:7">
      <c r="A210" s="90" t="str">
        <f t="shared" si="3"/>
        <v>jeudi</v>
      </c>
      <c r="B210" s="96">
        <v>43307</v>
      </c>
      <c r="C210" s="101"/>
      <c r="D210" s="97"/>
      <c r="E210" s="98"/>
      <c r="F210" s="99"/>
      <c r="G210" t="str">
        <f>IFERROR(INDEX(Date_importante!$D$18:$D$38,MATCH(BUDGET2018!B210,Date_importante!$E$18:$E$38,0)),"")</f>
        <v/>
      </c>
    </row>
    <row r="211" spans="1:7">
      <c r="A211" s="90" t="str">
        <f t="shared" si="3"/>
        <v>vendredi</v>
      </c>
      <c r="B211" s="96">
        <v>43308</v>
      </c>
      <c r="C211" s="101"/>
      <c r="D211" s="97"/>
      <c r="E211" s="98"/>
      <c r="F211" s="99"/>
      <c r="G211" t="str">
        <f>IFERROR(INDEX(Date_importante!$D$18:$D$38,MATCH(BUDGET2018!B211,Date_importante!$E$18:$E$38,0)),"")</f>
        <v/>
      </c>
    </row>
    <row r="212" spans="1:7">
      <c r="A212" s="90" t="str">
        <f t="shared" si="3"/>
        <v>samedi</v>
      </c>
      <c r="B212" s="96">
        <v>43309</v>
      </c>
      <c r="C212" s="101"/>
      <c r="D212" s="97"/>
      <c r="E212" s="98"/>
      <c r="F212" s="99"/>
      <c r="G212" t="str">
        <f>IFERROR(INDEX(Date_importante!$D$18:$D$38,MATCH(BUDGET2018!B212,Date_importante!$E$18:$E$38,0)),"")</f>
        <v/>
      </c>
    </row>
    <row r="213" spans="1:7">
      <c r="A213" s="90" t="str">
        <f t="shared" si="3"/>
        <v>dimanche</v>
      </c>
      <c r="B213" s="96">
        <v>43310</v>
      </c>
      <c r="C213" s="101"/>
      <c r="D213" s="97"/>
      <c r="E213" s="98"/>
      <c r="F213" s="99"/>
      <c r="G213" t="str">
        <f>IFERROR(INDEX(Date_importante!$D$18:$D$38,MATCH(BUDGET2018!B213,Date_importante!$E$18:$E$38,0)),"")</f>
        <v/>
      </c>
    </row>
    <row r="214" spans="1:7">
      <c r="A214" s="90" t="str">
        <f t="shared" si="3"/>
        <v>lundi</v>
      </c>
      <c r="B214" s="96">
        <v>43311</v>
      </c>
      <c r="C214" s="101"/>
      <c r="D214" s="97"/>
      <c r="E214" s="98"/>
      <c r="F214" s="99"/>
      <c r="G214" t="str">
        <f>IFERROR(INDEX(Date_importante!$D$18:$D$38,MATCH(BUDGET2018!B214,Date_importante!$E$18:$E$38,0)),"")</f>
        <v/>
      </c>
    </row>
    <row r="215" spans="1:7">
      <c r="A215" s="90" t="str">
        <f t="shared" si="3"/>
        <v>mardi</v>
      </c>
      <c r="B215" s="96">
        <v>43312</v>
      </c>
      <c r="C215" s="101"/>
      <c r="D215" s="97"/>
      <c r="E215" s="98"/>
      <c r="F215" s="99"/>
      <c r="G215" t="str">
        <f>IFERROR(INDEX(Date_importante!$D$18:$D$38,MATCH(BUDGET2018!B215,Date_importante!$E$18:$E$38,0)),"")</f>
        <v/>
      </c>
    </row>
    <row r="216" spans="1:7">
      <c r="A216" s="90" t="str">
        <f t="shared" si="3"/>
        <v>mercredi</v>
      </c>
      <c r="B216" s="96">
        <v>43313</v>
      </c>
      <c r="C216" s="101"/>
      <c r="D216" s="97"/>
      <c r="E216" s="98"/>
      <c r="F216" s="99"/>
      <c r="G216" t="str">
        <f>IFERROR(INDEX(Date_importante!$D$18:$D$38,MATCH(BUDGET2018!B216,Date_importante!$E$18:$E$38,0)),"")</f>
        <v/>
      </c>
    </row>
    <row r="217" spans="1:7">
      <c r="A217" s="90" t="str">
        <f t="shared" si="3"/>
        <v>jeudi</v>
      </c>
      <c r="B217" s="96">
        <v>43314</v>
      </c>
      <c r="C217" s="101"/>
      <c r="D217" s="97"/>
      <c r="E217" s="98"/>
      <c r="F217" s="99"/>
      <c r="G217" t="str">
        <f>IFERROR(INDEX(Date_importante!$D$18:$D$38,MATCH(BUDGET2018!B217,Date_importante!$E$18:$E$38,0)),"")</f>
        <v/>
      </c>
    </row>
    <row r="218" spans="1:7">
      <c r="A218" s="90" t="str">
        <f t="shared" si="3"/>
        <v>vendredi</v>
      </c>
      <c r="B218" s="96">
        <v>43315</v>
      </c>
      <c r="C218" s="101"/>
      <c r="D218" s="97"/>
      <c r="E218" s="98"/>
      <c r="F218" s="99"/>
      <c r="G218" t="str">
        <f>IFERROR(INDEX(Date_importante!$D$18:$D$38,MATCH(BUDGET2018!B218,Date_importante!$E$18:$E$38,0)),"")</f>
        <v/>
      </c>
    </row>
    <row r="219" spans="1:7">
      <c r="A219" s="90" t="str">
        <f t="shared" si="3"/>
        <v>samedi</v>
      </c>
      <c r="B219" s="96">
        <v>43316</v>
      </c>
      <c r="C219" s="101"/>
      <c r="D219" s="97"/>
      <c r="E219" s="98"/>
      <c r="F219" s="99"/>
      <c r="G219" t="str">
        <f>IFERROR(INDEX(Date_importante!$D$18:$D$38,MATCH(BUDGET2018!B219,Date_importante!$E$18:$E$38,0)),"")</f>
        <v/>
      </c>
    </row>
    <row r="220" spans="1:7">
      <c r="A220" s="90" t="str">
        <f t="shared" si="3"/>
        <v>dimanche</v>
      </c>
      <c r="B220" s="96">
        <v>43317</v>
      </c>
      <c r="C220" s="101"/>
      <c r="D220" s="97"/>
      <c r="E220" s="98"/>
      <c r="F220" s="99"/>
      <c r="G220" t="str">
        <f>IFERROR(INDEX(Date_importante!$D$18:$D$38,MATCH(BUDGET2018!B220,Date_importante!$E$18:$E$38,0)),"")</f>
        <v/>
      </c>
    </row>
    <row r="221" spans="1:7">
      <c r="A221" s="90" t="str">
        <f t="shared" si="3"/>
        <v>lundi</v>
      </c>
      <c r="B221" s="96">
        <v>43318</v>
      </c>
      <c r="C221" s="101"/>
      <c r="D221" s="97"/>
      <c r="E221" s="98"/>
      <c r="F221" s="99"/>
      <c r="G221" t="str">
        <f>IFERROR(INDEX(Date_importante!$D$18:$D$38,MATCH(BUDGET2018!B221,Date_importante!$E$18:$E$38,0)),"")</f>
        <v/>
      </c>
    </row>
    <row r="222" spans="1:7">
      <c r="A222" s="90" t="str">
        <f t="shared" si="3"/>
        <v>mardi</v>
      </c>
      <c r="B222" s="96">
        <v>43319</v>
      </c>
      <c r="C222" s="101"/>
      <c r="D222" s="97"/>
      <c r="E222" s="98"/>
      <c r="F222" s="99"/>
      <c r="G222" t="str">
        <f>IFERROR(INDEX(Date_importante!$D$18:$D$38,MATCH(BUDGET2018!B222,Date_importante!$E$18:$E$38,0)),"")</f>
        <v/>
      </c>
    </row>
    <row r="223" spans="1:7">
      <c r="A223" s="90" t="str">
        <f t="shared" si="3"/>
        <v>mercredi</v>
      </c>
      <c r="B223" s="96">
        <v>43320</v>
      </c>
      <c r="C223" s="101"/>
      <c r="D223" s="97"/>
      <c r="E223" s="98"/>
      <c r="F223" s="99"/>
      <c r="G223" t="str">
        <f>IFERROR(INDEX(Date_importante!$D$18:$D$38,MATCH(BUDGET2018!B223,Date_importante!$E$18:$E$38,0)),"")</f>
        <v/>
      </c>
    </row>
    <row r="224" spans="1:7">
      <c r="A224" s="90" t="str">
        <f t="shared" si="3"/>
        <v>jeudi</v>
      </c>
      <c r="B224" s="96">
        <v>43321</v>
      </c>
      <c r="C224" s="101"/>
      <c r="D224" s="97"/>
      <c r="E224" s="98"/>
      <c r="F224" s="99"/>
      <c r="G224" t="str">
        <f>IFERROR(INDEX(Date_importante!$D$18:$D$38,MATCH(BUDGET2018!B224,Date_importante!$E$18:$E$38,0)),"")</f>
        <v/>
      </c>
    </row>
    <row r="225" spans="1:7">
      <c r="A225" s="90" t="str">
        <f t="shared" si="3"/>
        <v>vendredi</v>
      </c>
      <c r="B225" s="96">
        <v>43322</v>
      </c>
      <c r="C225" s="101"/>
      <c r="D225" s="97"/>
      <c r="E225" s="98"/>
      <c r="F225" s="99"/>
      <c r="G225" t="str">
        <f>IFERROR(INDEX(Date_importante!$D$18:$D$38,MATCH(BUDGET2018!B225,Date_importante!$E$18:$E$38,0)),"")</f>
        <v/>
      </c>
    </row>
    <row r="226" spans="1:7">
      <c r="A226" s="90" t="str">
        <f t="shared" si="3"/>
        <v>samedi</v>
      </c>
      <c r="B226" s="96">
        <v>43323</v>
      </c>
      <c r="C226" s="101"/>
      <c r="D226" s="97"/>
      <c r="E226" s="98"/>
      <c r="F226" s="99"/>
      <c r="G226" t="str">
        <f>IFERROR(INDEX(Date_importante!$D$18:$D$38,MATCH(BUDGET2018!B226,Date_importante!$E$18:$E$38,0)),"")</f>
        <v/>
      </c>
    </row>
    <row r="227" spans="1:7">
      <c r="A227" s="90" t="str">
        <f t="shared" si="3"/>
        <v>dimanche</v>
      </c>
      <c r="B227" s="96">
        <v>43324</v>
      </c>
      <c r="C227" s="101"/>
      <c r="D227" s="97"/>
      <c r="E227" s="98"/>
      <c r="F227" s="99"/>
      <c r="G227" t="str">
        <f>IFERROR(INDEX(Date_importante!$D$18:$D$38,MATCH(BUDGET2018!B227,Date_importante!$E$18:$E$38,0)),"")</f>
        <v/>
      </c>
    </row>
    <row r="228" spans="1:7">
      <c r="A228" s="90" t="str">
        <f t="shared" si="3"/>
        <v>lundi</v>
      </c>
      <c r="B228" s="96">
        <v>43325</v>
      </c>
      <c r="C228" s="101"/>
      <c r="D228" s="97"/>
      <c r="E228" s="98"/>
      <c r="F228" s="99"/>
      <c r="G228" t="str">
        <f>IFERROR(INDEX(Date_importante!$D$18:$D$38,MATCH(BUDGET2018!B228,Date_importante!$E$18:$E$38,0)),"")</f>
        <v/>
      </c>
    </row>
    <row r="229" spans="1:7">
      <c r="A229" s="90" t="str">
        <f t="shared" si="3"/>
        <v>mardi</v>
      </c>
      <c r="B229" s="96">
        <v>43326</v>
      </c>
      <c r="C229" s="101"/>
      <c r="D229" s="97"/>
      <c r="E229" s="98"/>
      <c r="F229" s="99"/>
      <c r="G229" t="str">
        <f>IFERROR(INDEX(Date_importante!$D$18:$D$38,MATCH(BUDGET2018!B229,Date_importante!$E$18:$E$38,0)),"")</f>
        <v/>
      </c>
    </row>
    <row r="230" spans="1:7">
      <c r="A230" s="90" t="str">
        <f t="shared" si="3"/>
        <v>mercredi</v>
      </c>
      <c r="B230" s="96">
        <v>43327</v>
      </c>
      <c r="C230" s="101"/>
      <c r="D230" s="97"/>
      <c r="E230" s="98"/>
      <c r="F230" s="99"/>
      <c r="G230" t="str">
        <f>IFERROR(INDEX(Date_importante!$D$18:$D$38,MATCH(BUDGET2018!B230,Date_importante!$E$18:$E$38,0)),"")</f>
        <v/>
      </c>
    </row>
    <row r="231" spans="1:7">
      <c r="A231" s="90" t="str">
        <f t="shared" si="3"/>
        <v>jeudi</v>
      </c>
      <c r="B231" s="96">
        <v>43328</v>
      </c>
      <c r="C231" s="101"/>
      <c r="D231" s="97"/>
      <c r="E231" s="98"/>
      <c r="F231" s="99"/>
      <c r="G231" t="str">
        <f>IFERROR(INDEX(Date_importante!$D$18:$D$38,MATCH(BUDGET2018!B231,Date_importante!$E$18:$E$38,0)),"")</f>
        <v/>
      </c>
    </row>
    <row r="232" spans="1:7">
      <c r="A232" s="90" t="str">
        <f t="shared" si="3"/>
        <v>vendredi</v>
      </c>
      <c r="B232" s="96">
        <v>43329</v>
      </c>
      <c r="C232" s="101"/>
      <c r="D232" s="97"/>
      <c r="E232" s="98"/>
      <c r="F232" s="99"/>
      <c r="G232" t="str">
        <f>IFERROR(INDEX(Date_importante!$D$18:$D$38,MATCH(BUDGET2018!B232,Date_importante!$E$18:$E$38,0)),"")</f>
        <v/>
      </c>
    </row>
    <row r="233" spans="1:7">
      <c r="A233" s="90" t="str">
        <f t="shared" si="3"/>
        <v>samedi</v>
      </c>
      <c r="B233" s="96">
        <v>43330</v>
      </c>
      <c r="C233" s="101"/>
      <c r="D233" s="97"/>
      <c r="E233" s="98"/>
      <c r="F233" s="99"/>
      <c r="G233" t="str">
        <f>IFERROR(INDEX(Date_importante!$D$18:$D$38,MATCH(BUDGET2018!B233,Date_importante!$E$18:$E$38,0)),"")</f>
        <v/>
      </c>
    </row>
    <row r="234" spans="1:7">
      <c r="A234" s="90" t="str">
        <f t="shared" si="3"/>
        <v>dimanche</v>
      </c>
      <c r="B234" s="96">
        <v>43331</v>
      </c>
      <c r="C234" s="101"/>
      <c r="D234" s="97"/>
      <c r="E234" s="98"/>
      <c r="F234" s="99"/>
      <c r="G234" t="str">
        <f>IFERROR(INDEX(Date_importante!$D$18:$D$38,MATCH(BUDGET2018!B234,Date_importante!$E$18:$E$38,0)),"")</f>
        <v/>
      </c>
    </row>
    <row r="235" spans="1:7">
      <c r="A235" s="90" t="str">
        <f t="shared" si="3"/>
        <v>lundi</v>
      </c>
      <c r="B235" s="96">
        <v>43332</v>
      </c>
      <c r="C235" s="101"/>
      <c r="D235" s="97"/>
      <c r="E235" s="98"/>
      <c r="F235" s="99"/>
      <c r="G235" t="str">
        <f>IFERROR(INDEX(Date_importante!$D$18:$D$38,MATCH(BUDGET2018!B235,Date_importante!$E$18:$E$38,0)),"")</f>
        <v/>
      </c>
    </row>
    <row r="236" spans="1:7">
      <c r="A236" s="90" t="str">
        <f t="shared" si="3"/>
        <v>mardi</v>
      </c>
      <c r="B236" s="96">
        <v>43333</v>
      </c>
      <c r="C236" s="101"/>
      <c r="D236" s="97"/>
      <c r="E236" s="98"/>
      <c r="F236" s="99"/>
      <c r="G236" t="str">
        <f>IFERROR(INDEX(Date_importante!$D$18:$D$38,MATCH(BUDGET2018!B236,Date_importante!$E$18:$E$38,0)),"")</f>
        <v/>
      </c>
    </row>
    <row r="237" spans="1:7">
      <c r="A237" s="90" t="str">
        <f t="shared" si="3"/>
        <v>mercredi</v>
      </c>
      <c r="B237" s="96">
        <v>43334</v>
      </c>
      <c r="C237" s="101"/>
      <c r="D237" s="97"/>
      <c r="E237" s="98"/>
      <c r="F237" s="99"/>
      <c r="G237" t="str">
        <f>IFERROR(INDEX(Date_importante!$D$18:$D$38,MATCH(BUDGET2018!B237,Date_importante!$E$18:$E$38,0)),"")</f>
        <v/>
      </c>
    </row>
    <row r="238" spans="1:7">
      <c r="A238" s="90" t="str">
        <f t="shared" si="3"/>
        <v>jeudi</v>
      </c>
      <c r="B238" s="96">
        <v>43335</v>
      </c>
      <c r="C238" s="101"/>
      <c r="D238" s="97"/>
      <c r="E238" s="98"/>
      <c r="F238" s="99"/>
      <c r="G238" t="str">
        <f>IFERROR(INDEX(Date_importante!$D$18:$D$38,MATCH(BUDGET2018!B238,Date_importante!$E$18:$E$38,0)),"")</f>
        <v/>
      </c>
    </row>
    <row r="239" spans="1:7">
      <c r="A239" s="90" t="str">
        <f t="shared" si="3"/>
        <v>vendredi</v>
      </c>
      <c r="B239" s="96">
        <v>43336</v>
      </c>
      <c r="C239" s="101"/>
      <c r="D239" s="97"/>
      <c r="E239" s="98"/>
      <c r="F239" s="99"/>
      <c r="G239" t="str">
        <f>IFERROR(INDEX(Date_importante!$D$18:$D$38,MATCH(BUDGET2018!B239,Date_importante!$E$18:$E$38,0)),"")</f>
        <v/>
      </c>
    </row>
    <row r="240" spans="1:7">
      <c r="A240" s="90" t="str">
        <f t="shared" si="3"/>
        <v>samedi</v>
      </c>
      <c r="B240" s="96">
        <v>43337</v>
      </c>
      <c r="C240" s="101"/>
      <c r="D240" s="97"/>
      <c r="E240" s="98"/>
      <c r="F240" s="99"/>
      <c r="G240" t="str">
        <f>IFERROR(INDEX(Date_importante!$D$18:$D$38,MATCH(BUDGET2018!B240,Date_importante!$E$18:$E$38,0)),"")</f>
        <v/>
      </c>
    </row>
    <row r="241" spans="1:7">
      <c r="A241" s="90" t="str">
        <f t="shared" si="3"/>
        <v>dimanche</v>
      </c>
      <c r="B241" s="96">
        <v>43338</v>
      </c>
      <c r="C241" s="101"/>
      <c r="D241" s="97"/>
      <c r="E241" s="98"/>
      <c r="F241" s="99"/>
      <c r="G241" t="str">
        <f>IFERROR(INDEX(Date_importante!$D$18:$D$38,MATCH(BUDGET2018!B241,Date_importante!$E$18:$E$38,0)),"")</f>
        <v/>
      </c>
    </row>
    <row r="242" spans="1:7">
      <c r="A242" s="90" t="str">
        <f t="shared" si="3"/>
        <v>lundi</v>
      </c>
      <c r="B242" s="96">
        <v>43339</v>
      </c>
      <c r="C242" s="101"/>
      <c r="D242" s="97"/>
      <c r="E242" s="98"/>
      <c r="F242" s="99"/>
      <c r="G242" t="str">
        <f>IFERROR(INDEX(Date_importante!$D$18:$D$38,MATCH(BUDGET2018!B242,Date_importante!$E$18:$E$38,0)),"")</f>
        <v/>
      </c>
    </row>
    <row r="243" spans="1:7">
      <c r="A243" s="90" t="str">
        <f t="shared" si="3"/>
        <v>mardi</v>
      </c>
      <c r="B243" s="96">
        <v>43340</v>
      </c>
      <c r="C243" s="101"/>
      <c r="D243" s="97"/>
      <c r="E243" s="98"/>
      <c r="F243" s="99"/>
      <c r="G243" t="str">
        <f>IFERROR(INDEX(Date_importante!$D$18:$D$38,MATCH(BUDGET2018!B243,Date_importante!$E$18:$E$38,0)),"")</f>
        <v/>
      </c>
    </row>
    <row r="244" spans="1:7">
      <c r="A244" s="90" t="str">
        <f t="shared" si="3"/>
        <v>mercredi</v>
      </c>
      <c r="B244" s="96">
        <v>43341</v>
      </c>
      <c r="C244" s="101"/>
      <c r="D244" s="97"/>
      <c r="E244" s="98"/>
      <c r="F244" s="99"/>
      <c r="G244" t="str">
        <f>IFERROR(INDEX(Date_importante!$D$18:$D$38,MATCH(BUDGET2018!B244,Date_importante!$E$18:$E$38,0)),"")</f>
        <v/>
      </c>
    </row>
    <row r="245" spans="1:7">
      <c r="A245" s="90" t="str">
        <f t="shared" si="3"/>
        <v>jeudi</v>
      </c>
      <c r="B245" s="96">
        <v>43342</v>
      </c>
      <c r="C245" s="101"/>
      <c r="D245" s="97"/>
      <c r="E245" s="98"/>
      <c r="F245" s="99"/>
      <c r="G245" t="str">
        <f>IFERROR(INDEX(Date_importante!$D$18:$D$38,MATCH(BUDGET2018!B245,Date_importante!$E$18:$E$38,0)),"")</f>
        <v/>
      </c>
    </row>
    <row r="246" spans="1:7">
      <c r="A246" s="90" t="str">
        <f t="shared" si="3"/>
        <v>vendredi</v>
      </c>
      <c r="B246" s="96">
        <v>43343</v>
      </c>
      <c r="C246" s="101"/>
      <c r="D246" s="97"/>
      <c r="E246" s="98"/>
      <c r="F246" s="99"/>
      <c r="G246" t="str">
        <f>IFERROR(INDEX(Date_importante!$D$18:$D$38,MATCH(BUDGET2018!B246,Date_importante!$E$18:$E$38,0)),"")</f>
        <v/>
      </c>
    </row>
    <row r="247" spans="1:7">
      <c r="A247" s="90" t="str">
        <f t="shared" si="3"/>
        <v>samedi</v>
      </c>
      <c r="B247" s="96">
        <v>43344</v>
      </c>
      <c r="C247" s="101"/>
      <c r="D247" s="97"/>
      <c r="E247" s="98"/>
      <c r="F247" s="99"/>
      <c r="G247" t="str">
        <f>IFERROR(INDEX(Date_importante!$D$18:$D$38,MATCH(BUDGET2018!B247,Date_importante!$E$18:$E$38,0)),"")</f>
        <v/>
      </c>
    </row>
    <row r="248" spans="1:7">
      <c r="A248" s="90" t="str">
        <f t="shared" si="3"/>
        <v>dimanche</v>
      </c>
      <c r="B248" s="96">
        <v>43345</v>
      </c>
      <c r="C248" s="101"/>
      <c r="D248" s="97"/>
      <c r="E248" s="98"/>
      <c r="F248" s="99"/>
      <c r="G248" t="str">
        <f>IFERROR(INDEX(Date_importante!$D$18:$D$38,MATCH(BUDGET2018!B248,Date_importante!$E$18:$E$38,0)),"")</f>
        <v/>
      </c>
    </row>
    <row r="249" spans="1:7">
      <c r="A249" s="90" t="str">
        <f t="shared" si="3"/>
        <v>lundi</v>
      </c>
      <c r="B249" s="96">
        <v>43346</v>
      </c>
      <c r="C249" s="101"/>
      <c r="D249" s="97"/>
      <c r="E249" s="98"/>
      <c r="F249" s="99"/>
      <c r="G249" t="str">
        <f>IFERROR(INDEX(Date_importante!$D$18:$D$38,MATCH(BUDGET2018!B249,Date_importante!$E$18:$E$38,0)),"")</f>
        <v/>
      </c>
    </row>
    <row r="250" spans="1:7">
      <c r="A250" s="90" t="str">
        <f t="shared" si="3"/>
        <v>mardi</v>
      </c>
      <c r="B250" s="96">
        <v>43347</v>
      </c>
      <c r="C250" s="101"/>
      <c r="D250" s="97"/>
      <c r="E250" s="98"/>
      <c r="F250" s="99"/>
      <c r="G250" t="str">
        <f>IFERROR(INDEX(Date_importante!$D$18:$D$38,MATCH(BUDGET2018!B250,Date_importante!$E$18:$E$38,0)),"")</f>
        <v/>
      </c>
    </row>
    <row r="251" spans="1:7">
      <c r="A251" s="90" t="str">
        <f t="shared" si="3"/>
        <v>mercredi</v>
      </c>
      <c r="B251" s="96">
        <v>43348</v>
      </c>
      <c r="C251" s="101"/>
      <c r="D251" s="97"/>
      <c r="E251" s="98"/>
      <c r="F251" s="99"/>
      <c r="G251" t="str">
        <f>IFERROR(INDEX(Date_importante!$D$18:$D$38,MATCH(BUDGET2018!B251,Date_importante!$E$18:$E$38,0)),"")</f>
        <v/>
      </c>
    </row>
    <row r="252" spans="1:7">
      <c r="A252" s="90" t="str">
        <f t="shared" si="3"/>
        <v>jeudi</v>
      </c>
      <c r="B252" s="96">
        <v>43349</v>
      </c>
      <c r="C252" s="101"/>
      <c r="D252" s="97"/>
      <c r="E252" s="98"/>
      <c r="F252" s="99"/>
      <c r="G252" t="str">
        <f>IFERROR(INDEX(Date_importante!$D$18:$D$38,MATCH(BUDGET2018!B252,Date_importante!$E$18:$E$38,0)),"")</f>
        <v/>
      </c>
    </row>
    <row r="253" spans="1:7">
      <c r="A253" s="90" t="str">
        <f t="shared" si="3"/>
        <v>vendredi</v>
      </c>
      <c r="B253" s="96">
        <v>43350</v>
      </c>
      <c r="C253" s="101"/>
      <c r="D253" s="97"/>
      <c r="E253" s="98"/>
      <c r="F253" s="99"/>
      <c r="G253" t="str">
        <f>IFERROR(INDEX(Date_importante!$D$18:$D$38,MATCH(BUDGET2018!B253,Date_importante!$E$18:$E$38,0)),"")</f>
        <v/>
      </c>
    </row>
    <row r="254" spans="1:7">
      <c r="A254" s="90" t="str">
        <f t="shared" si="3"/>
        <v>samedi</v>
      </c>
      <c r="B254" s="96">
        <v>43351</v>
      </c>
      <c r="C254" s="101"/>
      <c r="D254" s="97"/>
      <c r="E254" s="98"/>
      <c r="F254" s="99"/>
      <c r="G254" t="str">
        <f>IFERROR(INDEX(Date_importante!$D$18:$D$38,MATCH(BUDGET2018!B254,Date_importante!$E$18:$E$38,0)),"")</f>
        <v/>
      </c>
    </row>
    <row r="255" spans="1:7">
      <c r="A255" s="90" t="str">
        <f t="shared" si="3"/>
        <v>dimanche</v>
      </c>
      <c r="B255" s="96">
        <v>43352</v>
      </c>
      <c r="C255" s="101"/>
      <c r="D255" s="97"/>
      <c r="E255" s="98"/>
      <c r="F255" s="99"/>
      <c r="G255" t="str">
        <f>IFERROR(INDEX(Date_importante!$D$18:$D$38,MATCH(BUDGET2018!B255,Date_importante!$E$18:$E$38,0)),"")</f>
        <v/>
      </c>
    </row>
    <row r="256" spans="1:7">
      <c r="A256" s="90" t="str">
        <f t="shared" si="3"/>
        <v>lundi</v>
      </c>
      <c r="B256" s="96">
        <v>43353</v>
      </c>
      <c r="C256" s="101"/>
      <c r="D256" s="97"/>
      <c r="E256" s="98"/>
      <c r="F256" s="99"/>
      <c r="G256" t="str">
        <f>IFERROR(INDEX(Date_importante!$D$18:$D$38,MATCH(BUDGET2018!B256,Date_importante!$E$18:$E$38,0)),"")</f>
        <v/>
      </c>
    </row>
    <row r="257" spans="1:7">
      <c r="A257" s="90" t="str">
        <f t="shared" si="3"/>
        <v>mardi</v>
      </c>
      <c r="B257" s="96">
        <v>43354</v>
      </c>
      <c r="C257" s="101"/>
      <c r="D257" s="97"/>
      <c r="E257" s="98"/>
      <c r="F257" s="99"/>
      <c r="G257" t="str">
        <f>IFERROR(INDEX(Date_importante!$D$18:$D$38,MATCH(BUDGET2018!B257,Date_importante!$E$18:$E$38,0)),"")</f>
        <v/>
      </c>
    </row>
    <row r="258" spans="1:7">
      <c r="A258" s="90" t="str">
        <f t="shared" si="3"/>
        <v>mercredi</v>
      </c>
      <c r="B258" s="96">
        <v>43355</v>
      </c>
      <c r="C258" s="101"/>
      <c r="D258" s="97"/>
      <c r="E258" s="98"/>
      <c r="F258" s="99"/>
      <c r="G258" t="str">
        <f>IFERROR(INDEX(Date_importante!$D$18:$D$38,MATCH(BUDGET2018!B258,Date_importante!$E$18:$E$38,0)),"")</f>
        <v/>
      </c>
    </row>
    <row r="259" spans="1:7">
      <c r="A259" s="90" t="str">
        <f t="shared" si="3"/>
        <v>jeudi</v>
      </c>
      <c r="B259" s="96">
        <v>43356</v>
      </c>
      <c r="C259" s="101"/>
      <c r="D259" s="97"/>
      <c r="E259" s="98"/>
      <c r="F259" s="99"/>
      <c r="G259" t="str">
        <f>IFERROR(INDEX(Date_importante!$D$18:$D$38,MATCH(BUDGET2018!B259,Date_importante!$E$18:$E$38,0)),"")</f>
        <v/>
      </c>
    </row>
    <row r="260" spans="1:7">
      <c r="A260" s="90" t="str">
        <f t="shared" si="3"/>
        <v>vendredi</v>
      </c>
      <c r="B260" s="96">
        <v>43357</v>
      </c>
      <c r="C260" s="101"/>
      <c r="D260" s="97"/>
      <c r="E260" s="98"/>
      <c r="F260" s="99"/>
      <c r="G260" t="str">
        <f>IFERROR(INDEX(Date_importante!$D$18:$D$38,MATCH(BUDGET2018!B260,Date_importante!$E$18:$E$38,0)),"")</f>
        <v/>
      </c>
    </row>
    <row r="261" spans="1:7">
      <c r="A261" s="90" t="str">
        <f t="shared" ref="A261:A324" si="4">TEXT(B261,"jjjj")</f>
        <v>samedi</v>
      </c>
      <c r="B261" s="96">
        <v>43358</v>
      </c>
      <c r="C261" s="101"/>
      <c r="D261" s="97"/>
      <c r="E261" s="98"/>
      <c r="F261" s="99"/>
      <c r="G261" t="str">
        <f>IFERROR(INDEX(Date_importante!$D$18:$D$38,MATCH(BUDGET2018!B261,Date_importante!$E$18:$E$38,0)),"")</f>
        <v/>
      </c>
    </row>
    <row r="262" spans="1:7">
      <c r="A262" s="90" t="str">
        <f t="shared" si="4"/>
        <v>dimanche</v>
      </c>
      <c r="B262" s="96">
        <v>43359</v>
      </c>
      <c r="C262" s="101"/>
      <c r="D262" s="97"/>
      <c r="E262" s="98"/>
      <c r="F262" s="99"/>
      <c r="G262" t="str">
        <f>IFERROR(INDEX(Date_importante!$D$18:$D$38,MATCH(BUDGET2018!B262,Date_importante!$E$18:$E$38,0)),"")</f>
        <v/>
      </c>
    </row>
    <row r="263" spans="1:7">
      <c r="A263" s="90" t="str">
        <f t="shared" si="4"/>
        <v>lundi</v>
      </c>
      <c r="B263" s="96">
        <v>43360</v>
      </c>
      <c r="C263" s="101"/>
      <c r="D263" s="97"/>
      <c r="E263" s="98"/>
      <c r="F263" s="99"/>
      <c r="G263" t="str">
        <f>IFERROR(INDEX(Date_importante!$D$18:$D$38,MATCH(BUDGET2018!B263,Date_importante!$E$18:$E$38,0)),"")</f>
        <v/>
      </c>
    </row>
    <row r="264" spans="1:7">
      <c r="A264" s="90" t="str">
        <f t="shared" si="4"/>
        <v>mardi</v>
      </c>
      <c r="B264" s="96">
        <v>43361</v>
      </c>
      <c r="C264" s="101"/>
      <c r="D264" s="97"/>
      <c r="E264" s="98"/>
      <c r="F264" s="99"/>
      <c r="G264" t="str">
        <f>IFERROR(INDEX(Date_importante!$D$18:$D$38,MATCH(BUDGET2018!B264,Date_importante!$E$18:$E$38,0)),"")</f>
        <v/>
      </c>
    </row>
    <row r="265" spans="1:7">
      <c r="A265" s="90" t="str">
        <f t="shared" si="4"/>
        <v>mercredi</v>
      </c>
      <c r="B265" s="96">
        <v>43362</v>
      </c>
      <c r="C265" s="101"/>
      <c r="D265" s="97"/>
      <c r="E265" s="98"/>
      <c r="F265" s="99"/>
      <c r="G265" t="str">
        <f>IFERROR(INDEX(Date_importante!$D$18:$D$38,MATCH(BUDGET2018!B265,Date_importante!$E$18:$E$38,0)),"")</f>
        <v/>
      </c>
    </row>
    <row r="266" spans="1:7">
      <c r="A266" s="90" t="str">
        <f t="shared" si="4"/>
        <v>jeudi</v>
      </c>
      <c r="B266" s="96">
        <v>43363</v>
      </c>
      <c r="C266" s="101"/>
      <c r="D266" s="97"/>
      <c r="E266" s="98"/>
      <c r="F266" s="99"/>
      <c r="G266" t="str">
        <f>IFERROR(INDEX(Date_importante!$D$18:$D$38,MATCH(BUDGET2018!B266,Date_importante!$E$18:$E$38,0)),"")</f>
        <v/>
      </c>
    </row>
    <row r="267" spans="1:7">
      <c r="A267" s="90" t="str">
        <f t="shared" si="4"/>
        <v>vendredi</v>
      </c>
      <c r="B267" s="96">
        <v>43364</v>
      </c>
      <c r="C267" s="101"/>
      <c r="D267" s="97"/>
      <c r="E267" s="98"/>
      <c r="F267" s="99"/>
      <c r="G267" t="str">
        <f>IFERROR(INDEX(Date_importante!$D$18:$D$38,MATCH(BUDGET2018!B267,Date_importante!$E$18:$E$38,0)),"")</f>
        <v/>
      </c>
    </row>
    <row r="268" spans="1:7">
      <c r="A268" s="90" t="str">
        <f t="shared" si="4"/>
        <v>samedi</v>
      </c>
      <c r="B268" s="96">
        <v>43365</v>
      </c>
      <c r="C268" s="101"/>
      <c r="D268" s="97"/>
      <c r="E268" s="98"/>
      <c r="F268" s="99"/>
      <c r="G268" t="str">
        <f>IFERROR(INDEX(Date_importante!$D$18:$D$38,MATCH(BUDGET2018!B268,Date_importante!$E$18:$E$38,0)),"")</f>
        <v/>
      </c>
    </row>
    <row r="269" spans="1:7">
      <c r="A269" s="90" t="str">
        <f t="shared" si="4"/>
        <v>dimanche</v>
      </c>
      <c r="B269" s="96">
        <v>43366</v>
      </c>
      <c r="C269" s="101"/>
      <c r="D269" s="97"/>
      <c r="E269" s="98"/>
      <c r="F269" s="99"/>
      <c r="G269" t="str">
        <f>IFERROR(INDEX(Date_importante!$D$18:$D$38,MATCH(BUDGET2018!B269,Date_importante!$E$18:$E$38,0)),"")</f>
        <v/>
      </c>
    </row>
    <row r="270" spans="1:7">
      <c r="A270" s="90" t="str">
        <f t="shared" si="4"/>
        <v>lundi</v>
      </c>
      <c r="B270" s="96">
        <v>43367</v>
      </c>
      <c r="C270" s="101"/>
      <c r="D270" s="97"/>
      <c r="E270" s="98"/>
      <c r="F270" s="99"/>
      <c r="G270" t="str">
        <f>IFERROR(INDEX(Date_importante!$D$18:$D$38,MATCH(BUDGET2018!B270,Date_importante!$E$18:$E$38,0)),"")</f>
        <v/>
      </c>
    </row>
    <row r="271" spans="1:7">
      <c r="A271" s="90" t="str">
        <f t="shared" si="4"/>
        <v>mardi</v>
      </c>
      <c r="B271" s="96">
        <v>43368</v>
      </c>
      <c r="C271" s="101"/>
      <c r="D271" s="97"/>
      <c r="E271" s="98"/>
      <c r="F271" s="99"/>
      <c r="G271" t="str">
        <f>IFERROR(INDEX(Date_importante!$D$18:$D$38,MATCH(BUDGET2018!B271,Date_importante!$E$18:$E$38,0)),"")</f>
        <v/>
      </c>
    </row>
    <row r="272" spans="1:7">
      <c r="A272" s="90" t="str">
        <f t="shared" si="4"/>
        <v>mercredi</v>
      </c>
      <c r="B272" s="96">
        <v>43369</v>
      </c>
      <c r="C272" s="101"/>
      <c r="D272" s="97"/>
      <c r="E272" s="98"/>
      <c r="F272" s="99"/>
      <c r="G272" t="str">
        <f>IFERROR(INDEX(Date_importante!$D$18:$D$38,MATCH(BUDGET2018!B272,Date_importante!$E$18:$E$38,0)),"")</f>
        <v/>
      </c>
    </row>
    <row r="273" spans="1:7">
      <c r="A273" s="90" t="str">
        <f t="shared" si="4"/>
        <v>jeudi</v>
      </c>
      <c r="B273" s="96">
        <v>43370</v>
      </c>
      <c r="C273" s="101"/>
      <c r="D273" s="97"/>
      <c r="E273" s="98"/>
      <c r="F273" s="99"/>
      <c r="G273" t="str">
        <f>IFERROR(INDEX(Date_importante!$D$18:$D$38,MATCH(BUDGET2018!B273,Date_importante!$E$18:$E$38,0)),"")</f>
        <v/>
      </c>
    </row>
    <row r="274" spans="1:7">
      <c r="A274" s="90" t="str">
        <f t="shared" si="4"/>
        <v>vendredi</v>
      </c>
      <c r="B274" s="96">
        <v>43371</v>
      </c>
      <c r="C274" s="101"/>
      <c r="D274" s="97"/>
      <c r="E274" s="98"/>
      <c r="F274" s="99"/>
      <c r="G274" t="str">
        <f>IFERROR(INDEX(Date_importante!$D$18:$D$38,MATCH(BUDGET2018!B274,Date_importante!$E$18:$E$38,0)),"")</f>
        <v/>
      </c>
    </row>
    <row r="275" spans="1:7">
      <c r="A275" s="90" t="str">
        <f t="shared" si="4"/>
        <v>samedi</v>
      </c>
      <c r="B275" s="96">
        <v>43372</v>
      </c>
      <c r="C275" s="101"/>
      <c r="D275" s="97"/>
      <c r="E275" s="98"/>
      <c r="F275" s="99"/>
      <c r="G275" t="str">
        <f>IFERROR(INDEX(Date_importante!$D$18:$D$38,MATCH(BUDGET2018!B275,Date_importante!$E$18:$E$38,0)),"")</f>
        <v/>
      </c>
    </row>
    <row r="276" spans="1:7">
      <c r="A276" s="90" t="str">
        <f t="shared" si="4"/>
        <v>dimanche</v>
      </c>
      <c r="B276" s="96">
        <v>43373</v>
      </c>
      <c r="C276" s="101"/>
      <c r="D276" s="97"/>
      <c r="E276" s="98"/>
      <c r="F276" s="99"/>
      <c r="G276" t="str">
        <f>IFERROR(INDEX(Date_importante!$D$18:$D$38,MATCH(BUDGET2018!B276,Date_importante!$E$18:$E$38,0)),"")</f>
        <v/>
      </c>
    </row>
    <row r="277" spans="1:7">
      <c r="A277" s="90" t="str">
        <f t="shared" si="4"/>
        <v>lundi</v>
      </c>
      <c r="B277" s="96">
        <v>43374</v>
      </c>
      <c r="C277" s="101"/>
      <c r="D277" s="97"/>
      <c r="E277" s="98"/>
      <c r="F277" s="99"/>
      <c r="G277" t="str">
        <f>IFERROR(INDEX(Date_importante!$D$18:$D$38,MATCH(BUDGET2018!B277,Date_importante!$E$18:$E$38,0)),"")</f>
        <v/>
      </c>
    </row>
    <row r="278" spans="1:7">
      <c r="A278" s="90" t="str">
        <f t="shared" si="4"/>
        <v>mardi</v>
      </c>
      <c r="B278" s="96">
        <v>43375</v>
      </c>
      <c r="C278" s="101"/>
      <c r="D278" s="97"/>
      <c r="E278" s="98"/>
      <c r="F278" s="99"/>
      <c r="G278" t="str">
        <f>IFERROR(INDEX(Date_importante!$D$18:$D$38,MATCH(BUDGET2018!B278,Date_importante!$E$18:$E$38,0)),"")</f>
        <v/>
      </c>
    </row>
    <row r="279" spans="1:7">
      <c r="A279" s="90" t="str">
        <f t="shared" si="4"/>
        <v>mercredi</v>
      </c>
      <c r="B279" s="96">
        <v>43376</v>
      </c>
      <c r="C279" s="101"/>
      <c r="D279" s="97"/>
      <c r="E279" s="98"/>
      <c r="F279" s="99"/>
      <c r="G279" t="str">
        <f>IFERROR(INDEX(Date_importante!$D$18:$D$38,MATCH(BUDGET2018!B279,Date_importante!$E$18:$E$38,0)),"")</f>
        <v/>
      </c>
    </row>
    <row r="280" spans="1:7">
      <c r="A280" s="90" t="str">
        <f t="shared" si="4"/>
        <v>jeudi</v>
      </c>
      <c r="B280" s="96">
        <v>43377</v>
      </c>
      <c r="C280" s="101"/>
      <c r="D280" s="97"/>
      <c r="E280" s="98"/>
      <c r="F280" s="99"/>
      <c r="G280" t="str">
        <f>IFERROR(INDEX(Date_importante!$D$18:$D$38,MATCH(BUDGET2018!B280,Date_importante!$E$18:$E$38,0)),"")</f>
        <v/>
      </c>
    </row>
    <row r="281" spans="1:7">
      <c r="A281" s="90" t="str">
        <f t="shared" si="4"/>
        <v>vendredi</v>
      </c>
      <c r="B281" s="96">
        <v>43378</v>
      </c>
      <c r="C281" s="101"/>
      <c r="D281" s="97"/>
      <c r="E281" s="98"/>
      <c r="F281" s="99"/>
      <c r="G281" t="str">
        <f>IFERROR(INDEX(Date_importante!$D$18:$D$38,MATCH(BUDGET2018!B281,Date_importante!$E$18:$E$38,0)),"")</f>
        <v/>
      </c>
    </row>
    <row r="282" spans="1:7">
      <c r="A282" s="90" t="str">
        <f t="shared" si="4"/>
        <v>samedi</v>
      </c>
      <c r="B282" s="96">
        <v>43379</v>
      </c>
      <c r="C282" s="101"/>
      <c r="D282" s="97"/>
      <c r="E282" s="98"/>
      <c r="F282" s="99"/>
      <c r="G282" t="str">
        <f>IFERROR(INDEX(Date_importante!$D$18:$D$38,MATCH(BUDGET2018!B282,Date_importante!$E$18:$E$38,0)),"")</f>
        <v/>
      </c>
    </row>
    <row r="283" spans="1:7">
      <c r="A283" s="90" t="str">
        <f t="shared" si="4"/>
        <v>dimanche</v>
      </c>
      <c r="B283" s="96">
        <v>43380</v>
      </c>
      <c r="C283" s="101"/>
      <c r="D283" s="97"/>
      <c r="E283" s="98"/>
      <c r="F283" s="99"/>
      <c r="G283" t="str">
        <f>IFERROR(INDEX(Date_importante!$D$18:$D$38,MATCH(BUDGET2018!B283,Date_importante!$E$18:$E$38,0)),"")</f>
        <v>Fête des Grands Pères</v>
      </c>
    </row>
    <row r="284" spans="1:7">
      <c r="A284" s="90" t="str">
        <f t="shared" si="4"/>
        <v>lundi</v>
      </c>
      <c r="B284" s="96">
        <v>43381</v>
      </c>
      <c r="C284" s="101"/>
      <c r="D284" s="97"/>
      <c r="E284" s="98"/>
      <c r="F284" s="99"/>
      <c r="G284" t="str">
        <f>IFERROR(INDEX(Date_importante!$D$18:$D$38,MATCH(BUDGET2018!B284,Date_importante!$E$18:$E$38,0)),"")</f>
        <v/>
      </c>
    </row>
    <row r="285" spans="1:7">
      <c r="A285" s="90" t="str">
        <f t="shared" si="4"/>
        <v>mardi</v>
      </c>
      <c r="B285" s="96">
        <v>43382</v>
      </c>
      <c r="C285" s="101"/>
      <c r="D285" s="97"/>
      <c r="E285" s="98"/>
      <c r="F285" s="99"/>
      <c r="G285" t="str">
        <f>IFERROR(INDEX(Date_importante!$D$18:$D$38,MATCH(BUDGET2018!B285,Date_importante!$E$18:$E$38,0)),"")</f>
        <v/>
      </c>
    </row>
    <row r="286" spans="1:7">
      <c r="A286" s="90" t="str">
        <f t="shared" si="4"/>
        <v>mercredi</v>
      </c>
      <c r="B286" s="96">
        <v>43383</v>
      </c>
      <c r="C286" s="101"/>
      <c r="D286" s="97"/>
      <c r="E286" s="98"/>
      <c r="F286" s="99"/>
      <c r="G286" t="str">
        <f>IFERROR(INDEX(Date_importante!$D$18:$D$38,MATCH(BUDGET2018!B286,Date_importante!$E$18:$E$38,0)),"")</f>
        <v/>
      </c>
    </row>
    <row r="287" spans="1:7">
      <c r="A287" s="90" t="str">
        <f t="shared" si="4"/>
        <v>jeudi</v>
      </c>
      <c r="B287" s="96">
        <v>43384</v>
      </c>
      <c r="C287" s="101"/>
      <c r="D287" s="97"/>
      <c r="E287" s="98"/>
      <c r="F287" s="99"/>
      <c r="G287" t="str">
        <f>IFERROR(INDEX(Date_importante!$D$18:$D$38,MATCH(BUDGET2018!B287,Date_importante!$E$18:$E$38,0)),"")</f>
        <v/>
      </c>
    </row>
    <row r="288" spans="1:7">
      <c r="A288" s="90" t="str">
        <f t="shared" si="4"/>
        <v>vendredi</v>
      </c>
      <c r="B288" s="96">
        <v>43385</v>
      </c>
      <c r="C288" s="101"/>
      <c r="D288" s="97"/>
      <c r="E288" s="98"/>
      <c r="F288" s="99"/>
      <c r="G288" t="str">
        <f>IFERROR(INDEX(Date_importante!$D$18:$D$38,MATCH(BUDGET2018!B288,Date_importante!$E$18:$E$38,0)),"")</f>
        <v/>
      </c>
    </row>
    <row r="289" spans="1:7">
      <c r="A289" s="90" t="str">
        <f t="shared" si="4"/>
        <v>samedi</v>
      </c>
      <c r="B289" s="96">
        <v>43386</v>
      </c>
      <c r="C289" s="101"/>
      <c r="D289" s="97"/>
      <c r="E289" s="98"/>
      <c r="F289" s="99"/>
      <c r="G289" t="str">
        <f>IFERROR(INDEX(Date_importante!$D$18:$D$38,MATCH(BUDGET2018!B289,Date_importante!$E$18:$E$38,0)),"")</f>
        <v/>
      </c>
    </row>
    <row r="290" spans="1:7">
      <c r="A290" s="90" t="str">
        <f t="shared" si="4"/>
        <v>dimanche</v>
      </c>
      <c r="B290" s="96">
        <v>43387</v>
      </c>
      <c r="C290" s="101"/>
      <c r="D290" s="97"/>
      <c r="E290" s="98"/>
      <c r="F290" s="99"/>
      <c r="G290" t="str">
        <f>IFERROR(INDEX(Date_importante!$D$18:$D$38,MATCH(BUDGET2018!B290,Date_importante!$E$18:$E$38,0)),"")</f>
        <v/>
      </c>
    </row>
    <row r="291" spans="1:7">
      <c r="A291" s="90" t="str">
        <f t="shared" si="4"/>
        <v>lundi</v>
      </c>
      <c r="B291" s="96">
        <v>43388</v>
      </c>
      <c r="C291" s="101"/>
      <c r="D291" s="97"/>
      <c r="E291" s="98"/>
      <c r="F291" s="99"/>
      <c r="G291" t="str">
        <f>IFERROR(INDEX(Date_importante!$D$18:$D$38,MATCH(BUDGET2018!B291,Date_importante!$E$18:$E$38,0)),"")</f>
        <v/>
      </c>
    </row>
    <row r="292" spans="1:7">
      <c r="A292" s="90" t="str">
        <f t="shared" si="4"/>
        <v>mardi</v>
      </c>
      <c r="B292" s="96">
        <v>43389</v>
      </c>
      <c r="C292" s="101"/>
      <c r="D292" s="97"/>
      <c r="E292" s="98"/>
      <c r="F292" s="99"/>
      <c r="G292" t="str">
        <f>IFERROR(INDEX(Date_importante!$D$18:$D$38,MATCH(BUDGET2018!B292,Date_importante!$E$18:$E$38,0)),"")</f>
        <v/>
      </c>
    </row>
    <row r="293" spans="1:7">
      <c r="A293" s="90" t="str">
        <f t="shared" si="4"/>
        <v>mercredi</v>
      </c>
      <c r="B293" s="96">
        <v>43390</v>
      </c>
      <c r="C293" s="101"/>
      <c r="D293" s="97"/>
      <c r="E293" s="98"/>
      <c r="F293" s="99"/>
      <c r="G293" t="str">
        <f>IFERROR(INDEX(Date_importante!$D$18:$D$38,MATCH(BUDGET2018!B293,Date_importante!$E$18:$E$38,0)),"")</f>
        <v/>
      </c>
    </row>
    <row r="294" spans="1:7">
      <c r="A294" s="90" t="str">
        <f t="shared" si="4"/>
        <v>jeudi</v>
      </c>
      <c r="B294" s="96">
        <v>43391</v>
      </c>
      <c r="C294" s="101"/>
      <c r="D294" s="97"/>
      <c r="E294" s="98"/>
      <c r="F294" s="99"/>
      <c r="G294" t="str">
        <f>IFERROR(INDEX(Date_importante!$D$18:$D$38,MATCH(BUDGET2018!B294,Date_importante!$E$18:$E$38,0)),"")</f>
        <v/>
      </c>
    </row>
    <row r="295" spans="1:7">
      <c r="A295" s="90" t="str">
        <f t="shared" si="4"/>
        <v>vendredi</v>
      </c>
      <c r="B295" s="96">
        <v>43392</v>
      </c>
      <c r="C295" s="101"/>
      <c r="D295" s="97"/>
      <c r="E295" s="98"/>
      <c r="F295" s="99"/>
      <c r="G295" t="str">
        <f>IFERROR(INDEX(Date_importante!$D$18:$D$38,MATCH(BUDGET2018!B295,Date_importante!$E$18:$E$38,0)),"")</f>
        <v/>
      </c>
    </row>
    <row r="296" spans="1:7">
      <c r="A296" s="90" t="str">
        <f t="shared" si="4"/>
        <v>samedi</v>
      </c>
      <c r="B296" s="96">
        <v>43393</v>
      </c>
      <c r="C296" s="101"/>
      <c r="D296" s="97"/>
      <c r="E296" s="98"/>
      <c r="F296" s="99"/>
      <c r="G296" t="str">
        <f>IFERROR(INDEX(Date_importante!$D$18:$D$38,MATCH(BUDGET2018!B296,Date_importante!$E$18:$E$38,0)),"")</f>
        <v>Vacances Toussain</v>
      </c>
    </row>
    <row r="297" spans="1:7">
      <c r="A297" s="90" t="str">
        <f t="shared" si="4"/>
        <v>dimanche</v>
      </c>
      <c r="B297" s="96">
        <v>43394</v>
      </c>
      <c r="C297" s="101"/>
      <c r="D297" s="97"/>
      <c r="E297" s="98"/>
      <c r="F297" s="99"/>
      <c r="G297" t="str">
        <f>IFERROR(INDEX(Date_importante!$D$18:$D$38,MATCH(BUDGET2018!B297,Date_importante!$E$18:$E$38,0)),"")</f>
        <v/>
      </c>
    </row>
    <row r="298" spans="1:7">
      <c r="A298" s="90" t="str">
        <f t="shared" si="4"/>
        <v>lundi</v>
      </c>
      <c r="B298" s="96">
        <v>43395</v>
      </c>
      <c r="C298" s="101"/>
      <c r="D298" s="97"/>
      <c r="E298" s="98"/>
      <c r="F298" s="99"/>
      <c r="G298" t="str">
        <f>IFERROR(INDEX(Date_importante!$D$18:$D$38,MATCH(BUDGET2018!B298,Date_importante!$E$18:$E$38,0)),"")</f>
        <v/>
      </c>
    </row>
    <row r="299" spans="1:7">
      <c r="A299" s="90" t="str">
        <f t="shared" si="4"/>
        <v>mardi</v>
      </c>
      <c r="B299" s="96">
        <v>43396</v>
      </c>
      <c r="C299" s="101"/>
      <c r="D299" s="97"/>
      <c r="E299" s="98"/>
      <c r="F299" s="99"/>
      <c r="G299" t="str">
        <f>IFERROR(INDEX(Date_importante!$D$18:$D$38,MATCH(BUDGET2018!B299,Date_importante!$E$18:$E$38,0)),"")</f>
        <v/>
      </c>
    </row>
    <row r="300" spans="1:7">
      <c r="A300" s="90" t="str">
        <f t="shared" si="4"/>
        <v>mercredi</v>
      </c>
      <c r="B300" s="96">
        <v>43397</v>
      </c>
      <c r="C300" s="101"/>
      <c r="D300" s="97"/>
      <c r="E300" s="98"/>
      <c r="F300" s="99"/>
      <c r="G300" t="str">
        <f>IFERROR(INDEX(Date_importante!$D$18:$D$38,MATCH(BUDGET2018!B300,Date_importante!$E$18:$E$38,0)),"")</f>
        <v/>
      </c>
    </row>
    <row r="301" spans="1:7">
      <c r="A301" s="90" t="str">
        <f t="shared" si="4"/>
        <v>jeudi</v>
      </c>
      <c r="B301" s="96">
        <v>43398</v>
      </c>
      <c r="C301" s="101"/>
      <c r="D301" s="97"/>
      <c r="E301" s="98"/>
      <c r="F301" s="99"/>
      <c r="G301" t="str">
        <f>IFERROR(INDEX(Date_importante!$D$18:$D$38,MATCH(BUDGET2018!B301,Date_importante!$E$18:$E$38,0)),"")</f>
        <v/>
      </c>
    </row>
    <row r="302" spans="1:7">
      <c r="A302" s="90" t="str">
        <f t="shared" si="4"/>
        <v>vendredi</v>
      </c>
      <c r="B302" s="96">
        <v>43399</v>
      </c>
      <c r="C302" s="101"/>
      <c r="D302" s="97"/>
      <c r="E302" s="98"/>
      <c r="F302" s="99"/>
      <c r="G302" t="str">
        <f>IFERROR(INDEX(Date_importante!$D$18:$D$38,MATCH(BUDGET2018!B302,Date_importante!$E$18:$E$38,0)),"")</f>
        <v/>
      </c>
    </row>
    <row r="303" spans="1:7">
      <c r="A303" s="90" t="str">
        <f t="shared" si="4"/>
        <v>samedi</v>
      </c>
      <c r="B303" s="96">
        <v>43400</v>
      </c>
      <c r="C303" s="101"/>
      <c r="D303" s="97"/>
      <c r="E303" s="98"/>
      <c r="F303" s="99"/>
      <c r="G303" t="str">
        <f>IFERROR(INDEX(Date_importante!$D$18:$D$38,MATCH(BUDGET2018!B303,Date_importante!$E$18:$E$38,0)),"")</f>
        <v/>
      </c>
    </row>
    <row r="304" spans="1:7">
      <c r="A304" s="90" t="str">
        <f t="shared" si="4"/>
        <v>dimanche</v>
      </c>
      <c r="B304" s="96">
        <v>43401</v>
      </c>
      <c r="C304" s="101"/>
      <c r="D304" s="97"/>
      <c r="E304" s="98"/>
      <c r="F304" s="99"/>
      <c r="G304" t="str">
        <f>IFERROR(INDEX(Date_importante!$D$18:$D$38,MATCH(BUDGET2018!B304,Date_importante!$E$18:$E$38,0)),"")</f>
        <v/>
      </c>
    </row>
    <row r="305" spans="1:7">
      <c r="A305" s="90" t="str">
        <f t="shared" si="4"/>
        <v>lundi</v>
      </c>
      <c r="B305" s="96">
        <v>43402</v>
      </c>
      <c r="C305" s="101"/>
      <c r="D305" s="97"/>
      <c r="E305" s="98"/>
      <c r="F305" s="99"/>
      <c r="G305" t="str">
        <f>IFERROR(INDEX(Date_importante!$D$18:$D$38,MATCH(BUDGET2018!B305,Date_importante!$E$18:$E$38,0)),"")</f>
        <v/>
      </c>
    </row>
    <row r="306" spans="1:7">
      <c r="A306" s="90" t="str">
        <f t="shared" si="4"/>
        <v>mardi</v>
      </c>
      <c r="B306" s="96">
        <v>43403</v>
      </c>
      <c r="C306" s="101"/>
      <c r="D306" s="97"/>
      <c r="E306" s="98"/>
      <c r="F306" s="99"/>
      <c r="G306" t="str">
        <f>IFERROR(INDEX(Date_importante!$D$18:$D$38,MATCH(BUDGET2018!B306,Date_importante!$E$18:$E$38,0)),"")</f>
        <v/>
      </c>
    </row>
    <row r="307" spans="1:7">
      <c r="A307" s="90" t="str">
        <f t="shared" si="4"/>
        <v>mercredi</v>
      </c>
      <c r="B307" s="96">
        <v>43404</v>
      </c>
      <c r="C307" s="101"/>
      <c r="D307" s="97"/>
      <c r="E307" s="98"/>
      <c r="F307" s="99"/>
      <c r="G307" t="str">
        <f>IFERROR(INDEX(Date_importante!$D$18:$D$38,MATCH(BUDGET2018!B307,Date_importante!$E$18:$E$38,0)),"")</f>
        <v/>
      </c>
    </row>
    <row r="308" spans="1:7">
      <c r="A308" s="90" t="str">
        <f t="shared" si="4"/>
        <v>jeudi</v>
      </c>
      <c r="B308" s="96">
        <v>43405</v>
      </c>
      <c r="C308" s="101"/>
      <c r="D308" s="97"/>
      <c r="E308" s="98"/>
      <c r="F308" s="99"/>
      <c r="G308" t="str">
        <f>IFERROR(INDEX(Date_importante!$D$18:$D$38,MATCH(BUDGET2018!B308,Date_importante!$E$18:$E$38,0)),"")</f>
        <v/>
      </c>
    </row>
    <row r="309" spans="1:7">
      <c r="A309" s="90" t="str">
        <f t="shared" si="4"/>
        <v>vendredi</v>
      </c>
      <c r="B309" s="96">
        <v>43406</v>
      </c>
      <c r="C309" s="101"/>
      <c r="D309" s="97"/>
      <c r="E309" s="98"/>
      <c r="F309" s="99"/>
      <c r="G309" t="str">
        <f>IFERROR(INDEX(Date_importante!$D$18:$D$38,MATCH(BUDGET2018!B309,Date_importante!$E$18:$E$38,0)),"")</f>
        <v/>
      </c>
    </row>
    <row r="310" spans="1:7">
      <c r="A310" s="90" t="str">
        <f t="shared" si="4"/>
        <v>samedi</v>
      </c>
      <c r="B310" s="96">
        <v>43407</v>
      </c>
      <c r="C310" s="101"/>
      <c r="D310" s="97"/>
      <c r="E310" s="98"/>
      <c r="F310" s="99"/>
      <c r="G310" t="str">
        <f>IFERROR(INDEX(Date_importante!$D$18:$D$38,MATCH(BUDGET2018!B310,Date_importante!$E$18:$E$38,0)),"")</f>
        <v/>
      </c>
    </row>
    <row r="311" spans="1:7">
      <c r="A311" s="90" t="str">
        <f t="shared" si="4"/>
        <v>dimanche</v>
      </c>
      <c r="B311" s="96">
        <v>43408</v>
      </c>
      <c r="C311" s="101"/>
      <c r="D311" s="97"/>
      <c r="E311" s="98"/>
      <c r="F311" s="99"/>
      <c r="G311" t="str">
        <f>IFERROR(INDEX(Date_importante!$D$18:$D$38,MATCH(BUDGET2018!B311,Date_importante!$E$18:$E$38,0)),"")</f>
        <v/>
      </c>
    </row>
    <row r="312" spans="1:7">
      <c r="A312" s="90" t="str">
        <f t="shared" si="4"/>
        <v>lundi</v>
      </c>
      <c r="B312" s="96">
        <v>43409</v>
      </c>
      <c r="C312" s="101"/>
      <c r="D312" s="97"/>
      <c r="E312" s="98"/>
      <c r="F312" s="99"/>
      <c r="G312" t="str">
        <f>IFERROR(INDEX(Date_importante!$D$18:$D$38,MATCH(BUDGET2018!B312,Date_importante!$E$18:$E$38,0)),"")</f>
        <v/>
      </c>
    </row>
    <row r="313" spans="1:7">
      <c r="A313" s="90" t="str">
        <f t="shared" si="4"/>
        <v>mardi</v>
      </c>
      <c r="B313" s="96">
        <v>43410</v>
      </c>
      <c r="C313" s="101"/>
      <c r="D313" s="97"/>
      <c r="E313" s="98"/>
      <c r="F313" s="99"/>
      <c r="G313" t="str">
        <f>IFERROR(INDEX(Date_importante!$D$18:$D$38,MATCH(BUDGET2018!B313,Date_importante!$E$18:$E$38,0)),"")</f>
        <v/>
      </c>
    </row>
    <row r="314" spans="1:7">
      <c r="A314" s="90" t="str">
        <f t="shared" si="4"/>
        <v>mercredi</v>
      </c>
      <c r="B314" s="96">
        <v>43411</v>
      </c>
      <c r="C314" s="101"/>
      <c r="D314" s="97"/>
      <c r="E314" s="98"/>
      <c r="F314" s="99"/>
      <c r="G314" t="str">
        <f>IFERROR(INDEX(Date_importante!$D$18:$D$38,MATCH(BUDGET2018!B314,Date_importante!$E$18:$E$38,0)),"")</f>
        <v/>
      </c>
    </row>
    <row r="315" spans="1:7">
      <c r="A315" s="90" t="str">
        <f t="shared" si="4"/>
        <v>jeudi</v>
      </c>
      <c r="B315" s="96">
        <v>43412</v>
      </c>
      <c r="C315" s="101"/>
      <c r="D315" s="97"/>
      <c r="E315" s="98"/>
      <c r="F315" s="99"/>
      <c r="G315" t="str">
        <f>IFERROR(INDEX(Date_importante!$D$18:$D$38,MATCH(BUDGET2018!B315,Date_importante!$E$18:$E$38,0)),"")</f>
        <v/>
      </c>
    </row>
    <row r="316" spans="1:7">
      <c r="A316" s="90" t="str">
        <f t="shared" si="4"/>
        <v>vendredi</v>
      </c>
      <c r="B316" s="96">
        <v>43413</v>
      </c>
      <c r="C316" s="101"/>
      <c r="D316" s="97"/>
      <c r="E316" s="98"/>
      <c r="F316" s="99"/>
      <c r="G316" t="str">
        <f>IFERROR(INDEX(Date_importante!$D$18:$D$38,MATCH(BUDGET2018!B316,Date_importante!$E$18:$E$38,0)),"")</f>
        <v/>
      </c>
    </row>
    <row r="317" spans="1:7">
      <c r="A317" s="90" t="str">
        <f t="shared" si="4"/>
        <v>samedi</v>
      </c>
      <c r="B317" s="96">
        <v>43414</v>
      </c>
      <c r="C317" s="101"/>
      <c r="D317" s="97"/>
      <c r="E317" s="98"/>
      <c r="F317" s="99"/>
      <c r="G317" t="str">
        <f>IFERROR(INDEX(Date_importante!$D$18:$D$38,MATCH(BUDGET2018!B317,Date_importante!$E$18:$E$38,0)),"")</f>
        <v/>
      </c>
    </row>
    <row r="318" spans="1:7">
      <c r="A318" s="90" t="str">
        <f t="shared" si="4"/>
        <v>dimanche</v>
      </c>
      <c r="B318" s="96">
        <v>43415</v>
      </c>
      <c r="C318" s="101"/>
      <c r="D318" s="97"/>
      <c r="E318" s="98"/>
      <c r="F318" s="99"/>
      <c r="G318" t="str">
        <f>IFERROR(INDEX(Date_importante!$D$18:$D$38,MATCH(BUDGET2018!B318,Date_importante!$E$18:$E$38,0)),"")</f>
        <v/>
      </c>
    </row>
    <row r="319" spans="1:7">
      <c r="A319" s="90" t="str">
        <f t="shared" si="4"/>
        <v>lundi</v>
      </c>
      <c r="B319" s="96">
        <v>43416</v>
      </c>
      <c r="C319" s="101"/>
      <c r="D319" s="97"/>
      <c r="E319" s="98"/>
      <c r="F319" s="99"/>
      <c r="G319" t="str">
        <f>IFERROR(INDEX(Date_importante!$D$18:$D$38,MATCH(BUDGET2018!B319,Date_importante!$E$18:$E$38,0)),"")</f>
        <v/>
      </c>
    </row>
    <row r="320" spans="1:7">
      <c r="A320" s="90" t="str">
        <f t="shared" si="4"/>
        <v>mardi</v>
      </c>
      <c r="B320" s="96">
        <v>43417</v>
      </c>
      <c r="C320" s="101"/>
      <c r="D320" s="97"/>
      <c r="E320" s="98"/>
      <c r="F320" s="99"/>
      <c r="G320" t="str">
        <f>IFERROR(INDEX(Date_importante!$D$18:$D$38,MATCH(BUDGET2018!B320,Date_importante!$E$18:$E$38,0)),"")</f>
        <v/>
      </c>
    </row>
    <row r="321" spans="1:7">
      <c r="A321" s="90" t="str">
        <f t="shared" si="4"/>
        <v>mercredi</v>
      </c>
      <c r="B321" s="96">
        <v>43418</v>
      </c>
      <c r="C321" s="101"/>
      <c r="D321" s="97"/>
      <c r="E321" s="98"/>
      <c r="F321" s="99"/>
      <c r="G321" t="str">
        <f>IFERROR(INDEX(Date_importante!$D$18:$D$38,MATCH(BUDGET2018!B321,Date_importante!$E$18:$E$38,0)),"")</f>
        <v/>
      </c>
    </row>
    <row r="322" spans="1:7">
      <c r="A322" s="90" t="str">
        <f t="shared" si="4"/>
        <v>jeudi</v>
      </c>
      <c r="B322" s="96">
        <v>43419</v>
      </c>
      <c r="C322" s="101"/>
      <c r="D322" s="97"/>
      <c r="E322" s="98"/>
      <c r="F322" s="99"/>
      <c r="G322" t="str">
        <f>IFERROR(INDEX(Date_importante!$D$18:$D$38,MATCH(BUDGET2018!B322,Date_importante!$E$18:$E$38,0)),"")</f>
        <v/>
      </c>
    </row>
    <row r="323" spans="1:7">
      <c r="A323" s="90" t="str">
        <f t="shared" si="4"/>
        <v>vendredi</v>
      </c>
      <c r="B323" s="96">
        <v>43420</v>
      </c>
      <c r="C323" s="101"/>
      <c r="D323" s="97"/>
      <c r="E323" s="98"/>
      <c r="F323" s="99"/>
      <c r="G323" t="str">
        <f>IFERROR(INDEX(Date_importante!$D$18:$D$38,MATCH(BUDGET2018!B323,Date_importante!$E$18:$E$38,0)),"")</f>
        <v/>
      </c>
    </row>
    <row r="324" spans="1:7">
      <c r="A324" s="90" t="str">
        <f t="shared" si="4"/>
        <v>samedi</v>
      </c>
      <c r="B324" s="96">
        <v>43421</v>
      </c>
      <c r="C324" s="101"/>
      <c r="D324" s="97"/>
      <c r="E324" s="98"/>
      <c r="F324" s="99"/>
      <c r="G324" t="str">
        <f>IFERROR(INDEX(Date_importante!$D$18:$D$38,MATCH(BUDGET2018!B324,Date_importante!$E$18:$E$38,0)),"")</f>
        <v/>
      </c>
    </row>
    <row r="325" spans="1:7">
      <c r="A325" s="90" t="str">
        <f t="shared" ref="A325:A368" si="5">TEXT(B325,"jjjj")</f>
        <v>dimanche</v>
      </c>
      <c r="B325" s="96">
        <v>43422</v>
      </c>
      <c r="C325" s="101"/>
      <c r="D325" s="97"/>
      <c r="E325" s="98"/>
      <c r="F325" s="99"/>
      <c r="G325" t="str">
        <f>IFERROR(INDEX(Date_importante!$D$18:$D$38,MATCH(BUDGET2018!B325,Date_importante!$E$18:$E$38,0)),"")</f>
        <v/>
      </c>
    </row>
    <row r="326" spans="1:7">
      <c r="A326" s="90" t="str">
        <f t="shared" si="5"/>
        <v>lundi</v>
      </c>
      <c r="B326" s="96">
        <v>43423</v>
      </c>
      <c r="C326" s="101"/>
      <c r="D326" s="97"/>
      <c r="E326" s="98"/>
      <c r="F326" s="99"/>
      <c r="G326" t="str">
        <f>IFERROR(INDEX(Date_importante!$D$18:$D$38,MATCH(BUDGET2018!B326,Date_importante!$E$18:$E$38,0)),"")</f>
        <v/>
      </c>
    </row>
    <row r="327" spans="1:7">
      <c r="A327" s="90" t="str">
        <f t="shared" si="5"/>
        <v>mardi</v>
      </c>
      <c r="B327" s="96">
        <v>43424</v>
      </c>
      <c r="C327" s="101"/>
      <c r="D327" s="97"/>
      <c r="E327" s="98"/>
      <c r="F327" s="99"/>
      <c r="G327" t="str">
        <f>IFERROR(INDEX(Date_importante!$D$18:$D$38,MATCH(BUDGET2018!B327,Date_importante!$E$18:$E$38,0)),"")</f>
        <v/>
      </c>
    </row>
    <row r="328" spans="1:7">
      <c r="A328" s="90" t="str">
        <f t="shared" si="5"/>
        <v>mercredi</v>
      </c>
      <c r="B328" s="96">
        <v>43425</v>
      </c>
      <c r="C328" s="101"/>
      <c r="D328" s="97"/>
      <c r="E328" s="98"/>
      <c r="F328" s="99"/>
      <c r="G328" t="str">
        <f>IFERROR(INDEX(Date_importante!$D$18:$D$38,MATCH(BUDGET2018!B328,Date_importante!$E$18:$E$38,0)),"")</f>
        <v/>
      </c>
    </row>
    <row r="329" spans="1:7">
      <c r="A329" s="90" t="str">
        <f t="shared" si="5"/>
        <v>jeudi</v>
      </c>
      <c r="B329" s="96">
        <v>43426</v>
      </c>
      <c r="C329" s="101"/>
      <c r="D329" s="97"/>
      <c r="E329" s="98"/>
      <c r="F329" s="99"/>
      <c r="G329" t="str">
        <f>IFERROR(INDEX(Date_importante!$D$18:$D$38,MATCH(BUDGET2018!B329,Date_importante!$E$18:$E$38,0)),"")</f>
        <v/>
      </c>
    </row>
    <row r="330" spans="1:7">
      <c r="A330" s="90" t="str">
        <f t="shared" si="5"/>
        <v>vendredi</v>
      </c>
      <c r="B330" s="96">
        <v>43427</v>
      </c>
      <c r="C330" s="101"/>
      <c r="D330" s="97"/>
      <c r="E330" s="98"/>
      <c r="F330" s="99"/>
      <c r="G330" t="str">
        <f>IFERROR(INDEX(Date_importante!$D$18:$D$38,MATCH(BUDGET2018!B330,Date_importante!$E$18:$E$38,0)),"")</f>
        <v/>
      </c>
    </row>
    <row r="331" spans="1:7">
      <c r="A331" s="90" t="str">
        <f t="shared" si="5"/>
        <v>samedi</v>
      </c>
      <c r="B331" s="96">
        <v>43428</v>
      </c>
      <c r="C331" s="101"/>
      <c r="D331" s="97"/>
      <c r="E331" s="98"/>
      <c r="F331" s="99"/>
      <c r="G331" t="str">
        <f>IFERROR(INDEX(Date_importante!$D$18:$D$38,MATCH(BUDGET2018!B331,Date_importante!$E$18:$E$38,0)),"")</f>
        <v/>
      </c>
    </row>
    <row r="332" spans="1:7">
      <c r="A332" s="90" t="str">
        <f t="shared" si="5"/>
        <v>dimanche</v>
      </c>
      <c r="B332" s="96">
        <v>43429</v>
      </c>
      <c r="C332" s="101"/>
      <c r="D332" s="97"/>
      <c r="E332" s="98"/>
      <c r="F332" s="99"/>
      <c r="G332" t="str">
        <f>IFERROR(INDEX(Date_importante!$D$18:$D$38,MATCH(BUDGET2018!B332,Date_importante!$E$18:$E$38,0)),"")</f>
        <v/>
      </c>
    </row>
    <row r="333" spans="1:7">
      <c r="A333" s="90" t="str">
        <f t="shared" si="5"/>
        <v>lundi</v>
      </c>
      <c r="B333" s="96">
        <v>43430</v>
      </c>
      <c r="C333" s="101"/>
      <c r="D333" s="97"/>
      <c r="E333" s="98"/>
      <c r="F333" s="99"/>
      <c r="G333" t="str">
        <f>IFERROR(INDEX(Date_importante!$D$18:$D$38,MATCH(BUDGET2018!B333,Date_importante!$E$18:$E$38,0)),"")</f>
        <v/>
      </c>
    </row>
    <row r="334" spans="1:7">
      <c r="A334" s="90" t="str">
        <f t="shared" si="5"/>
        <v>mardi</v>
      </c>
      <c r="B334" s="96">
        <v>43431</v>
      </c>
      <c r="C334" s="101"/>
      <c r="D334" s="97"/>
      <c r="E334" s="98"/>
      <c r="F334" s="99"/>
      <c r="G334" t="str">
        <f>IFERROR(INDEX(Date_importante!$D$18:$D$38,MATCH(BUDGET2018!B334,Date_importante!$E$18:$E$38,0)),"")</f>
        <v/>
      </c>
    </row>
    <row r="335" spans="1:7">
      <c r="A335" s="90" t="str">
        <f t="shared" si="5"/>
        <v>mercredi</v>
      </c>
      <c r="B335" s="96">
        <v>43432</v>
      </c>
      <c r="C335" s="101"/>
      <c r="D335" s="97"/>
      <c r="E335" s="98"/>
      <c r="F335" s="99"/>
      <c r="G335" t="str">
        <f>IFERROR(INDEX(Date_importante!$D$18:$D$38,MATCH(BUDGET2018!B335,Date_importante!$E$18:$E$38,0)),"")</f>
        <v/>
      </c>
    </row>
    <row r="336" spans="1:7">
      <c r="A336" s="90" t="str">
        <f t="shared" si="5"/>
        <v>jeudi</v>
      </c>
      <c r="B336" s="96">
        <v>43433</v>
      </c>
      <c r="C336" s="101"/>
      <c r="D336" s="97"/>
      <c r="E336" s="98"/>
      <c r="F336" s="99"/>
      <c r="G336" t="str">
        <f>IFERROR(INDEX(Date_importante!$D$18:$D$38,MATCH(BUDGET2018!B336,Date_importante!$E$18:$E$38,0)),"")</f>
        <v/>
      </c>
    </row>
    <row r="337" spans="1:7">
      <c r="A337" s="90" t="str">
        <f t="shared" si="5"/>
        <v>vendredi</v>
      </c>
      <c r="B337" s="96">
        <v>43434</v>
      </c>
      <c r="C337" s="101"/>
      <c r="D337" s="97"/>
      <c r="E337" s="98"/>
      <c r="F337" s="99"/>
      <c r="G337" t="str">
        <f>IFERROR(INDEX(Date_importante!$D$18:$D$38,MATCH(BUDGET2018!B337,Date_importante!$E$18:$E$38,0)),"")</f>
        <v/>
      </c>
    </row>
    <row r="338" spans="1:7">
      <c r="A338" s="90" t="str">
        <f t="shared" si="5"/>
        <v>samedi</v>
      </c>
      <c r="B338" s="96">
        <v>43435</v>
      </c>
      <c r="C338" s="101"/>
      <c r="D338" s="97"/>
      <c r="E338" s="98"/>
      <c r="F338" s="99"/>
      <c r="G338" t="str">
        <f>IFERROR(INDEX(Date_importante!$D$18:$D$38,MATCH(BUDGET2018!B338,Date_importante!$E$18:$E$38,0)),"")</f>
        <v/>
      </c>
    </row>
    <row r="339" spans="1:7">
      <c r="A339" s="90" t="str">
        <f t="shared" si="5"/>
        <v>dimanche</v>
      </c>
      <c r="B339" s="96">
        <v>43436</v>
      </c>
      <c r="C339" s="101"/>
      <c r="D339" s="97"/>
      <c r="E339" s="98"/>
      <c r="F339" s="99"/>
      <c r="G339" t="str">
        <f>IFERROR(INDEX(Date_importante!$D$18:$D$38,MATCH(BUDGET2018!B339,Date_importante!$E$18:$E$38,0)),"")</f>
        <v/>
      </c>
    </row>
    <row r="340" spans="1:7">
      <c r="A340" s="90" t="str">
        <f t="shared" si="5"/>
        <v>lundi</v>
      </c>
      <c r="B340" s="96">
        <v>43437</v>
      </c>
      <c r="C340" s="101"/>
      <c r="D340" s="97"/>
      <c r="E340" s="98"/>
      <c r="F340" s="99"/>
      <c r="G340" t="str">
        <f>IFERROR(INDEX(Date_importante!$D$18:$D$38,MATCH(BUDGET2018!B340,Date_importante!$E$18:$E$38,0)),"")</f>
        <v/>
      </c>
    </row>
    <row r="341" spans="1:7">
      <c r="A341" s="90" t="str">
        <f t="shared" si="5"/>
        <v>mardi</v>
      </c>
      <c r="B341" s="96">
        <v>43438</v>
      </c>
      <c r="C341" s="101"/>
      <c r="D341" s="97"/>
      <c r="E341" s="98"/>
      <c r="F341" s="99"/>
      <c r="G341" t="str">
        <f>IFERROR(INDEX(Date_importante!$D$18:$D$38,MATCH(BUDGET2018!B341,Date_importante!$E$18:$E$38,0)),"")</f>
        <v/>
      </c>
    </row>
    <row r="342" spans="1:7">
      <c r="A342" s="90" t="str">
        <f t="shared" si="5"/>
        <v>mercredi</v>
      </c>
      <c r="B342" s="96">
        <v>43439</v>
      </c>
      <c r="C342" s="101"/>
      <c r="D342" s="97"/>
      <c r="E342" s="98"/>
      <c r="F342" s="99"/>
      <c r="G342" t="str">
        <f>IFERROR(INDEX(Date_importante!$D$18:$D$38,MATCH(BUDGET2018!B342,Date_importante!$E$18:$E$38,0)),"")</f>
        <v/>
      </c>
    </row>
    <row r="343" spans="1:7">
      <c r="A343" s="90" t="str">
        <f t="shared" si="5"/>
        <v>jeudi</v>
      </c>
      <c r="B343" s="96">
        <v>43440</v>
      </c>
      <c r="C343" s="101"/>
      <c r="D343" s="97"/>
      <c r="E343" s="98"/>
      <c r="F343" s="99"/>
      <c r="G343" t="str">
        <f>IFERROR(INDEX(Date_importante!$D$18:$D$38,MATCH(BUDGET2018!B343,Date_importante!$E$18:$E$38,0)),"")</f>
        <v>Fête de la Saint-Nicolas</v>
      </c>
    </row>
    <row r="344" spans="1:7">
      <c r="A344" s="90" t="str">
        <f t="shared" si="5"/>
        <v>vendredi</v>
      </c>
      <c r="B344" s="96">
        <v>43441</v>
      </c>
      <c r="C344" s="101"/>
      <c r="D344" s="97"/>
      <c r="E344" s="98"/>
      <c r="F344" s="99"/>
      <c r="G344" t="str">
        <f>IFERROR(INDEX(Date_importante!$D$18:$D$38,MATCH(BUDGET2018!B344,Date_importante!$E$18:$E$38,0)),"")</f>
        <v/>
      </c>
    </row>
    <row r="345" spans="1:7">
      <c r="A345" s="90" t="str">
        <f t="shared" si="5"/>
        <v>samedi</v>
      </c>
      <c r="B345" s="96">
        <v>43442</v>
      </c>
      <c r="C345" s="101"/>
      <c r="D345" s="97"/>
      <c r="E345" s="98"/>
      <c r="F345" s="99"/>
      <c r="G345" t="str">
        <f>IFERROR(INDEX(Date_importante!$D$18:$D$38,MATCH(BUDGET2018!B345,Date_importante!$E$18:$E$38,0)),"")</f>
        <v/>
      </c>
    </row>
    <row r="346" spans="1:7">
      <c r="A346" s="90" t="str">
        <f t="shared" si="5"/>
        <v>dimanche</v>
      </c>
      <c r="B346" s="96">
        <v>43443</v>
      </c>
      <c r="C346" s="101"/>
      <c r="D346" s="97"/>
      <c r="E346" s="98"/>
      <c r="F346" s="99"/>
      <c r="G346" t="str">
        <f>IFERROR(INDEX(Date_importante!$D$18:$D$38,MATCH(BUDGET2018!B346,Date_importante!$E$18:$E$38,0)),"")</f>
        <v/>
      </c>
    </row>
    <row r="347" spans="1:7">
      <c r="A347" s="90" t="str">
        <f t="shared" si="5"/>
        <v>lundi</v>
      </c>
      <c r="B347" s="96">
        <v>43444</v>
      </c>
      <c r="C347" s="101"/>
      <c r="D347" s="97"/>
      <c r="E347" s="98"/>
      <c r="F347" s="99"/>
      <c r="G347" t="str">
        <f>IFERROR(INDEX(Date_importante!$D$18:$D$38,MATCH(BUDGET2018!B347,Date_importante!$E$18:$E$38,0)),"")</f>
        <v/>
      </c>
    </row>
    <row r="348" spans="1:7">
      <c r="A348" s="90" t="str">
        <f t="shared" si="5"/>
        <v>mardi</v>
      </c>
      <c r="B348" s="96">
        <v>43445</v>
      </c>
      <c r="C348" s="101"/>
      <c r="D348" s="97"/>
      <c r="E348" s="98"/>
      <c r="F348" s="99"/>
      <c r="G348" t="str">
        <f>IFERROR(INDEX(Date_importante!$D$18:$D$38,MATCH(BUDGET2018!B348,Date_importante!$E$18:$E$38,0)),"")</f>
        <v/>
      </c>
    </row>
    <row r="349" spans="1:7">
      <c r="A349" s="90" t="str">
        <f t="shared" si="5"/>
        <v>mercredi</v>
      </c>
      <c r="B349" s="96">
        <v>43446</v>
      </c>
      <c r="C349" s="101"/>
      <c r="D349" s="97"/>
      <c r="E349" s="98"/>
      <c r="F349" s="99"/>
      <c r="G349" t="str">
        <f>IFERROR(INDEX(Date_importante!$D$18:$D$38,MATCH(BUDGET2018!B349,Date_importante!$E$18:$E$38,0)),"")</f>
        <v/>
      </c>
    </row>
    <row r="350" spans="1:7">
      <c r="A350" s="90" t="str">
        <f t="shared" si="5"/>
        <v>jeudi</v>
      </c>
      <c r="B350" s="96">
        <v>43447</v>
      </c>
      <c r="C350" s="101"/>
      <c r="D350" s="97"/>
      <c r="E350" s="98"/>
      <c r="F350" s="99"/>
      <c r="G350" t="str">
        <f>IFERROR(INDEX(Date_importante!$D$18:$D$38,MATCH(BUDGET2018!B350,Date_importante!$E$18:$E$38,0)),"")</f>
        <v/>
      </c>
    </row>
    <row r="351" spans="1:7">
      <c r="A351" s="90" t="str">
        <f t="shared" si="5"/>
        <v>vendredi</v>
      </c>
      <c r="B351" s="96">
        <v>43448</v>
      </c>
      <c r="C351" s="101"/>
      <c r="D351" s="97"/>
      <c r="E351" s="98"/>
      <c r="F351" s="99"/>
      <c r="G351" t="str">
        <f>IFERROR(INDEX(Date_importante!$D$18:$D$38,MATCH(BUDGET2018!B351,Date_importante!$E$18:$E$38,0)),"")</f>
        <v/>
      </c>
    </row>
    <row r="352" spans="1:7">
      <c r="A352" s="90" t="str">
        <f t="shared" si="5"/>
        <v>samedi</v>
      </c>
      <c r="B352" s="96">
        <v>43449</v>
      </c>
      <c r="C352" s="101"/>
      <c r="D352" s="97"/>
      <c r="E352" s="98"/>
      <c r="F352" s="99"/>
      <c r="G352" t="str">
        <f>IFERROR(INDEX(Date_importante!$D$18:$D$38,MATCH(BUDGET2018!B352,Date_importante!$E$18:$E$38,0)),"")</f>
        <v/>
      </c>
    </row>
    <row r="353" spans="1:7">
      <c r="A353" s="90" t="str">
        <f t="shared" si="5"/>
        <v>dimanche</v>
      </c>
      <c r="B353" s="96">
        <v>43450</v>
      </c>
      <c r="C353" s="101"/>
      <c r="D353" s="97"/>
      <c r="E353" s="98"/>
      <c r="F353" s="99"/>
      <c r="G353" t="str">
        <f>IFERROR(INDEX(Date_importante!$D$18:$D$38,MATCH(BUDGET2018!B353,Date_importante!$E$18:$E$38,0)),"")</f>
        <v/>
      </c>
    </row>
    <row r="354" spans="1:7">
      <c r="A354" s="90" t="str">
        <f t="shared" si="5"/>
        <v>lundi</v>
      </c>
      <c r="B354" s="96">
        <v>43451</v>
      </c>
      <c r="C354" s="101"/>
      <c r="D354" s="97"/>
      <c r="E354" s="98"/>
      <c r="F354" s="99"/>
      <c r="G354" t="str">
        <f>IFERROR(INDEX(Date_importante!$D$18:$D$38,MATCH(BUDGET2018!B354,Date_importante!$E$18:$E$38,0)),"")</f>
        <v/>
      </c>
    </row>
    <row r="355" spans="1:7">
      <c r="A355" s="90" t="str">
        <f t="shared" si="5"/>
        <v>mardi</v>
      </c>
      <c r="B355" s="96">
        <v>43452</v>
      </c>
      <c r="C355" s="101"/>
      <c r="D355" s="97"/>
      <c r="E355" s="98"/>
      <c r="F355" s="99"/>
      <c r="G355" t="str">
        <f>IFERROR(INDEX(Date_importante!$D$18:$D$38,MATCH(BUDGET2018!B355,Date_importante!$E$18:$E$38,0)),"")</f>
        <v/>
      </c>
    </row>
    <row r="356" spans="1:7">
      <c r="A356" s="90" t="str">
        <f t="shared" si="5"/>
        <v>mercredi</v>
      </c>
      <c r="B356" s="96">
        <v>43453</v>
      </c>
      <c r="C356" s="101"/>
      <c r="D356" s="97"/>
      <c r="E356" s="98"/>
      <c r="F356" s="99"/>
      <c r="G356" t="str">
        <f>IFERROR(INDEX(Date_importante!$D$18:$D$38,MATCH(BUDGET2018!B356,Date_importante!$E$18:$E$38,0)),"")</f>
        <v/>
      </c>
    </row>
    <row r="357" spans="1:7">
      <c r="A357" s="90" t="str">
        <f t="shared" si="5"/>
        <v>jeudi</v>
      </c>
      <c r="B357" s="96">
        <v>43454</v>
      </c>
      <c r="C357" s="101"/>
      <c r="D357" s="97"/>
      <c r="E357" s="98"/>
      <c r="F357" s="99"/>
      <c r="G357" t="str">
        <f>IFERROR(INDEX(Date_importante!$D$18:$D$38,MATCH(BUDGET2018!B357,Date_importante!$E$18:$E$38,0)),"")</f>
        <v/>
      </c>
    </row>
    <row r="358" spans="1:7">
      <c r="A358" s="90" t="str">
        <f t="shared" si="5"/>
        <v>vendredi</v>
      </c>
      <c r="B358" s="96">
        <v>43455</v>
      </c>
      <c r="C358" s="101"/>
      <c r="D358" s="97"/>
      <c r="E358" s="98"/>
      <c r="F358" s="99"/>
      <c r="G358" t="str">
        <f>IFERROR(INDEX(Date_importante!$D$18:$D$38,MATCH(BUDGET2018!B358,Date_importante!$E$18:$E$38,0)),"")</f>
        <v/>
      </c>
    </row>
    <row r="359" spans="1:7">
      <c r="A359" s="90" t="str">
        <f t="shared" si="5"/>
        <v>samedi</v>
      </c>
      <c r="B359" s="96">
        <v>43456</v>
      </c>
      <c r="C359" s="101"/>
      <c r="D359" s="97"/>
      <c r="E359" s="98"/>
      <c r="F359" s="99"/>
      <c r="G359" t="str">
        <f>IFERROR(INDEX(Date_importante!$D$18:$D$38,MATCH(BUDGET2018!B359,Date_importante!$E$18:$E$38,0)),"")</f>
        <v>Vacances noel (2)</v>
      </c>
    </row>
    <row r="360" spans="1:7">
      <c r="A360" s="90" t="str">
        <f t="shared" si="5"/>
        <v>dimanche</v>
      </c>
      <c r="B360" s="96">
        <v>43457</v>
      </c>
      <c r="C360" s="101"/>
      <c r="D360" s="97"/>
      <c r="E360" s="98"/>
      <c r="F360" s="99"/>
      <c r="G360" t="str">
        <f>IFERROR(INDEX(Date_importante!$D$18:$D$38,MATCH(BUDGET2018!B360,Date_importante!$E$18:$E$38,0)),"")</f>
        <v>Vacances noel</v>
      </c>
    </row>
    <row r="361" spans="1:7">
      <c r="A361" s="90" t="str">
        <f t="shared" si="5"/>
        <v>lundi</v>
      </c>
      <c r="B361" s="96">
        <v>43458</v>
      </c>
      <c r="C361" s="101"/>
      <c r="D361" s="97"/>
      <c r="E361" s="98"/>
      <c r="F361" s="99"/>
      <c r="G361" t="str">
        <f>IFERROR(INDEX(Date_importante!$D$18:$D$38,MATCH(BUDGET2018!B361,Date_importante!$E$18:$E$38,0)),"")</f>
        <v/>
      </c>
    </row>
    <row r="362" spans="1:7">
      <c r="A362" s="90" t="str">
        <f t="shared" si="5"/>
        <v>mardi</v>
      </c>
      <c r="B362" s="96">
        <v>43459</v>
      </c>
      <c r="C362" s="101"/>
      <c r="D362" s="97"/>
      <c r="E362" s="98"/>
      <c r="F362" s="99"/>
      <c r="G362" t="str">
        <f>IFERROR(INDEX(Date_importante!$D$18:$D$38,MATCH(BUDGET2018!B362,Date_importante!$E$18:$E$38,0)),"")</f>
        <v/>
      </c>
    </row>
    <row r="363" spans="1:7">
      <c r="A363" s="90" t="str">
        <f t="shared" si="5"/>
        <v>mercredi</v>
      </c>
      <c r="B363" s="96">
        <v>43460</v>
      </c>
      <c r="C363" s="101"/>
      <c r="D363" s="97"/>
      <c r="E363" s="98"/>
      <c r="F363" s="99"/>
      <c r="G363" t="str">
        <f>IFERROR(INDEX(Date_importante!$D$18:$D$38,MATCH(BUDGET2018!B363,Date_importante!$E$18:$E$38,0)),"")</f>
        <v/>
      </c>
    </row>
    <row r="364" spans="1:7">
      <c r="A364" s="90" t="str">
        <f t="shared" si="5"/>
        <v>jeudi</v>
      </c>
      <c r="B364" s="96">
        <v>43461</v>
      </c>
      <c r="C364" s="101"/>
      <c r="D364" s="97"/>
      <c r="E364" s="98"/>
      <c r="F364" s="99"/>
      <c r="G364" t="str">
        <f>IFERROR(INDEX(Date_importante!$D$18:$D$38,MATCH(BUDGET2018!B364,Date_importante!$E$18:$E$38,0)),"")</f>
        <v/>
      </c>
    </row>
    <row r="365" spans="1:7">
      <c r="A365" s="90" t="str">
        <f t="shared" si="5"/>
        <v>vendredi</v>
      </c>
      <c r="B365" s="96">
        <v>43462</v>
      </c>
      <c r="C365" s="101"/>
      <c r="D365" s="97"/>
      <c r="E365" s="98"/>
      <c r="F365" s="99"/>
      <c r="G365" t="str">
        <f>IFERROR(INDEX(Date_importante!$D$18:$D$38,MATCH(BUDGET2018!B365,Date_importante!$E$18:$E$38,0)),"")</f>
        <v/>
      </c>
    </row>
    <row r="366" spans="1:7">
      <c r="A366" s="90" t="str">
        <f t="shared" si="5"/>
        <v>samedi</v>
      </c>
      <c r="B366" s="96">
        <v>43463</v>
      </c>
      <c r="C366" s="101"/>
      <c r="D366" s="97"/>
      <c r="E366" s="98"/>
      <c r="F366" s="99"/>
      <c r="G366" t="str">
        <f>IFERROR(INDEX(Date_importante!$D$18:$D$38,MATCH(BUDGET2018!B366,Date_importante!$E$18:$E$38,0)),"")</f>
        <v/>
      </c>
    </row>
    <row r="367" spans="1:7">
      <c r="A367" s="90" t="str">
        <f t="shared" si="5"/>
        <v>dimanche</v>
      </c>
      <c r="B367" s="96">
        <v>43464</v>
      </c>
      <c r="C367" s="101"/>
      <c r="D367" s="97"/>
      <c r="E367" s="98"/>
      <c r="F367" s="99"/>
      <c r="G367" t="str">
        <f>IFERROR(INDEX(Date_importante!$D$18:$D$38,MATCH(BUDGET2018!B367,Date_importante!$E$18:$E$38,0)),"")</f>
        <v/>
      </c>
    </row>
    <row r="368" spans="1:7">
      <c r="A368" s="90" t="str">
        <f t="shared" si="5"/>
        <v>lundi</v>
      </c>
      <c r="B368" s="96">
        <v>43465</v>
      </c>
      <c r="C368" s="101"/>
      <c r="D368" s="97"/>
      <c r="E368" s="98"/>
      <c r="F368" s="99"/>
      <c r="G368" t="str">
        <f>IFERROR(INDEX(Date_importante!$D$18:$D$38,MATCH(BUDGET2018!B368,Date_importante!$E$18:$E$38,0)),"")</f>
        <v/>
      </c>
    </row>
  </sheetData>
  <mergeCells count="2">
    <mergeCell ref="D2:F2"/>
    <mergeCell ref="G2:G3"/>
  </mergeCells>
  <conditionalFormatting sqref="B4">
    <cfRule type="expression" dxfId="15" priority="3">
      <formula>B4=INDEX(ferie,MATCH(B4,ferie,0))</formula>
    </cfRule>
  </conditionalFormatting>
  <conditionalFormatting sqref="B4:B368">
    <cfRule type="expression" dxfId="14" priority="2">
      <formula>B4=INDEX(ferie,MATCH(B4,ferie,0))</formula>
    </cfRule>
  </conditionalFormatting>
  <conditionalFormatting sqref="A4:G368">
    <cfRule type="expression" dxfId="13" priority="1">
      <formula>$A4="dimanche"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1">
    <tabColor rgb="FFFFFF00"/>
  </sheetPr>
  <dimension ref="A1:AA36"/>
  <sheetViews>
    <sheetView zoomScaleNormal="100" workbookViewId="0">
      <selection activeCell="G1" sqref="G1"/>
    </sheetView>
  </sheetViews>
  <sheetFormatPr baseColWidth="10" defaultRowHeight="15"/>
  <cols>
    <col min="1" max="1" width="2" bestFit="1" customWidth="1"/>
    <col min="4" max="4" width="12" bestFit="1" customWidth="1"/>
    <col min="5" max="5" width="12" customWidth="1"/>
    <col min="6" max="6" width="12" bestFit="1" customWidth="1"/>
    <col min="8" max="8" width="11.42578125" customWidth="1"/>
    <col min="9" max="9" width="6.85546875" customWidth="1"/>
    <col min="10" max="10" width="16.5703125" style="1" customWidth="1"/>
    <col min="11" max="11" width="7.7109375" style="1" customWidth="1"/>
    <col min="12" max="12" width="9.7109375" style="1" customWidth="1"/>
    <col min="13" max="15" width="6.140625" customWidth="1"/>
    <col min="16" max="16" width="6.7109375" customWidth="1"/>
    <col min="17" max="20" width="6.140625" customWidth="1"/>
    <col min="21" max="21" width="8.5703125" customWidth="1"/>
    <col min="22" max="22" width="11.42578125" customWidth="1"/>
    <col min="23" max="23" width="7.5703125" customWidth="1"/>
    <col min="24" max="24" width="5" bestFit="1" customWidth="1"/>
    <col min="26" max="26" width="30" customWidth="1"/>
    <col min="27" max="27" width="28.85546875" customWidth="1"/>
  </cols>
  <sheetData>
    <row r="1" spans="1:27" ht="34.5" customHeight="1">
      <c r="D1" s="35" t="s">
        <v>570</v>
      </c>
      <c r="E1" s="35" t="s">
        <v>571</v>
      </c>
      <c r="F1" s="35" t="s">
        <v>557</v>
      </c>
      <c r="G1" s="35" t="s">
        <v>572</v>
      </c>
      <c r="H1" s="36" t="s">
        <v>573</v>
      </c>
      <c r="I1" s="37" t="s">
        <v>574</v>
      </c>
      <c r="J1" s="38" t="s">
        <v>575</v>
      </c>
      <c r="K1" s="39" t="s">
        <v>576</v>
      </c>
      <c r="L1" s="40" t="s">
        <v>577</v>
      </c>
      <c r="M1" s="135" t="s">
        <v>578</v>
      </c>
      <c r="N1" s="136"/>
      <c r="O1" s="137" t="s">
        <v>579</v>
      </c>
      <c r="P1" s="138"/>
      <c r="Q1" s="139" t="s">
        <v>580</v>
      </c>
      <c r="R1" s="140"/>
      <c r="S1" s="141" t="s">
        <v>581</v>
      </c>
      <c r="T1" s="142"/>
      <c r="U1" s="143" t="s">
        <v>438</v>
      </c>
      <c r="V1" s="144"/>
      <c r="W1" s="41" t="s">
        <v>582</v>
      </c>
      <c r="X1" s="42" t="s">
        <v>583</v>
      </c>
      <c r="Y1" s="42" t="s">
        <v>584</v>
      </c>
      <c r="Z1" s="128" t="s">
        <v>623</v>
      </c>
      <c r="AA1" s="88" t="s">
        <v>624</v>
      </c>
    </row>
    <row r="2" spans="1:27">
      <c r="A2">
        <f t="shared" ref="A2:A32" si="0">WEEKDAY(C2)</f>
        <v>3</v>
      </c>
      <c r="B2" s="2" t="str">
        <f>TEXT(C2,"jjjj")</f>
        <v>mardi</v>
      </c>
      <c r="C2" s="43">
        <v>43221</v>
      </c>
      <c r="D2" s="44">
        <f>INDEX(BUDGET2018!$C$4:$C$368,MATCH(CA!C2,BUDGET2018!$B$4:$B$368,0))</f>
        <v>0</v>
      </c>
      <c r="E2" s="44">
        <f>INDEX(BUDGET2018!$D$4:$D$368,MATCH(CA!C2,BUDGET2018!$B$4:$B$368,0))</f>
        <v>0</v>
      </c>
      <c r="F2" s="29"/>
      <c r="G2" s="45">
        <f>IFERROR((F2-D2)/D2,0)</f>
        <v>0</v>
      </c>
      <c r="H2" s="46">
        <f>IFERROR((F2-E2)/E2,0)</f>
        <v>0</v>
      </c>
      <c r="I2" s="47"/>
      <c r="J2" s="48" t="str">
        <f>IF(F2="","",F2/I2)</f>
        <v/>
      </c>
      <c r="K2" s="48">
        <f>I2*15.6</f>
        <v>0</v>
      </c>
      <c r="L2" s="49" t="e">
        <f t="shared" ref="L2:L32" si="1">K2/F2</f>
        <v>#DIV/0!</v>
      </c>
      <c r="M2" s="50"/>
      <c r="N2" s="51"/>
      <c r="O2" s="52"/>
      <c r="P2" s="53"/>
      <c r="Q2" s="54"/>
      <c r="R2" s="55"/>
      <c r="S2" s="56"/>
      <c r="T2" s="57"/>
      <c r="U2" s="58"/>
      <c r="V2" s="59" t="e">
        <f>U2/F2</f>
        <v>#DIV/0!</v>
      </c>
      <c r="W2" s="60"/>
      <c r="X2" s="61"/>
      <c r="Y2" s="61"/>
      <c r="Z2" s="125"/>
      <c r="AA2" s="126"/>
    </row>
    <row r="3" spans="1:27">
      <c r="A3">
        <f t="shared" si="0"/>
        <v>4</v>
      </c>
      <c r="B3" s="2" t="str">
        <f t="shared" ref="B3:B32" si="2">TEXT(C3,"jjjj")</f>
        <v>mercredi</v>
      </c>
      <c r="C3" s="43">
        <f>C2+1</f>
        <v>43222</v>
      </c>
      <c r="D3" s="44">
        <f>INDEX(BUDGET2018!$C$4:$C$368,MATCH(CA!C3,BUDGET2018!$B$4:$B$368,0))</f>
        <v>0</v>
      </c>
      <c r="E3" s="44">
        <f>INDEX(BUDGET2018!$D$4:$D$368,MATCH(CA!C3,BUDGET2018!$B$4:$B$368,0))</f>
        <v>0</v>
      </c>
      <c r="F3" s="29"/>
      <c r="G3" s="45">
        <f t="shared" ref="G3:G32" si="3">IFERROR((F3-D3)/D3,0)</f>
        <v>0</v>
      </c>
      <c r="H3" s="46">
        <f t="shared" ref="H3:H32" si="4">IFERROR((F3-E3)/E3,0)</f>
        <v>0</v>
      </c>
      <c r="I3" s="47"/>
      <c r="J3" s="48" t="str">
        <f t="shared" ref="J3:J32" si="5">IF(F3="","",F3/I3)</f>
        <v/>
      </c>
      <c r="K3" s="48">
        <f t="shared" ref="K3:K32" si="6">I3*15.6</f>
        <v>0</v>
      </c>
      <c r="L3" s="49" t="e">
        <f t="shared" si="1"/>
        <v>#DIV/0!</v>
      </c>
      <c r="M3" s="50"/>
      <c r="N3" s="51"/>
      <c r="O3" s="52"/>
      <c r="P3" s="53"/>
      <c r="Q3" s="54"/>
      <c r="R3" s="55"/>
      <c r="S3" s="56"/>
      <c r="T3" s="57"/>
      <c r="U3" s="58"/>
      <c r="V3" s="59" t="e">
        <f t="shared" ref="V3:V31" si="7">U3/F3</f>
        <v>#DIV/0!</v>
      </c>
      <c r="W3" s="60"/>
      <c r="X3" s="61"/>
      <c r="Y3" s="61"/>
      <c r="Z3" s="125"/>
      <c r="AA3" s="126"/>
    </row>
    <row r="4" spans="1:27">
      <c r="A4">
        <f t="shared" si="0"/>
        <v>5</v>
      </c>
      <c r="B4" s="2" t="str">
        <f t="shared" si="2"/>
        <v>jeudi</v>
      </c>
      <c r="C4" s="43">
        <f t="shared" ref="C4:C28" si="8">C3+1</f>
        <v>43223</v>
      </c>
      <c r="D4" s="44">
        <f>INDEX(BUDGET2018!$C$4:$C$368,MATCH(CA!C4,BUDGET2018!$B$4:$B$368,0))</f>
        <v>0</v>
      </c>
      <c r="E4" s="44">
        <f>INDEX(BUDGET2018!$D$4:$D$368,MATCH(CA!C4,BUDGET2018!$B$4:$B$368,0))</f>
        <v>0</v>
      </c>
      <c r="F4" s="29"/>
      <c r="G4" s="45">
        <f t="shared" si="3"/>
        <v>0</v>
      </c>
      <c r="H4" s="46">
        <f t="shared" si="4"/>
        <v>0</v>
      </c>
      <c r="I4" s="47"/>
      <c r="J4" s="48" t="str">
        <f t="shared" si="5"/>
        <v/>
      </c>
      <c r="K4" s="48">
        <f t="shared" si="6"/>
        <v>0</v>
      </c>
      <c r="L4" s="49" t="e">
        <f t="shared" si="1"/>
        <v>#DIV/0!</v>
      </c>
      <c r="M4" s="50"/>
      <c r="N4" s="51"/>
      <c r="O4" s="52"/>
      <c r="P4" s="53"/>
      <c r="Q4" s="54"/>
      <c r="R4" s="55"/>
      <c r="S4" s="56"/>
      <c r="T4" s="57"/>
      <c r="U4" s="58"/>
      <c r="V4" s="59" t="e">
        <f t="shared" si="7"/>
        <v>#DIV/0!</v>
      </c>
      <c r="W4" s="60"/>
      <c r="X4" s="61"/>
      <c r="Y4" s="61"/>
      <c r="Z4" s="125"/>
      <c r="AA4" s="126"/>
    </row>
    <row r="5" spans="1:27">
      <c r="A5">
        <f t="shared" si="0"/>
        <v>6</v>
      </c>
      <c r="B5" s="2" t="str">
        <f t="shared" si="2"/>
        <v>vendredi</v>
      </c>
      <c r="C5" s="43">
        <f t="shared" si="8"/>
        <v>43224</v>
      </c>
      <c r="D5" s="44">
        <f>INDEX(BUDGET2018!$C$4:$C$368,MATCH(CA!C5,BUDGET2018!$B$4:$B$368,0))</f>
        <v>0</v>
      </c>
      <c r="E5" s="44">
        <f>INDEX(BUDGET2018!$D$4:$D$368,MATCH(CA!C5,BUDGET2018!$B$4:$B$368,0))</f>
        <v>0</v>
      </c>
      <c r="F5" s="29"/>
      <c r="G5" s="45">
        <f t="shared" si="3"/>
        <v>0</v>
      </c>
      <c r="H5" s="46">
        <f t="shared" si="4"/>
        <v>0</v>
      </c>
      <c r="I5" s="47"/>
      <c r="J5" s="48" t="str">
        <f t="shared" si="5"/>
        <v/>
      </c>
      <c r="K5" s="48">
        <f t="shared" si="6"/>
        <v>0</v>
      </c>
      <c r="L5" s="49" t="e">
        <f t="shared" si="1"/>
        <v>#DIV/0!</v>
      </c>
      <c r="M5" s="50"/>
      <c r="N5" s="51"/>
      <c r="O5" s="52"/>
      <c r="P5" s="53"/>
      <c r="Q5" s="54"/>
      <c r="R5" s="55"/>
      <c r="S5" s="56"/>
      <c r="T5" s="57"/>
      <c r="U5" s="58"/>
      <c r="V5" s="59" t="e">
        <f t="shared" si="7"/>
        <v>#DIV/0!</v>
      </c>
      <c r="W5" s="60"/>
      <c r="X5" s="61"/>
      <c r="Y5" s="61"/>
      <c r="Z5" s="125"/>
      <c r="AA5" s="126"/>
    </row>
    <row r="6" spans="1:27">
      <c r="A6">
        <f t="shared" si="0"/>
        <v>7</v>
      </c>
      <c r="B6" s="2" t="str">
        <f t="shared" si="2"/>
        <v>samedi</v>
      </c>
      <c r="C6" s="43">
        <f t="shared" si="8"/>
        <v>43225</v>
      </c>
      <c r="D6" s="44">
        <f>INDEX(BUDGET2018!$C$4:$C$368,MATCH(CA!C6,BUDGET2018!$B$4:$B$368,0))</f>
        <v>0</v>
      </c>
      <c r="E6" s="44">
        <f>INDEX(BUDGET2018!$D$4:$D$368,MATCH(CA!C6,BUDGET2018!$B$4:$B$368,0))</f>
        <v>0</v>
      </c>
      <c r="F6" s="29"/>
      <c r="G6" s="45">
        <f t="shared" si="3"/>
        <v>0</v>
      </c>
      <c r="H6" s="46">
        <f t="shared" si="4"/>
        <v>0</v>
      </c>
      <c r="I6" s="47"/>
      <c r="J6" s="48" t="str">
        <f t="shared" si="5"/>
        <v/>
      </c>
      <c r="K6" s="48">
        <f t="shared" si="6"/>
        <v>0</v>
      </c>
      <c r="L6" s="49" t="e">
        <f t="shared" si="1"/>
        <v>#DIV/0!</v>
      </c>
      <c r="M6" s="50"/>
      <c r="N6" s="51"/>
      <c r="O6" s="52"/>
      <c r="P6" s="53"/>
      <c r="Q6" s="54"/>
      <c r="R6" s="55"/>
      <c r="S6" s="56"/>
      <c r="T6" s="57"/>
      <c r="U6" s="58"/>
      <c r="V6" s="59" t="e">
        <f t="shared" si="7"/>
        <v>#DIV/0!</v>
      </c>
      <c r="W6" s="60"/>
      <c r="X6" s="61"/>
      <c r="Y6" s="61"/>
      <c r="Z6" s="125"/>
      <c r="AA6" s="126"/>
    </row>
    <row r="7" spans="1:27">
      <c r="A7">
        <f t="shared" si="0"/>
        <v>1</v>
      </c>
      <c r="B7" s="2" t="str">
        <f t="shared" si="2"/>
        <v>dimanche</v>
      </c>
      <c r="C7" s="43">
        <f t="shared" si="8"/>
        <v>43226</v>
      </c>
      <c r="D7" s="44">
        <f>INDEX(BUDGET2018!$C$4:$C$368,MATCH(CA!C7,BUDGET2018!$B$4:$B$368,0))</f>
        <v>0</v>
      </c>
      <c r="E7" s="44">
        <f>INDEX(BUDGET2018!$D$4:$D$368,MATCH(CA!C7,BUDGET2018!$B$4:$B$368,0))</f>
        <v>0</v>
      </c>
      <c r="F7" s="29"/>
      <c r="G7" s="45">
        <f t="shared" si="3"/>
        <v>0</v>
      </c>
      <c r="H7" s="46">
        <f t="shared" si="4"/>
        <v>0</v>
      </c>
      <c r="I7" s="47"/>
      <c r="J7" s="48" t="str">
        <f t="shared" si="5"/>
        <v/>
      </c>
      <c r="K7" s="48">
        <f t="shared" si="6"/>
        <v>0</v>
      </c>
      <c r="L7" s="49" t="e">
        <f t="shared" si="1"/>
        <v>#DIV/0!</v>
      </c>
      <c r="M7" s="50"/>
      <c r="N7" s="51"/>
      <c r="O7" s="52"/>
      <c r="P7" s="53"/>
      <c r="Q7" s="54"/>
      <c r="R7" s="55"/>
      <c r="S7" s="56"/>
      <c r="T7" s="57"/>
      <c r="U7" s="58"/>
      <c r="V7" s="59" t="e">
        <f t="shared" si="7"/>
        <v>#DIV/0!</v>
      </c>
      <c r="W7" s="60"/>
      <c r="X7" s="61"/>
      <c r="Y7" s="61"/>
      <c r="Z7" s="125"/>
      <c r="AA7" s="126"/>
    </row>
    <row r="8" spans="1:27">
      <c r="A8">
        <f t="shared" si="0"/>
        <v>2</v>
      </c>
      <c r="B8" s="2" t="str">
        <f t="shared" si="2"/>
        <v>lundi</v>
      </c>
      <c r="C8" s="43">
        <f t="shared" si="8"/>
        <v>43227</v>
      </c>
      <c r="D8" s="44">
        <f>INDEX(BUDGET2018!$C$4:$C$368,MATCH(CA!C8,BUDGET2018!$B$4:$B$368,0))</f>
        <v>0</v>
      </c>
      <c r="E8" s="44">
        <f>INDEX(BUDGET2018!$D$4:$D$368,MATCH(CA!C8,BUDGET2018!$B$4:$B$368,0))</f>
        <v>0</v>
      </c>
      <c r="F8" s="29"/>
      <c r="G8" s="45">
        <f t="shared" si="3"/>
        <v>0</v>
      </c>
      <c r="H8" s="46">
        <f t="shared" si="4"/>
        <v>0</v>
      </c>
      <c r="I8" s="47"/>
      <c r="J8" s="48" t="str">
        <f t="shared" si="5"/>
        <v/>
      </c>
      <c r="K8" s="48">
        <f t="shared" si="6"/>
        <v>0</v>
      </c>
      <c r="L8" s="49" t="e">
        <f t="shared" si="1"/>
        <v>#DIV/0!</v>
      </c>
      <c r="M8" s="50"/>
      <c r="N8" s="51"/>
      <c r="O8" s="52"/>
      <c r="P8" s="53"/>
      <c r="Q8" s="54"/>
      <c r="R8" s="55"/>
      <c r="S8" s="56"/>
      <c r="T8" s="57"/>
      <c r="U8" s="58"/>
      <c r="V8" s="59" t="e">
        <f t="shared" si="7"/>
        <v>#DIV/0!</v>
      </c>
      <c r="W8" s="60"/>
      <c r="X8" s="61"/>
      <c r="Y8" s="61"/>
      <c r="Z8" s="125"/>
      <c r="AA8" s="126"/>
    </row>
    <row r="9" spans="1:27">
      <c r="A9">
        <f t="shared" si="0"/>
        <v>3</v>
      </c>
      <c r="B9" s="2" t="str">
        <f t="shared" si="2"/>
        <v>mardi</v>
      </c>
      <c r="C9" s="43">
        <f t="shared" si="8"/>
        <v>43228</v>
      </c>
      <c r="D9" s="44">
        <f>INDEX(BUDGET2018!$C$4:$C$368,MATCH(CA!C9,BUDGET2018!$B$4:$B$368,0))</f>
        <v>0</v>
      </c>
      <c r="E9" s="44">
        <f>INDEX(BUDGET2018!$D$4:$D$368,MATCH(CA!C9,BUDGET2018!$B$4:$B$368,0))</f>
        <v>0</v>
      </c>
      <c r="F9" s="29"/>
      <c r="G9" s="45">
        <f t="shared" si="3"/>
        <v>0</v>
      </c>
      <c r="H9" s="46">
        <f t="shared" si="4"/>
        <v>0</v>
      </c>
      <c r="I9" s="47"/>
      <c r="J9" s="48" t="str">
        <f t="shared" si="5"/>
        <v/>
      </c>
      <c r="K9" s="48">
        <f t="shared" si="6"/>
        <v>0</v>
      </c>
      <c r="L9" s="49" t="e">
        <f t="shared" si="1"/>
        <v>#DIV/0!</v>
      </c>
      <c r="M9" s="50"/>
      <c r="N9" s="51"/>
      <c r="O9" s="52"/>
      <c r="P9" s="53"/>
      <c r="Q9" s="54"/>
      <c r="R9" s="55"/>
      <c r="S9" s="56"/>
      <c r="T9" s="57"/>
      <c r="U9" s="58"/>
      <c r="V9" s="59" t="e">
        <f t="shared" si="7"/>
        <v>#DIV/0!</v>
      </c>
      <c r="W9" s="60"/>
      <c r="X9" s="61"/>
      <c r="Y9" s="61"/>
      <c r="Z9" s="125"/>
      <c r="AA9" s="126"/>
    </row>
    <row r="10" spans="1:27">
      <c r="A10">
        <f t="shared" si="0"/>
        <v>4</v>
      </c>
      <c r="B10" s="2" t="str">
        <f t="shared" si="2"/>
        <v>mercredi</v>
      </c>
      <c r="C10" s="43">
        <f t="shared" si="8"/>
        <v>43229</v>
      </c>
      <c r="D10" s="44">
        <f>INDEX(BUDGET2018!$C$4:$C$368,MATCH(CA!C10,BUDGET2018!$B$4:$B$368,0))</f>
        <v>0</v>
      </c>
      <c r="E10" s="44">
        <f>INDEX(BUDGET2018!$D$4:$D$368,MATCH(CA!C10,BUDGET2018!$B$4:$B$368,0))</f>
        <v>0</v>
      </c>
      <c r="F10" s="29"/>
      <c r="G10" s="45">
        <f t="shared" si="3"/>
        <v>0</v>
      </c>
      <c r="H10" s="46">
        <f t="shared" si="4"/>
        <v>0</v>
      </c>
      <c r="I10" s="47"/>
      <c r="J10" s="48" t="str">
        <f>IF(F10="","",F10/I10)</f>
        <v/>
      </c>
      <c r="K10" s="48">
        <f t="shared" si="6"/>
        <v>0</v>
      </c>
      <c r="L10" s="49" t="e">
        <f t="shared" si="1"/>
        <v>#DIV/0!</v>
      </c>
      <c r="M10" s="50"/>
      <c r="N10" s="51"/>
      <c r="O10" s="52"/>
      <c r="P10" s="53"/>
      <c r="Q10" s="54"/>
      <c r="R10" s="55"/>
      <c r="S10" s="56"/>
      <c r="T10" s="57"/>
      <c r="U10" s="58"/>
      <c r="V10" s="59" t="e">
        <f t="shared" si="7"/>
        <v>#DIV/0!</v>
      </c>
      <c r="W10" s="60"/>
      <c r="X10" s="61"/>
      <c r="Y10" s="61"/>
      <c r="Z10" s="125"/>
      <c r="AA10" s="126"/>
    </row>
    <row r="11" spans="1:27">
      <c r="A11">
        <f t="shared" si="0"/>
        <v>5</v>
      </c>
      <c r="B11" s="2" t="str">
        <f t="shared" si="2"/>
        <v>jeudi</v>
      </c>
      <c r="C11" s="43">
        <f t="shared" si="8"/>
        <v>43230</v>
      </c>
      <c r="D11" s="44">
        <f>INDEX(BUDGET2018!$C$4:$C$368,MATCH(CA!C11,BUDGET2018!$B$4:$B$368,0))</f>
        <v>0</v>
      </c>
      <c r="E11" s="44">
        <f>INDEX(BUDGET2018!$D$4:$D$368,MATCH(CA!C11,BUDGET2018!$B$4:$B$368,0))</f>
        <v>0</v>
      </c>
      <c r="F11" s="29"/>
      <c r="G11" s="45">
        <f t="shared" si="3"/>
        <v>0</v>
      </c>
      <c r="H11" s="46">
        <f t="shared" si="4"/>
        <v>0</v>
      </c>
      <c r="I11" s="47"/>
      <c r="J11" s="48" t="str">
        <f>IF(F11="","",F11/I11)</f>
        <v/>
      </c>
      <c r="K11" s="48">
        <f t="shared" si="6"/>
        <v>0</v>
      </c>
      <c r="L11" s="49" t="e">
        <f t="shared" si="1"/>
        <v>#DIV/0!</v>
      </c>
      <c r="M11" s="50"/>
      <c r="N11" s="51"/>
      <c r="O11" s="52"/>
      <c r="P11" s="53"/>
      <c r="Q11" s="54"/>
      <c r="R11" s="55"/>
      <c r="S11" s="56"/>
      <c r="T11" s="57"/>
      <c r="U11" s="58"/>
      <c r="V11" s="59" t="e">
        <f t="shared" si="7"/>
        <v>#DIV/0!</v>
      </c>
      <c r="W11" s="60"/>
      <c r="X11" s="61"/>
      <c r="Y11" s="61"/>
      <c r="Z11" s="125"/>
      <c r="AA11" s="126"/>
    </row>
    <row r="12" spans="1:27">
      <c r="A12">
        <f t="shared" si="0"/>
        <v>6</v>
      </c>
      <c r="B12" s="2" t="str">
        <f t="shared" si="2"/>
        <v>vendredi</v>
      </c>
      <c r="C12" s="43">
        <f t="shared" si="8"/>
        <v>43231</v>
      </c>
      <c r="D12" s="44">
        <f>INDEX(BUDGET2018!$C$4:$C$368,MATCH(CA!C12,BUDGET2018!$B$4:$B$368,0))</f>
        <v>0</v>
      </c>
      <c r="E12" s="44">
        <f>INDEX(BUDGET2018!$D$4:$D$368,MATCH(CA!C12,BUDGET2018!$B$4:$B$368,0))</f>
        <v>0</v>
      </c>
      <c r="F12" s="29"/>
      <c r="G12" s="45">
        <f t="shared" si="3"/>
        <v>0</v>
      </c>
      <c r="H12" s="46">
        <f t="shared" si="4"/>
        <v>0</v>
      </c>
      <c r="I12" s="47"/>
      <c r="J12" s="48" t="str">
        <f>IF(F12="","",F12/I12)</f>
        <v/>
      </c>
      <c r="K12" s="48">
        <f t="shared" si="6"/>
        <v>0</v>
      </c>
      <c r="L12" s="49" t="e">
        <f>K12/F12</f>
        <v>#DIV/0!</v>
      </c>
      <c r="M12" s="50"/>
      <c r="N12" s="51"/>
      <c r="O12" s="52"/>
      <c r="P12" s="53"/>
      <c r="Q12" s="54"/>
      <c r="R12" s="55"/>
      <c r="S12" s="56"/>
      <c r="T12" s="57"/>
      <c r="U12" s="58"/>
      <c r="V12" s="59" t="e">
        <f>U12/F12</f>
        <v>#DIV/0!</v>
      </c>
      <c r="W12" s="60"/>
      <c r="X12" s="61"/>
      <c r="Y12" s="61"/>
      <c r="Z12" s="125"/>
      <c r="AA12" s="126"/>
    </row>
    <row r="13" spans="1:27">
      <c r="A13">
        <f t="shared" si="0"/>
        <v>7</v>
      </c>
      <c r="B13" s="2" t="str">
        <f t="shared" si="2"/>
        <v>samedi</v>
      </c>
      <c r="C13" s="43">
        <f t="shared" si="8"/>
        <v>43232</v>
      </c>
      <c r="D13" s="44">
        <f>INDEX(BUDGET2018!$C$4:$C$368,MATCH(CA!C13,BUDGET2018!$B$4:$B$368,0))</f>
        <v>0</v>
      </c>
      <c r="E13" s="44">
        <f>INDEX(BUDGET2018!$D$4:$D$368,MATCH(CA!C13,BUDGET2018!$B$4:$B$368,0))</f>
        <v>0</v>
      </c>
      <c r="F13" s="29"/>
      <c r="G13" s="45">
        <f t="shared" si="3"/>
        <v>0</v>
      </c>
      <c r="H13" s="46">
        <f t="shared" si="4"/>
        <v>0</v>
      </c>
      <c r="I13" s="47"/>
      <c r="J13" s="48" t="str">
        <f>IF(F13="","",F13/I13)</f>
        <v/>
      </c>
      <c r="K13" s="48">
        <f t="shared" si="6"/>
        <v>0</v>
      </c>
      <c r="L13" s="49" t="e">
        <f>K13/F13</f>
        <v>#DIV/0!</v>
      </c>
      <c r="M13" s="50"/>
      <c r="N13" s="51"/>
      <c r="O13" s="52"/>
      <c r="P13" s="53"/>
      <c r="Q13" s="54"/>
      <c r="R13" s="55"/>
      <c r="S13" s="56"/>
      <c r="T13" s="57"/>
      <c r="U13" s="58"/>
      <c r="V13" s="59" t="e">
        <f>U13/F13</f>
        <v>#DIV/0!</v>
      </c>
      <c r="W13" s="60"/>
      <c r="X13" s="61"/>
      <c r="Y13" s="61"/>
      <c r="Z13" s="125"/>
      <c r="AA13" s="126"/>
    </row>
    <row r="14" spans="1:27">
      <c r="A14">
        <f t="shared" si="0"/>
        <v>1</v>
      </c>
      <c r="B14" s="2" t="str">
        <f t="shared" si="2"/>
        <v>dimanche</v>
      </c>
      <c r="C14" s="43">
        <f t="shared" si="8"/>
        <v>43233</v>
      </c>
      <c r="D14" s="44">
        <f>INDEX(BUDGET2018!$C$4:$C$368,MATCH(CA!C14,BUDGET2018!$B$4:$B$368,0))</f>
        <v>0</v>
      </c>
      <c r="E14" s="44">
        <f>INDEX(BUDGET2018!$D$4:$D$368,MATCH(CA!C14,BUDGET2018!$B$4:$B$368,0))</f>
        <v>0</v>
      </c>
      <c r="F14" s="29"/>
      <c r="G14" s="45">
        <f t="shared" si="3"/>
        <v>0</v>
      </c>
      <c r="H14" s="46">
        <f t="shared" si="4"/>
        <v>0</v>
      </c>
      <c r="I14" s="47"/>
      <c r="J14" s="48" t="str">
        <f t="shared" si="5"/>
        <v/>
      </c>
      <c r="K14" s="48">
        <f t="shared" si="6"/>
        <v>0</v>
      </c>
      <c r="L14" s="49" t="e">
        <f t="shared" si="1"/>
        <v>#DIV/0!</v>
      </c>
      <c r="M14" s="50"/>
      <c r="N14" s="51"/>
      <c r="O14" s="52"/>
      <c r="P14" s="53"/>
      <c r="Q14" s="54"/>
      <c r="R14" s="55"/>
      <c r="S14" s="56"/>
      <c r="T14" s="57"/>
      <c r="U14" s="58"/>
      <c r="V14" s="59" t="e">
        <f t="shared" si="7"/>
        <v>#DIV/0!</v>
      </c>
      <c r="W14" s="60"/>
      <c r="X14" s="61"/>
      <c r="Y14" s="61"/>
      <c r="Z14" s="125"/>
      <c r="AA14" s="126"/>
    </row>
    <row r="15" spans="1:27">
      <c r="A15">
        <f t="shared" si="0"/>
        <v>2</v>
      </c>
      <c r="B15" s="2" t="str">
        <f t="shared" si="2"/>
        <v>lundi</v>
      </c>
      <c r="C15" s="43">
        <f t="shared" si="8"/>
        <v>43234</v>
      </c>
      <c r="D15" s="44">
        <f>INDEX(BUDGET2018!$C$4:$C$368,MATCH(CA!C15,BUDGET2018!$B$4:$B$368,0))</f>
        <v>0</v>
      </c>
      <c r="E15" s="44">
        <f>INDEX(BUDGET2018!$D$4:$D$368,MATCH(CA!C15,BUDGET2018!$B$4:$B$368,0))</f>
        <v>0</v>
      </c>
      <c r="F15" s="29"/>
      <c r="G15" s="45">
        <f t="shared" si="3"/>
        <v>0</v>
      </c>
      <c r="H15" s="46">
        <f t="shared" si="4"/>
        <v>0</v>
      </c>
      <c r="I15" s="47"/>
      <c r="J15" s="48" t="str">
        <f t="shared" si="5"/>
        <v/>
      </c>
      <c r="K15" s="48">
        <f t="shared" si="6"/>
        <v>0</v>
      </c>
      <c r="L15" s="49" t="e">
        <f t="shared" si="1"/>
        <v>#DIV/0!</v>
      </c>
      <c r="M15" s="50"/>
      <c r="N15" s="51"/>
      <c r="O15" s="52"/>
      <c r="P15" s="53"/>
      <c r="Q15" s="54"/>
      <c r="R15" s="55"/>
      <c r="S15" s="56"/>
      <c r="T15" s="57"/>
      <c r="U15" s="58"/>
      <c r="V15" s="59" t="e">
        <f t="shared" si="7"/>
        <v>#DIV/0!</v>
      </c>
      <c r="W15" s="60"/>
      <c r="X15" s="61"/>
      <c r="Y15" s="61"/>
      <c r="Z15" s="125"/>
      <c r="AA15" s="126"/>
    </row>
    <row r="16" spans="1:27">
      <c r="A16">
        <f t="shared" si="0"/>
        <v>3</v>
      </c>
      <c r="B16" s="2" t="str">
        <f t="shared" si="2"/>
        <v>mardi</v>
      </c>
      <c r="C16" s="43">
        <f t="shared" si="8"/>
        <v>43235</v>
      </c>
      <c r="D16" s="44">
        <f>INDEX(BUDGET2018!$C$4:$C$368,MATCH(CA!C16,BUDGET2018!$B$4:$B$368,0))</f>
        <v>0</v>
      </c>
      <c r="E16" s="44">
        <f>INDEX(BUDGET2018!$D$4:$D$368,MATCH(CA!C16,BUDGET2018!$B$4:$B$368,0))</f>
        <v>0</v>
      </c>
      <c r="F16" s="29"/>
      <c r="G16" s="45">
        <f t="shared" si="3"/>
        <v>0</v>
      </c>
      <c r="H16" s="46">
        <f t="shared" si="4"/>
        <v>0</v>
      </c>
      <c r="I16" s="47"/>
      <c r="J16" s="48" t="str">
        <f>IF(F16="","",F16/I16)</f>
        <v/>
      </c>
      <c r="K16" s="48">
        <f t="shared" si="6"/>
        <v>0</v>
      </c>
      <c r="L16" s="49" t="e">
        <f t="shared" si="1"/>
        <v>#DIV/0!</v>
      </c>
      <c r="M16" s="50"/>
      <c r="N16" s="51"/>
      <c r="O16" s="52"/>
      <c r="P16" s="53"/>
      <c r="Q16" s="54"/>
      <c r="R16" s="55"/>
      <c r="S16" s="56"/>
      <c r="T16" s="57"/>
      <c r="U16" s="58"/>
      <c r="V16" s="59" t="e">
        <f t="shared" si="7"/>
        <v>#DIV/0!</v>
      </c>
      <c r="W16" s="60"/>
      <c r="X16" s="61"/>
      <c r="Y16" s="61"/>
      <c r="Z16" s="125"/>
      <c r="AA16" s="126"/>
    </row>
    <row r="17" spans="1:27">
      <c r="A17">
        <f t="shared" si="0"/>
        <v>4</v>
      </c>
      <c r="B17" s="2" t="str">
        <f t="shared" si="2"/>
        <v>mercredi</v>
      </c>
      <c r="C17" s="43">
        <f t="shared" si="8"/>
        <v>43236</v>
      </c>
      <c r="D17" s="44">
        <f>INDEX(BUDGET2018!$C$4:$C$368,MATCH(CA!C17,BUDGET2018!$B$4:$B$368,0))</f>
        <v>0</v>
      </c>
      <c r="E17" s="44">
        <f>INDEX(BUDGET2018!$D$4:$D$368,MATCH(CA!C17,BUDGET2018!$B$4:$B$368,0))</f>
        <v>0</v>
      </c>
      <c r="F17" s="29"/>
      <c r="G17" s="45">
        <f t="shared" si="3"/>
        <v>0</v>
      </c>
      <c r="H17" s="46">
        <f t="shared" si="4"/>
        <v>0</v>
      </c>
      <c r="I17" s="47"/>
      <c r="J17" s="48" t="str">
        <f t="shared" si="5"/>
        <v/>
      </c>
      <c r="K17" s="48">
        <f t="shared" si="6"/>
        <v>0</v>
      </c>
      <c r="L17" s="49" t="e">
        <f t="shared" si="1"/>
        <v>#DIV/0!</v>
      </c>
      <c r="M17" s="50"/>
      <c r="N17" s="51"/>
      <c r="O17" s="52"/>
      <c r="P17" s="53"/>
      <c r="Q17" s="54"/>
      <c r="R17" s="55"/>
      <c r="S17" s="56"/>
      <c r="T17" s="57"/>
      <c r="U17" s="58"/>
      <c r="V17" s="59" t="e">
        <f t="shared" si="7"/>
        <v>#DIV/0!</v>
      </c>
      <c r="W17" s="60"/>
      <c r="X17" s="61"/>
      <c r="Y17" s="61"/>
      <c r="Z17" s="125"/>
      <c r="AA17" s="126"/>
    </row>
    <row r="18" spans="1:27">
      <c r="A18">
        <f t="shared" si="0"/>
        <v>5</v>
      </c>
      <c r="B18" s="2" t="str">
        <f t="shared" si="2"/>
        <v>jeudi</v>
      </c>
      <c r="C18" s="43">
        <f t="shared" si="8"/>
        <v>43237</v>
      </c>
      <c r="D18" s="44">
        <f>INDEX(BUDGET2018!$C$4:$C$368,MATCH(CA!C18,BUDGET2018!$B$4:$B$368,0))</f>
        <v>0</v>
      </c>
      <c r="E18" s="44">
        <f>INDEX(BUDGET2018!$D$4:$D$368,MATCH(CA!C18,BUDGET2018!$B$4:$B$368,0))</f>
        <v>0</v>
      </c>
      <c r="F18" s="29"/>
      <c r="G18" s="45">
        <f t="shared" si="3"/>
        <v>0</v>
      </c>
      <c r="H18" s="46">
        <f t="shared" si="4"/>
        <v>0</v>
      </c>
      <c r="I18" s="47"/>
      <c r="J18" s="48" t="str">
        <f t="shared" si="5"/>
        <v/>
      </c>
      <c r="K18" s="48">
        <f t="shared" si="6"/>
        <v>0</v>
      </c>
      <c r="L18" s="49" t="e">
        <f t="shared" si="1"/>
        <v>#DIV/0!</v>
      </c>
      <c r="M18" s="50"/>
      <c r="N18" s="51"/>
      <c r="O18" s="52"/>
      <c r="P18" s="53"/>
      <c r="Q18" s="54"/>
      <c r="R18" s="55"/>
      <c r="S18" s="56"/>
      <c r="T18" s="57"/>
      <c r="U18" s="58"/>
      <c r="V18" s="59" t="e">
        <f t="shared" si="7"/>
        <v>#DIV/0!</v>
      </c>
      <c r="W18" s="60"/>
      <c r="X18" s="61"/>
      <c r="Y18" s="61"/>
      <c r="Z18" s="125"/>
      <c r="AA18" s="126"/>
    </row>
    <row r="19" spans="1:27">
      <c r="A19">
        <f t="shared" si="0"/>
        <v>6</v>
      </c>
      <c r="B19" s="2" t="str">
        <f t="shared" si="2"/>
        <v>vendredi</v>
      </c>
      <c r="C19" s="43">
        <f t="shared" si="8"/>
        <v>43238</v>
      </c>
      <c r="D19" s="44">
        <f>INDEX(BUDGET2018!$C$4:$C$368,MATCH(CA!C19,BUDGET2018!$B$4:$B$368,0))</f>
        <v>0</v>
      </c>
      <c r="E19" s="44">
        <f>INDEX(BUDGET2018!$D$4:$D$368,MATCH(CA!C19,BUDGET2018!$B$4:$B$368,0))</f>
        <v>0</v>
      </c>
      <c r="F19" s="29"/>
      <c r="G19" s="45">
        <f t="shared" si="3"/>
        <v>0</v>
      </c>
      <c r="H19" s="46">
        <f t="shared" si="4"/>
        <v>0</v>
      </c>
      <c r="I19" s="47"/>
      <c r="J19" s="48" t="str">
        <f t="shared" si="5"/>
        <v/>
      </c>
      <c r="K19" s="48">
        <f t="shared" si="6"/>
        <v>0</v>
      </c>
      <c r="L19" s="49" t="e">
        <f t="shared" si="1"/>
        <v>#DIV/0!</v>
      </c>
      <c r="M19" s="50"/>
      <c r="N19" s="51"/>
      <c r="O19" s="52"/>
      <c r="P19" s="53"/>
      <c r="Q19" s="54"/>
      <c r="R19" s="55"/>
      <c r="S19" s="56"/>
      <c r="T19" s="57"/>
      <c r="U19" s="58"/>
      <c r="V19" s="59" t="e">
        <f t="shared" si="7"/>
        <v>#DIV/0!</v>
      </c>
      <c r="W19" s="60"/>
      <c r="X19" s="61"/>
      <c r="Y19" s="61"/>
      <c r="Z19" s="125"/>
      <c r="AA19" s="126"/>
    </row>
    <row r="20" spans="1:27">
      <c r="A20">
        <f t="shared" si="0"/>
        <v>7</v>
      </c>
      <c r="B20" s="2" t="str">
        <f t="shared" si="2"/>
        <v>samedi</v>
      </c>
      <c r="C20" s="43">
        <f t="shared" si="8"/>
        <v>43239</v>
      </c>
      <c r="D20" s="44">
        <f>INDEX(BUDGET2018!$C$4:$C$368,MATCH(CA!C20,BUDGET2018!$B$4:$B$368,0))</f>
        <v>0</v>
      </c>
      <c r="E20" s="44">
        <f>INDEX(BUDGET2018!$D$4:$D$368,MATCH(CA!C20,BUDGET2018!$B$4:$B$368,0))</f>
        <v>0</v>
      </c>
      <c r="F20" s="29"/>
      <c r="G20" s="45">
        <f t="shared" si="3"/>
        <v>0</v>
      </c>
      <c r="H20" s="46">
        <f t="shared" si="4"/>
        <v>0</v>
      </c>
      <c r="I20" s="47"/>
      <c r="J20" s="48" t="str">
        <f t="shared" si="5"/>
        <v/>
      </c>
      <c r="K20" s="48">
        <f t="shared" si="6"/>
        <v>0</v>
      </c>
      <c r="L20" s="49" t="e">
        <f t="shared" si="1"/>
        <v>#DIV/0!</v>
      </c>
      <c r="M20" s="50"/>
      <c r="N20" s="51"/>
      <c r="O20" s="52"/>
      <c r="P20" s="53"/>
      <c r="Q20" s="54"/>
      <c r="R20" s="55"/>
      <c r="S20" s="56"/>
      <c r="T20" s="57"/>
      <c r="U20" s="58"/>
      <c r="V20" s="59" t="e">
        <f t="shared" si="7"/>
        <v>#DIV/0!</v>
      </c>
      <c r="W20" s="60"/>
      <c r="X20" s="61"/>
      <c r="Y20" s="61"/>
      <c r="Z20" s="125"/>
      <c r="AA20" s="126"/>
    </row>
    <row r="21" spans="1:27">
      <c r="A21">
        <f t="shared" si="0"/>
        <v>1</v>
      </c>
      <c r="B21" s="2" t="str">
        <f t="shared" si="2"/>
        <v>dimanche</v>
      </c>
      <c r="C21" s="43">
        <f t="shared" si="8"/>
        <v>43240</v>
      </c>
      <c r="D21" s="44">
        <f>INDEX(BUDGET2018!$C$4:$C$368,MATCH(CA!C21,BUDGET2018!$B$4:$B$368,0))</f>
        <v>0</v>
      </c>
      <c r="E21" s="44">
        <f>INDEX(BUDGET2018!$D$4:$D$368,MATCH(CA!C21,BUDGET2018!$B$4:$B$368,0))</f>
        <v>0</v>
      </c>
      <c r="F21" s="29"/>
      <c r="G21" s="45">
        <f t="shared" si="3"/>
        <v>0</v>
      </c>
      <c r="H21" s="46">
        <f t="shared" si="4"/>
        <v>0</v>
      </c>
      <c r="I21" s="47"/>
      <c r="J21" s="48" t="str">
        <f t="shared" si="5"/>
        <v/>
      </c>
      <c r="K21" s="48">
        <f t="shared" si="6"/>
        <v>0</v>
      </c>
      <c r="L21" s="49" t="e">
        <f t="shared" si="1"/>
        <v>#DIV/0!</v>
      </c>
      <c r="M21" s="50"/>
      <c r="N21" s="51"/>
      <c r="O21" s="52"/>
      <c r="P21" s="53"/>
      <c r="Q21" s="54"/>
      <c r="R21" s="55"/>
      <c r="S21" s="56"/>
      <c r="T21" s="57"/>
      <c r="U21" s="58"/>
      <c r="V21" s="59" t="e">
        <f t="shared" si="7"/>
        <v>#DIV/0!</v>
      </c>
      <c r="W21" s="60"/>
      <c r="X21" s="61"/>
      <c r="Y21" s="61"/>
      <c r="Z21" s="125"/>
      <c r="AA21" s="126"/>
    </row>
    <row r="22" spans="1:27">
      <c r="A22">
        <f t="shared" si="0"/>
        <v>2</v>
      </c>
      <c r="B22" s="2" t="str">
        <f t="shared" si="2"/>
        <v>lundi</v>
      </c>
      <c r="C22" s="43">
        <f t="shared" si="8"/>
        <v>43241</v>
      </c>
      <c r="D22" s="44">
        <f>INDEX(BUDGET2018!$C$4:$C$368,MATCH(CA!C22,BUDGET2018!$B$4:$B$368,0))</f>
        <v>0</v>
      </c>
      <c r="E22" s="44">
        <f>INDEX(BUDGET2018!$D$4:$D$368,MATCH(CA!C22,BUDGET2018!$B$4:$B$368,0))</f>
        <v>0</v>
      </c>
      <c r="F22" s="29"/>
      <c r="G22" s="45">
        <f t="shared" si="3"/>
        <v>0</v>
      </c>
      <c r="H22" s="46">
        <f t="shared" si="4"/>
        <v>0</v>
      </c>
      <c r="I22" s="47"/>
      <c r="J22" s="48" t="str">
        <f t="shared" si="5"/>
        <v/>
      </c>
      <c r="K22" s="48">
        <f t="shared" si="6"/>
        <v>0</v>
      </c>
      <c r="L22" s="49" t="e">
        <f t="shared" si="1"/>
        <v>#DIV/0!</v>
      </c>
      <c r="M22" s="50"/>
      <c r="N22" s="51"/>
      <c r="O22" s="52"/>
      <c r="P22" s="53"/>
      <c r="Q22" s="54"/>
      <c r="R22" s="55"/>
      <c r="S22" s="56"/>
      <c r="T22" s="57"/>
      <c r="U22" s="58"/>
      <c r="V22" s="59" t="e">
        <f t="shared" si="7"/>
        <v>#DIV/0!</v>
      </c>
      <c r="W22" s="60"/>
      <c r="X22" s="61"/>
      <c r="Y22" s="61"/>
      <c r="Z22" s="125"/>
      <c r="AA22" s="126"/>
    </row>
    <row r="23" spans="1:27">
      <c r="A23">
        <f t="shared" si="0"/>
        <v>3</v>
      </c>
      <c r="B23" s="2" t="str">
        <f t="shared" si="2"/>
        <v>mardi</v>
      </c>
      <c r="C23" s="43">
        <f t="shared" si="8"/>
        <v>43242</v>
      </c>
      <c r="D23" s="44">
        <f>INDEX(BUDGET2018!$C$4:$C$368,MATCH(CA!C23,BUDGET2018!$B$4:$B$368,0))</f>
        <v>0</v>
      </c>
      <c r="E23" s="44">
        <f>INDEX(BUDGET2018!$D$4:$D$368,MATCH(CA!C23,BUDGET2018!$B$4:$B$368,0))</f>
        <v>0</v>
      </c>
      <c r="F23" s="29"/>
      <c r="G23" s="45">
        <f t="shared" si="3"/>
        <v>0</v>
      </c>
      <c r="H23" s="46">
        <f t="shared" si="4"/>
        <v>0</v>
      </c>
      <c r="I23" s="47"/>
      <c r="J23" s="48" t="str">
        <f t="shared" si="5"/>
        <v/>
      </c>
      <c r="K23" s="48">
        <f t="shared" si="6"/>
        <v>0</v>
      </c>
      <c r="L23" s="49" t="e">
        <f t="shared" si="1"/>
        <v>#DIV/0!</v>
      </c>
      <c r="M23" s="50"/>
      <c r="N23" s="51"/>
      <c r="O23" s="52"/>
      <c r="P23" s="53"/>
      <c r="Q23" s="54"/>
      <c r="R23" s="55"/>
      <c r="S23" s="56"/>
      <c r="T23" s="57"/>
      <c r="U23" s="58"/>
      <c r="V23" s="59" t="e">
        <f t="shared" si="7"/>
        <v>#DIV/0!</v>
      </c>
      <c r="W23" s="60"/>
      <c r="X23" s="61"/>
      <c r="Y23" s="61"/>
      <c r="Z23" s="125"/>
      <c r="AA23" s="126"/>
    </row>
    <row r="24" spans="1:27">
      <c r="A24">
        <f t="shared" si="0"/>
        <v>4</v>
      </c>
      <c r="B24" s="2" t="str">
        <f t="shared" si="2"/>
        <v>mercredi</v>
      </c>
      <c r="C24" s="43">
        <f t="shared" si="8"/>
        <v>43243</v>
      </c>
      <c r="D24" s="44">
        <f>INDEX(BUDGET2018!$C$4:$C$368,MATCH(CA!C24,BUDGET2018!$B$4:$B$368,0))</f>
        <v>0</v>
      </c>
      <c r="E24" s="44">
        <f>INDEX(BUDGET2018!$D$4:$D$368,MATCH(CA!C24,BUDGET2018!$B$4:$B$368,0))</f>
        <v>0</v>
      </c>
      <c r="F24" s="29"/>
      <c r="G24" s="45">
        <f t="shared" si="3"/>
        <v>0</v>
      </c>
      <c r="H24" s="46">
        <f t="shared" si="4"/>
        <v>0</v>
      </c>
      <c r="I24" s="47"/>
      <c r="J24" s="48" t="str">
        <f t="shared" si="5"/>
        <v/>
      </c>
      <c r="K24" s="48">
        <f t="shared" si="6"/>
        <v>0</v>
      </c>
      <c r="L24" s="49" t="e">
        <f t="shared" si="1"/>
        <v>#DIV/0!</v>
      </c>
      <c r="M24" s="50"/>
      <c r="N24" s="51"/>
      <c r="O24" s="52"/>
      <c r="P24" s="53"/>
      <c r="Q24" s="54"/>
      <c r="R24" s="55"/>
      <c r="S24" s="56"/>
      <c r="T24" s="57"/>
      <c r="U24" s="58"/>
      <c r="V24" s="59" t="e">
        <f t="shared" si="7"/>
        <v>#DIV/0!</v>
      </c>
      <c r="W24" s="60"/>
      <c r="X24" s="61"/>
      <c r="Y24" s="61"/>
      <c r="Z24" s="125"/>
      <c r="AA24" s="126"/>
    </row>
    <row r="25" spans="1:27">
      <c r="A25">
        <f t="shared" si="0"/>
        <v>5</v>
      </c>
      <c r="B25" s="2" t="str">
        <f t="shared" si="2"/>
        <v>jeudi</v>
      </c>
      <c r="C25" s="43">
        <f t="shared" si="8"/>
        <v>43244</v>
      </c>
      <c r="D25" s="44">
        <f>INDEX(BUDGET2018!$C$4:$C$368,MATCH(CA!C25,BUDGET2018!$B$4:$B$368,0))</f>
        <v>0</v>
      </c>
      <c r="E25" s="44">
        <f>INDEX(BUDGET2018!$D$4:$D$368,MATCH(CA!C25,BUDGET2018!$B$4:$B$368,0))</f>
        <v>0</v>
      </c>
      <c r="F25" s="29"/>
      <c r="G25" s="45">
        <f t="shared" si="3"/>
        <v>0</v>
      </c>
      <c r="H25" s="46">
        <f t="shared" si="4"/>
        <v>0</v>
      </c>
      <c r="I25" s="47"/>
      <c r="J25" s="48" t="str">
        <f t="shared" si="5"/>
        <v/>
      </c>
      <c r="K25" s="48">
        <f t="shared" si="6"/>
        <v>0</v>
      </c>
      <c r="L25" s="49" t="e">
        <f t="shared" si="1"/>
        <v>#DIV/0!</v>
      </c>
      <c r="M25" s="50"/>
      <c r="N25" s="51"/>
      <c r="O25" s="52"/>
      <c r="P25" s="53"/>
      <c r="Q25" s="54"/>
      <c r="R25" s="55"/>
      <c r="S25" s="56"/>
      <c r="T25" s="57"/>
      <c r="U25" s="58"/>
      <c r="V25" s="59" t="e">
        <f t="shared" si="7"/>
        <v>#DIV/0!</v>
      </c>
      <c r="W25" s="60"/>
      <c r="X25" s="61"/>
      <c r="Y25" s="61"/>
      <c r="Z25" s="125"/>
      <c r="AA25" s="126"/>
    </row>
    <row r="26" spans="1:27">
      <c r="A26">
        <f t="shared" si="0"/>
        <v>6</v>
      </c>
      <c r="B26" s="2" t="str">
        <f t="shared" si="2"/>
        <v>vendredi</v>
      </c>
      <c r="C26" s="43">
        <f t="shared" si="8"/>
        <v>43245</v>
      </c>
      <c r="D26" s="44">
        <f>INDEX(BUDGET2018!$C$4:$C$368,MATCH(CA!C26,BUDGET2018!$B$4:$B$368,0))</f>
        <v>0</v>
      </c>
      <c r="E26" s="44">
        <f>INDEX(BUDGET2018!$D$4:$D$368,MATCH(CA!C26,BUDGET2018!$B$4:$B$368,0))</f>
        <v>0</v>
      </c>
      <c r="F26" s="29"/>
      <c r="G26" s="45">
        <f t="shared" si="3"/>
        <v>0</v>
      </c>
      <c r="H26" s="46">
        <f t="shared" si="4"/>
        <v>0</v>
      </c>
      <c r="I26" s="47"/>
      <c r="J26" s="48" t="str">
        <f t="shared" si="5"/>
        <v/>
      </c>
      <c r="K26" s="48">
        <f t="shared" si="6"/>
        <v>0</v>
      </c>
      <c r="L26" s="49" t="e">
        <f t="shared" si="1"/>
        <v>#DIV/0!</v>
      </c>
      <c r="M26" s="50"/>
      <c r="N26" s="51"/>
      <c r="O26" s="52"/>
      <c r="P26" s="53"/>
      <c r="Q26" s="54"/>
      <c r="R26" s="55"/>
      <c r="S26" s="56"/>
      <c r="T26" s="57"/>
      <c r="U26" s="58"/>
      <c r="V26" s="59" t="e">
        <f t="shared" si="7"/>
        <v>#DIV/0!</v>
      </c>
      <c r="W26" s="60"/>
      <c r="X26" s="61"/>
      <c r="Y26" s="61"/>
      <c r="Z26" s="125"/>
      <c r="AA26" s="126"/>
    </row>
    <row r="27" spans="1:27">
      <c r="A27">
        <f t="shared" si="0"/>
        <v>7</v>
      </c>
      <c r="B27" s="2" t="str">
        <f t="shared" si="2"/>
        <v>samedi</v>
      </c>
      <c r="C27" s="43">
        <f t="shared" si="8"/>
        <v>43246</v>
      </c>
      <c r="D27" s="44">
        <f>INDEX(BUDGET2018!$C$4:$C$368,MATCH(CA!C27,BUDGET2018!$B$4:$B$368,0))</f>
        <v>0</v>
      </c>
      <c r="E27" s="44">
        <f>INDEX(BUDGET2018!$D$4:$D$368,MATCH(CA!C27,BUDGET2018!$B$4:$B$368,0))</f>
        <v>0</v>
      </c>
      <c r="F27" s="29"/>
      <c r="G27" s="45">
        <f t="shared" si="3"/>
        <v>0</v>
      </c>
      <c r="H27" s="46">
        <f t="shared" si="4"/>
        <v>0</v>
      </c>
      <c r="I27" s="47"/>
      <c r="J27" s="48" t="str">
        <f t="shared" si="5"/>
        <v/>
      </c>
      <c r="K27" s="48">
        <f t="shared" si="6"/>
        <v>0</v>
      </c>
      <c r="L27" s="49" t="e">
        <f t="shared" si="1"/>
        <v>#DIV/0!</v>
      </c>
      <c r="M27" s="50"/>
      <c r="N27" s="51"/>
      <c r="O27" s="52"/>
      <c r="P27" s="53"/>
      <c r="Q27" s="54"/>
      <c r="R27" s="55"/>
      <c r="S27" s="56"/>
      <c r="T27" s="57"/>
      <c r="U27" s="58"/>
      <c r="V27" s="59" t="e">
        <f t="shared" si="7"/>
        <v>#DIV/0!</v>
      </c>
      <c r="W27" s="60"/>
      <c r="X27" s="61"/>
      <c r="Y27" s="61"/>
      <c r="Z27" s="125"/>
      <c r="AA27" s="126"/>
    </row>
    <row r="28" spans="1:27">
      <c r="A28">
        <f t="shared" si="0"/>
        <v>1</v>
      </c>
      <c r="B28" s="2" t="str">
        <f t="shared" si="2"/>
        <v>dimanche</v>
      </c>
      <c r="C28" s="43">
        <f t="shared" si="8"/>
        <v>43247</v>
      </c>
      <c r="D28" s="44">
        <f>INDEX(BUDGET2018!$C$4:$C$368,MATCH(CA!C28,BUDGET2018!$B$4:$B$368,0))</f>
        <v>0</v>
      </c>
      <c r="E28" s="44">
        <f>INDEX(BUDGET2018!$D$4:$D$368,MATCH(CA!C28,BUDGET2018!$B$4:$B$368,0))</f>
        <v>0</v>
      </c>
      <c r="F28" s="29"/>
      <c r="G28" s="45">
        <f t="shared" si="3"/>
        <v>0</v>
      </c>
      <c r="H28" s="46">
        <f t="shared" si="4"/>
        <v>0</v>
      </c>
      <c r="I28" s="47"/>
      <c r="J28" s="48" t="str">
        <f t="shared" si="5"/>
        <v/>
      </c>
      <c r="K28" s="48">
        <f t="shared" si="6"/>
        <v>0</v>
      </c>
      <c r="L28" s="49" t="e">
        <f t="shared" si="1"/>
        <v>#DIV/0!</v>
      </c>
      <c r="M28" s="50"/>
      <c r="N28" s="51"/>
      <c r="O28" s="52"/>
      <c r="P28" s="53"/>
      <c r="Q28" s="54"/>
      <c r="R28" s="55"/>
      <c r="S28" s="56"/>
      <c r="T28" s="57"/>
      <c r="U28" s="58"/>
      <c r="V28" s="59" t="e">
        <f t="shared" si="7"/>
        <v>#DIV/0!</v>
      </c>
      <c r="W28" s="60"/>
      <c r="X28" s="61"/>
      <c r="Y28" s="61"/>
      <c r="Z28" s="125"/>
      <c r="AA28" s="126"/>
    </row>
    <row r="29" spans="1:27">
      <c r="A29">
        <f t="shared" si="0"/>
        <v>2</v>
      </c>
      <c r="B29" s="2" t="str">
        <f t="shared" si="2"/>
        <v>lundi</v>
      </c>
      <c r="C29" s="43">
        <f t="shared" ref="C29:C31" si="9">IF(C28="","",IF(C28=EOMONTH(C28,0),"",C28+1))</f>
        <v>43248</v>
      </c>
      <c r="D29" s="44">
        <f>INDEX(BUDGET2018!$C$4:$C$368,MATCH(CA!C29,BUDGET2018!$B$4:$B$368,0))</f>
        <v>0</v>
      </c>
      <c r="E29" s="44">
        <f>INDEX(BUDGET2018!$D$4:$D$368,MATCH(CA!C29,BUDGET2018!$B$4:$B$368,0))</f>
        <v>0</v>
      </c>
      <c r="F29" s="29"/>
      <c r="G29" s="45">
        <f t="shared" si="3"/>
        <v>0</v>
      </c>
      <c r="H29" s="46">
        <f t="shared" si="4"/>
        <v>0</v>
      </c>
      <c r="I29" s="47"/>
      <c r="J29" s="48" t="str">
        <f t="shared" si="5"/>
        <v/>
      </c>
      <c r="K29" s="48">
        <f t="shared" si="6"/>
        <v>0</v>
      </c>
      <c r="L29" s="49" t="e">
        <f t="shared" si="1"/>
        <v>#DIV/0!</v>
      </c>
      <c r="M29" s="50"/>
      <c r="N29" s="51"/>
      <c r="O29" s="52"/>
      <c r="P29" s="53"/>
      <c r="Q29" s="54"/>
      <c r="R29" s="55"/>
      <c r="S29" s="56"/>
      <c r="T29" s="57"/>
      <c r="U29" s="58"/>
      <c r="V29" s="59" t="e">
        <f t="shared" si="7"/>
        <v>#DIV/0!</v>
      </c>
      <c r="W29" s="60"/>
      <c r="X29" s="61"/>
      <c r="Y29" s="61"/>
      <c r="Z29" s="125"/>
      <c r="AA29" s="126"/>
    </row>
    <row r="30" spans="1:27">
      <c r="A30">
        <f t="shared" si="0"/>
        <v>3</v>
      </c>
      <c r="B30" s="2" t="str">
        <f t="shared" si="2"/>
        <v>mardi</v>
      </c>
      <c r="C30" s="43">
        <f t="shared" si="9"/>
        <v>43249</v>
      </c>
      <c r="D30" s="44">
        <f>IF(C30="",0,IF(MONTH(C30)&lt;&gt;MONTH(C2),0,INDEX(BUDGET2018!$C$4:$C$368,MATCH(CA!C30,BUDGET2018!$B$4:$B$368,0))))</f>
        <v>0</v>
      </c>
      <c r="E30" s="44">
        <f>IF(C30="",0,IF(MONTH(C30)&lt;&gt;MONTH(C2),0,INDEX(BUDGET2018!$D$4:$D$368,MATCH(CA!C30,BUDGET2018!$B$4:$B$368,0))))</f>
        <v>0</v>
      </c>
      <c r="F30" s="29"/>
      <c r="G30" s="45">
        <f t="shared" si="3"/>
        <v>0</v>
      </c>
      <c r="H30" s="46">
        <f t="shared" si="4"/>
        <v>0</v>
      </c>
      <c r="I30" s="47"/>
      <c r="J30" s="48" t="str">
        <f t="shared" si="5"/>
        <v/>
      </c>
      <c r="K30" s="48">
        <f t="shared" si="6"/>
        <v>0</v>
      </c>
      <c r="L30" s="49" t="e">
        <f t="shared" si="1"/>
        <v>#DIV/0!</v>
      </c>
      <c r="M30" s="50"/>
      <c r="N30" s="51"/>
      <c r="O30" s="52"/>
      <c r="P30" s="53"/>
      <c r="Q30" s="54"/>
      <c r="R30" s="55"/>
      <c r="S30" s="56"/>
      <c r="T30" s="57"/>
      <c r="U30" s="58"/>
      <c r="V30" s="59" t="e">
        <f t="shared" si="7"/>
        <v>#DIV/0!</v>
      </c>
      <c r="W30" s="60"/>
      <c r="X30" s="61"/>
      <c r="Y30" s="61"/>
      <c r="Z30" s="125"/>
      <c r="AA30" s="126"/>
    </row>
    <row r="31" spans="1:27">
      <c r="A31">
        <f t="shared" si="0"/>
        <v>4</v>
      </c>
      <c r="B31" s="2" t="str">
        <f t="shared" si="2"/>
        <v>mercredi</v>
      </c>
      <c r="C31" s="43">
        <f t="shared" si="9"/>
        <v>43250</v>
      </c>
      <c r="D31" s="44">
        <f>IF(C31="",0,IF(MONTH(C31)&lt;&gt;MONTH(C3),0,INDEX(BUDGET2018!$C$4:$C$368,MATCH(CA!C31,BUDGET2018!$B$4:$B$368,0))))</f>
        <v>0</v>
      </c>
      <c r="E31" s="44">
        <f>IF(C31="",0,IF(MONTH(C31)&lt;&gt;MONTH(C3),0,INDEX(BUDGET2018!$D$4:$D$368,MATCH(CA!C31,BUDGET2018!$B$4:$B$368,0))))</f>
        <v>0</v>
      </c>
      <c r="F31" s="29"/>
      <c r="G31" s="45">
        <f t="shared" si="3"/>
        <v>0</v>
      </c>
      <c r="H31" s="46">
        <f t="shared" si="4"/>
        <v>0</v>
      </c>
      <c r="I31" s="47"/>
      <c r="J31" s="48" t="str">
        <f t="shared" si="5"/>
        <v/>
      </c>
      <c r="K31" s="48">
        <f t="shared" si="6"/>
        <v>0</v>
      </c>
      <c r="L31" s="49" t="e">
        <f t="shared" si="1"/>
        <v>#DIV/0!</v>
      </c>
      <c r="M31" s="50"/>
      <c r="N31" s="51"/>
      <c r="O31" s="52"/>
      <c r="P31" s="53"/>
      <c r="Q31" s="54"/>
      <c r="R31" s="55"/>
      <c r="S31" s="56"/>
      <c r="T31" s="57"/>
      <c r="U31" s="58"/>
      <c r="V31" s="59" t="e">
        <f t="shared" si="7"/>
        <v>#DIV/0!</v>
      </c>
      <c r="W31" s="60"/>
      <c r="X31" s="61"/>
      <c r="Y31" s="61"/>
      <c r="Z31" s="125"/>
      <c r="AA31" s="126"/>
    </row>
    <row r="32" spans="1:27" ht="15.75" thickBot="1">
      <c r="A32">
        <f t="shared" si="0"/>
        <v>5</v>
      </c>
      <c r="B32" s="2" t="str">
        <f t="shared" si="2"/>
        <v>jeudi</v>
      </c>
      <c r="C32" s="43">
        <f>IF(C31="","",IF(C31=EOMONTH(C31,0),"",C31+1))</f>
        <v>43251</v>
      </c>
      <c r="D32" s="44">
        <f>IF(C32="",0,IF(MONTH(C32)&lt;&gt;MONTH(C4),0,INDEX(BUDGET2018!$C$4:$C$368,MATCH(CA!C32,BUDGET2018!$B$4:$B$368,0))))</f>
        <v>0</v>
      </c>
      <c r="E32" s="44">
        <f>IF(C32="",0,IF(MONTH(C32)&lt;&gt;MONTH(C4),0,INDEX(BUDGET2018!$D$4:$D$368,MATCH(CA!C32,BUDGET2018!$B$4:$B$368,0))))</f>
        <v>0</v>
      </c>
      <c r="F32" s="29"/>
      <c r="G32" s="45">
        <f t="shared" si="3"/>
        <v>0</v>
      </c>
      <c r="H32" s="46">
        <f t="shared" si="4"/>
        <v>0</v>
      </c>
      <c r="I32" s="47"/>
      <c r="J32" s="48" t="str">
        <f t="shared" si="5"/>
        <v/>
      </c>
      <c r="K32" s="48">
        <f t="shared" si="6"/>
        <v>0</v>
      </c>
      <c r="L32" s="49" t="e">
        <f t="shared" si="1"/>
        <v>#DIV/0!</v>
      </c>
      <c r="M32" s="50"/>
      <c r="N32" s="51"/>
      <c r="O32" s="52"/>
      <c r="P32" s="53"/>
      <c r="Q32" s="54"/>
      <c r="R32" s="55"/>
      <c r="S32" s="56"/>
      <c r="T32" s="57"/>
      <c r="U32" s="58"/>
      <c r="V32" s="59" t="str">
        <f>IF(F32="","",U32/F32)</f>
        <v/>
      </c>
      <c r="W32" s="60"/>
      <c r="X32" s="61"/>
      <c r="Y32" s="61"/>
      <c r="Z32" s="125"/>
      <c r="AA32" s="127"/>
    </row>
    <row r="33" spans="2:25" ht="15.75">
      <c r="B33" s="152" t="s">
        <v>585</v>
      </c>
      <c r="C33" s="152"/>
      <c r="D33" s="62">
        <f>SUM(D2:D32)</f>
        <v>0</v>
      </c>
      <c r="E33" s="62">
        <f>SUM(E2:E32)</f>
        <v>0</v>
      </c>
      <c r="F33" s="62">
        <f>SUM(F1:F32)</f>
        <v>0</v>
      </c>
      <c r="G33" s="64" t="e">
        <f>(F33-D33)/D33</f>
        <v>#DIV/0!</v>
      </c>
      <c r="H33" s="64" t="e">
        <f>(F33-E33)/E33</f>
        <v>#DIV/0!</v>
      </c>
      <c r="I33" s="63">
        <f>SUM(I1:I32)</f>
        <v>0</v>
      </c>
      <c r="J33" s="65" t="e">
        <f>F33/I33</f>
        <v>#DIV/0!</v>
      </c>
      <c r="K33" s="48">
        <f>SUM(K2:K32)</f>
        <v>0</v>
      </c>
      <c r="L33" s="66" t="e">
        <f>K33/F33</f>
        <v>#DIV/0!</v>
      </c>
      <c r="M33" s="67" t="e">
        <f t="shared" ref="M33:U33" si="10">AVERAGE(M2:M32)</f>
        <v>#DIV/0!</v>
      </c>
      <c r="N33" s="68" t="e">
        <f t="shared" si="10"/>
        <v>#DIV/0!</v>
      </c>
      <c r="O33" s="69" t="e">
        <f t="shared" si="10"/>
        <v>#DIV/0!</v>
      </c>
      <c r="P33" s="70" t="e">
        <f t="shared" si="10"/>
        <v>#DIV/0!</v>
      </c>
      <c r="Q33" s="71" t="e">
        <f t="shared" si="10"/>
        <v>#DIV/0!</v>
      </c>
      <c r="R33" s="72" t="e">
        <f t="shared" si="10"/>
        <v>#DIV/0!</v>
      </c>
      <c r="S33" s="73" t="e">
        <f t="shared" si="10"/>
        <v>#DIV/0!</v>
      </c>
      <c r="T33" s="74" t="e">
        <f t="shared" si="10"/>
        <v>#DIV/0!</v>
      </c>
      <c r="U33" s="75" t="e">
        <f t="shared" si="10"/>
        <v>#DIV/0!</v>
      </c>
      <c r="V33" s="76" t="e">
        <f>SUM(U2:U31)/F33</f>
        <v>#DIV/0!</v>
      </c>
      <c r="W33" s="145" t="e">
        <f>SUMPRODUCT(W2:W31,F2:F31)/F33</f>
        <v>#DIV/0!</v>
      </c>
      <c r="X33" s="147" t="e">
        <f>F33/Y33</f>
        <v>#DIV/0!</v>
      </c>
      <c r="Y33" s="77">
        <f>SUM(Y2:Y32)</f>
        <v>0</v>
      </c>
    </row>
    <row r="34" spans="2:25" ht="16.5" thickBot="1">
      <c r="B34" s="149"/>
      <c r="C34" s="149"/>
      <c r="D34" s="62"/>
      <c r="M34" s="78" t="e">
        <f>SUM(M2:M31)/$F$33</f>
        <v>#DIV/0!</v>
      </c>
      <c r="N34" s="79" t="e">
        <f>M33/N33</f>
        <v>#DIV/0!</v>
      </c>
      <c r="O34" s="80" t="e">
        <f>SUM(O2:O31)/$F$33</f>
        <v>#DIV/0!</v>
      </c>
      <c r="P34" s="81" t="e">
        <f>O33/P33</f>
        <v>#DIV/0!</v>
      </c>
      <c r="Q34" s="82" t="e">
        <f>SUM(Q2:Q31)/$F$33</f>
        <v>#DIV/0!</v>
      </c>
      <c r="R34" s="83" t="e">
        <f>Q33/R33</f>
        <v>#DIV/0!</v>
      </c>
      <c r="S34" s="84" t="e">
        <f>SUM(S2:S31)/$F$33</f>
        <v>#DIV/0!</v>
      </c>
      <c r="T34" s="85" t="e">
        <f>S33/T33</f>
        <v>#DIV/0!</v>
      </c>
      <c r="U34" s="150">
        <f>SUM(U2:U32)</f>
        <v>0</v>
      </c>
      <c r="V34" s="151"/>
      <c r="W34" s="146"/>
      <c r="X34" s="148"/>
      <c r="Y34" s="86" t="e">
        <f>Y33/COUNTA(Y2:Y31)</f>
        <v>#DIV/0!</v>
      </c>
    </row>
    <row r="36" spans="2:25">
      <c r="C36">
        <f>EOMONTH(C31,0)</f>
        <v>43251</v>
      </c>
    </row>
  </sheetData>
  <mergeCells count="10">
    <mergeCell ref="W33:W34"/>
    <mergeCell ref="X33:X34"/>
    <mergeCell ref="B34:C34"/>
    <mergeCell ref="U34:V34"/>
    <mergeCell ref="B33:C33"/>
    <mergeCell ref="M1:N1"/>
    <mergeCell ref="O1:P1"/>
    <mergeCell ref="Q1:R1"/>
    <mergeCell ref="S1:T1"/>
    <mergeCell ref="U1:V1"/>
  </mergeCells>
  <conditionalFormatting sqref="F2:F32">
    <cfRule type="cellIs" dxfId="12" priority="217" operator="equal">
      <formula>0.1</formula>
    </cfRule>
    <cfRule type="cellIs" dxfId="11" priority="218" operator="equal">
      <formula>"0.1"</formula>
    </cfRule>
  </conditionalFormatting>
  <conditionalFormatting sqref="G2:H32">
    <cfRule type="cellIs" dxfId="10" priority="214" operator="greaterThan">
      <formula>0</formula>
    </cfRule>
    <cfRule type="cellIs" dxfId="9" priority="215" operator="between">
      <formula>-0.001%</formula>
      <formula>-0.9999</formula>
    </cfRule>
    <cfRule type="cellIs" dxfId="8" priority="216" operator="equal">
      <formula>-1</formula>
    </cfRule>
  </conditionalFormatting>
  <conditionalFormatting sqref="C2:C32">
    <cfRule type="expression" dxfId="7" priority="199">
      <formula>C2=INDEX(ferie,MATCH(C2,ferie,0))</formula>
    </cfRule>
  </conditionalFormatting>
  <conditionalFormatting sqref="L2:L32">
    <cfRule type="expression" dxfId="6" priority="86" stopIfTrue="1">
      <formula>ISERROR(L2)</formula>
    </cfRule>
  </conditionalFormatting>
  <conditionalFormatting sqref="C2:C32">
    <cfRule type="expression" dxfId="5" priority="4">
      <formula>C2=INDEX(ferie,MATCH(C2,ferie,0))</formula>
    </cfRule>
  </conditionalFormatting>
  <conditionalFormatting sqref="A2:AA32">
    <cfRule type="expression" dxfId="4" priority="2">
      <formula>$B2="dimanche"</formula>
    </cfRule>
  </conditionalFormatting>
  <conditionalFormatting sqref="C2:C32">
    <cfRule type="expression" dxfId="3" priority="1">
      <formula>C2=INDEX(date_importante,MATCH(C2,date_importante,0))</formula>
    </cfRule>
  </conditionalFormatting>
  <conditionalFormatting sqref="J2:J32">
    <cfRule type="cellIs" dxfId="2" priority="236" stopIfTrue="1" operator="equal">
      <formula>0</formula>
    </cfRule>
    <cfRule type="cellIs" dxfId="1" priority="237" stopIfTrue="1" operator="lessThan">
      <formula>#REF!</formula>
    </cfRule>
    <cfRule type="cellIs" dxfId="0" priority="238" stopIfTrue="1" operator="greaterThan">
      <formula>#REF!</formula>
    </cfRule>
  </conditionalFormatting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9">
    <tabColor rgb="FF00B0F0"/>
  </sheetPr>
  <dimension ref="A1:Z2"/>
  <sheetViews>
    <sheetView workbookViewId="0">
      <pane ySplit="2" topLeftCell="A3" activePane="bottomLeft" state="frozen"/>
      <selection pane="bottomLeft" activeCell="A2" sqref="A2"/>
    </sheetView>
  </sheetViews>
  <sheetFormatPr baseColWidth="10" defaultRowHeight="15"/>
  <cols>
    <col min="2" max="2" width="11.42578125" style="87"/>
  </cols>
  <sheetData>
    <row r="1" spans="1:26" ht="15.75" thickBot="1"/>
    <row r="2" spans="1:26" ht="33.75" customHeight="1">
      <c r="A2" s="35" t="s">
        <v>588</v>
      </c>
      <c r="B2" s="129" t="s">
        <v>589</v>
      </c>
      <c r="C2" s="35" t="s">
        <v>570</v>
      </c>
      <c r="D2" s="35" t="s">
        <v>571</v>
      </c>
      <c r="E2" s="35" t="s">
        <v>557</v>
      </c>
      <c r="F2" s="35" t="s">
        <v>572</v>
      </c>
      <c r="G2" s="36" t="s">
        <v>573</v>
      </c>
      <c r="H2" s="37" t="s">
        <v>574</v>
      </c>
      <c r="I2" s="38" t="s">
        <v>575</v>
      </c>
      <c r="J2" s="39" t="s">
        <v>576</v>
      </c>
      <c r="K2" s="40" t="s">
        <v>577</v>
      </c>
      <c r="L2" s="135" t="s">
        <v>578</v>
      </c>
      <c r="M2" s="136"/>
      <c r="N2" s="137" t="s">
        <v>579</v>
      </c>
      <c r="O2" s="138"/>
      <c r="P2" s="139" t="s">
        <v>580</v>
      </c>
      <c r="Q2" s="140"/>
      <c r="R2" s="141" t="s">
        <v>581</v>
      </c>
      <c r="S2" s="142"/>
      <c r="T2" s="143" t="s">
        <v>438</v>
      </c>
      <c r="U2" s="144"/>
      <c r="V2" s="93" t="s">
        <v>582</v>
      </c>
      <c r="W2" s="94" t="s">
        <v>583</v>
      </c>
      <c r="X2" s="94" t="s">
        <v>584</v>
      </c>
      <c r="Y2" s="128" t="s">
        <v>623</v>
      </c>
      <c r="Z2" s="88" t="s">
        <v>624</v>
      </c>
    </row>
  </sheetData>
  <mergeCells count="5">
    <mergeCell ref="L2:M2"/>
    <mergeCell ref="N2:O2"/>
    <mergeCell ref="P2:Q2"/>
    <mergeCell ref="R2:S2"/>
    <mergeCell ref="T2:U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4"/>
  <dimension ref="H20"/>
  <sheetViews>
    <sheetView tabSelected="1" workbookViewId="0">
      <selection activeCell="H24" sqref="H24"/>
    </sheetView>
  </sheetViews>
  <sheetFormatPr baseColWidth="10" defaultRowHeight="15"/>
  <sheetData>
    <row r="20" spans="8:8">
      <c r="H20" t="s">
        <v>630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TCD</vt:lpstr>
      <vt:lpstr>bdd</vt:lpstr>
      <vt:lpstr>PK</vt:lpstr>
      <vt:lpstr>Date_importante</vt:lpstr>
      <vt:lpstr>BUDGET2018</vt:lpstr>
      <vt:lpstr>CA</vt:lpstr>
      <vt:lpstr>A_LA_SUITE</vt:lpstr>
      <vt:lpstr>Comptage_caisse</vt:lpstr>
      <vt:lpstr>article</vt:lpstr>
      <vt:lpstr>date_importante</vt:lpstr>
      <vt:lpstr>ferie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FP.FR.NANTES.CC BEAULIEU NEAU</dc:creator>
  <cp:lastModifiedBy>AnneC</cp:lastModifiedBy>
  <cp:lastPrinted>2018-04-10T09:32:20Z</cp:lastPrinted>
  <dcterms:created xsi:type="dcterms:W3CDTF">2017-06-01T11:34:38Z</dcterms:created>
  <dcterms:modified xsi:type="dcterms:W3CDTF">2018-05-29T09:40:58Z</dcterms:modified>
</cp:coreProperties>
</file>