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127" codeName="{1563B04E-AB91-75FE-B8BC-B18F01832D57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L:\FINANCE\COMPTABILITÉ\UTILISATEURS\DAVID\Bon de commande\"/>
    </mc:Choice>
  </mc:AlternateContent>
  <bookViews>
    <workbookView xWindow="0" yWindow="0" windowWidth="28800" windowHeight="12795"/>
  </bookViews>
  <sheets>
    <sheet name="BON DE COMMANDE" sheetId="1" r:id="rId1"/>
    <sheet name="Liste des fournisseurs" sheetId="4" state="hidden" r:id="rId2"/>
    <sheet name="Liste des acheteurs" sheetId="5" state="hidden" r:id="rId3"/>
    <sheet name="FAMILLE PROJET" sheetId="6" state="hidden" r:id="rId4"/>
    <sheet name="Liste de prix" sheetId="3" state="hidden" r:id="rId5"/>
    <sheet name="Listcom" sheetId="2" state="hidden" r:id="rId6"/>
  </sheets>
  <definedNames>
    <definedName name="_xlnm._FilterDatabase" localSheetId="4" hidden="1">'Liste de prix'!$A$1:$K$1</definedName>
    <definedName name="Client">Listcom!#REF!</definedName>
    <definedName name="Date">Listcom!#REF!</definedName>
    <definedName name="Montant">Listcom!#REF!</definedName>
    <definedName name="Nrcom">Listcom!#REF!</definedName>
    <definedName name="Nrcomcomp">Listcom!#REF!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34" i="3" l="1"/>
  <c r="D233" i="3"/>
  <c r="D146" i="3"/>
  <c r="D131" i="3"/>
  <c r="D115" i="3"/>
  <c r="D113" i="3"/>
  <c r="D107" i="3"/>
  <c r="D106" i="3"/>
  <c r="D105" i="3"/>
  <c r="D104" i="3"/>
  <c r="D103" i="3"/>
  <c r="D100" i="3"/>
  <c r="D99" i="3"/>
  <c r="D96" i="3"/>
  <c r="D80" i="3"/>
  <c r="D79" i="3"/>
  <c r="D78" i="3"/>
  <c r="D77" i="3"/>
  <c r="D75" i="3"/>
  <c r="D74" i="3"/>
  <c r="D73" i="3"/>
  <c r="D65" i="3"/>
  <c r="D63" i="3"/>
  <c r="D62" i="3"/>
  <c r="D39" i="3"/>
  <c r="D38" i="3"/>
  <c r="D37" i="3"/>
  <c r="G43" i="1" l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47" i="1" l="1"/>
  <c r="G50" i="1" s="1"/>
  <c r="G49" i="1" l="1"/>
  <c r="G51" i="1" s="1"/>
</calcChain>
</file>

<file path=xl/comments1.xml><?xml version="1.0" encoding="utf-8"?>
<comments xmlns="http://schemas.openxmlformats.org/spreadsheetml/2006/main">
  <authors>
    <author>David Cote Trudeau</author>
  </authors>
  <commentList>
    <comment ref="D7" authorId="0" shapeId="0">
      <text>
        <r>
          <rPr>
            <sz val="9"/>
            <color indexed="81"/>
            <rFont val="Tahoma"/>
            <family val="2"/>
          </rPr>
          <t xml:space="preserve">
Inserer un calendrier
</t>
        </r>
      </text>
    </comment>
    <comment ref="D23" authorId="0" shapeId="0">
      <text>
        <r>
          <rPr>
            <sz val="9"/>
            <color indexed="81"/>
            <rFont val="Tahoma"/>
            <family val="2"/>
          </rPr>
          <t xml:space="preserve">
inserer un calendrier
</t>
        </r>
      </text>
    </comment>
    <comment ref="B30" authorId="0" shapeId="0">
      <text>
        <r>
          <rPr>
            <sz val="9"/>
            <color indexed="81"/>
            <rFont val="Tahoma"/>
            <family val="2"/>
          </rPr>
          <t xml:space="preserve">
LISTE DÉROULANTE SELON LE FOURNISSEURS
</t>
        </r>
      </text>
    </comment>
    <comment ref="C30" authorId="0" shapeId="0">
      <text>
        <r>
          <rPr>
            <sz val="9"/>
            <color indexed="81"/>
            <rFont val="Tahoma"/>
            <family val="2"/>
          </rPr>
          <t xml:space="preserve">
recherche v pour description et le prix
</t>
        </r>
      </text>
    </comment>
  </commentList>
</comments>
</file>

<file path=xl/sharedStrings.xml><?xml version="1.0" encoding="utf-8"?>
<sst xmlns="http://schemas.openxmlformats.org/spreadsheetml/2006/main" count="1709" uniqueCount="935">
  <si>
    <t>DATE:</t>
  </si>
  <si>
    <t>BON DE COMMANDE N°:</t>
  </si>
  <si>
    <t>ORDER NO:</t>
  </si>
  <si>
    <t>BON DE COMMANDE À L'INTENTION DE :</t>
  </si>
  <si>
    <t>COORDNNÉES DE LIVRAISON:</t>
  </si>
  <si>
    <t>PURCHASE ORDER FOR:</t>
  </si>
  <si>
    <t>SHIPPING INFORMATION:</t>
  </si>
  <si>
    <t>NOM:</t>
  </si>
  <si>
    <t>NAME:</t>
  </si>
  <si>
    <t>ADRESSE:</t>
  </si>
  <si>
    <t>ADRESS:</t>
  </si>
  <si>
    <t>VILLE:</t>
  </si>
  <si>
    <t>PROV:</t>
  </si>
  <si>
    <t>CITY:</t>
  </si>
  <si>
    <t>AUTRES:</t>
  </si>
  <si>
    <t>TEL:</t>
  </si>
  <si>
    <t>CP:</t>
  </si>
  <si>
    <t>PHONE:</t>
  </si>
  <si>
    <t>PC:</t>
  </si>
  <si>
    <t>N° DE PROJET SPÉCIFIQUE:</t>
  </si>
  <si>
    <t>DATE REQUISE:</t>
  </si>
  <si>
    <t>PROJET NO.</t>
  </si>
  <si>
    <t>DATE REQUIRED</t>
  </si>
  <si>
    <t>ORDER BY:</t>
  </si>
  <si>
    <t xml:space="preserve">IMMÉDIATEMENT </t>
  </si>
  <si>
    <t>RUSH</t>
  </si>
  <si>
    <t>QUANTITÉ</t>
  </si>
  <si>
    <t>N° ARTICLE</t>
  </si>
  <si>
    <t>DESCRIPTION</t>
  </si>
  <si>
    <t>PRIX</t>
  </si>
  <si>
    <t>MONTANT</t>
  </si>
  <si>
    <t>FAMILLE PROJET</t>
  </si>
  <si>
    <t>QUANTITY</t>
  </si>
  <si>
    <t>ITEM N°</t>
  </si>
  <si>
    <t>PRICE</t>
  </si>
  <si>
    <t>AMOUNT</t>
  </si>
  <si>
    <t>PROJET N°</t>
  </si>
  <si>
    <t>COMMENTAIRES/COMMENTS</t>
  </si>
  <si>
    <t>Sous Total:</t>
  </si>
  <si>
    <t>subtotal:</t>
  </si>
  <si>
    <t>SIGNATURE ACHETEUR:</t>
  </si>
  <si>
    <t>TPS/GST</t>
  </si>
  <si>
    <t>TVQ/QST</t>
  </si>
  <si>
    <t xml:space="preserve">SIGNATURE AUTORISATION: </t>
  </si>
  <si>
    <t>TOTAL</t>
  </si>
  <si>
    <t>Endroit 1</t>
  </si>
  <si>
    <t>Endroit 2</t>
  </si>
  <si>
    <t>Nrcom</t>
  </si>
  <si>
    <t>Date</t>
  </si>
  <si>
    <t>Client</t>
  </si>
  <si>
    <t>Nrcomcomp</t>
  </si>
  <si>
    <t>COMMANDE PAR:</t>
  </si>
  <si>
    <t>ghtt</t>
  </si>
  <si>
    <t>00001 / 2016</t>
  </si>
  <si>
    <t>BON DE COMMANDE / PURCHASE ORDER : N° 00001 / 2016</t>
  </si>
  <si>
    <t>00001 / 2016 ghtt</t>
  </si>
  <si>
    <t>Nom</t>
  </si>
  <si>
    <t>Adresse</t>
  </si>
  <si>
    <t>Ville</t>
  </si>
  <si>
    <t>Tel</t>
  </si>
  <si>
    <t>Prov.</t>
  </si>
  <si>
    <t>Code Postal</t>
  </si>
  <si>
    <t>22555, AUT. TRANSCANNADIENNE</t>
  </si>
  <si>
    <t>SENNEVILLE</t>
  </si>
  <si>
    <t>514-457-7801</t>
  </si>
  <si>
    <t>QC</t>
  </si>
  <si>
    <t xml:space="preserve">POWER &amp; TELEPHONE SUPPLY OF CANADA LTD. </t>
  </si>
  <si>
    <t xml:space="preserve">CP 15541 SUCC A        </t>
  </si>
  <si>
    <t xml:space="preserve">TORONTO   </t>
  </si>
  <si>
    <t>ON</t>
  </si>
  <si>
    <t>901-866-3070</t>
  </si>
  <si>
    <t>M5W 1C1</t>
  </si>
  <si>
    <t>H9X 3L7</t>
  </si>
  <si>
    <t xml:space="preserve">VIDEOTRON S.E.N.C.  </t>
  </si>
  <si>
    <t xml:space="preserve">CP 11427 SUCC CENTRE VILLE         </t>
  </si>
  <si>
    <t xml:space="preserve">MONTREAL   </t>
  </si>
  <si>
    <t>H3C 5H6</t>
  </si>
  <si>
    <t>514-380-7631</t>
  </si>
  <si>
    <t xml:space="preserve">GUILLEVIN INTERNATIONAL CIE.   </t>
  </si>
  <si>
    <t xml:space="preserve">301-6555 BOUL METROPOLITAIN E            </t>
  </si>
  <si>
    <t xml:space="preserve">MONTREAL       </t>
  </si>
  <si>
    <t>H1P 3H3</t>
  </si>
  <si>
    <t>514-329-2500</t>
  </si>
  <si>
    <t xml:space="preserve">ACKLANDS-GRAINGER INC.       </t>
  </si>
  <si>
    <t xml:space="preserve">CP 2970 SUCC MAIN             </t>
  </si>
  <si>
    <t xml:space="preserve">WINNIPEG        </t>
  </si>
  <si>
    <t>MB</t>
  </si>
  <si>
    <t>R3C 4B5</t>
  </si>
  <si>
    <t>514-352-1029</t>
  </si>
  <si>
    <t xml:space="preserve">AEROCHEM INC.         </t>
  </si>
  <si>
    <t xml:space="preserve">910 RUE BERGAR     </t>
  </si>
  <si>
    <t xml:space="preserve">LAVAL  </t>
  </si>
  <si>
    <t>450-667-2376</t>
  </si>
  <si>
    <t>H7L 5A1</t>
  </si>
  <si>
    <t xml:space="preserve">ALLIANCE CORPORATION   </t>
  </si>
  <si>
    <t xml:space="preserve">2395, BLVD MEADOWPINE        </t>
  </si>
  <si>
    <t xml:space="preserve">MISSISSAUGA         </t>
  </si>
  <si>
    <t>L5N 7W6</t>
  </si>
  <si>
    <t>514-409-4003</t>
  </si>
  <si>
    <t xml:space="preserve">ANIXTER CANADA INC.  </t>
  </si>
  <si>
    <t xml:space="preserve">CP 11792 SUCC CENTRE VILLE   </t>
  </si>
  <si>
    <t xml:space="preserve">MONTREAL  </t>
  </si>
  <si>
    <t>H3C 0C6</t>
  </si>
  <si>
    <t>514-636-3636</t>
  </si>
  <si>
    <t xml:space="preserve">CABLEVISION DU NORD DE QUEBEC INC.    </t>
  </si>
  <si>
    <t xml:space="preserve">45, BOUL. HOTEL DE VILLE       </t>
  </si>
  <si>
    <t xml:space="preserve">VAL D'OR   </t>
  </si>
  <si>
    <t>J9P 2M5</t>
  </si>
  <si>
    <t>800-567-6353</t>
  </si>
  <si>
    <t xml:space="preserve">CENTRE DE LOCATION ARCO         </t>
  </si>
  <si>
    <t xml:space="preserve">6625 LOUIS-SICARD      </t>
  </si>
  <si>
    <t xml:space="preserve">ST-LÉONARD     </t>
  </si>
  <si>
    <t>H1P 1T3</t>
  </si>
  <si>
    <t>514-328-8881</t>
  </si>
  <si>
    <t xml:space="preserve">COMTEST COMMUNICATIONS PRODUCTS LTD.  </t>
  </si>
  <si>
    <t xml:space="preserve">100-1 RUE RAYMOND   </t>
  </si>
  <si>
    <t xml:space="preserve">OTTAWA    </t>
  </si>
  <si>
    <t>613-226-2301</t>
  </si>
  <si>
    <t>K1R 1A2</t>
  </si>
  <si>
    <t xml:space="preserve">DELCOM (COPISCOPE INC.)             </t>
  </si>
  <si>
    <t xml:space="preserve">460 BOUL MONTPELLIER       </t>
  </si>
  <si>
    <t xml:space="preserve">SAINT-LAURENT    </t>
  </si>
  <si>
    <t>H4N 2G7</t>
  </si>
  <si>
    <t>514-744-3610</t>
  </si>
  <si>
    <t xml:space="preserve">ECHELLES WARWICK INC.        </t>
  </si>
  <si>
    <t xml:space="preserve">1 RUE DU PARC   </t>
  </si>
  <si>
    <t xml:space="preserve">WARWICK       </t>
  </si>
  <si>
    <t>J0A 1M0</t>
  </si>
  <si>
    <t>819-358-5444</t>
  </si>
  <si>
    <t xml:space="preserve">ENTREPRISES LE GUERRIER (LES)        </t>
  </si>
  <si>
    <t xml:space="preserve">3020 RUE DES FABRICANTS    </t>
  </si>
  <si>
    <t xml:space="preserve">TERREBONNE       </t>
  </si>
  <si>
    <t>450-477-1880</t>
  </si>
  <si>
    <t>J6Y 2A6</t>
  </si>
  <si>
    <t xml:space="preserve">EXFO INC.          </t>
  </si>
  <si>
    <t xml:space="preserve">400 AV GODIN  </t>
  </si>
  <si>
    <t xml:space="preserve">QUEBEC      </t>
  </si>
  <si>
    <t>800-663-3936</t>
  </si>
  <si>
    <t>G1M 2K2</t>
  </si>
  <si>
    <t xml:space="preserve">FLAVIO MARCON          </t>
  </si>
  <si>
    <t xml:space="preserve">1 RUE DE MAGOG      </t>
  </si>
  <si>
    <t xml:space="preserve">BLAINVILLE     </t>
  </si>
  <si>
    <t>450-434-9227</t>
  </si>
  <si>
    <t>J7B 1S1</t>
  </si>
  <si>
    <t xml:space="preserve">GAZTEK  INC.              </t>
  </si>
  <si>
    <t xml:space="preserve">358-1804 BOUL LE CORBUSIER       </t>
  </si>
  <si>
    <t>H7S 2N3</t>
  </si>
  <si>
    <t>450-629-4848</t>
  </si>
  <si>
    <t xml:space="preserve">99, RUE ÉMILIEN-MARCOUX, SUITE 105    </t>
  </si>
  <si>
    <t xml:space="preserve">JF TECH INC.          </t>
  </si>
  <si>
    <t>J7C 0B4</t>
  </si>
  <si>
    <t xml:space="preserve">BLAINVILLE    </t>
  </si>
  <si>
    <t>450-435-3637</t>
  </si>
  <si>
    <t>MULTISOURCE COMMUNICATIONS INC.</t>
  </si>
  <si>
    <t xml:space="preserve">27 Legend CRT # 10103        </t>
  </si>
  <si>
    <t xml:space="preserve">ANCASTER   </t>
  </si>
  <si>
    <t>L9K 1P3</t>
  </si>
  <si>
    <t>416-816-2217</t>
  </si>
  <si>
    <t xml:space="preserve">O-M6 TECHNOLOGIES      </t>
  </si>
  <si>
    <t xml:space="preserve">14163, ROUTE 117 , SUITE 90                  </t>
  </si>
  <si>
    <t xml:space="preserve">MIRABEL         </t>
  </si>
  <si>
    <t>J7J 1M3</t>
  </si>
  <si>
    <t>450-979-2275</t>
  </si>
  <si>
    <t xml:space="preserve">TRISPEC COMMUNICATIONS INC.    </t>
  </si>
  <si>
    <t xml:space="preserve">8500 RUE PASCAL-GAGNON      </t>
  </si>
  <si>
    <t xml:space="preserve">SAINT-LEONARD        </t>
  </si>
  <si>
    <t>H1P 1Y4</t>
  </si>
  <si>
    <t>800-363-7810</t>
  </si>
  <si>
    <t xml:space="preserve">TVC COMMUNICATIONS CANADA   </t>
  </si>
  <si>
    <t xml:space="preserve">CP 3407 SUCC INDUSTRIAL PARK                 </t>
  </si>
  <si>
    <t xml:space="preserve">MARKHAM        </t>
  </si>
  <si>
    <t>L3R 6G7</t>
  </si>
  <si>
    <t>717-838-3306</t>
  </si>
  <si>
    <t>Numéro de produit</t>
  </si>
  <si>
    <t xml:space="preserve">Nom </t>
  </si>
  <si>
    <t>Quantité</t>
  </si>
  <si>
    <t>Prix Unitaire</t>
  </si>
  <si>
    <t>UNITÉ MESURE</t>
  </si>
  <si>
    <t>commentaires</t>
  </si>
  <si>
    <t>RÉFÉRENCE FACTURE</t>
  </si>
  <si>
    <t>DATE</t>
  </si>
  <si>
    <t>Ancien prix</t>
  </si>
  <si>
    <t>date de modification</t>
  </si>
  <si>
    <t>JD145</t>
  </si>
  <si>
    <t>SACS DECHETS ECOLOGO T FORT 42X48 NOIR 150/CA</t>
  </si>
  <si>
    <t>EA</t>
  </si>
  <si>
    <t>10152692-00</t>
  </si>
  <si>
    <t>12-04-2016</t>
  </si>
  <si>
    <t>PE520</t>
  </si>
  <si>
    <t>FILM ETIRABLE 14/ X 150012 MICRON CALIBRE 47</t>
  </si>
  <si>
    <t>PF235</t>
  </si>
  <si>
    <t>BOITE RUBAN 48MM*132M 2/'' X432 MIL TRANSPARENT</t>
  </si>
  <si>
    <t>PF508</t>
  </si>
  <si>
    <t>RUBAN-CACHE USAGE GEN 20 1+ 48MM X 55M</t>
  </si>
  <si>
    <t>SAN720</t>
  </si>
  <si>
    <t>GANTS PRO-FIT, SERIE 1.5 NOIR TAILLE 8</t>
  </si>
  <si>
    <t>10051902-00</t>
  </si>
  <si>
    <t>02-04-2016</t>
  </si>
  <si>
    <t>SAN721</t>
  </si>
  <si>
    <t>GANTS PRO-FIT, SERIE 1.5 NOIR TAILLE 9</t>
  </si>
  <si>
    <t>10214017-00</t>
  </si>
  <si>
    <t>19-05-2016</t>
  </si>
  <si>
    <t>SAN722</t>
  </si>
  <si>
    <t>GANTS PRO-FIT, SERIE 1.5 NOIR TAILLE 10</t>
  </si>
  <si>
    <t>SAN723</t>
  </si>
  <si>
    <t>GANTS PRO-FIT, SERIE 1.5 NOIR TAILLE 11</t>
  </si>
  <si>
    <t>SAP321</t>
  </si>
  <si>
    <t>GANTS NITRILE JETABLE POUDRE MOYEN 100/B</t>
  </si>
  <si>
    <t>BOITE DE 100</t>
  </si>
  <si>
    <t>288964-00</t>
  </si>
  <si>
    <t>01-12-2015</t>
  </si>
  <si>
    <t>SAP322</t>
  </si>
  <si>
    <t>GANTS, NITRILE JETABLE A POUDRE GRAND 100/B</t>
  </si>
  <si>
    <t>SAP323</t>
  </si>
  <si>
    <t>GANTS NITRILE JETABLE POUDRE TGRAND 100/B</t>
  </si>
  <si>
    <t>SEA282</t>
  </si>
  <si>
    <t>GANTS, THERMIQUE ACRYL, LATEX PAUME RIDE FLYL,11</t>
  </si>
  <si>
    <t>SEC801</t>
  </si>
  <si>
    <t>GAUTNS PAUME CAOUTCH BOUB. LES ACRYLIQUE VIS 11</t>
  </si>
  <si>
    <t>SEE934</t>
  </si>
  <si>
    <t>GANT POLY/COTON LEGER MOYEN</t>
  </si>
  <si>
    <t>SET315</t>
  </si>
  <si>
    <t>LUNETTES Z2400 MONTURE/L ENTILLE TRANSPARENTE</t>
  </si>
  <si>
    <t>SH142</t>
  </si>
  <si>
    <t>CASQUE PROTECTEUR, JAUNE A SUSOENSION A ROCHET</t>
  </si>
  <si>
    <t>TTU686</t>
  </si>
  <si>
    <t>BOUTEILLE JETABLE 14 OX PROPANE</t>
  </si>
  <si>
    <t>TTU687</t>
  </si>
  <si>
    <t>BOUTEILLE JETABLE 14 OX PROPYLÈNE</t>
  </si>
  <si>
    <t>SEE935</t>
  </si>
  <si>
    <t>GANT POLY/COTON LEGER GRAND</t>
  </si>
  <si>
    <t>221617-00</t>
  </si>
  <si>
    <t>19-10-2015</t>
  </si>
  <si>
    <t>KH601</t>
  </si>
  <si>
    <t>CALE ROUE EN CAOUTCHOUC A BOULON ŒIL 6HX8LAX9''L</t>
  </si>
  <si>
    <t>163296-00</t>
  </si>
  <si>
    <t>09-09-2015</t>
  </si>
  <si>
    <t>SG418</t>
  </si>
  <si>
    <t>VISIERE CLAIRE MOULEE PR OPIONATE 8 1/2X15X.060</t>
  </si>
  <si>
    <t>120604-00</t>
  </si>
  <si>
    <t>11-08-2015</t>
  </si>
  <si>
    <t>138-1725</t>
  </si>
  <si>
    <t>ADAPTATEUR PR VISIERE JA CKS337MONTE SUR CORDON</t>
  </si>
  <si>
    <t>Fournisseurs</t>
  </si>
  <si>
    <t xml:space="preserve">TENAQUIP LIMITED            </t>
  </si>
  <si>
    <t xml:space="preserve">TENAQUIP LIMITED         </t>
  </si>
  <si>
    <t>FLAT TAPSCRW #8 3/4 LONG 100 BG</t>
  </si>
  <si>
    <t>BG</t>
  </si>
  <si>
    <t>404581-00</t>
  </si>
  <si>
    <t>23-11-2015</t>
  </si>
  <si>
    <t>PAN TAPSCRW #8 1 1/4 X LG 100BG</t>
  </si>
  <si>
    <t>427318-00</t>
  </si>
  <si>
    <t>05-07-2016</t>
  </si>
  <si>
    <t>PAN TAPSCRW #14 X2''' LONG 50/BG</t>
  </si>
  <si>
    <t>394386-00</t>
  </si>
  <si>
    <t>21-08-2015</t>
  </si>
  <si>
    <t>FILLED CABLE CLEAN KIT 600PR</t>
  </si>
  <si>
    <t>416051-02</t>
  </si>
  <si>
    <t>28-03-2016</t>
  </si>
  <si>
    <t>CST625 .625 COMB/STRIPPING</t>
  </si>
  <si>
    <t>416051-01</t>
  </si>
  <si>
    <t>22-03-2016</t>
  </si>
  <si>
    <t>QRT500 CORING QRT500 TOOL</t>
  </si>
  <si>
    <t>391326-04</t>
  </si>
  <si>
    <t>07-08-2015</t>
  </si>
  <si>
    <t>INSTALLER BIT 3/8 X 18''</t>
  </si>
  <si>
    <t>411803-00</t>
  </si>
  <si>
    <t>05-02-2016</t>
  </si>
  <si>
    <t xml:space="preserve">KNIFE CABLE SPLICER FULL SIZE HEAVY DUTY HANDLE </t>
  </si>
  <si>
    <t>419741-00</t>
  </si>
  <si>
    <t>22-04-2016</t>
  </si>
  <si>
    <t>COAXIAL STRIPPER 1/8'' - 7/32'' ADJ BLADES</t>
  </si>
  <si>
    <t>396108-01</t>
  </si>
  <si>
    <t>10-09-2015</t>
  </si>
  <si>
    <t>F0103S STRIPPER 125 MICRON</t>
  </si>
  <si>
    <t>413882-00</t>
  </si>
  <si>
    <t>26-02-2016</t>
  </si>
  <si>
    <t>2 WAY HORIZONTAL SPLITTER</t>
  </si>
  <si>
    <t>427277-00</t>
  </si>
  <si>
    <t>ZDS4DGH10 4-WAY SPLITTER 1 GHZ</t>
  </si>
  <si>
    <t>41595-00</t>
  </si>
  <si>
    <t>03-03-2016</t>
  </si>
  <si>
    <t>SPLITTER RF 8-WAY 1GHZ DGTL CAPBLE ZINC PLATED</t>
  </si>
  <si>
    <t>404606-00</t>
  </si>
  <si>
    <t>24-11-2015</t>
  </si>
  <si>
    <t>CLAMP C SPAN ALUM PLATES</t>
  </si>
  <si>
    <t>PRIX POUR 100 = 123,00</t>
  </si>
  <si>
    <t>HOOK WIRE DROP (RAMS HORN</t>
  </si>
  <si>
    <t>PRIX POUR 100 = 11,00</t>
  </si>
  <si>
    <t>398199-00</t>
  </si>
  <si>
    <t>21-09-2015</t>
  </si>
  <si>
    <t>5/16'' x 3 1/2'' LONG DRIVE HOOK</t>
  </si>
  <si>
    <t>PRIX POUR 100=34.50</t>
  </si>
  <si>
    <t>ENCLOSURE SPLICE 6/59 608082-000</t>
  </si>
  <si>
    <t>401488-00</t>
  </si>
  <si>
    <t>23-10-2015</t>
  </si>
  <si>
    <t>END PLATE REMOVAL TOOL ARMADILLO SERIES</t>
  </si>
  <si>
    <t>394674-00</t>
  </si>
  <si>
    <t>28-08-2015</t>
  </si>
  <si>
    <t>CASE POWER END PLATE CUTTER</t>
  </si>
  <si>
    <t>395179-00</t>
  </si>
  <si>
    <t>23-09-2015</t>
  </si>
  <si>
    <t>END PLATE CUTTER &amp; BLADE KIT</t>
  </si>
  <si>
    <t>BEARING BLOCK SQUARE RAIL DWG 1862B R2</t>
  </si>
  <si>
    <t>391799-00</t>
  </si>
  <si>
    <t>18-08-2015</t>
  </si>
  <si>
    <t>SLEEVE SPL SMOUV-1120-01 SMOUV 62MM</t>
  </si>
  <si>
    <t>416051-00</t>
  </si>
  <si>
    <t>17-03-2016</t>
  </si>
  <si>
    <t>1X30</t>
  </si>
  <si>
    <t>TAPE BUTYL 1/8 X 1/2'' X 30</t>
  </si>
  <si>
    <t>3MTEMFLEX</t>
  </si>
  <si>
    <t>TAPE BLACK ELECTRICAL TEMFLEX VINYL PVC</t>
  </si>
  <si>
    <t>8000417A</t>
  </si>
  <si>
    <t>BORING BIT 3/8''</t>
  </si>
  <si>
    <t>8000417B</t>
  </si>
  <si>
    <t>BIT BORING 1/2''</t>
  </si>
  <si>
    <t>8000417E</t>
  </si>
  <si>
    <t>BLADE INDIVIDUAL .875</t>
  </si>
  <si>
    <t>8000417G</t>
  </si>
  <si>
    <t>BLADE INDIVIDUAL 1.25</t>
  </si>
  <si>
    <t>8500100012MZ</t>
  </si>
  <si>
    <t>TAPE BLUE REPLANCMENT REEL CLETOP</t>
  </si>
  <si>
    <t>91010143002B</t>
  </si>
  <si>
    <t>MEDIA CONVERTER 100M SC SM 30 KM MC 100FXSC30A</t>
  </si>
  <si>
    <t>401113-00</t>
  </si>
  <si>
    <t>28-10-2015</t>
  </si>
  <si>
    <t>91010157002B</t>
  </si>
  <si>
    <t>MC1000-SFP-FP ONE SFP OPEN SLOT AND RJ-45</t>
  </si>
  <si>
    <t>402958-00</t>
  </si>
  <si>
    <t>12-11-2015</t>
  </si>
  <si>
    <t>CC8002</t>
  </si>
  <si>
    <t>BANANA CABLE CUTTERS</t>
  </si>
  <si>
    <t>CST596711</t>
  </si>
  <si>
    <t xml:space="preserve">TOOL COAX STRP F/RG59 6 7 11 </t>
  </si>
  <si>
    <t>EX6XLPLUS</t>
  </si>
  <si>
    <t>CONNECTOR DROP RG6 CONTI UNIVERSAL CONTINUITY</t>
  </si>
  <si>
    <t>F0D2000</t>
  </si>
  <si>
    <t>SLITTER FIBER OPTIC DROP CABLE</t>
  </si>
  <si>
    <t>394674-01</t>
  </si>
  <si>
    <t>02-09-2015</t>
  </si>
  <si>
    <t>F0DRB25</t>
  </si>
  <si>
    <t>BLADES REPLACEMENT FOR F0D2000 25/PKG</t>
  </si>
  <si>
    <t>PKG</t>
  </si>
  <si>
    <t>393773-02</t>
  </si>
  <si>
    <t>12-08-2015</t>
  </si>
  <si>
    <t>GATOR</t>
  </si>
  <si>
    <t>TOOL CABLE GATOR CLEANER</t>
  </si>
  <si>
    <t>GDE2500</t>
  </si>
  <si>
    <t>12'' YLW .083 OPEN WIRE '' DEADEND</t>
  </si>
  <si>
    <t>414595-00</t>
  </si>
  <si>
    <t>GDE2501</t>
  </si>
  <si>
    <t>PREFORM MESSENGER .109</t>
  </si>
  <si>
    <t>Prix pour 100 = 149,95 mais on commande à l'unité</t>
  </si>
  <si>
    <t>GF811</t>
  </si>
  <si>
    <t>SPLICE 3 GHZ F-81 CONNECTOR</t>
  </si>
  <si>
    <t>PRIX POUR 100= 25.00</t>
  </si>
  <si>
    <t>417605-00</t>
  </si>
  <si>
    <t>04-04-2016</t>
  </si>
  <si>
    <t>GTT7</t>
  </si>
  <si>
    <t>TOOL 7'' LOCKING TERMINATOR</t>
  </si>
  <si>
    <t>J7956</t>
  </si>
  <si>
    <t>CLAMP B STRND GROUND</t>
  </si>
  <si>
    <t>NWMPLS</t>
  </si>
  <si>
    <t>MOUNTING BRACKET WITH SCREWS</t>
  </si>
  <si>
    <t>PTYLIC</t>
  </si>
  <si>
    <t>TAG YELLOW BLANK</t>
  </si>
  <si>
    <t>404606-04</t>
  </si>
  <si>
    <t>31-12-2015</t>
  </si>
  <si>
    <t>PVGR4</t>
  </si>
  <si>
    <t>ROD GRD 4' COPPER W/GRD CLAMP</t>
  </si>
  <si>
    <t>RMBLSW050COIL</t>
  </si>
  <si>
    <t>SPIRALWRAPBLK 1/2''X 100 100 FT ROLL SPIRAL WRAP</t>
  </si>
  <si>
    <t>RL</t>
  </si>
  <si>
    <t>RMBLSW075COIL</t>
  </si>
  <si>
    <t>SPIRALWRAPBLK 3/4''X 100 100 FT ROLL SPIRAL WRAP</t>
  </si>
  <si>
    <t>RTV108</t>
  </si>
  <si>
    <t>SILICONE CLEAR RUBBER 10 OZ</t>
  </si>
  <si>
    <t>404606-02</t>
  </si>
  <si>
    <t>30-11-2015</t>
  </si>
  <si>
    <t>S010532</t>
  </si>
  <si>
    <t>SPLICING WORKSTATION</t>
  </si>
  <si>
    <t>391326-03</t>
  </si>
  <si>
    <t>SC031</t>
  </si>
  <si>
    <t>NON MESSENGER S SPAN CLAMP</t>
  </si>
  <si>
    <t>PRIX POUR 100= 199,20</t>
  </si>
  <si>
    <t>427277-01</t>
  </si>
  <si>
    <t>19-07-2016</t>
  </si>
  <si>
    <t>SC071</t>
  </si>
  <si>
    <t>CLAMP CABLE LASHING</t>
  </si>
  <si>
    <t>PRIX POUR 100 = 45</t>
  </si>
  <si>
    <t>SC12KF811</t>
  </si>
  <si>
    <t>GROUND BLOCK W/F81 PRECISION F81</t>
  </si>
  <si>
    <t>PRIX POUR 100 = 88,00</t>
  </si>
  <si>
    <t>SC13B3</t>
  </si>
  <si>
    <t>STRAP GRD 12'' F/CU OR WATER PIP</t>
  </si>
  <si>
    <t>Prix pour 100 = 126,50 mais on commande à l'unité</t>
  </si>
  <si>
    <t>SC191</t>
  </si>
  <si>
    <t>CLIP CABLE 'U' 6MM</t>
  </si>
  <si>
    <t>PRIX POUR 100 = 1.45</t>
  </si>
  <si>
    <t>SC211</t>
  </si>
  <si>
    <t>CLIP CABLE ''U'' 12/14 AWG</t>
  </si>
  <si>
    <t>PRIX POUR 100 = 2,15</t>
  </si>
  <si>
    <t>SC221</t>
  </si>
  <si>
    <t>CLIP U CABLE F/RG11</t>
  </si>
  <si>
    <t>PRIX POUR 100 = 1,65</t>
  </si>
  <si>
    <t>SC511</t>
  </si>
  <si>
    <t>BONDING CONNECTOR FOR 10/12 AWG</t>
  </si>
  <si>
    <t>PRIX POUR 100= 105,00</t>
  </si>
  <si>
    <t>SMDP39490</t>
  </si>
  <si>
    <t>MARKER Z #0 250 PER ROLL</t>
  </si>
  <si>
    <t>SMDP39491</t>
  </si>
  <si>
    <t>MARKER Z #1 250 PER ROLL</t>
  </si>
  <si>
    <t>SMDP39492</t>
  </si>
  <si>
    <t>MARKER Z #2 250 PER ROLL</t>
  </si>
  <si>
    <t>SMDP39493</t>
  </si>
  <si>
    <t>MARKER Z #3 250 PER ROLL</t>
  </si>
  <si>
    <t>SMDP39494</t>
  </si>
  <si>
    <t>MARKER Z #4 250 PER ROLL</t>
  </si>
  <si>
    <t>SMDP39495</t>
  </si>
  <si>
    <t>MARKER Z #5 250 PER ROLL</t>
  </si>
  <si>
    <t>SMDP39496</t>
  </si>
  <si>
    <t>MARKER Z #6 250 PER ROLL</t>
  </si>
  <si>
    <t>SMDP39497</t>
  </si>
  <si>
    <t>MARKER Z #7 250 PER ROLL</t>
  </si>
  <si>
    <t>SMDP39498</t>
  </si>
  <si>
    <t>MARKER Z #8 250 PER ROLL</t>
  </si>
  <si>
    <t>SMDP39499</t>
  </si>
  <si>
    <t>MARKER Z #9 250 PER ROLL</t>
  </si>
  <si>
    <t>SMDP3949A</t>
  </si>
  <si>
    <t>MARKER Z #A 250 PER ROLL</t>
  </si>
  <si>
    <t>SMDP3949B</t>
  </si>
  <si>
    <t>MARKER Z #B 250 PER ROLL</t>
  </si>
  <si>
    <t>SMDP3949C</t>
  </si>
  <si>
    <t>MARKER Z #C 250 PER ROLL</t>
  </si>
  <si>
    <t>SMDP3949D</t>
  </si>
  <si>
    <t>MARKER Z #D 250 PER ROLL</t>
  </si>
  <si>
    <t>SNS11AS</t>
  </si>
  <si>
    <t>CONNECTOR RG11 OUTDOOR SNS F/MALE</t>
  </si>
  <si>
    <t>SNS1P59</t>
  </si>
  <si>
    <t>CONNECTOR RG59 OUTDOOR SNAP N SEAL</t>
  </si>
  <si>
    <t>PRIX POUR 100 = 29.50</t>
  </si>
  <si>
    <t>SNS1P6</t>
  </si>
  <si>
    <t>CONNECTOR RG6 DROP SNAP N SEAL 1 PC BLUE</t>
  </si>
  <si>
    <t>PRIX POUR 100= 29,50</t>
  </si>
  <si>
    <t>SNSUTL</t>
  </si>
  <si>
    <t>TOOL INSTALLATION F/SNAP-N-SEAL RG59, RG6-</t>
  </si>
  <si>
    <t>T1160LTVB083M</t>
  </si>
  <si>
    <t>CABLE RG 11 60% BRAID PVC BLK LIFETIME 083''MSGR</t>
  </si>
  <si>
    <t>FT</t>
  </si>
  <si>
    <t>PRIX POUR 1000 PIED = 214,65</t>
  </si>
  <si>
    <t>T18716PLN</t>
  </si>
  <si>
    <t>STAPLE METAL T18</t>
  </si>
  <si>
    <t>PRIX POUR 1000=2,05</t>
  </si>
  <si>
    <t>T25M</t>
  </si>
  <si>
    <t>STAPLER</t>
  </si>
  <si>
    <t>T430SS</t>
  </si>
  <si>
    <t>WIRE LASHING 1200'' COIL</t>
  </si>
  <si>
    <t>T660FEB</t>
  </si>
  <si>
    <t>CABLE RG6 60% BRAID BLK UNDERGROUND FLOODED</t>
  </si>
  <si>
    <t>PRIX POUR 1000 PIED = 79,50</t>
  </si>
  <si>
    <t>T660LTVB062M</t>
  </si>
  <si>
    <t>CABLE RG 6 60% BRAID PVC BLK LIFETIME .062 MSGR</t>
  </si>
  <si>
    <t>PRIX POUR 1000 PIED = 115,46</t>
  </si>
  <si>
    <t>T660VBM</t>
  </si>
  <si>
    <t>BRAID PVQ 60% RG6 SERIES BLK FT4</t>
  </si>
  <si>
    <t>PRIX POUR 1000 = 79,42</t>
  </si>
  <si>
    <t>T660VCMSANDBGE</t>
  </si>
  <si>
    <t>RG6 CBL FT4 SANDBEIGE</t>
  </si>
  <si>
    <t>PRIX POUR 1000=81,13</t>
  </si>
  <si>
    <t>T660VCMWHT</t>
  </si>
  <si>
    <t>RG6 CABLE FT4 BX WHT 02391 M-7W</t>
  </si>
  <si>
    <t>PRIX POUR 1000 PIED = 76,15</t>
  </si>
  <si>
    <t>TC28070K10</t>
  </si>
  <si>
    <t>TRAFFIC CONE 28'' 7 LBS TWO COLOUR BLACK BASE</t>
  </si>
  <si>
    <t>TEETH</t>
  </si>
  <si>
    <t>REPLACEMENT CUTTERS FOR GATOR</t>
  </si>
  <si>
    <t>TSTL1</t>
  </si>
  <si>
    <t>POCKET TONER</t>
  </si>
  <si>
    <t>397495-00</t>
  </si>
  <si>
    <t>15-09-2015</t>
  </si>
  <si>
    <t>TY23MX</t>
  </si>
  <si>
    <t>3,62'' BLACK CABLE TIES'' 1000/PKG</t>
  </si>
  <si>
    <t>TY25MX</t>
  </si>
  <si>
    <t>CABLE TIE 7'' 50 LB UV BLACK NYLON SS LOCKING</t>
  </si>
  <si>
    <t>PRIX POUR 100 = 3,85</t>
  </si>
  <si>
    <t>TY27MX</t>
  </si>
  <si>
    <t>TYRAP CONSTRUCTION 14INCH</t>
  </si>
  <si>
    <t>PRIX POUR 100=15</t>
  </si>
  <si>
    <t>UYP812</t>
  </si>
  <si>
    <t>PLUGS YEL PLASTIC 8-10 12X114 BOX/100</t>
  </si>
  <si>
    <t>BOX</t>
  </si>
  <si>
    <t>WP81WH</t>
  </si>
  <si>
    <t>WALLPLATE WHITE CENTER F81 1GHZ</t>
  </si>
  <si>
    <t>PRIX POUR 100=33,75</t>
  </si>
  <si>
    <t>WS500</t>
  </si>
  <si>
    <t>PROTECTOR THREAD 1/2''</t>
  </si>
  <si>
    <t>CABLE625</t>
  </si>
  <si>
    <t>CABLE T-10-625-JBF (J.F. ASPHALT)(24604)</t>
  </si>
  <si>
    <t>M</t>
  </si>
  <si>
    <t>CABLE750</t>
  </si>
  <si>
    <t>CABLE T-10-750-JBF (J.F. ASPHALT)(24704)</t>
  </si>
  <si>
    <t>08-06-2016</t>
  </si>
  <si>
    <t>CABLE500</t>
  </si>
  <si>
    <t>CABLE T-10-500-JBF (J.F. ASPHALT)(24501)</t>
  </si>
  <si>
    <t>TX1015M</t>
  </si>
  <si>
    <t>CABLE FLEX-FEEDR TX15A60-LTVB-109M</t>
  </si>
  <si>
    <t>TX1015</t>
  </si>
  <si>
    <t>CABLE FLEX FEEDER TX15A60-LTVBYR</t>
  </si>
  <si>
    <t>28-04-2016</t>
  </si>
  <si>
    <t>ATTACHE CABLE NYL 500/SAC</t>
  </si>
  <si>
    <t>SAC</t>
  </si>
  <si>
    <t>PRIX POUR 100 = 9,83</t>
  </si>
  <si>
    <t>2026-548042</t>
  </si>
  <si>
    <t>08-07-2016</t>
  </si>
  <si>
    <t>08-03-2016</t>
  </si>
  <si>
    <t>AC2C14X75</t>
  </si>
  <si>
    <t>FIL AC90 2C#14 /75M</t>
  </si>
  <si>
    <t>2026-548090</t>
  </si>
  <si>
    <t>11-07-2016</t>
  </si>
  <si>
    <t>5259VB</t>
  </si>
  <si>
    <t>CONNECTEUR DROIT EN NYLON 15A</t>
  </si>
  <si>
    <t>5256VB</t>
  </si>
  <si>
    <t>FICHE DROITE EN NYLON 15A 2P 3</t>
  </si>
  <si>
    <t>FS15C</t>
  </si>
  <si>
    <t>FS BOX 3/4 PVC 1 G</t>
  </si>
  <si>
    <t>C</t>
  </si>
  <si>
    <t>PRIX POUR 100 = 905,76</t>
  </si>
  <si>
    <t>2026-547298</t>
  </si>
  <si>
    <t>07-06-2016</t>
  </si>
  <si>
    <t>RW6BLK</t>
  </si>
  <si>
    <t>FIL RW #6 CUIVR NOIR 600V</t>
  </si>
  <si>
    <t>ROULEAU DE 300 M</t>
  </si>
  <si>
    <t>2026-547153</t>
  </si>
  <si>
    <t>01-06-2016</t>
  </si>
  <si>
    <t>PLIERS WRENCH</t>
  </si>
  <si>
    <t>2026-544904</t>
  </si>
  <si>
    <t>25-02-2016</t>
  </si>
  <si>
    <t>ELECTRONIC SUPER KNIPS</t>
  </si>
  <si>
    <t>2026-545360</t>
  </si>
  <si>
    <t>14-03-2016</t>
  </si>
  <si>
    <t>MINI PINCES AJUSTABLES 250MM</t>
  </si>
  <si>
    <t>2026-545493</t>
  </si>
  <si>
    <t>COSSE BLEU 1 TROU 14 #6</t>
  </si>
  <si>
    <t>PRIX POUR 100 = 202,36</t>
  </si>
  <si>
    <t>2026-541415</t>
  </si>
  <si>
    <t>21-10-2015</t>
  </si>
  <si>
    <t>MTL2237-20</t>
  </si>
  <si>
    <t>PINCE AMPERE CA/CC</t>
  </si>
  <si>
    <t>16-05-2016</t>
  </si>
  <si>
    <t>CDRTSCSA-YW3XL</t>
  </si>
  <si>
    <t>T-SHIRT CIRCUL CSA JAUNE 3TG</t>
  </si>
  <si>
    <t>JCK25652</t>
  </si>
  <si>
    <t>LUNETTES SECURITE FUMEE PU</t>
  </si>
  <si>
    <t>18-04-2016</t>
  </si>
  <si>
    <t>JCK25650</t>
  </si>
  <si>
    <t>LUNETTES SECURITE TRANSP PURETE LEN</t>
  </si>
  <si>
    <t>MGNPHMX1000</t>
  </si>
  <si>
    <t>AIMANT SUPP IMPR, CAP DE 7 LIVRES</t>
  </si>
  <si>
    <t>08-04-2016</t>
  </si>
  <si>
    <t>CDR TV10R</t>
  </si>
  <si>
    <t>VESTE CIRCUL ORANGE UNIVERSELLE</t>
  </si>
  <si>
    <t>SOLSOL25205LT</t>
  </si>
  <si>
    <t>SOLTERP 25 DÉGRAISSEUR DIÉLECTRIQUE, BARIL 205L = 159KG</t>
  </si>
  <si>
    <t>BARIL</t>
  </si>
  <si>
    <t>1678,64/205=8,1885 $ le litre</t>
  </si>
  <si>
    <t>27-10-2015</t>
  </si>
  <si>
    <t>AC-SCRC20W422624</t>
  </si>
  <si>
    <t xml:space="preserve">BOITIER BELL 20W </t>
  </si>
  <si>
    <t>00001-00541757</t>
  </si>
  <si>
    <t>03-12-2015</t>
  </si>
  <si>
    <t>AC-ANTSUPBELL-GALTR</t>
  </si>
  <si>
    <t>SUPPORT D'ANTENNE GALTRONICS</t>
  </si>
  <si>
    <t>ACDCDISBELL22KA</t>
  </si>
  <si>
    <t>AC/DC DISCONNECT - BELL</t>
  </si>
  <si>
    <t>00001-00542153</t>
  </si>
  <si>
    <t>16-12-2015</t>
  </si>
  <si>
    <t>ACACDISBELL22KA</t>
  </si>
  <si>
    <t>CABINET NEMA 4 , DIM. 10X4X4 APPROUVÉ CSA - BELL MOBILITÉ</t>
  </si>
  <si>
    <t>00001-00540857</t>
  </si>
  <si>
    <t>03-11-2015</t>
  </si>
  <si>
    <t>AC-SC382927ALS</t>
  </si>
  <si>
    <t>AC-SC382927ALS-REV2</t>
  </si>
  <si>
    <t>00001-00540634</t>
  </si>
  <si>
    <t>AC-SUPALU-CCINUTR4</t>
  </si>
  <si>
    <t>ALUMINUM POST MOUNT ANTENNA SUPPORT BRACKET FOR NEW CCI</t>
  </si>
  <si>
    <t>00001-00539765</t>
  </si>
  <si>
    <t>29-09-2015</t>
  </si>
  <si>
    <t>46-NH360QS-DG-F0M</t>
  </si>
  <si>
    <t>ANDREW DUALBAND QUASI OMNI METRO CELL ANTENNA 698-896</t>
  </si>
  <si>
    <t>00001-00538895</t>
  </si>
  <si>
    <t>2'' J-HOOK W/ HAMMER-ON 1/8'' THRU 1/4'' FLANGE SIDE MOUNT PK 50</t>
  </si>
  <si>
    <t>PK</t>
  </si>
  <si>
    <t>PRIX POUR 50 = 234,96</t>
  </si>
  <si>
    <t>721-802377</t>
  </si>
  <si>
    <t>20-05-2016</t>
  </si>
  <si>
    <t>72-F INDUSTRIAL WALL-MT ENCLSR EMPTY-ACCEPTS 12 CCH PANELS</t>
  </si>
  <si>
    <t>721-801706</t>
  </si>
  <si>
    <t>13-05-2016</t>
  </si>
  <si>
    <t>36-F WALL-MT ENCLOSURE EMPTY-ACCPETS 6 CCH PANELS ICH UNIT</t>
  </si>
  <si>
    <t>721-802378</t>
  </si>
  <si>
    <t>SPLICE TRAY HOLDER KIT FOR ICH-06P WITH TRAY BRACKET &amp; RETAINING STRAP</t>
  </si>
  <si>
    <t>721-802615</t>
  </si>
  <si>
    <t>25-05-2016</t>
  </si>
  <si>
    <t>LDF4 7/16 DIN MALE STRAIGHT CONNECTOR POSITIVE STOP</t>
  </si>
  <si>
    <t>721-792683</t>
  </si>
  <si>
    <t>08-02-2016</t>
  </si>
  <si>
    <t>CAT5E AVEC MESSAGER OUTDOOR</t>
  </si>
  <si>
    <t>721-792279</t>
  </si>
  <si>
    <t>03-02-2016</t>
  </si>
  <si>
    <t>OUTIL POUR CONNECTEUR POUR CABLE COAXIAL BOITE OUTIL INCLUS</t>
  </si>
  <si>
    <t>721-790517</t>
  </si>
  <si>
    <t>15-01-2016</t>
  </si>
  <si>
    <t>EASIAX MANUEL PREP TOOL FSJ1 1/4'' &amp; FSJ4 1/2'' CABLE CABLE PREP</t>
  </si>
  <si>
    <t xml:space="preserve">EASIAX MANUEL PREP TOOL LDF4 1/2'' COAXIAL CABLE CABLE PREPARATION </t>
  </si>
  <si>
    <t>MANUEL REPLANCEMENT BLADE KIT FOR MCPT-L4</t>
  </si>
  <si>
    <t>5 LARMES PAR PAQUET</t>
  </si>
  <si>
    <t>CAT32HP24SM</t>
  </si>
  <si>
    <t>ICH-12P</t>
  </si>
  <si>
    <t>ICH-06P</t>
  </si>
  <si>
    <t>ICH-SPLC-6</t>
  </si>
  <si>
    <t>L4TDM-PSA</t>
  </si>
  <si>
    <t>BK-C5ESL-4DBM</t>
  </si>
  <si>
    <t>TB-COMP-KIT</t>
  </si>
  <si>
    <t>MCPT-1412</t>
  </si>
  <si>
    <t>MCPT-L4</t>
  </si>
  <si>
    <t>MCPT-BK4</t>
  </si>
  <si>
    <t>TENDEUR</t>
  </si>
  <si>
    <t>TENDEUR À CABLE</t>
  </si>
  <si>
    <t>24-05-2016</t>
  </si>
  <si>
    <t>KLE 57032</t>
  </si>
  <si>
    <t>TORQUE SCREWDRIVER SET</t>
  </si>
  <si>
    <t>04-03-2016</t>
  </si>
  <si>
    <t>2603-013</t>
  </si>
  <si>
    <t>GENERATRICE HONDA EU20000ITC EACT-1482548</t>
  </si>
  <si>
    <t>2604-002</t>
  </si>
  <si>
    <t>GENERATRICE HONDA EU30000ISKC EZGF-1625417</t>
  </si>
  <si>
    <t>04-11-2015</t>
  </si>
  <si>
    <t>2604-006</t>
  </si>
  <si>
    <t>GENERATRICE HONDE EU3000ISKC EZGF-1619578</t>
  </si>
  <si>
    <t>19-08-2015</t>
  </si>
  <si>
    <t>RÉPARATION GÉNÉRATRICE</t>
  </si>
  <si>
    <t>PAS DE PRIX FIXE</t>
  </si>
  <si>
    <t>RÉPARATION</t>
  </si>
  <si>
    <t>ER-10</t>
  </si>
  <si>
    <t>REPLACEMENT ELECTRODES FOR T25E, T-39, T-66, Q101-CA Q101-M12</t>
  </si>
  <si>
    <t>FCP-BL</t>
  </si>
  <si>
    <t>REPLACEMENT BLADE FOR FCP CLEAVER</t>
  </si>
  <si>
    <t>02-11-2015</t>
  </si>
  <si>
    <t>T39-AS245631</t>
  </si>
  <si>
    <t>T-39 CLAMP PADS</t>
  </si>
  <si>
    <t>T39-AS245228</t>
  </si>
  <si>
    <t>T-39 RIGHT ARM CLAMP</t>
  </si>
  <si>
    <t>T39-AS245229</t>
  </si>
  <si>
    <t>T-39 LEFT ARM CLAMP</t>
  </si>
  <si>
    <t>CALIBRATION</t>
  </si>
  <si>
    <t>BASIC CALIBRATION FEE T-39 FUSION SPLICER - SERIAL # 27473</t>
  </si>
  <si>
    <t>T-39-MIRRORSHIELD</t>
  </si>
  <si>
    <t>MIRROR SHIELD FOR T-39 SPLICER</t>
  </si>
  <si>
    <t>14-07-2015</t>
  </si>
  <si>
    <t>T39-AS245231</t>
  </si>
  <si>
    <t>T39-AS245231 WIND COVER FOR T-39</t>
  </si>
  <si>
    <t>FC6-ADAPTER</t>
  </si>
  <si>
    <t>20-08-2015</t>
  </si>
  <si>
    <t>FC6-AS260943</t>
  </si>
  <si>
    <t>FC-6 LINEAR GUIDE</t>
  </si>
  <si>
    <t>T39/66-AS245243</t>
  </si>
  <si>
    <t>Z LINEAR GUIDE FOR T39-66 FUSION SPLICERS</t>
  </si>
  <si>
    <t>03-06-2015</t>
  </si>
  <si>
    <t>ROLLWF36(2112)</t>
  </si>
  <si>
    <t>WIDE FORMAT PAPER ROLL 36'' (ONLY SOLD BY 2)</t>
  </si>
  <si>
    <t>VENDU EN PAQUET DE 2</t>
  </si>
  <si>
    <t>DIVERS/MISC</t>
  </si>
  <si>
    <t>FRAIS DE TRANSPORT</t>
  </si>
  <si>
    <t>24-0308FD-2</t>
  </si>
  <si>
    <t>KIT SUP. ECH FORD DROIT</t>
  </si>
  <si>
    <t>24-03-2016</t>
  </si>
  <si>
    <t>6228CP</t>
  </si>
  <si>
    <t>ÉCHELLE COULISSANTE EN FIBRE DE VERRE 28 PIEDTYPE 1AA</t>
  </si>
  <si>
    <t>E15827</t>
  </si>
  <si>
    <t>6224CP</t>
  </si>
  <si>
    <t>ÉCHELLE COULISSANTE EN FIBRE DE VERRE 24 PIEDTYPE 1AA</t>
  </si>
  <si>
    <t>E15752</t>
  </si>
  <si>
    <t>29-01-2016</t>
  </si>
  <si>
    <t>MAX-715B-M1-EA</t>
  </si>
  <si>
    <t>OPTICAL TIME DOMAIN REFLECTOMETER</t>
  </si>
  <si>
    <t>FTB-5240S-NS1221-1</t>
  </si>
  <si>
    <t>OSNR OPTICAL SPECTRUM ANALYZER</t>
  </si>
  <si>
    <t>GP-305A</t>
  </si>
  <si>
    <t>SPARE POWER ADAPTER NORTH AMERICA</t>
  </si>
  <si>
    <t>10-06-2016</t>
  </si>
  <si>
    <t>FTB-200-215</t>
  </si>
  <si>
    <t>FTB-200-S1-VPM2X</t>
  </si>
  <si>
    <t>30-06-2016</t>
  </si>
  <si>
    <t>TK-2X</t>
  </si>
  <si>
    <t>OTDR</t>
  </si>
  <si>
    <t>14-07-2016</t>
  </si>
  <si>
    <t>OSA</t>
  </si>
  <si>
    <t>3010R</t>
  </si>
  <si>
    <t>PRIX VARIABLE SELON LA RÉPARATION</t>
  </si>
  <si>
    <t>MCX3-XWHM-Y-NA</t>
  </si>
  <si>
    <t>GAS ALERT MICRO CLIP X3, DÉTECTE H2S COO2 ET GAZ</t>
  </si>
  <si>
    <t>14-10-2015</t>
  </si>
  <si>
    <t>CK2-CASE1</t>
  </si>
  <si>
    <t>MALLETTE POUR TRANSPORTER 2 CYLINDRES DE GAZ</t>
  </si>
  <si>
    <t>REG-05L</t>
  </si>
  <si>
    <t>REGULATEUR 0.5 LPM</t>
  </si>
  <si>
    <t>D4-AS01</t>
  </si>
  <si>
    <t>POMPE MANUEKKE INCLUANT UN TUYAU DE 10'' AVEC FILTRES</t>
  </si>
  <si>
    <t>CG-34L</t>
  </si>
  <si>
    <t>GAZ D'ÉTALONNAGE 34L</t>
  </si>
  <si>
    <t>CG-58L</t>
  </si>
  <si>
    <t>GAZ D'ÉTALONNAGE 58L</t>
  </si>
  <si>
    <t>WCH-02P</t>
  </si>
  <si>
    <t>73-205</t>
  </si>
  <si>
    <t>27-07-2016</t>
  </si>
  <si>
    <t>WCH-04P</t>
  </si>
  <si>
    <t>CASS-CORN SC UPC</t>
  </si>
  <si>
    <t>CASSETTE CORNING FULL LOADED SC-UPC</t>
  </si>
  <si>
    <t>CCH-CS</t>
  </si>
  <si>
    <t>67-205</t>
  </si>
  <si>
    <t>11-05-2016</t>
  </si>
  <si>
    <t>CCH-CP12-59</t>
  </si>
  <si>
    <t>65-205</t>
  </si>
  <si>
    <t>10-05-2016</t>
  </si>
  <si>
    <t>SPH-01P</t>
  </si>
  <si>
    <t>66-205</t>
  </si>
  <si>
    <t>10-05-2015</t>
  </si>
  <si>
    <t>48FMULTI</t>
  </si>
  <si>
    <t>48 FIBRE MULTIMODE 62,5/125 OM1</t>
  </si>
  <si>
    <t>MÈTRE</t>
  </si>
  <si>
    <t>68-205</t>
  </si>
  <si>
    <t>17-05-2016</t>
  </si>
  <si>
    <t>6FMULTI</t>
  </si>
  <si>
    <t>6 FIBRE MULTIMODE 62,5/125 OM1</t>
  </si>
  <si>
    <t>12FMULTI</t>
  </si>
  <si>
    <t>12 FIBRE MULTIMODE 62,5/125 OM1</t>
  </si>
  <si>
    <t>6FMONO</t>
  </si>
  <si>
    <t>6 FIBRES MONOMODE</t>
  </si>
  <si>
    <t>95-200-41</t>
  </si>
  <si>
    <t>CONNECTEUR CORNING UNICAM, MONOMODE SC</t>
  </si>
  <si>
    <t>08-09-2015</t>
  </si>
  <si>
    <t>95-200-99</t>
  </si>
  <si>
    <t>CONNECTEUR CORNING UNICAM, MONOMODE LC</t>
  </si>
  <si>
    <t>JF-SMD-LCLC-0001M-3MM-OTDR</t>
  </si>
  <si>
    <t>CORDON OPTIQUE MONOMODE LC-UPC-LC/UPC 3MM JAUNE 1 M</t>
  </si>
  <si>
    <t>64-205</t>
  </si>
  <si>
    <t>27-04-2016</t>
  </si>
  <si>
    <t>JF-SMD-LCSC-0001M-3MM-OTDR</t>
  </si>
  <si>
    <t>CORDON OPTIQUE MONOMODE LC-UPC-SC/UPC 3MM JAUNE 1 M</t>
  </si>
  <si>
    <t>JF-SMD-SCSC-0001M-3MM-OTDR</t>
  </si>
  <si>
    <t>CORDON OPTIQUE MONOMODE SC-UPC-SC/UPC 3MM JAUNE 1 M</t>
  </si>
  <si>
    <t>JF-SMD-SCST-0001M-3MM-OTDR</t>
  </si>
  <si>
    <t>CORDON OPTIQUE MONOMODE SC-UPC-TC/UPC 3MM JAUNE 1 M</t>
  </si>
  <si>
    <t>JF-SMD-LCST-0001M-3MM-OTDR</t>
  </si>
  <si>
    <t>CORDON OPTIQUE MONOMODE LC-UPC-ST/UPC 3MM JAUNE 1 M</t>
  </si>
  <si>
    <t>JF-SMD-STST-0001M-3MM-OTDR</t>
  </si>
  <si>
    <t>CORDON OPTIQUE MONOMODE ST-UPC-ST/UPC 3MM JAUNE 1 M</t>
  </si>
  <si>
    <t>JF-MMDOM3-LCLC-OO1M-3MM-OTDR</t>
  </si>
  <si>
    <t>CORDON OPTIQUE MULTILMODE 50/125 OM3 LC-LC 3MM AQUA 1 M</t>
  </si>
  <si>
    <t>JF-MMDOM3-LCSC-OO1M-3MM-OTDR</t>
  </si>
  <si>
    <t>CORDON OPTIQUE MULTILMODE 50/125 OM3 LC-SC 3MM AQUA 1 M</t>
  </si>
  <si>
    <t>JF-MMDOM3-SCSC-OO1M-3MM-OTDR</t>
  </si>
  <si>
    <t>CORDON OPTIQUE MULTILMODE 50/125 OM3 SC-SC 3MM AQUA 1 M</t>
  </si>
  <si>
    <t>COR012ESFT4101D20</t>
  </si>
  <si>
    <t>62-205</t>
  </si>
  <si>
    <t>31-03-2016</t>
  </si>
  <si>
    <t>JF-SMD-STSC-001M-3MM</t>
  </si>
  <si>
    <t>CORDON OPTIQUE MONOMODE ST-UPC-SC/UPC 3MM JAUNE 1 M</t>
  </si>
  <si>
    <t>61-205</t>
  </si>
  <si>
    <t>13-11-2015</t>
  </si>
  <si>
    <t>JF-IBC-9392</t>
  </si>
  <si>
    <t>IBC BRAND PEN CLEANER POUR SC9392</t>
  </si>
  <si>
    <t>60-205</t>
  </si>
  <si>
    <t>012ESF-T4101D20</t>
  </si>
  <si>
    <t>012ESF-T4101D20 12 FIBER FRDM/LST SM FT 4 RISER</t>
  </si>
  <si>
    <t>PIED</t>
  </si>
  <si>
    <t>56-205</t>
  </si>
  <si>
    <t>JF-IBC-9393</t>
  </si>
  <si>
    <t>IBC BRAND PEN CLEANER POUR LC 9393</t>
  </si>
  <si>
    <t>59-205</t>
  </si>
  <si>
    <t>02-10-2015</t>
  </si>
  <si>
    <t>JF-ADAPT-MMDOM3-LCLC</t>
  </si>
  <si>
    <t>ADAPTATEUR MULTIMODE OM3 DUPLEX LC-LC</t>
  </si>
  <si>
    <t>FLAT 12F SINGLE</t>
  </si>
  <si>
    <t xml:space="preserve">FLATDROP 12 FIBRES SINGLEMODE </t>
  </si>
  <si>
    <t>58-205</t>
  </si>
  <si>
    <t>CCH-CP06-38</t>
  </si>
  <si>
    <t>PLAQUETTE CORNING CCH-CP06-38</t>
  </si>
  <si>
    <t>JF-FS-40MM-SMALL</t>
  </si>
  <si>
    <t>FUSION SLEEVE, 40MM CLAIR, SMALL ONE</t>
  </si>
  <si>
    <t>55-205</t>
  </si>
  <si>
    <t>04-08-2015</t>
  </si>
  <si>
    <t>FLAT 4F SINGLE</t>
  </si>
  <si>
    <t>FLATDROP 4 FIBRES SINGLEMODE</t>
  </si>
  <si>
    <t>57-205</t>
  </si>
  <si>
    <t>26-08-2015</t>
  </si>
  <si>
    <t>JF-SMP-LC-003M-900UM</t>
  </si>
  <si>
    <t>PIGTAIL OPTIQUE MONOMODE SIMPLEX LC-UPC 900UM JAUNE 3 M</t>
  </si>
  <si>
    <t>69-205</t>
  </si>
  <si>
    <t>06-07-2016</t>
  </si>
  <si>
    <t>95-050-99-X</t>
  </si>
  <si>
    <t>CONNECTEUR CORNING UNICAM MULTIMODE OM3 LC</t>
  </si>
  <si>
    <t>70-205</t>
  </si>
  <si>
    <t>20-07-2016</t>
  </si>
  <si>
    <t>12F SINGLE CORNING</t>
  </si>
  <si>
    <t>12 FIBRE SINGLEMODE CORNING</t>
  </si>
  <si>
    <t>72-205</t>
  </si>
  <si>
    <t>JF-SMD-LCLC-020M-2MM</t>
  </si>
  <si>
    <t>CORDON OPTIQUE MONOMODE LC/UPC-LC/UPC 2MM JAUNE 20M</t>
  </si>
  <si>
    <t>CCH-CP12-E4</t>
  </si>
  <si>
    <t>71-205</t>
  </si>
  <si>
    <t>25-07-2016</t>
  </si>
  <si>
    <t>MU-SDU9134</t>
  </si>
  <si>
    <t>ENCLOSURE 30223K 13''X9''X4'' (10001051)</t>
  </si>
  <si>
    <t>MU-CC-1/DWB-T-R</t>
  </si>
  <si>
    <t>CUSTOMER SERVICE ENCLOSURE 9-1/2'' X 6-1/2'' 3-3/4</t>
  </si>
  <si>
    <t>25-11-2015</t>
  </si>
  <si>
    <t>SCA058CA30</t>
  </si>
  <si>
    <t>SCA-058-SCA-30M</t>
  </si>
  <si>
    <t>29-03-2016</t>
  </si>
  <si>
    <t>SCA058SCA15.3</t>
  </si>
  <si>
    <t>SCA-058-SCA-15.3M</t>
  </si>
  <si>
    <t>26-11-2015</t>
  </si>
  <si>
    <t>CLAMP STRAND GROUND B</t>
  </si>
  <si>
    <t>GTPTRM</t>
  </si>
  <si>
    <t>TERMINATOR F THEFT-PROOF W/RESISTOR</t>
  </si>
  <si>
    <t>IV0170847</t>
  </si>
  <si>
    <t>07-07-2016</t>
  </si>
  <si>
    <t>CCBK</t>
  </si>
  <si>
    <t>LOCK BODIES ACCES CONTROL BLACK</t>
  </si>
  <si>
    <t>Par 100</t>
  </si>
  <si>
    <t>IV00162666</t>
  </si>
  <si>
    <t>CARE</t>
  </si>
  <si>
    <t>LINKS ACCESS CONTROL SEALING RED</t>
  </si>
  <si>
    <t>03018065</t>
  </si>
  <si>
    <t>ENCLOSURE, POLE MOUNT W/BRACKET</t>
  </si>
  <si>
    <t>IV00161497</t>
  </si>
  <si>
    <t>HEATER FOR ENCLOSURE 030-18-40</t>
  </si>
  <si>
    <t>SEAL WEATHER 1/2 DIAMETER</t>
  </si>
  <si>
    <t>IV00160760</t>
  </si>
  <si>
    <t>11-12-2015</t>
  </si>
  <si>
    <t>FOSC400-B2-24-1-NGV-5-1195436-4</t>
  </si>
  <si>
    <t>IV00157716</t>
  </si>
  <si>
    <t>16-10-2015</t>
  </si>
  <si>
    <t>FOSC400-B4-24-1-NGV</t>
  </si>
  <si>
    <t>IV00155973</t>
  </si>
  <si>
    <t>11-09-2015</t>
  </si>
  <si>
    <t>D024LN8WM12NS</t>
  </si>
  <si>
    <t>CABLE FIBER 24F SJ  ALL-DIELECTRIC</t>
  </si>
  <si>
    <t>IV00171762</t>
  </si>
  <si>
    <t>26-07-2016</t>
  </si>
  <si>
    <t>D048LN8WM12NS</t>
  </si>
  <si>
    <t>CABLE FIBER 48F SJ  ALL-DIELECTRIC</t>
  </si>
  <si>
    <t>D096LN8WM12NS</t>
  </si>
  <si>
    <t>CABLE FIBER 96F SJ  ALL-DIELECTRIC</t>
  </si>
  <si>
    <t>CUTTING CHARGE</t>
  </si>
  <si>
    <t>WOODENREEL36</t>
  </si>
  <si>
    <t>REEL EMPTY WOODEN 36''X22''15''</t>
  </si>
  <si>
    <t>JULES LACHANCE</t>
  </si>
  <si>
    <t>JONATHAN SAVARD</t>
  </si>
  <si>
    <t>MARTIN BRIÈRE</t>
  </si>
  <si>
    <t>STÉPHANE AYOTTE</t>
  </si>
  <si>
    <t>JEAN-PHILIPPE NICOLE</t>
  </si>
  <si>
    <t>VLM1-00000</t>
  </si>
  <si>
    <t>VLM2-00000</t>
  </si>
  <si>
    <t>VLM3-00000</t>
  </si>
  <si>
    <t>VLF1-00000</t>
  </si>
  <si>
    <t>VLF2-00000</t>
  </si>
  <si>
    <t>VLF3-00000</t>
  </si>
  <si>
    <t>HFC1-00000</t>
  </si>
  <si>
    <t>HFC2-00000</t>
  </si>
  <si>
    <t>VLC1-00000</t>
  </si>
  <si>
    <t>VLC2-00000</t>
  </si>
  <si>
    <t>VLC3-00000</t>
  </si>
  <si>
    <t>CGR1-00000</t>
  </si>
  <si>
    <t>CGR2-00000</t>
  </si>
  <si>
    <t>CGIN-00000</t>
  </si>
  <si>
    <t>CGF1-00000</t>
  </si>
  <si>
    <t>CGF2-00000</t>
  </si>
  <si>
    <t>CGCO-00000</t>
  </si>
  <si>
    <t>BEMO-00000</t>
  </si>
  <si>
    <t>TRJQC-0000</t>
  </si>
  <si>
    <t>TRJON-0000</t>
  </si>
  <si>
    <t>TRJAL-0000</t>
  </si>
  <si>
    <t>TEL1-00000</t>
  </si>
  <si>
    <t>TEL2-00000</t>
  </si>
  <si>
    <t>N-6000-002</t>
  </si>
  <si>
    <t>N-6000-003</t>
  </si>
  <si>
    <t>N-6000-004</t>
  </si>
  <si>
    <t>CAB1-00000</t>
  </si>
  <si>
    <t>CAB2-00000</t>
  </si>
  <si>
    <t>FBN1-00000</t>
  </si>
  <si>
    <t>FBN2-00000</t>
  </si>
  <si>
    <t>PROJET MÈRE</t>
  </si>
  <si>
    <t>Vidéotron Modernisation</t>
  </si>
  <si>
    <t>Méo (0330), F/S (0310)</t>
  </si>
  <si>
    <t>Balancement, Solution Finale</t>
  </si>
  <si>
    <t xml:space="preserve">Relevé </t>
  </si>
  <si>
    <t>Vidéotron Fibre</t>
  </si>
  <si>
    <t>Fusions</t>
  </si>
  <si>
    <t>Test</t>
  </si>
  <si>
    <t>CC</t>
  </si>
  <si>
    <t>Vidéotron Entretien HFC</t>
  </si>
  <si>
    <t>Semaine</t>
  </si>
  <si>
    <t>Bris de câble</t>
  </si>
  <si>
    <t>Vidéotron Construction</t>
  </si>
  <si>
    <t>Enfilage, Civil, pose, méo, enlevement</t>
  </si>
  <si>
    <t>Préfilage</t>
  </si>
  <si>
    <t>Transport</t>
  </si>
  <si>
    <t>Cogeco Routine</t>
  </si>
  <si>
    <t>Cogeco Intallation</t>
  </si>
  <si>
    <t>Intall Sem</t>
  </si>
  <si>
    <t>Cogeco FTTH</t>
  </si>
  <si>
    <t>Cogeco Conception</t>
  </si>
  <si>
    <t>Cogeco conception</t>
  </si>
  <si>
    <t>Bell Mobilité</t>
  </si>
  <si>
    <t>TRJ</t>
  </si>
  <si>
    <t>Québec</t>
  </si>
  <si>
    <t>Ontario</t>
  </si>
  <si>
    <t>Ouest</t>
  </si>
  <si>
    <t>Autre</t>
  </si>
  <si>
    <t>Bruneau</t>
  </si>
  <si>
    <t>Non facturable</t>
  </si>
  <si>
    <t>Temps Garage non facturable</t>
  </si>
  <si>
    <t>Temps Ordi non facturable</t>
  </si>
  <si>
    <t>Temps administration non facturable</t>
  </si>
  <si>
    <t>Cablevision</t>
  </si>
  <si>
    <t>Entretien Modernisation</t>
  </si>
  <si>
    <t>Relevé</t>
  </si>
  <si>
    <t>Fibre noir</t>
  </si>
  <si>
    <t>Fibre noire QC</t>
  </si>
  <si>
    <t>Fibre noire ON</t>
  </si>
  <si>
    <t>SECTEUR</t>
  </si>
  <si>
    <t>PRENDRE FEUILLE FAMILLE PROJET COLONNE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</si>
</sst>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 * #,##0.00_)\ &quot;$&quot;_ ;_ * \(#,##0.00\)\ &quot;$&quot;_ ;_ * &quot;-&quot;??_)\ &quot;$&quot;_ ;_ @_ "/>
    <numFmt numFmtId="164" formatCode="_-* #,##0.00\ &quot;$&quot;_-;_-* #,##0.00\ &quot;$&quot;\-;_-* &quot;-&quot;??\ &quot;$&quot;_-;_-@_-"/>
    <numFmt numFmtId="165" formatCode="dd/mm/yyyy"/>
  </numFmts>
  <fonts count="12" x14ac:knownFonts="1">
    <font>
      <sz val="10"/>
      <name val="Trebuchet MS"/>
      <family val="2"/>
    </font>
    <font>
      <sz val="10"/>
      <name val="Trebuchet MS"/>
      <family val="2"/>
    </font>
    <font>
      <sz val="8"/>
      <name val="Trebuchet MS"/>
      <family val="2"/>
    </font>
    <font>
      <sz val="7"/>
      <name val="Trebuchet MS"/>
      <family val="2"/>
    </font>
    <font>
      <u/>
      <sz val="10"/>
      <color theme="10"/>
      <name val="Trebuchet MS"/>
      <family val="2"/>
    </font>
    <font>
      <u/>
      <sz val="7"/>
      <color theme="10"/>
      <name val="Trebuchet MS"/>
      <family val="2"/>
    </font>
    <font>
      <sz val="7"/>
      <name val="Times New Roman"/>
      <family val="1"/>
    </font>
    <font>
      <sz val="5"/>
      <name val="Trebuchet MS"/>
      <family val="2"/>
    </font>
    <font>
      <sz val="9"/>
      <name val="Trebuchet MS"/>
      <family val="2"/>
    </font>
    <font>
      <sz val="9"/>
      <color indexed="81"/>
      <name val="Tahoma"/>
      <family val="2"/>
    </font>
    <font>
      <b/>
      <sz val="10"/>
      <name val="Times New Roman"/>
      <family val="1"/>
    </font>
    <font>
      <sz val="1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52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2" applyFont="1"/>
    <xf numFmtId="0" fontId="3" fillId="0" borderId="0" xfId="0" applyFont="1" applyFill="1"/>
    <xf numFmtId="0" fontId="0" fillId="0" borderId="0" xfId="0" applyAlignment="1">
      <alignment vertical="top"/>
    </xf>
    <xf numFmtId="0" fontId="10" fillId="0" borderId="0" xfId="0" applyFont="1" applyAlignment="1">
      <alignment horizontal="center"/>
    </xf>
    <xf numFmtId="0" fontId="11" fillId="0" borderId="0" xfId="0" applyFont="1"/>
    <xf numFmtId="0" fontId="3" fillId="0" borderId="0" xfId="0" applyFont="1" applyFill="1" applyAlignment="1">
      <alignment horizontal="center"/>
    </xf>
    <xf numFmtId="3" fontId="11" fillId="0" borderId="0" xfId="0" applyNumberFormat="1" applyFont="1"/>
    <xf numFmtId="165" fontId="11" fillId="0" borderId="0" xfId="0" applyNumberFormat="1" applyFont="1"/>
    <xf numFmtId="0" fontId="2" fillId="0" borderId="0" xfId="0" applyFont="1" applyFill="1"/>
    <xf numFmtId="14" fontId="2" fillId="0" borderId="0" xfId="0" applyNumberFormat="1" applyFont="1" applyFill="1"/>
    <xf numFmtId="0" fontId="0" fillId="0" borderId="0" xfId="0" applyFill="1"/>
    <xf numFmtId="0" fontId="2" fillId="0" borderId="0" xfId="0" applyFont="1" applyFill="1" applyAlignment="1">
      <alignment horizontal="right"/>
    </xf>
    <xf numFmtId="0" fontId="3" fillId="0" borderId="0" xfId="0" applyFont="1" applyFill="1" applyAlignment="1">
      <alignment horizontal="right"/>
    </xf>
    <xf numFmtId="0" fontId="3" fillId="0" borderId="0" xfId="0" applyFont="1" applyFill="1" applyAlignment="1"/>
    <xf numFmtId="0" fontId="7" fillId="0" borderId="0" xfId="0" applyFont="1" applyFill="1" applyAlignment="1">
      <alignment horizontal="right"/>
    </xf>
    <xf numFmtId="0" fontId="2" fillId="0" borderId="0" xfId="0" applyFont="1" applyFill="1" applyAlignment="1"/>
    <xf numFmtId="0" fontId="2" fillId="0" borderId="1" xfId="0" applyFont="1" applyFill="1" applyBorder="1"/>
    <xf numFmtId="0" fontId="7" fillId="0" borderId="0" xfId="0" applyFont="1" applyFill="1" applyAlignment="1">
      <alignment vertical="top"/>
    </xf>
    <xf numFmtId="0" fontId="2" fillId="0" borderId="0" xfId="0" applyFont="1" applyFill="1" applyAlignment="1">
      <alignment vertical="top"/>
    </xf>
    <xf numFmtId="0" fontId="0" fillId="0" borderId="0" xfId="0" applyFill="1" applyAlignment="1">
      <alignment vertical="top"/>
    </xf>
    <xf numFmtId="0" fontId="7" fillId="0" borderId="0" xfId="0" applyFont="1" applyFill="1" applyAlignment="1">
      <alignment horizontal="center" vertical="top"/>
    </xf>
    <xf numFmtId="164" fontId="2" fillId="0" borderId="0" xfId="1" applyFont="1" applyFill="1"/>
    <xf numFmtId="164" fontId="0" fillId="0" borderId="0" xfId="1" applyFont="1" applyFill="1"/>
    <xf numFmtId="0" fontId="1" fillId="0" borderId="0" xfId="0" applyFont="1" applyFill="1"/>
    <xf numFmtId="164" fontId="3" fillId="0" borderId="0" xfId="1" applyFont="1" applyFill="1" applyAlignment="1">
      <alignment vertical="center"/>
    </xf>
    <xf numFmtId="0" fontId="0" fillId="0" borderId="0" xfId="0" applyFill="1" applyAlignment="1"/>
    <xf numFmtId="0" fontId="7" fillId="0" borderId="0" xfId="0" applyFont="1" applyFill="1" applyAlignment="1">
      <alignment horizontal="right" vertical="top"/>
    </xf>
    <xf numFmtId="0" fontId="1" fillId="0" borderId="0" xfId="0" applyFont="1" applyFill="1" applyAlignment="1"/>
    <xf numFmtId="44" fontId="8" fillId="0" borderId="0" xfId="0" applyNumberFormat="1" applyFont="1" applyFill="1" applyAlignment="1"/>
    <xf numFmtId="0" fontId="1" fillId="0" borderId="0" xfId="0" applyFont="1"/>
    <xf numFmtId="0" fontId="0" fillId="0" borderId="0" xfId="0" applyAlignment="1">
      <alignment horizontal="left"/>
    </xf>
    <xf numFmtId="2" fontId="0" fillId="0" borderId="0" xfId="0" applyNumberFormat="1"/>
    <xf numFmtId="0" fontId="1" fillId="0" borderId="0" xfId="0" applyFont="1" applyAlignment="1">
      <alignment horizontal="left"/>
    </xf>
    <xf numFmtId="0" fontId="0" fillId="0" borderId="0" xfId="0" applyFont="1" applyAlignment="1">
      <alignment horizontal="left"/>
    </xf>
    <xf numFmtId="0" fontId="0" fillId="0" borderId="0" xfId="0" quotePrefix="1" applyAlignment="1">
      <alignment horizontal="left"/>
    </xf>
    <xf numFmtId="0" fontId="0" fillId="2" borderId="2" xfId="0" applyFill="1" applyBorder="1"/>
    <xf numFmtId="0" fontId="0" fillId="3" borderId="2" xfId="0" applyFill="1" applyBorder="1"/>
    <xf numFmtId="0" fontId="0" fillId="4" borderId="2" xfId="0" applyFill="1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7" fillId="0" borderId="0" xfId="0" applyFont="1" applyFill="1" applyAlignment="1">
      <alignment horizontal="center" vertical="top"/>
    </xf>
    <xf numFmtId="0" fontId="3" fillId="0" borderId="0" xfId="0" applyFont="1" applyFill="1" applyAlignment="1">
      <alignment horizontal="center"/>
    </xf>
    <xf numFmtId="0" fontId="7" fillId="0" borderId="0" xfId="0" applyFont="1" applyFill="1" applyAlignment="1">
      <alignment horizontal="center" vertical="top"/>
    </xf>
    <xf numFmtId="0" fontId="3" fillId="0" borderId="0" xfId="0" applyFont="1" applyFill="1" applyAlignment="1">
      <alignment horizontal="right"/>
    </xf>
    <xf numFmtId="0" fontId="6" fillId="0" borderId="0" xfId="0" applyFont="1" applyFill="1" applyAlignment="1">
      <alignment horizontal="center"/>
    </xf>
    <xf numFmtId="0" fontId="7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 vertical="top"/>
    </xf>
    <xf numFmtId="0" fontId="2" fillId="0" borderId="0" xfId="0" applyFont="1" applyFill="1" applyAlignment="1">
      <alignment horizontal="center"/>
    </xf>
    <xf numFmtId="164" fontId="8" fillId="0" borderId="0" xfId="1" applyFont="1" applyFill="1" applyAlignment="1">
      <alignment horizontal="center" vertical="center"/>
    </xf>
    <xf numFmtId="0" fontId="0" fillId="0" borderId="1" xfId="0" applyFill="1" applyBorder="1" applyAlignment="1">
      <alignment horizontal="center"/>
    </xf>
  </cellXfs>
  <cellStyles count="3">
    <cellStyle name="Lien hypertexte" xfId="2" builtinId="8"/>
    <cellStyle name="Monétaire" xfId="1" builtinId="4"/>
    <cellStyle name="Normal" xfId="0" builtinId="0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65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activeX1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5186"/>
  <ax:ocxPr ax:name="_ExtentY" ax:value="1111"/>
  <ax:ocxPr ax:name="_Version" ax:value="393216"/>
  <ax:ocxPr ax:name="Format" ax:value="141754369"/>
  <ax:ocxPr ax:name="CurrentDate" ax:value="42662"/>
</ax:ocx>
</file>

<file path=xl/ctrlProps/ctrlProp1.xml><?xml version="1.0" encoding="utf-8"?>
<formControlPr xmlns="http://schemas.microsoft.com/office/spreadsheetml/2009/9/main" objectType="Radio" firstButton="1" lockText="1" noThreeD="1"/>
</file>

<file path=xl/ctrlProps/ctrlProp2.xml><?xml version="1.0" encoding="utf-8"?>
<formControlPr xmlns="http://schemas.microsoft.com/office/spreadsheetml/2009/9/main" objectType="Radio" lockText="1" noThreeD="1"/>
</file>

<file path=xl/ctrlProps/ctrlProp3.xml><?xml version="1.0" encoding="utf-8"?>
<formControlPr xmlns="http://schemas.microsoft.com/office/spreadsheetml/2009/9/main" objectType="Radio" checked="Checked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12</xdr:row>
          <xdr:rowOff>180975</xdr:rowOff>
        </xdr:from>
        <xdr:to>
          <xdr:col>4</xdr:col>
          <xdr:colOff>514350</xdr:colOff>
          <xdr:row>14</xdr:row>
          <xdr:rowOff>38100</xdr:rowOff>
        </xdr:to>
        <xdr:sp macro="" textlink="">
          <xdr:nvSpPr>
            <xdr:cNvPr id="1025" name="Option 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14</xdr:row>
          <xdr:rowOff>180975</xdr:rowOff>
        </xdr:from>
        <xdr:to>
          <xdr:col>4</xdr:col>
          <xdr:colOff>514350</xdr:colOff>
          <xdr:row>16</xdr:row>
          <xdr:rowOff>38100</xdr:rowOff>
        </xdr:to>
        <xdr:sp macro="" textlink="">
          <xdr:nvSpPr>
            <xdr:cNvPr id="1026" name="Option 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16</xdr:row>
          <xdr:rowOff>180975</xdr:rowOff>
        </xdr:from>
        <xdr:to>
          <xdr:col>4</xdr:col>
          <xdr:colOff>514350</xdr:colOff>
          <xdr:row>18</xdr:row>
          <xdr:rowOff>38100</xdr:rowOff>
        </xdr:to>
        <xdr:sp macro="" textlink="">
          <xdr:nvSpPr>
            <xdr:cNvPr id="1027" name="Option 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</xdr:colOff>
          <xdr:row>21</xdr:row>
          <xdr:rowOff>114300</xdr:rowOff>
        </xdr:from>
        <xdr:to>
          <xdr:col>2</xdr:col>
          <xdr:colOff>352425</xdr:colOff>
          <xdr:row>22</xdr:row>
          <xdr:rowOff>200025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22</xdr:row>
          <xdr:rowOff>180975</xdr:rowOff>
        </xdr:from>
        <xdr:to>
          <xdr:col>2</xdr:col>
          <xdr:colOff>342900</xdr:colOff>
          <xdr:row>23</xdr:row>
          <xdr:rowOff>19050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1</xdr:col>
      <xdr:colOff>0</xdr:colOff>
      <xdr:row>1</xdr:row>
      <xdr:rowOff>0</xdr:rowOff>
    </xdr:from>
    <xdr:to>
      <xdr:col>3</xdr:col>
      <xdr:colOff>171450</xdr:colOff>
      <xdr:row>4</xdr:row>
      <xdr:rowOff>85725</xdr:rowOff>
    </xdr:to>
    <xdr:pic macro="[0]!NrFactDev">
      <xdr:nvPicPr>
        <xdr:cNvPr id="11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3875" y="190500"/>
          <a:ext cx="1952625" cy="65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22</xdr:row>
          <xdr:rowOff>28575</xdr:rowOff>
        </xdr:from>
        <xdr:to>
          <xdr:col>4</xdr:col>
          <xdr:colOff>0</xdr:colOff>
          <xdr:row>23</xdr:row>
          <xdr:rowOff>47625</xdr:rowOff>
        </xdr:to>
        <xdr:sp macro="" textlink="">
          <xdr:nvSpPr>
            <xdr:cNvPr id="1037" name="DTPicker1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D2" totalsRowShown="0" headerRowDxfId="5" dataDxfId="4">
  <autoFilter ref="A1:D2"/>
  <tableColumns count="4">
    <tableColumn id="1" name="Nrcom" dataDxfId="3"/>
    <tableColumn id="2" name="Date" dataDxfId="2"/>
    <tableColumn id="3" name="Client" dataDxfId="1"/>
    <tableColumn id="5" name="Nrcomcomp" dataDxfId="0">
      <calculatedColumnFormula>"N° "&amp;REPT(0,5-LEN(A2))&amp;A2&amp;"/ "&amp;YEAR(B2)&amp;" "&amp;C2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11" Type="http://schemas.openxmlformats.org/officeDocument/2006/relationships/comments" Target="../comments1.xml"/><Relationship Id="rId5" Type="http://schemas.openxmlformats.org/officeDocument/2006/relationships/image" Target="../media/image1.emf"/><Relationship Id="rId10" Type="http://schemas.openxmlformats.org/officeDocument/2006/relationships/ctrlProp" Target="../ctrlProps/ctrlProp5.xml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52"/>
  <sheetViews>
    <sheetView tabSelected="1" workbookViewId="0">
      <selection activeCell="D7" sqref="D7:D8"/>
    </sheetView>
  </sheetViews>
  <sheetFormatPr baseColWidth="10" defaultRowHeight="15" x14ac:dyDescent="0.3"/>
  <cols>
    <col min="1" max="1" width="7.85546875" customWidth="1"/>
    <col min="2" max="2" width="18.7109375" customWidth="1"/>
    <col min="3" max="3" width="8" customWidth="1"/>
    <col min="4" max="4" width="28.140625" customWidth="1"/>
    <col min="5" max="6" width="9.85546875" customWidth="1"/>
    <col min="7" max="7" width="15.140625" customWidth="1"/>
    <col min="8" max="8" width="14" customWidth="1"/>
  </cols>
  <sheetData>
    <row r="1" spans="1:12" x14ac:dyDescent="0.3">
      <c r="A1" s="1"/>
      <c r="B1" s="1"/>
      <c r="C1" s="1"/>
      <c r="D1" s="2"/>
      <c r="E1" s="2"/>
      <c r="F1" s="2"/>
      <c r="G1" s="1"/>
      <c r="H1" s="1"/>
    </row>
    <row r="2" spans="1:12" x14ac:dyDescent="0.3">
      <c r="A2" s="1"/>
      <c r="B2" s="1"/>
      <c r="C2" s="1"/>
      <c r="D2" s="2"/>
      <c r="E2" s="2"/>
      <c r="F2" s="2"/>
      <c r="G2" s="1"/>
      <c r="H2" s="1"/>
    </row>
    <row r="3" spans="1:12" x14ac:dyDescent="0.3">
      <c r="A3" s="1"/>
      <c r="B3" s="1"/>
      <c r="C3" s="1"/>
      <c r="D3" s="3"/>
      <c r="E3" s="2"/>
      <c r="F3" s="2"/>
      <c r="G3" s="1"/>
      <c r="H3" s="1"/>
    </row>
    <row r="4" spans="1:12" x14ac:dyDescent="0.3">
      <c r="A4" s="1"/>
      <c r="B4" s="1"/>
      <c r="C4" s="1"/>
      <c r="D4" s="3"/>
      <c r="E4" s="2"/>
      <c r="F4" s="2"/>
      <c r="G4" s="1"/>
      <c r="H4" s="1"/>
    </row>
    <row r="5" spans="1:12" x14ac:dyDescent="0.3">
      <c r="A5" s="11"/>
      <c r="B5" s="11"/>
      <c r="C5" s="11"/>
      <c r="D5" s="11"/>
      <c r="E5" s="11"/>
      <c r="F5" s="11"/>
      <c r="G5" s="11"/>
      <c r="H5" s="12"/>
      <c r="I5" s="13"/>
      <c r="J5" s="13"/>
      <c r="K5" s="13"/>
      <c r="L5" s="13"/>
    </row>
    <row r="6" spans="1:12" x14ac:dyDescent="0.3">
      <c r="A6" s="11"/>
      <c r="B6" s="11"/>
      <c r="C6" s="11"/>
      <c r="D6" s="11"/>
      <c r="E6" s="11"/>
      <c r="F6" s="11"/>
      <c r="G6" s="14" t="s">
        <v>0</v>
      </c>
      <c r="H6" s="12">
        <v>42656</v>
      </c>
      <c r="I6" s="13"/>
      <c r="J6" s="13"/>
      <c r="K6" s="13"/>
      <c r="L6" s="13"/>
    </row>
    <row r="7" spans="1:12" ht="14.25" customHeight="1" x14ac:dyDescent="0.3">
      <c r="A7" s="4"/>
      <c r="B7" s="45"/>
      <c r="C7" s="45"/>
      <c r="D7" s="46"/>
      <c r="E7" s="4"/>
      <c r="F7" s="4"/>
      <c r="G7" s="15" t="s">
        <v>1</v>
      </c>
      <c r="H7" s="14" t="s">
        <v>53</v>
      </c>
      <c r="I7" s="13"/>
      <c r="J7" s="13"/>
      <c r="K7" s="13"/>
      <c r="L7" s="13"/>
    </row>
    <row r="8" spans="1:12" ht="13.5" customHeight="1" x14ac:dyDescent="0.3">
      <c r="A8" s="4"/>
      <c r="B8" s="16"/>
      <c r="C8" s="17"/>
      <c r="D8" s="46"/>
      <c r="E8" s="4"/>
      <c r="F8" s="4"/>
      <c r="G8" s="17" t="s">
        <v>2</v>
      </c>
      <c r="H8" s="18"/>
      <c r="I8" s="13"/>
      <c r="J8" s="13"/>
      <c r="K8" s="13"/>
      <c r="L8" s="13"/>
    </row>
    <row r="9" spans="1:12" x14ac:dyDescent="0.3">
      <c r="A9" s="4"/>
      <c r="B9" s="4"/>
      <c r="C9" s="4"/>
      <c r="D9" s="4"/>
      <c r="E9" s="4"/>
      <c r="F9" s="4"/>
      <c r="G9" s="4"/>
      <c r="H9" s="11"/>
      <c r="I9" s="13"/>
      <c r="J9" s="13"/>
      <c r="K9" s="13"/>
      <c r="L9" s="13"/>
    </row>
    <row r="10" spans="1:12" x14ac:dyDescent="0.3">
      <c r="A10" s="43" t="s">
        <v>3</v>
      </c>
      <c r="B10" s="43"/>
      <c r="C10" s="43"/>
      <c r="D10" s="4"/>
      <c r="E10" s="43" t="s">
        <v>4</v>
      </c>
      <c r="F10" s="43"/>
      <c r="G10" s="43"/>
      <c r="H10" s="43"/>
      <c r="I10" s="13"/>
      <c r="J10" s="13"/>
      <c r="K10" s="13"/>
      <c r="L10" s="13"/>
    </row>
    <row r="11" spans="1:12" x14ac:dyDescent="0.3">
      <c r="A11" s="47" t="s">
        <v>5</v>
      </c>
      <c r="B11" s="47"/>
      <c r="C11" s="47"/>
      <c r="D11" s="4"/>
      <c r="E11" s="47" t="s">
        <v>6</v>
      </c>
      <c r="F11" s="47"/>
      <c r="G11" s="47"/>
      <c r="H11" s="47"/>
      <c r="I11" s="13"/>
      <c r="J11" s="13"/>
      <c r="K11" s="13"/>
      <c r="L11" s="13"/>
    </row>
    <row r="12" spans="1:12" x14ac:dyDescent="0.3">
      <c r="A12" s="11"/>
      <c r="B12" s="11"/>
      <c r="C12" s="11"/>
      <c r="D12" s="11"/>
      <c r="E12" s="11"/>
      <c r="F12" s="11"/>
      <c r="G12" s="11"/>
      <c r="H12" s="11"/>
      <c r="I12" s="13"/>
      <c r="J12" s="13"/>
      <c r="K12" s="13"/>
      <c r="L12" s="13"/>
    </row>
    <row r="13" spans="1:12" x14ac:dyDescent="0.3">
      <c r="A13" s="15" t="s">
        <v>7</v>
      </c>
      <c r="B13" s="48" t="s">
        <v>52</v>
      </c>
      <c r="C13" s="4"/>
      <c r="D13" s="11"/>
      <c r="E13" s="11"/>
      <c r="F13" s="11"/>
      <c r="G13" s="11"/>
      <c r="H13" s="11"/>
      <c r="I13" s="13"/>
      <c r="J13" s="13"/>
      <c r="K13" s="13"/>
      <c r="L13" s="13"/>
    </row>
    <row r="14" spans="1:12" x14ac:dyDescent="0.3">
      <c r="A14" s="17" t="s">
        <v>8</v>
      </c>
      <c r="B14" s="48"/>
      <c r="C14" s="4"/>
      <c r="D14" s="11"/>
      <c r="E14" s="11"/>
      <c r="F14" s="11" t="s">
        <v>45</v>
      </c>
      <c r="G14" s="11"/>
      <c r="H14" s="11"/>
      <c r="I14" s="13"/>
      <c r="J14" s="13"/>
      <c r="K14" s="13"/>
      <c r="L14" s="13"/>
    </row>
    <row r="15" spans="1:12" x14ac:dyDescent="0.3">
      <c r="A15" s="15" t="s">
        <v>9</v>
      </c>
      <c r="B15" s="43"/>
      <c r="C15" s="4"/>
      <c r="D15" s="11"/>
      <c r="E15" s="11"/>
      <c r="F15" s="11"/>
      <c r="G15" s="11"/>
      <c r="H15" s="11"/>
      <c r="I15" s="13"/>
      <c r="J15" s="13"/>
      <c r="K15" s="13"/>
      <c r="L15" s="13"/>
    </row>
    <row r="16" spans="1:12" x14ac:dyDescent="0.3">
      <c r="A16" s="17" t="s">
        <v>10</v>
      </c>
      <c r="B16" s="43"/>
      <c r="C16" s="4"/>
      <c r="D16" s="11"/>
      <c r="E16" s="11"/>
      <c r="F16" s="11" t="s">
        <v>46</v>
      </c>
      <c r="G16" s="11"/>
      <c r="H16" s="11"/>
      <c r="I16" s="13"/>
      <c r="J16" s="13"/>
      <c r="K16" s="13"/>
      <c r="L16" s="13"/>
    </row>
    <row r="17" spans="1:12" x14ac:dyDescent="0.3">
      <c r="A17" s="15" t="s">
        <v>11</v>
      </c>
      <c r="B17" s="43"/>
      <c r="C17" s="15" t="s">
        <v>12</v>
      </c>
      <c r="D17" s="49"/>
      <c r="E17" s="11"/>
      <c r="F17" s="11"/>
      <c r="G17" s="11"/>
      <c r="H17" s="11"/>
      <c r="I17" s="13"/>
      <c r="J17" s="13"/>
      <c r="K17" s="13"/>
      <c r="L17" s="13"/>
    </row>
    <row r="18" spans="1:12" x14ac:dyDescent="0.3">
      <c r="A18" s="17" t="s">
        <v>13</v>
      </c>
      <c r="B18" s="43"/>
      <c r="C18" s="17" t="s">
        <v>12</v>
      </c>
      <c r="D18" s="49"/>
      <c r="E18" s="11"/>
      <c r="F18" s="11" t="s">
        <v>14</v>
      </c>
      <c r="G18" s="11"/>
      <c r="H18" s="11"/>
      <c r="I18" s="13"/>
      <c r="J18" s="13"/>
      <c r="K18" s="13"/>
      <c r="L18" s="13"/>
    </row>
    <row r="19" spans="1:12" x14ac:dyDescent="0.3">
      <c r="A19" s="15" t="s">
        <v>15</v>
      </c>
      <c r="B19" s="43"/>
      <c r="C19" s="15" t="s">
        <v>16</v>
      </c>
      <c r="D19" s="49"/>
      <c r="E19" s="11"/>
      <c r="F19" s="19"/>
      <c r="G19" s="19"/>
      <c r="H19" s="19"/>
      <c r="I19" s="13"/>
      <c r="J19" s="13"/>
      <c r="K19" s="13"/>
      <c r="L19" s="13"/>
    </row>
    <row r="20" spans="1:12" x14ac:dyDescent="0.3">
      <c r="A20" s="17" t="s">
        <v>17</v>
      </c>
      <c r="B20" s="43"/>
      <c r="C20" s="17" t="s">
        <v>18</v>
      </c>
      <c r="D20" s="49"/>
      <c r="E20" s="11"/>
      <c r="F20" s="11"/>
      <c r="G20" s="11"/>
      <c r="H20" s="11"/>
      <c r="I20" s="13"/>
      <c r="J20" s="13"/>
      <c r="K20" s="13"/>
      <c r="L20" s="13"/>
    </row>
    <row r="21" spans="1:12" x14ac:dyDescent="0.3">
      <c r="A21" s="11"/>
      <c r="B21" s="4" t="s">
        <v>19</v>
      </c>
      <c r="C21" s="4"/>
      <c r="D21" s="4" t="s">
        <v>20</v>
      </c>
      <c r="E21" s="4"/>
      <c r="F21" s="4"/>
      <c r="G21" s="4" t="s">
        <v>51</v>
      </c>
      <c r="H21" s="11"/>
      <c r="I21" s="13"/>
      <c r="J21" s="13"/>
      <c r="K21" s="13"/>
      <c r="L21" s="13"/>
    </row>
    <row r="22" spans="1:12" ht="10.5" customHeight="1" x14ac:dyDescent="0.3">
      <c r="A22" s="11"/>
      <c r="B22" s="20" t="s">
        <v>21</v>
      </c>
      <c r="C22" s="20"/>
      <c r="D22" s="20" t="s">
        <v>22</v>
      </c>
      <c r="E22" s="20"/>
      <c r="F22" s="20"/>
      <c r="G22" s="20" t="s">
        <v>23</v>
      </c>
      <c r="H22" s="11"/>
      <c r="I22" s="13"/>
      <c r="J22" s="13"/>
      <c r="K22" s="13"/>
      <c r="L22" s="13"/>
    </row>
    <row r="23" spans="1:12" ht="30" customHeight="1" x14ac:dyDescent="0.3">
      <c r="A23" s="11"/>
      <c r="B23" s="11"/>
      <c r="C23" s="11"/>
      <c r="D23" s="11"/>
      <c r="E23" s="11"/>
      <c r="F23" s="11"/>
      <c r="G23" s="11"/>
      <c r="H23" s="11"/>
      <c r="I23" s="13"/>
      <c r="J23" s="13"/>
      <c r="K23" s="13"/>
      <c r="L23" s="13"/>
    </row>
    <row r="24" spans="1:12" x14ac:dyDescent="0.3">
      <c r="A24" s="11"/>
      <c r="B24" s="11"/>
      <c r="C24" s="11"/>
      <c r="D24" s="4" t="s">
        <v>24</v>
      </c>
      <c r="E24" s="11"/>
      <c r="F24" s="11"/>
      <c r="G24" s="11"/>
      <c r="H24" s="11"/>
      <c r="I24" s="13"/>
      <c r="J24" s="13"/>
      <c r="K24" s="13"/>
      <c r="L24" s="13"/>
    </row>
    <row r="25" spans="1:12" s="5" customFormat="1" ht="12.75" customHeight="1" x14ac:dyDescent="0.3">
      <c r="A25" s="21"/>
      <c r="B25" s="21"/>
      <c r="C25" s="21"/>
      <c r="D25" s="20" t="s">
        <v>25</v>
      </c>
      <c r="E25" s="21"/>
      <c r="F25" s="21"/>
      <c r="G25" s="21"/>
      <c r="H25" s="21"/>
      <c r="I25" s="22"/>
      <c r="J25" s="22"/>
      <c r="K25" s="22"/>
      <c r="L25" s="22"/>
    </row>
    <row r="26" spans="1:12" x14ac:dyDescent="0.3">
      <c r="A26" s="11"/>
      <c r="B26" s="11"/>
      <c r="C26" s="11"/>
      <c r="D26" s="11"/>
      <c r="E26" s="11"/>
      <c r="F26" s="11"/>
      <c r="G26" s="11"/>
      <c r="H26" s="11"/>
      <c r="I26" s="13"/>
      <c r="J26" s="13"/>
      <c r="K26" s="13"/>
      <c r="L26" s="13"/>
    </row>
    <row r="27" spans="1:12" x14ac:dyDescent="0.3">
      <c r="A27" s="49" t="s">
        <v>54</v>
      </c>
      <c r="B27" s="49"/>
      <c r="C27" s="49"/>
      <c r="D27" s="49"/>
      <c r="E27" s="49"/>
      <c r="F27" s="49"/>
      <c r="G27" s="49"/>
      <c r="H27" s="49"/>
      <c r="I27" s="13"/>
      <c r="J27" s="13"/>
      <c r="K27" s="13"/>
      <c r="L27" s="13"/>
    </row>
    <row r="28" spans="1:12" x14ac:dyDescent="0.3">
      <c r="A28" s="8" t="s">
        <v>26</v>
      </c>
      <c r="B28" s="43" t="s">
        <v>28</v>
      </c>
      <c r="C28" s="43"/>
      <c r="D28" s="43"/>
      <c r="E28" s="41" t="s">
        <v>27</v>
      </c>
      <c r="F28" s="8" t="s">
        <v>29</v>
      </c>
      <c r="G28" s="8" t="s">
        <v>30</v>
      </c>
      <c r="H28" s="8" t="s">
        <v>31</v>
      </c>
      <c r="I28" s="13"/>
      <c r="J28" s="13"/>
      <c r="K28" s="13"/>
      <c r="L28" s="13"/>
    </row>
    <row r="29" spans="1:12" ht="9" customHeight="1" x14ac:dyDescent="0.3">
      <c r="A29" s="23" t="s">
        <v>32</v>
      </c>
      <c r="B29" s="44" t="s">
        <v>28</v>
      </c>
      <c r="C29" s="44"/>
      <c r="D29" s="44"/>
      <c r="E29" s="42" t="s">
        <v>33</v>
      </c>
      <c r="F29" s="23" t="s">
        <v>34</v>
      </c>
      <c r="G29" s="23" t="s">
        <v>35</v>
      </c>
      <c r="H29" s="23" t="s">
        <v>36</v>
      </c>
      <c r="I29" s="13"/>
      <c r="J29" s="13"/>
      <c r="K29" s="13"/>
      <c r="L29" s="13"/>
    </row>
    <row r="30" spans="1:12" x14ac:dyDescent="0.3">
      <c r="A30" s="11">
        <v>1</v>
      </c>
      <c r="B30" s="11"/>
      <c r="C30" s="49"/>
      <c r="D30" s="49"/>
      <c r="E30" s="49"/>
      <c r="F30" s="24">
        <v>100</v>
      </c>
      <c r="G30" s="24">
        <f>F30*A30</f>
        <v>100</v>
      </c>
      <c r="H30" s="11"/>
      <c r="I30" s="13"/>
      <c r="J30" s="13"/>
      <c r="K30" s="13"/>
      <c r="L30" s="13"/>
    </row>
    <row r="31" spans="1:12" x14ac:dyDescent="0.3">
      <c r="A31" s="11">
        <v>1</v>
      </c>
      <c r="B31" s="11"/>
      <c r="C31" s="49"/>
      <c r="D31" s="49"/>
      <c r="E31" s="49"/>
      <c r="F31" s="24"/>
      <c r="G31" s="24">
        <f t="shared" ref="G31:G43" si="0">F31*A31</f>
        <v>0</v>
      </c>
      <c r="H31" s="11" t="s">
        <v>934</v>
      </c>
      <c r="I31" s="13"/>
      <c r="J31" s="13"/>
      <c r="K31" s="13"/>
      <c r="L31" s="13"/>
    </row>
    <row r="32" spans="1:12" x14ac:dyDescent="0.3">
      <c r="A32" s="11">
        <v>1</v>
      </c>
      <c r="B32" s="11"/>
      <c r="C32" s="49"/>
      <c r="D32" s="49"/>
      <c r="E32" s="49"/>
      <c r="F32" s="24"/>
      <c r="G32" s="24">
        <f t="shared" si="0"/>
        <v>0</v>
      </c>
      <c r="H32" s="11"/>
      <c r="I32" s="13"/>
      <c r="J32" s="13"/>
      <c r="K32" s="13"/>
      <c r="L32" s="13"/>
    </row>
    <row r="33" spans="1:12" x14ac:dyDescent="0.3">
      <c r="A33" s="11">
        <v>1</v>
      </c>
      <c r="B33" s="11"/>
      <c r="C33" s="49"/>
      <c r="D33" s="49"/>
      <c r="E33" s="49"/>
      <c r="F33" s="24"/>
      <c r="G33" s="24">
        <f t="shared" si="0"/>
        <v>0</v>
      </c>
      <c r="H33" s="11"/>
      <c r="I33" s="13"/>
      <c r="J33" s="13"/>
      <c r="K33" s="13"/>
      <c r="L33" s="13"/>
    </row>
    <row r="34" spans="1:12" x14ac:dyDescent="0.3">
      <c r="A34" s="11">
        <v>1</v>
      </c>
      <c r="B34" s="11"/>
      <c r="C34" s="49"/>
      <c r="D34" s="49"/>
      <c r="E34" s="49"/>
      <c r="F34" s="24"/>
      <c r="G34" s="24">
        <f t="shared" si="0"/>
        <v>0</v>
      </c>
      <c r="H34" s="11"/>
      <c r="I34" s="13"/>
      <c r="J34" s="13"/>
      <c r="K34" s="13"/>
      <c r="L34" s="13"/>
    </row>
    <row r="35" spans="1:12" x14ac:dyDescent="0.3">
      <c r="A35" s="11">
        <v>1</v>
      </c>
      <c r="B35" s="11"/>
      <c r="C35" s="49"/>
      <c r="D35" s="49"/>
      <c r="E35" s="49"/>
      <c r="F35" s="24"/>
      <c r="G35" s="24">
        <f t="shared" si="0"/>
        <v>0</v>
      </c>
      <c r="H35" s="11"/>
      <c r="I35" s="13"/>
      <c r="J35" s="13"/>
      <c r="K35" s="13"/>
      <c r="L35" s="13"/>
    </row>
    <row r="36" spans="1:12" x14ac:dyDescent="0.3">
      <c r="A36" s="11">
        <v>1</v>
      </c>
      <c r="B36" s="11"/>
      <c r="C36" s="49"/>
      <c r="D36" s="49"/>
      <c r="E36" s="49"/>
      <c r="F36" s="24"/>
      <c r="G36" s="24">
        <f t="shared" si="0"/>
        <v>0</v>
      </c>
      <c r="H36" s="11"/>
      <c r="I36" s="13"/>
      <c r="J36" s="13"/>
      <c r="K36" s="13"/>
      <c r="L36" s="13"/>
    </row>
    <row r="37" spans="1:12" x14ac:dyDescent="0.3">
      <c r="A37" s="11">
        <v>1</v>
      </c>
      <c r="B37" s="11"/>
      <c r="C37" s="49"/>
      <c r="D37" s="49"/>
      <c r="E37" s="49"/>
      <c r="F37" s="24"/>
      <c r="G37" s="24">
        <f t="shared" si="0"/>
        <v>0</v>
      </c>
      <c r="H37" s="11"/>
      <c r="I37" s="13"/>
      <c r="J37" s="13"/>
      <c r="K37" s="13"/>
      <c r="L37" s="13"/>
    </row>
    <row r="38" spans="1:12" x14ac:dyDescent="0.3">
      <c r="A38" s="11">
        <v>1</v>
      </c>
      <c r="B38" s="13"/>
      <c r="C38" s="49"/>
      <c r="D38" s="49"/>
      <c r="E38" s="49"/>
      <c r="F38" s="25"/>
      <c r="G38" s="24">
        <f t="shared" si="0"/>
        <v>0</v>
      </c>
      <c r="H38" s="13"/>
      <c r="I38" s="13"/>
      <c r="J38" s="13"/>
      <c r="K38" s="13"/>
      <c r="L38" s="13"/>
    </row>
    <row r="39" spans="1:12" x14ac:dyDescent="0.3">
      <c r="A39" s="11">
        <v>1</v>
      </c>
      <c r="B39" s="13"/>
      <c r="C39" s="49"/>
      <c r="D39" s="49"/>
      <c r="E39" s="49"/>
      <c r="F39" s="25"/>
      <c r="G39" s="24">
        <f t="shared" si="0"/>
        <v>0</v>
      </c>
      <c r="H39" s="13"/>
      <c r="I39" s="13"/>
      <c r="J39" s="13"/>
      <c r="K39" s="13"/>
      <c r="L39" s="13"/>
    </row>
    <row r="40" spans="1:12" x14ac:dyDescent="0.3">
      <c r="A40" s="11">
        <v>1</v>
      </c>
      <c r="B40" s="13"/>
      <c r="C40" s="49"/>
      <c r="D40" s="49"/>
      <c r="E40" s="49"/>
      <c r="F40" s="25"/>
      <c r="G40" s="24">
        <f t="shared" si="0"/>
        <v>0</v>
      </c>
      <c r="H40" s="13"/>
      <c r="I40" s="13"/>
      <c r="J40" s="13"/>
      <c r="K40" s="13"/>
      <c r="L40" s="13"/>
    </row>
    <row r="41" spans="1:12" x14ac:dyDescent="0.3">
      <c r="A41" s="11">
        <v>1</v>
      </c>
      <c r="B41" s="13"/>
      <c r="C41" s="49"/>
      <c r="D41" s="49"/>
      <c r="E41" s="49"/>
      <c r="F41" s="25"/>
      <c r="G41" s="24">
        <f t="shared" si="0"/>
        <v>0</v>
      </c>
      <c r="H41" s="13"/>
      <c r="I41" s="13"/>
      <c r="J41" s="13"/>
      <c r="K41" s="13"/>
      <c r="L41" s="13"/>
    </row>
    <row r="42" spans="1:12" x14ac:dyDescent="0.3">
      <c r="A42" s="11">
        <v>1</v>
      </c>
      <c r="B42" s="13"/>
      <c r="C42" s="49"/>
      <c r="D42" s="49"/>
      <c r="E42" s="49"/>
      <c r="F42" s="25"/>
      <c r="G42" s="24">
        <f t="shared" si="0"/>
        <v>0</v>
      </c>
      <c r="H42" s="13"/>
      <c r="I42" s="13"/>
      <c r="J42" s="13"/>
      <c r="K42" s="13"/>
      <c r="L42" s="13"/>
    </row>
    <row r="43" spans="1:12" x14ac:dyDescent="0.3">
      <c r="A43" s="11">
        <v>1</v>
      </c>
      <c r="B43" s="13"/>
      <c r="C43" s="49"/>
      <c r="D43" s="49"/>
      <c r="E43" s="49"/>
      <c r="F43" s="25"/>
      <c r="G43" s="24">
        <f t="shared" si="0"/>
        <v>0</v>
      </c>
      <c r="H43" s="13"/>
      <c r="I43" s="13"/>
      <c r="J43" s="13"/>
      <c r="K43" s="13"/>
      <c r="L43" s="13"/>
    </row>
    <row r="44" spans="1:12" x14ac:dyDescent="0.3">
      <c r="A44" s="26" t="s">
        <v>37</v>
      </c>
      <c r="B44" s="13"/>
      <c r="C44" s="49"/>
      <c r="D44" s="49"/>
      <c r="E44" s="49"/>
      <c r="F44" s="25"/>
      <c r="G44" s="24"/>
      <c r="H44" s="13"/>
      <c r="I44" s="13"/>
      <c r="J44" s="13"/>
      <c r="K44" s="13"/>
      <c r="L44" s="13"/>
    </row>
    <row r="45" spans="1:12" x14ac:dyDescent="0.3">
      <c r="A45" s="49"/>
      <c r="B45" s="49"/>
      <c r="C45" s="49"/>
      <c r="D45" s="49"/>
      <c r="E45" s="49"/>
      <c r="F45" s="25"/>
      <c r="G45" s="24"/>
      <c r="H45" s="13"/>
      <c r="I45" s="13"/>
      <c r="J45" s="13"/>
      <c r="K45" s="13"/>
      <c r="L45" s="13"/>
    </row>
    <row r="46" spans="1:12" x14ac:dyDescent="0.3">
      <c r="A46" s="49"/>
      <c r="B46" s="49"/>
      <c r="C46" s="49"/>
      <c r="D46" s="49"/>
      <c r="E46" s="49"/>
      <c r="F46" s="15"/>
      <c r="G46" s="27"/>
      <c r="H46" s="28"/>
      <c r="I46" s="13"/>
      <c r="J46" s="13"/>
      <c r="K46" s="13"/>
      <c r="L46" s="13"/>
    </row>
    <row r="47" spans="1:12" x14ac:dyDescent="0.3">
      <c r="A47" s="49"/>
      <c r="B47" s="49"/>
      <c r="C47" s="49"/>
      <c r="D47" s="49"/>
      <c r="E47" s="49"/>
      <c r="F47" s="15" t="s">
        <v>38</v>
      </c>
      <c r="G47" s="50">
        <f>SUM(G30:G46)</f>
        <v>100</v>
      </c>
      <c r="H47" s="28"/>
      <c r="I47" s="13"/>
      <c r="J47" s="13"/>
      <c r="K47" s="13"/>
      <c r="L47" s="13"/>
    </row>
    <row r="48" spans="1:12" x14ac:dyDescent="0.3">
      <c r="A48" s="49"/>
      <c r="B48" s="49"/>
      <c r="C48" s="49"/>
      <c r="D48" s="49"/>
      <c r="E48" s="49"/>
      <c r="F48" s="29" t="s">
        <v>39</v>
      </c>
      <c r="G48" s="50"/>
      <c r="H48" s="13"/>
      <c r="I48" s="13"/>
      <c r="J48" s="13"/>
      <c r="K48" s="13"/>
      <c r="L48" s="13"/>
    </row>
    <row r="49" spans="1:12" ht="15.75" x14ac:dyDescent="0.35">
      <c r="A49" s="26" t="s">
        <v>40</v>
      </c>
      <c r="B49" s="13"/>
      <c r="C49" s="51"/>
      <c r="D49" s="51"/>
      <c r="E49" s="51"/>
      <c r="F49" s="30" t="s">
        <v>41</v>
      </c>
      <c r="G49" s="31">
        <f>G47*0.05</f>
        <v>5</v>
      </c>
      <c r="H49" s="13"/>
      <c r="I49" s="13"/>
      <c r="J49" s="13"/>
      <c r="K49" s="13"/>
      <c r="L49" s="13"/>
    </row>
    <row r="50" spans="1:12" ht="15.75" x14ac:dyDescent="0.35">
      <c r="A50" s="13"/>
      <c r="B50" s="13"/>
      <c r="C50" s="13"/>
      <c r="D50" s="13"/>
      <c r="E50" s="13"/>
      <c r="F50" s="30" t="s">
        <v>42</v>
      </c>
      <c r="G50" s="31">
        <f>G47*0.09975</f>
        <v>9.9750000000000014</v>
      </c>
      <c r="H50" s="13"/>
      <c r="I50" s="13"/>
      <c r="J50" s="13"/>
      <c r="K50" s="13"/>
      <c r="L50" s="13"/>
    </row>
    <row r="51" spans="1:12" ht="15.75" x14ac:dyDescent="0.35">
      <c r="A51" s="26" t="s">
        <v>43</v>
      </c>
      <c r="B51" s="13"/>
      <c r="C51" s="51"/>
      <c r="D51" s="51"/>
      <c r="E51" s="51"/>
      <c r="F51" s="30" t="s">
        <v>44</v>
      </c>
      <c r="G51" s="31">
        <f>G47+G49+G50</f>
        <v>114.97499999999999</v>
      </c>
      <c r="H51" s="13"/>
      <c r="I51" s="13"/>
      <c r="J51" s="13"/>
      <c r="K51" s="13"/>
      <c r="L51" s="13"/>
    </row>
    <row r="52" spans="1:12" x14ac:dyDescent="0.3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</row>
  </sheetData>
  <mergeCells count="34">
    <mergeCell ref="G47:G48"/>
    <mergeCell ref="C49:E49"/>
    <mergeCell ref="C51:E51"/>
    <mergeCell ref="C39:E39"/>
    <mergeCell ref="C40:E40"/>
    <mergeCell ref="C41:E41"/>
    <mergeCell ref="C42:E42"/>
    <mergeCell ref="C43:E43"/>
    <mergeCell ref="C44:E44"/>
    <mergeCell ref="A45:E48"/>
    <mergeCell ref="C38:E38"/>
    <mergeCell ref="A27:H27"/>
    <mergeCell ref="C30:E30"/>
    <mergeCell ref="C31:E31"/>
    <mergeCell ref="C32:E32"/>
    <mergeCell ref="C33:E33"/>
    <mergeCell ref="C34:E34"/>
    <mergeCell ref="C35:E35"/>
    <mergeCell ref="C36:E36"/>
    <mergeCell ref="C37:E37"/>
    <mergeCell ref="E10:H10"/>
    <mergeCell ref="A11:C11"/>
    <mergeCell ref="E11:H11"/>
    <mergeCell ref="B13:B14"/>
    <mergeCell ref="B15:B16"/>
    <mergeCell ref="B28:D28"/>
    <mergeCell ref="B29:D29"/>
    <mergeCell ref="B7:C7"/>
    <mergeCell ref="D7:D8"/>
    <mergeCell ref="A10:C10"/>
    <mergeCell ref="B17:B18"/>
    <mergeCell ref="D17:D18"/>
    <mergeCell ref="B19:B20"/>
    <mergeCell ref="D19:D20"/>
  </mergeCells>
  <pageMargins left="0.25" right="0.25" top="0.75" bottom="0.75" header="0.3" footer="0.3"/>
  <pageSetup orientation="portrait" horizontalDpi="4294967294" verticalDpi="4294967294" r:id="rId1"/>
  <drawing r:id="rId2"/>
  <legacyDrawing r:id="rId3"/>
  <controls>
    <mc:AlternateContent xmlns:mc="http://schemas.openxmlformats.org/markup-compatibility/2006">
      <mc:Choice Requires="x14">
        <control shapeId="1037" r:id="rId4" name="DTPicker1">
          <controlPr defaultSize="0" autoLine="0" autoPict="0" r:id="rId5">
            <anchor moveWithCells="1">
              <from>
                <xdr:col>3</xdr:col>
                <xdr:colOff>9525</xdr:colOff>
                <xdr:row>22</xdr:row>
                <xdr:rowOff>28575</xdr:rowOff>
              </from>
              <to>
                <xdr:col>4</xdr:col>
                <xdr:colOff>0</xdr:colOff>
                <xdr:row>23</xdr:row>
                <xdr:rowOff>47625</xdr:rowOff>
              </to>
            </anchor>
          </controlPr>
        </control>
      </mc:Choice>
      <mc:Fallback>
        <control shapeId="1037" r:id="rId4" name="DTPicker1"/>
      </mc:Fallback>
    </mc:AlternateContent>
    <mc:AlternateContent xmlns:mc="http://schemas.openxmlformats.org/markup-compatibility/2006">
      <mc:Choice Requires="x14">
        <control shapeId="1025" r:id="rId6" name="Option Button 1">
          <controlPr defaultSize="0" autoFill="0" autoLine="0" autoPict="0">
            <anchor moveWithCells="1">
              <from>
                <xdr:col>4</xdr:col>
                <xdr:colOff>209550</xdr:colOff>
                <xdr:row>12</xdr:row>
                <xdr:rowOff>180975</xdr:rowOff>
              </from>
              <to>
                <xdr:col>4</xdr:col>
                <xdr:colOff>514350</xdr:colOff>
                <xdr:row>14</xdr:row>
                <xdr:rowOff>38100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6" r:id="rId7" name="Option Button 2">
          <controlPr defaultSize="0" autoFill="0" autoLine="0" autoPict="0">
            <anchor moveWithCells="1">
              <from>
                <xdr:col>4</xdr:col>
                <xdr:colOff>209550</xdr:colOff>
                <xdr:row>14</xdr:row>
                <xdr:rowOff>180975</xdr:rowOff>
              </from>
              <to>
                <xdr:col>4</xdr:col>
                <xdr:colOff>514350</xdr:colOff>
                <xdr:row>16</xdr:row>
                <xdr:rowOff>38100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7" r:id="rId8" name="Option Button 3">
          <controlPr defaultSize="0" autoFill="0" autoLine="0" autoPict="0">
            <anchor moveWithCells="1">
              <from>
                <xdr:col>4</xdr:col>
                <xdr:colOff>209550</xdr:colOff>
                <xdr:row>16</xdr:row>
                <xdr:rowOff>180975</xdr:rowOff>
              </from>
              <to>
                <xdr:col>4</xdr:col>
                <xdr:colOff>514350</xdr:colOff>
                <xdr:row>18</xdr:row>
                <xdr:rowOff>38100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8" r:id="rId9" name="Check Box 4">
          <controlPr defaultSize="0" autoFill="0" autoLine="0" autoPict="0">
            <anchor moveWithCells="1">
              <from>
                <xdr:col>2</xdr:col>
                <xdr:colOff>47625</xdr:colOff>
                <xdr:row>21</xdr:row>
                <xdr:rowOff>114300</xdr:rowOff>
              </from>
              <to>
                <xdr:col>2</xdr:col>
                <xdr:colOff>352425</xdr:colOff>
                <xdr:row>22</xdr:row>
                <xdr:rowOff>200025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9" r:id="rId10" name="Check Box 5">
          <controlPr defaultSize="0" autoFill="0" autoLine="0" autoPict="0">
            <anchor moveWithCells="1">
              <from>
                <xdr:col>2</xdr:col>
                <xdr:colOff>38100</xdr:colOff>
                <xdr:row>22</xdr:row>
                <xdr:rowOff>180975</xdr:rowOff>
              </from>
              <to>
                <xdr:col>2</xdr:col>
                <xdr:colOff>342900</xdr:colOff>
                <xdr:row>23</xdr:row>
                <xdr:rowOff>19050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23"/>
  <sheetViews>
    <sheetView workbookViewId="0">
      <selection activeCell="A23" sqref="A23"/>
    </sheetView>
  </sheetViews>
  <sheetFormatPr baseColWidth="10" defaultRowHeight="15" x14ac:dyDescent="0.3"/>
  <cols>
    <col min="1" max="1" width="42.42578125" bestFit="1" customWidth="1"/>
    <col min="2" max="2" width="37.28515625" bestFit="1" customWidth="1"/>
    <col min="3" max="3" width="17.5703125" bestFit="1" customWidth="1"/>
    <col min="4" max="4" width="12.42578125" bestFit="1" customWidth="1"/>
  </cols>
  <sheetData>
    <row r="1" spans="1:6" x14ac:dyDescent="0.3">
      <c r="A1" t="s">
        <v>56</v>
      </c>
      <c r="B1" t="s">
        <v>57</v>
      </c>
      <c r="C1" t="s">
        <v>58</v>
      </c>
      <c r="D1" t="s">
        <v>59</v>
      </c>
      <c r="E1" t="s">
        <v>60</v>
      </c>
      <c r="F1" t="s">
        <v>61</v>
      </c>
    </row>
    <row r="2" spans="1:6" x14ac:dyDescent="0.3">
      <c r="A2" t="s">
        <v>244</v>
      </c>
      <c r="B2" t="s">
        <v>62</v>
      </c>
      <c r="C2" t="s">
        <v>63</v>
      </c>
      <c r="D2" t="s">
        <v>64</v>
      </c>
      <c r="E2" t="s">
        <v>65</v>
      </c>
      <c r="F2" t="s">
        <v>72</v>
      </c>
    </row>
    <row r="3" spans="1:6" x14ac:dyDescent="0.3">
      <c r="A3" t="s">
        <v>66</v>
      </c>
      <c r="B3" t="s">
        <v>67</v>
      </c>
      <c r="C3" t="s">
        <v>68</v>
      </c>
      <c r="D3" t="s">
        <v>70</v>
      </c>
      <c r="E3" t="s">
        <v>69</v>
      </c>
      <c r="F3" t="s">
        <v>71</v>
      </c>
    </row>
    <row r="4" spans="1:6" x14ac:dyDescent="0.3">
      <c r="A4" t="s">
        <v>73</v>
      </c>
      <c r="B4" t="s">
        <v>74</v>
      </c>
      <c r="C4" t="s">
        <v>75</v>
      </c>
      <c r="D4" t="s">
        <v>77</v>
      </c>
      <c r="E4" t="s">
        <v>65</v>
      </c>
      <c r="F4" t="s">
        <v>76</v>
      </c>
    </row>
    <row r="5" spans="1:6" x14ac:dyDescent="0.3">
      <c r="A5" t="s">
        <v>78</v>
      </c>
      <c r="B5" t="s">
        <v>79</v>
      </c>
      <c r="C5" t="s">
        <v>80</v>
      </c>
      <c r="D5" t="s">
        <v>82</v>
      </c>
      <c r="E5" t="s">
        <v>65</v>
      </c>
      <c r="F5" t="s">
        <v>81</v>
      </c>
    </row>
    <row r="6" spans="1:6" x14ac:dyDescent="0.3">
      <c r="A6" t="s">
        <v>83</v>
      </c>
      <c r="B6" t="s">
        <v>84</v>
      </c>
      <c r="C6" t="s">
        <v>85</v>
      </c>
      <c r="D6" t="s">
        <v>88</v>
      </c>
      <c r="E6" t="s">
        <v>86</v>
      </c>
      <c r="F6" t="s">
        <v>87</v>
      </c>
    </row>
    <row r="7" spans="1:6" x14ac:dyDescent="0.3">
      <c r="A7" t="s">
        <v>89</v>
      </c>
      <c r="B7" t="s">
        <v>90</v>
      </c>
      <c r="C7" t="s">
        <v>91</v>
      </c>
      <c r="D7" t="s">
        <v>92</v>
      </c>
      <c r="E7" t="s">
        <v>65</v>
      </c>
      <c r="F7" t="s">
        <v>93</v>
      </c>
    </row>
    <row r="8" spans="1:6" x14ac:dyDescent="0.3">
      <c r="A8" t="s">
        <v>94</v>
      </c>
      <c r="B8" t="s">
        <v>95</v>
      </c>
      <c r="C8" t="s">
        <v>96</v>
      </c>
      <c r="D8" t="s">
        <v>98</v>
      </c>
      <c r="E8" t="s">
        <v>69</v>
      </c>
      <c r="F8" t="s">
        <v>97</v>
      </c>
    </row>
    <row r="9" spans="1:6" x14ac:dyDescent="0.3">
      <c r="A9" t="s">
        <v>99</v>
      </c>
      <c r="B9" t="s">
        <v>100</v>
      </c>
      <c r="C9" t="s">
        <v>101</v>
      </c>
      <c r="D9" t="s">
        <v>103</v>
      </c>
      <c r="E9" t="s">
        <v>65</v>
      </c>
      <c r="F9" t="s">
        <v>102</v>
      </c>
    </row>
    <row r="10" spans="1:6" x14ac:dyDescent="0.3">
      <c r="A10" t="s">
        <v>104</v>
      </c>
      <c r="B10" t="s">
        <v>105</v>
      </c>
      <c r="C10" t="s">
        <v>106</v>
      </c>
      <c r="D10" t="s">
        <v>108</v>
      </c>
      <c r="E10" t="s">
        <v>65</v>
      </c>
      <c r="F10" t="s">
        <v>107</v>
      </c>
    </row>
    <row r="11" spans="1:6" x14ac:dyDescent="0.3">
      <c r="A11" t="s">
        <v>109</v>
      </c>
      <c r="B11" t="s">
        <v>110</v>
      </c>
      <c r="C11" t="s">
        <v>111</v>
      </c>
      <c r="D11" t="s">
        <v>113</v>
      </c>
      <c r="E11" t="s">
        <v>65</v>
      </c>
      <c r="F11" t="s">
        <v>112</v>
      </c>
    </row>
    <row r="12" spans="1:6" x14ac:dyDescent="0.3">
      <c r="A12" t="s">
        <v>114</v>
      </c>
      <c r="B12" t="s">
        <v>115</v>
      </c>
      <c r="C12" t="s">
        <v>116</v>
      </c>
      <c r="D12" t="s">
        <v>117</v>
      </c>
      <c r="E12" t="s">
        <v>69</v>
      </c>
      <c r="F12" t="s">
        <v>118</v>
      </c>
    </row>
    <row r="13" spans="1:6" x14ac:dyDescent="0.3">
      <c r="A13" t="s">
        <v>119</v>
      </c>
      <c r="B13" t="s">
        <v>120</v>
      </c>
      <c r="C13" t="s">
        <v>121</v>
      </c>
      <c r="D13" t="s">
        <v>123</v>
      </c>
      <c r="E13" t="s">
        <v>65</v>
      </c>
      <c r="F13" t="s">
        <v>122</v>
      </c>
    </row>
    <row r="14" spans="1:6" x14ac:dyDescent="0.3">
      <c r="A14" t="s">
        <v>124</v>
      </c>
      <c r="B14" t="s">
        <v>125</v>
      </c>
      <c r="C14" t="s">
        <v>126</v>
      </c>
      <c r="D14" t="s">
        <v>128</v>
      </c>
      <c r="E14" t="s">
        <v>65</v>
      </c>
      <c r="F14" t="s">
        <v>127</v>
      </c>
    </row>
    <row r="15" spans="1:6" x14ac:dyDescent="0.3">
      <c r="A15" t="s">
        <v>129</v>
      </c>
      <c r="B15" t="s">
        <v>130</v>
      </c>
      <c r="C15" t="s">
        <v>131</v>
      </c>
      <c r="D15" t="s">
        <v>132</v>
      </c>
      <c r="E15" t="s">
        <v>65</v>
      </c>
      <c r="F15" t="s">
        <v>133</v>
      </c>
    </row>
    <row r="16" spans="1:6" x14ac:dyDescent="0.3">
      <c r="A16" t="s">
        <v>134</v>
      </c>
      <c r="B16" t="s">
        <v>135</v>
      </c>
      <c r="C16" t="s">
        <v>136</v>
      </c>
      <c r="D16" t="s">
        <v>137</v>
      </c>
      <c r="E16" t="s">
        <v>65</v>
      </c>
      <c r="F16" t="s">
        <v>138</v>
      </c>
    </row>
    <row r="17" spans="1:6" x14ac:dyDescent="0.3">
      <c r="A17" t="s">
        <v>139</v>
      </c>
      <c r="B17" t="s">
        <v>140</v>
      </c>
      <c r="C17" t="s">
        <v>141</v>
      </c>
      <c r="D17" t="s">
        <v>142</v>
      </c>
      <c r="E17" t="s">
        <v>65</v>
      </c>
      <c r="F17" t="s">
        <v>143</v>
      </c>
    </row>
    <row r="18" spans="1:6" x14ac:dyDescent="0.3">
      <c r="A18" t="s">
        <v>144</v>
      </c>
      <c r="B18" t="s">
        <v>145</v>
      </c>
      <c r="C18" t="s">
        <v>91</v>
      </c>
      <c r="D18" t="s">
        <v>147</v>
      </c>
      <c r="E18" t="s">
        <v>65</v>
      </c>
      <c r="F18" t="s">
        <v>146</v>
      </c>
    </row>
    <row r="19" spans="1:6" x14ac:dyDescent="0.3">
      <c r="A19" t="s">
        <v>149</v>
      </c>
      <c r="B19" t="s">
        <v>148</v>
      </c>
      <c r="C19" t="s">
        <v>151</v>
      </c>
      <c r="D19" t="s">
        <v>152</v>
      </c>
      <c r="E19" t="s">
        <v>65</v>
      </c>
      <c r="F19" t="s">
        <v>150</v>
      </c>
    </row>
    <row r="20" spans="1:6" x14ac:dyDescent="0.3">
      <c r="A20" t="s">
        <v>153</v>
      </c>
      <c r="B20" t="s">
        <v>154</v>
      </c>
      <c r="C20" t="s">
        <v>155</v>
      </c>
      <c r="D20" t="s">
        <v>157</v>
      </c>
      <c r="E20" t="s">
        <v>69</v>
      </c>
      <c r="F20" t="s">
        <v>156</v>
      </c>
    </row>
    <row r="21" spans="1:6" x14ac:dyDescent="0.3">
      <c r="A21" t="s">
        <v>158</v>
      </c>
      <c r="B21" t="s">
        <v>159</v>
      </c>
      <c r="C21" t="s">
        <v>160</v>
      </c>
      <c r="D21" t="s">
        <v>162</v>
      </c>
      <c r="E21" t="s">
        <v>65</v>
      </c>
      <c r="F21" t="s">
        <v>161</v>
      </c>
    </row>
    <row r="22" spans="1:6" x14ac:dyDescent="0.3">
      <c r="A22" t="s">
        <v>163</v>
      </c>
      <c r="B22" t="s">
        <v>164</v>
      </c>
      <c r="C22" t="s">
        <v>165</v>
      </c>
      <c r="D22" t="s">
        <v>167</v>
      </c>
      <c r="E22" t="s">
        <v>65</v>
      </c>
      <c r="F22" t="s">
        <v>166</v>
      </c>
    </row>
    <row r="23" spans="1:6" x14ac:dyDescent="0.3">
      <c r="A23" t="s">
        <v>168</v>
      </c>
      <c r="B23" t="s">
        <v>169</v>
      </c>
      <c r="C23" t="s">
        <v>170</v>
      </c>
      <c r="D23" t="s">
        <v>172</v>
      </c>
      <c r="E23" t="s">
        <v>69</v>
      </c>
      <c r="F23" t="s">
        <v>171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6"/>
  <sheetViews>
    <sheetView workbookViewId="0">
      <selection activeCell="A7" sqref="A7"/>
    </sheetView>
  </sheetViews>
  <sheetFormatPr baseColWidth="10" defaultRowHeight="15" x14ac:dyDescent="0.3"/>
  <cols>
    <col min="1" max="1" width="20.140625" bestFit="1" customWidth="1"/>
  </cols>
  <sheetData>
    <row r="1" spans="1:1" x14ac:dyDescent="0.3">
      <c r="A1" t="s">
        <v>174</v>
      </c>
    </row>
    <row r="2" spans="1:1" x14ac:dyDescent="0.3">
      <c r="A2" t="s">
        <v>859</v>
      </c>
    </row>
    <row r="3" spans="1:1" x14ac:dyDescent="0.3">
      <c r="A3" t="s">
        <v>860</v>
      </c>
    </row>
    <row r="4" spans="1:1" x14ac:dyDescent="0.3">
      <c r="A4" t="s">
        <v>861</v>
      </c>
    </row>
    <row r="5" spans="1:1" x14ac:dyDescent="0.3">
      <c r="A5" t="s">
        <v>862</v>
      </c>
    </row>
    <row r="6" spans="1:1" x14ac:dyDescent="0.3">
      <c r="A6" t="s">
        <v>863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31"/>
  <sheetViews>
    <sheetView workbookViewId="0">
      <selection sqref="A1:C31"/>
    </sheetView>
  </sheetViews>
  <sheetFormatPr baseColWidth="10" defaultRowHeight="15" x14ac:dyDescent="0.3"/>
  <cols>
    <col min="1" max="1" width="21.7109375" bestFit="1" customWidth="1"/>
    <col min="2" max="2" width="12.5703125" bestFit="1" customWidth="1"/>
    <col min="3" max="3" width="36.5703125" customWidth="1"/>
  </cols>
  <sheetData>
    <row r="1" spans="1:3" x14ac:dyDescent="0.3">
      <c r="A1" s="40" t="s">
        <v>933</v>
      </c>
      <c r="B1" s="40" t="s">
        <v>894</v>
      </c>
      <c r="C1" s="40" t="s">
        <v>28</v>
      </c>
    </row>
    <row r="2" spans="1:3" x14ac:dyDescent="0.3">
      <c r="A2" s="38" t="s">
        <v>895</v>
      </c>
      <c r="B2" s="38" t="s">
        <v>864</v>
      </c>
      <c r="C2" s="38" t="s">
        <v>896</v>
      </c>
    </row>
    <row r="3" spans="1:3" x14ac:dyDescent="0.3">
      <c r="A3" s="38"/>
      <c r="B3" s="38" t="s">
        <v>865</v>
      </c>
      <c r="C3" s="38" t="s">
        <v>897</v>
      </c>
    </row>
    <row r="4" spans="1:3" x14ac:dyDescent="0.3">
      <c r="A4" s="38"/>
      <c r="B4" s="38" t="s">
        <v>866</v>
      </c>
      <c r="C4" s="38" t="s">
        <v>898</v>
      </c>
    </row>
    <row r="5" spans="1:3" x14ac:dyDescent="0.3">
      <c r="A5" s="39" t="s">
        <v>899</v>
      </c>
      <c r="B5" s="39" t="s">
        <v>867</v>
      </c>
      <c r="C5" s="39" t="s">
        <v>900</v>
      </c>
    </row>
    <row r="6" spans="1:3" x14ac:dyDescent="0.3">
      <c r="A6" s="39"/>
      <c r="B6" s="39" t="s">
        <v>868</v>
      </c>
      <c r="C6" s="39" t="s">
        <v>901</v>
      </c>
    </row>
    <row r="7" spans="1:3" x14ac:dyDescent="0.3">
      <c r="A7" s="39"/>
      <c r="B7" s="39" t="s">
        <v>869</v>
      </c>
      <c r="C7" s="39" t="s">
        <v>902</v>
      </c>
    </row>
    <row r="8" spans="1:3" x14ac:dyDescent="0.3">
      <c r="A8" s="38" t="s">
        <v>903</v>
      </c>
      <c r="B8" s="38" t="s">
        <v>870</v>
      </c>
      <c r="C8" s="38" t="s">
        <v>904</v>
      </c>
    </row>
    <row r="9" spans="1:3" x14ac:dyDescent="0.3">
      <c r="A9" s="38"/>
      <c r="B9" s="38" t="s">
        <v>871</v>
      </c>
      <c r="C9" s="38" t="s">
        <v>905</v>
      </c>
    </row>
    <row r="10" spans="1:3" x14ac:dyDescent="0.3">
      <c r="A10" s="39" t="s">
        <v>906</v>
      </c>
      <c r="B10" s="39" t="s">
        <v>872</v>
      </c>
      <c r="C10" s="39" t="s">
        <v>907</v>
      </c>
    </row>
    <row r="11" spans="1:3" x14ac:dyDescent="0.3">
      <c r="A11" s="39"/>
      <c r="B11" s="39" t="s">
        <v>873</v>
      </c>
      <c r="C11" s="39" t="s">
        <v>908</v>
      </c>
    </row>
    <row r="12" spans="1:3" x14ac:dyDescent="0.3">
      <c r="A12" s="39"/>
      <c r="B12" s="39" t="s">
        <v>874</v>
      </c>
      <c r="C12" s="39" t="s">
        <v>909</v>
      </c>
    </row>
    <row r="13" spans="1:3" x14ac:dyDescent="0.3">
      <c r="A13" s="38" t="s">
        <v>910</v>
      </c>
      <c r="B13" s="38" t="s">
        <v>875</v>
      </c>
      <c r="C13" s="38" t="s">
        <v>907</v>
      </c>
    </row>
    <row r="14" spans="1:3" x14ac:dyDescent="0.3">
      <c r="A14" s="38"/>
      <c r="B14" s="38" t="s">
        <v>876</v>
      </c>
      <c r="C14" s="38" t="s">
        <v>900</v>
      </c>
    </row>
    <row r="15" spans="1:3" x14ac:dyDescent="0.3">
      <c r="A15" s="39" t="s">
        <v>911</v>
      </c>
      <c r="B15" s="39" t="s">
        <v>877</v>
      </c>
      <c r="C15" s="39" t="s">
        <v>912</v>
      </c>
    </row>
    <row r="16" spans="1:3" x14ac:dyDescent="0.3">
      <c r="A16" s="38" t="s">
        <v>913</v>
      </c>
      <c r="B16" s="38" t="s">
        <v>878</v>
      </c>
      <c r="C16" s="38" t="s">
        <v>907</v>
      </c>
    </row>
    <row r="17" spans="1:3" x14ac:dyDescent="0.3">
      <c r="A17" s="38"/>
      <c r="B17" s="38" t="s">
        <v>879</v>
      </c>
      <c r="C17" s="38" t="s">
        <v>900</v>
      </c>
    </row>
    <row r="18" spans="1:3" x14ac:dyDescent="0.3">
      <c r="A18" s="39" t="s">
        <v>914</v>
      </c>
      <c r="B18" s="39" t="s">
        <v>880</v>
      </c>
      <c r="C18" s="39" t="s">
        <v>915</v>
      </c>
    </row>
    <row r="19" spans="1:3" x14ac:dyDescent="0.3">
      <c r="A19" s="38" t="s">
        <v>916</v>
      </c>
      <c r="B19" s="38" t="s">
        <v>881</v>
      </c>
      <c r="C19" s="38" t="s">
        <v>916</v>
      </c>
    </row>
    <row r="20" spans="1:3" x14ac:dyDescent="0.3">
      <c r="A20" s="39" t="s">
        <v>917</v>
      </c>
      <c r="B20" s="39" t="s">
        <v>882</v>
      </c>
      <c r="C20" s="39" t="s">
        <v>918</v>
      </c>
    </row>
    <row r="21" spans="1:3" x14ac:dyDescent="0.3">
      <c r="A21" s="39"/>
      <c r="B21" s="39" t="s">
        <v>883</v>
      </c>
      <c r="C21" s="39" t="s">
        <v>919</v>
      </c>
    </row>
    <row r="22" spans="1:3" x14ac:dyDescent="0.3">
      <c r="A22" s="39"/>
      <c r="B22" s="39" t="s">
        <v>884</v>
      </c>
      <c r="C22" s="39" t="s">
        <v>920</v>
      </c>
    </row>
    <row r="23" spans="1:3" x14ac:dyDescent="0.3">
      <c r="A23" s="38" t="s">
        <v>921</v>
      </c>
      <c r="B23" s="38" t="s">
        <v>885</v>
      </c>
      <c r="C23" s="38" t="s">
        <v>922</v>
      </c>
    </row>
    <row r="24" spans="1:3" x14ac:dyDescent="0.3">
      <c r="A24" s="38"/>
      <c r="B24" s="38" t="s">
        <v>886</v>
      </c>
      <c r="C24" s="38" t="s">
        <v>921</v>
      </c>
    </row>
    <row r="25" spans="1:3" x14ac:dyDescent="0.3">
      <c r="A25" s="39" t="s">
        <v>923</v>
      </c>
      <c r="B25" s="39" t="s">
        <v>887</v>
      </c>
      <c r="C25" s="39" t="s">
        <v>924</v>
      </c>
    </row>
    <row r="26" spans="1:3" x14ac:dyDescent="0.3">
      <c r="A26" s="39"/>
      <c r="B26" s="39" t="s">
        <v>888</v>
      </c>
      <c r="C26" s="39" t="s">
        <v>925</v>
      </c>
    </row>
    <row r="27" spans="1:3" x14ac:dyDescent="0.3">
      <c r="A27" s="39"/>
      <c r="B27" s="39" t="s">
        <v>889</v>
      </c>
      <c r="C27" s="39" t="s">
        <v>926</v>
      </c>
    </row>
    <row r="28" spans="1:3" x14ac:dyDescent="0.3">
      <c r="A28" s="38" t="s">
        <v>927</v>
      </c>
      <c r="B28" s="38" t="s">
        <v>890</v>
      </c>
      <c r="C28" s="38" t="s">
        <v>928</v>
      </c>
    </row>
    <row r="29" spans="1:3" x14ac:dyDescent="0.3">
      <c r="A29" s="38"/>
      <c r="B29" s="38" t="s">
        <v>891</v>
      </c>
      <c r="C29" s="38" t="s">
        <v>929</v>
      </c>
    </row>
    <row r="30" spans="1:3" x14ac:dyDescent="0.3">
      <c r="A30" s="39" t="s">
        <v>930</v>
      </c>
      <c r="B30" s="39" t="s">
        <v>892</v>
      </c>
      <c r="C30" s="39" t="s">
        <v>931</v>
      </c>
    </row>
    <row r="31" spans="1:3" x14ac:dyDescent="0.3">
      <c r="A31" s="39"/>
      <c r="B31" s="39" t="s">
        <v>893</v>
      </c>
      <c r="C31" s="39" t="s">
        <v>932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A1:K244"/>
  <sheetViews>
    <sheetView workbookViewId="0">
      <selection activeCell="B18" sqref="B18"/>
    </sheetView>
  </sheetViews>
  <sheetFormatPr baseColWidth="10" defaultRowHeight="15" x14ac:dyDescent="0.3"/>
  <cols>
    <col min="1" max="1" width="50.28515625" bestFit="1" customWidth="1"/>
    <col min="2" max="2" width="16.7109375" bestFit="1" customWidth="1"/>
    <col min="4" max="4" width="11.5703125" bestFit="1" customWidth="1"/>
    <col min="5" max="5" width="13.28515625" bestFit="1" customWidth="1"/>
    <col min="6" max="6" width="12.85546875" hidden="1" customWidth="1"/>
    <col min="7" max="7" width="19" hidden="1" customWidth="1"/>
    <col min="8" max="9" width="10.42578125" hidden="1" customWidth="1"/>
    <col min="10" max="10" width="18.5703125" hidden="1" customWidth="1"/>
    <col min="11" max="11" width="42.42578125" bestFit="1" customWidth="1"/>
  </cols>
  <sheetData>
    <row r="1" spans="1:11" x14ac:dyDescent="0.3">
      <c r="A1" s="32" t="s">
        <v>174</v>
      </c>
      <c r="B1" s="32" t="s">
        <v>173</v>
      </c>
      <c r="C1" s="32" t="s">
        <v>175</v>
      </c>
      <c r="D1" s="32" t="s">
        <v>176</v>
      </c>
      <c r="E1" s="32" t="s">
        <v>177</v>
      </c>
      <c r="F1" s="32" t="s">
        <v>178</v>
      </c>
      <c r="G1" s="32" t="s">
        <v>179</v>
      </c>
      <c r="H1" s="32" t="s">
        <v>180</v>
      </c>
      <c r="I1" s="32" t="s">
        <v>181</v>
      </c>
      <c r="J1" s="32" t="s">
        <v>182</v>
      </c>
      <c r="K1" t="s">
        <v>243</v>
      </c>
    </row>
    <row r="2" spans="1:11" x14ac:dyDescent="0.3">
      <c r="A2" s="32" t="s">
        <v>184</v>
      </c>
      <c r="B2" s="33" t="s">
        <v>183</v>
      </c>
      <c r="C2">
        <v>1</v>
      </c>
      <c r="D2">
        <v>73.099999999999994</v>
      </c>
      <c r="E2" t="s">
        <v>185</v>
      </c>
      <c r="G2" t="s">
        <v>186</v>
      </c>
      <c r="H2" t="s">
        <v>187</v>
      </c>
      <c r="K2" t="s">
        <v>245</v>
      </c>
    </row>
    <row r="3" spans="1:11" x14ac:dyDescent="0.3">
      <c r="A3" s="32" t="s">
        <v>189</v>
      </c>
      <c r="B3" s="33" t="s">
        <v>188</v>
      </c>
      <c r="C3">
        <v>1</v>
      </c>
      <c r="D3">
        <v>11.96</v>
      </c>
      <c r="E3" t="s">
        <v>185</v>
      </c>
      <c r="G3" t="s">
        <v>186</v>
      </c>
      <c r="H3" t="s">
        <v>187</v>
      </c>
      <c r="K3" t="s">
        <v>245</v>
      </c>
    </row>
    <row r="4" spans="1:11" x14ac:dyDescent="0.3">
      <c r="A4" s="32" t="s">
        <v>191</v>
      </c>
      <c r="B4" s="33" t="s">
        <v>190</v>
      </c>
      <c r="C4">
        <v>1</v>
      </c>
      <c r="D4">
        <v>1.72</v>
      </c>
      <c r="E4" t="s">
        <v>185</v>
      </c>
      <c r="G4" t="s">
        <v>186</v>
      </c>
      <c r="H4" t="s">
        <v>187</v>
      </c>
      <c r="K4" t="s">
        <v>245</v>
      </c>
    </row>
    <row r="5" spans="1:11" x14ac:dyDescent="0.3">
      <c r="A5" s="32" t="s">
        <v>193</v>
      </c>
      <c r="B5" s="33" t="s">
        <v>192</v>
      </c>
      <c r="C5">
        <v>1</v>
      </c>
      <c r="D5">
        <v>3.6764999999999999</v>
      </c>
      <c r="E5" t="s">
        <v>185</v>
      </c>
      <c r="G5" t="s">
        <v>186</v>
      </c>
      <c r="H5" t="s">
        <v>187</v>
      </c>
      <c r="K5" t="s">
        <v>245</v>
      </c>
    </row>
    <row r="6" spans="1:11" x14ac:dyDescent="0.3">
      <c r="A6" s="32" t="s">
        <v>195</v>
      </c>
      <c r="B6" s="33" t="s">
        <v>194</v>
      </c>
      <c r="C6">
        <v>1</v>
      </c>
      <c r="D6">
        <v>18.675999999999998</v>
      </c>
      <c r="E6" t="s">
        <v>185</v>
      </c>
      <c r="G6" t="s">
        <v>196</v>
      </c>
      <c r="H6" t="s">
        <v>197</v>
      </c>
      <c r="K6" t="s">
        <v>245</v>
      </c>
    </row>
    <row r="7" spans="1:11" x14ac:dyDescent="0.3">
      <c r="A7" s="32" t="s">
        <v>199</v>
      </c>
      <c r="B7" s="33" t="s">
        <v>198</v>
      </c>
      <c r="C7">
        <v>1</v>
      </c>
      <c r="D7">
        <v>18.675999999999998</v>
      </c>
      <c r="E7" t="s">
        <v>185</v>
      </c>
      <c r="G7" t="s">
        <v>200</v>
      </c>
      <c r="H7" t="s">
        <v>201</v>
      </c>
      <c r="K7" t="s">
        <v>245</v>
      </c>
    </row>
    <row r="8" spans="1:11" x14ac:dyDescent="0.3">
      <c r="A8" s="32" t="s">
        <v>203</v>
      </c>
      <c r="B8" s="33" t="s">
        <v>202</v>
      </c>
      <c r="C8">
        <v>1</v>
      </c>
      <c r="D8">
        <v>18.675999999999998</v>
      </c>
      <c r="E8" t="s">
        <v>185</v>
      </c>
      <c r="G8" t="s">
        <v>200</v>
      </c>
      <c r="H8" t="s">
        <v>201</v>
      </c>
      <c r="K8" t="s">
        <v>245</v>
      </c>
    </row>
    <row r="9" spans="1:11" x14ac:dyDescent="0.3">
      <c r="A9" s="32" t="s">
        <v>205</v>
      </c>
      <c r="B9" s="33" t="s">
        <v>204</v>
      </c>
      <c r="C9">
        <v>1</v>
      </c>
      <c r="D9">
        <v>18.675999999999998</v>
      </c>
      <c r="E9" t="s">
        <v>185</v>
      </c>
      <c r="G9" t="s">
        <v>200</v>
      </c>
      <c r="H9" t="s">
        <v>201</v>
      </c>
      <c r="K9" t="s">
        <v>245</v>
      </c>
    </row>
    <row r="10" spans="1:11" x14ac:dyDescent="0.3">
      <c r="A10" s="32" t="s">
        <v>207</v>
      </c>
      <c r="B10" s="33" t="s">
        <v>206</v>
      </c>
      <c r="C10">
        <v>1</v>
      </c>
      <c r="D10">
        <v>12.324999999999999</v>
      </c>
      <c r="E10" t="s">
        <v>185</v>
      </c>
      <c r="F10" t="s">
        <v>208</v>
      </c>
      <c r="G10" t="s">
        <v>209</v>
      </c>
      <c r="H10" t="s">
        <v>210</v>
      </c>
      <c r="K10" t="s">
        <v>245</v>
      </c>
    </row>
    <row r="11" spans="1:11" x14ac:dyDescent="0.3">
      <c r="A11" s="32" t="s">
        <v>212</v>
      </c>
      <c r="B11" s="33" t="s">
        <v>211</v>
      </c>
      <c r="C11">
        <v>1</v>
      </c>
      <c r="D11">
        <v>11.6</v>
      </c>
      <c r="E11" t="s">
        <v>185</v>
      </c>
      <c r="F11" t="s">
        <v>208</v>
      </c>
      <c r="G11" t="s">
        <v>200</v>
      </c>
      <c r="H11" t="s">
        <v>201</v>
      </c>
      <c r="K11" t="s">
        <v>245</v>
      </c>
    </row>
    <row r="12" spans="1:11" x14ac:dyDescent="0.3">
      <c r="A12" s="32" t="s">
        <v>214</v>
      </c>
      <c r="B12" s="33" t="s">
        <v>213</v>
      </c>
      <c r="C12">
        <v>1</v>
      </c>
      <c r="D12">
        <v>12.324999999999999</v>
      </c>
      <c r="E12" t="s">
        <v>185</v>
      </c>
      <c r="F12" t="s">
        <v>208</v>
      </c>
      <c r="G12" t="s">
        <v>209</v>
      </c>
      <c r="H12" t="s">
        <v>210</v>
      </c>
      <c r="K12" t="s">
        <v>245</v>
      </c>
    </row>
    <row r="13" spans="1:11" x14ac:dyDescent="0.3">
      <c r="A13" s="32" t="s">
        <v>216</v>
      </c>
      <c r="B13" s="33" t="s">
        <v>215</v>
      </c>
      <c r="C13">
        <v>1</v>
      </c>
      <c r="D13">
        <v>7.52</v>
      </c>
      <c r="E13" t="s">
        <v>185</v>
      </c>
      <c r="G13" t="s">
        <v>200</v>
      </c>
      <c r="H13" t="s">
        <v>201</v>
      </c>
      <c r="K13" t="s">
        <v>245</v>
      </c>
    </row>
    <row r="14" spans="1:11" x14ac:dyDescent="0.3">
      <c r="A14" s="32" t="s">
        <v>218</v>
      </c>
      <c r="B14" s="33" t="s">
        <v>217</v>
      </c>
      <c r="C14">
        <v>1</v>
      </c>
      <c r="D14">
        <v>6.375</v>
      </c>
      <c r="E14" t="s">
        <v>185</v>
      </c>
      <c r="G14" t="s">
        <v>209</v>
      </c>
      <c r="H14" t="s">
        <v>210</v>
      </c>
      <c r="K14" t="s">
        <v>245</v>
      </c>
    </row>
    <row r="15" spans="1:11" x14ac:dyDescent="0.3">
      <c r="A15" s="32" t="s">
        <v>220</v>
      </c>
      <c r="B15" s="33" t="s">
        <v>219</v>
      </c>
      <c r="C15">
        <v>1</v>
      </c>
      <c r="D15">
        <v>0.75</v>
      </c>
      <c r="E15" t="s">
        <v>185</v>
      </c>
      <c r="G15" t="s">
        <v>209</v>
      </c>
      <c r="H15" t="s">
        <v>210</v>
      </c>
      <c r="K15" t="s">
        <v>245</v>
      </c>
    </row>
    <row r="16" spans="1:11" x14ac:dyDescent="0.3">
      <c r="A16" s="32" t="s">
        <v>222</v>
      </c>
      <c r="B16" s="33" t="s">
        <v>221</v>
      </c>
      <c r="C16">
        <v>1</v>
      </c>
      <c r="D16">
        <v>1.827</v>
      </c>
      <c r="E16" t="s">
        <v>185</v>
      </c>
      <c r="G16" t="s">
        <v>196</v>
      </c>
      <c r="H16" t="s">
        <v>197</v>
      </c>
      <c r="K16" t="s">
        <v>245</v>
      </c>
    </row>
    <row r="17" spans="1:11" x14ac:dyDescent="0.3">
      <c r="A17" s="32" t="s">
        <v>224</v>
      </c>
      <c r="B17" s="33" t="s">
        <v>223</v>
      </c>
      <c r="C17">
        <v>1</v>
      </c>
      <c r="D17">
        <v>14.2</v>
      </c>
      <c r="E17" t="s">
        <v>185</v>
      </c>
      <c r="G17" t="s">
        <v>200</v>
      </c>
      <c r="H17" t="s">
        <v>201</v>
      </c>
      <c r="K17" t="s">
        <v>245</v>
      </c>
    </row>
    <row r="18" spans="1:11" x14ac:dyDescent="0.3">
      <c r="A18" s="32" t="s">
        <v>226</v>
      </c>
      <c r="B18" s="33" t="s">
        <v>225</v>
      </c>
      <c r="C18">
        <v>1</v>
      </c>
      <c r="D18">
        <v>8.9700000000000006</v>
      </c>
      <c r="E18" t="s">
        <v>185</v>
      </c>
      <c r="G18" t="s">
        <v>209</v>
      </c>
      <c r="H18" t="s">
        <v>210</v>
      </c>
      <c r="K18" t="s">
        <v>245</v>
      </c>
    </row>
    <row r="19" spans="1:11" x14ac:dyDescent="0.3">
      <c r="A19" s="32" t="s">
        <v>228</v>
      </c>
      <c r="B19" s="33" t="s">
        <v>227</v>
      </c>
      <c r="C19">
        <v>1</v>
      </c>
      <c r="D19">
        <v>13.87</v>
      </c>
      <c r="E19" t="s">
        <v>185</v>
      </c>
      <c r="G19" t="s">
        <v>200</v>
      </c>
      <c r="H19" t="s">
        <v>201</v>
      </c>
      <c r="K19" t="s">
        <v>245</v>
      </c>
    </row>
    <row r="20" spans="1:11" x14ac:dyDescent="0.3">
      <c r="A20" s="32" t="s">
        <v>230</v>
      </c>
      <c r="B20" s="33" t="s">
        <v>229</v>
      </c>
      <c r="C20">
        <v>1</v>
      </c>
      <c r="D20" s="34">
        <v>0.7</v>
      </c>
      <c r="E20" t="s">
        <v>185</v>
      </c>
      <c r="G20" t="s">
        <v>231</v>
      </c>
      <c r="H20" t="s">
        <v>232</v>
      </c>
      <c r="K20" t="s">
        <v>245</v>
      </c>
    </row>
    <row r="21" spans="1:11" x14ac:dyDescent="0.3">
      <c r="A21" s="32" t="s">
        <v>234</v>
      </c>
      <c r="B21" s="33" t="s">
        <v>233</v>
      </c>
      <c r="C21">
        <v>1</v>
      </c>
      <c r="D21">
        <v>18.48</v>
      </c>
      <c r="E21" t="s">
        <v>185</v>
      </c>
      <c r="G21" t="s">
        <v>235</v>
      </c>
      <c r="H21" t="s">
        <v>236</v>
      </c>
      <c r="K21" t="s">
        <v>245</v>
      </c>
    </row>
    <row r="22" spans="1:11" x14ac:dyDescent="0.3">
      <c r="A22" s="32" t="s">
        <v>238</v>
      </c>
      <c r="B22" s="33" t="s">
        <v>237</v>
      </c>
      <c r="C22">
        <v>1</v>
      </c>
      <c r="D22">
        <v>6.28</v>
      </c>
      <c r="E22" t="s">
        <v>185</v>
      </c>
      <c r="G22" t="s">
        <v>239</v>
      </c>
      <c r="H22" t="s">
        <v>240</v>
      </c>
      <c r="K22" t="s">
        <v>245</v>
      </c>
    </row>
    <row r="23" spans="1:11" x14ac:dyDescent="0.3">
      <c r="A23" s="32" t="s">
        <v>242</v>
      </c>
      <c r="B23" s="33" t="s">
        <v>241</v>
      </c>
      <c r="C23">
        <v>1</v>
      </c>
      <c r="D23">
        <v>17.484000000000002</v>
      </c>
      <c r="E23" t="s">
        <v>185</v>
      </c>
      <c r="G23" t="s">
        <v>239</v>
      </c>
      <c r="H23" t="s">
        <v>240</v>
      </c>
      <c r="K23" t="s">
        <v>245</v>
      </c>
    </row>
    <row r="24" spans="1:11" x14ac:dyDescent="0.3">
      <c r="A24" s="32" t="s">
        <v>246</v>
      </c>
      <c r="B24" s="33">
        <v>2167</v>
      </c>
      <c r="C24">
        <v>1</v>
      </c>
      <c r="D24">
        <v>1.23</v>
      </c>
      <c r="E24" t="s">
        <v>247</v>
      </c>
      <c r="G24" t="s">
        <v>248</v>
      </c>
      <c r="H24" t="s">
        <v>249</v>
      </c>
      <c r="K24" t="s">
        <v>66</v>
      </c>
    </row>
    <row r="25" spans="1:11" x14ac:dyDescent="0.3">
      <c r="A25" s="32" t="s">
        <v>250</v>
      </c>
      <c r="B25" s="33">
        <v>2169</v>
      </c>
      <c r="C25">
        <v>1</v>
      </c>
      <c r="D25">
        <v>1.73</v>
      </c>
      <c r="E25" t="s">
        <v>247</v>
      </c>
      <c r="G25" t="s">
        <v>251</v>
      </c>
      <c r="H25" t="s">
        <v>252</v>
      </c>
      <c r="K25" t="s">
        <v>66</v>
      </c>
    </row>
    <row r="26" spans="1:11" x14ac:dyDescent="0.3">
      <c r="A26" s="32" t="s">
        <v>253</v>
      </c>
      <c r="B26" s="33">
        <v>2171</v>
      </c>
      <c r="C26">
        <v>1</v>
      </c>
      <c r="D26">
        <v>3.04</v>
      </c>
      <c r="E26" t="s">
        <v>247</v>
      </c>
      <c r="G26" t="s">
        <v>254</v>
      </c>
      <c r="H26" t="s">
        <v>255</v>
      </c>
      <c r="K26" t="s">
        <v>66</v>
      </c>
    </row>
    <row r="27" spans="1:11" x14ac:dyDescent="0.3">
      <c r="A27" s="32" t="s">
        <v>256</v>
      </c>
      <c r="B27" s="33">
        <v>4415</v>
      </c>
      <c r="C27">
        <v>1</v>
      </c>
      <c r="D27">
        <v>19.39</v>
      </c>
      <c r="E27" t="s">
        <v>185</v>
      </c>
      <c r="G27" t="s">
        <v>257</v>
      </c>
      <c r="H27" t="s">
        <v>258</v>
      </c>
      <c r="K27" t="s">
        <v>66</v>
      </c>
    </row>
    <row r="28" spans="1:11" x14ac:dyDescent="0.3">
      <c r="A28" s="32" t="s">
        <v>259</v>
      </c>
      <c r="B28" s="33">
        <v>32010</v>
      </c>
      <c r="C28">
        <v>1</v>
      </c>
      <c r="D28">
        <v>93.43</v>
      </c>
      <c r="E28" t="s">
        <v>185</v>
      </c>
      <c r="G28" t="s">
        <v>260</v>
      </c>
      <c r="H28" t="s">
        <v>261</v>
      </c>
      <c r="K28" t="s">
        <v>66</v>
      </c>
    </row>
    <row r="29" spans="1:11" x14ac:dyDescent="0.3">
      <c r="A29" s="32" t="s">
        <v>262</v>
      </c>
      <c r="B29" s="33">
        <v>34640</v>
      </c>
      <c r="C29">
        <v>1</v>
      </c>
      <c r="D29">
        <v>148</v>
      </c>
      <c r="E29" t="s">
        <v>185</v>
      </c>
      <c r="G29" t="s">
        <v>263</v>
      </c>
      <c r="H29" t="s">
        <v>264</v>
      </c>
      <c r="K29" t="s">
        <v>66</v>
      </c>
    </row>
    <row r="30" spans="1:11" x14ac:dyDescent="0.3">
      <c r="A30" s="32" t="s">
        <v>265</v>
      </c>
      <c r="B30" s="33">
        <v>39006</v>
      </c>
      <c r="C30">
        <v>1</v>
      </c>
      <c r="D30">
        <v>12.65</v>
      </c>
      <c r="E30" t="s">
        <v>185</v>
      </c>
      <c r="G30" t="s">
        <v>266</v>
      </c>
      <c r="H30" t="s">
        <v>267</v>
      </c>
      <c r="K30" t="s">
        <v>66</v>
      </c>
    </row>
    <row r="31" spans="1:11" x14ac:dyDescent="0.3">
      <c r="A31" s="32" t="s">
        <v>268</v>
      </c>
      <c r="B31" s="33">
        <v>44200</v>
      </c>
      <c r="C31">
        <v>1</v>
      </c>
      <c r="D31">
        <v>22.62</v>
      </c>
      <c r="E31" t="s">
        <v>185</v>
      </c>
      <c r="G31" t="s">
        <v>269</v>
      </c>
      <c r="H31" t="s">
        <v>270</v>
      </c>
      <c r="K31" t="s">
        <v>66</v>
      </c>
    </row>
    <row r="32" spans="1:11" x14ac:dyDescent="0.3">
      <c r="A32" s="32" t="s">
        <v>271</v>
      </c>
      <c r="B32" s="33">
        <v>45163</v>
      </c>
      <c r="C32">
        <v>1</v>
      </c>
      <c r="D32">
        <v>30.9</v>
      </c>
      <c r="E32" t="s">
        <v>185</v>
      </c>
      <c r="G32" t="s">
        <v>272</v>
      </c>
      <c r="H32" t="s">
        <v>273</v>
      </c>
      <c r="K32" t="s">
        <v>66</v>
      </c>
    </row>
    <row r="33" spans="1:11" x14ac:dyDescent="0.3">
      <c r="A33" s="32" t="s">
        <v>274</v>
      </c>
      <c r="B33" s="33">
        <v>80355</v>
      </c>
      <c r="C33">
        <v>1</v>
      </c>
      <c r="D33">
        <v>49.5</v>
      </c>
      <c r="E33" t="s">
        <v>185</v>
      </c>
      <c r="G33" t="s">
        <v>275</v>
      </c>
      <c r="H33" t="s">
        <v>276</v>
      </c>
      <c r="K33" t="s">
        <v>66</v>
      </c>
    </row>
    <row r="34" spans="1:11" x14ac:dyDescent="0.3">
      <c r="A34" s="32" t="s">
        <v>277</v>
      </c>
      <c r="B34" s="33">
        <v>702867</v>
      </c>
      <c r="C34">
        <v>1</v>
      </c>
      <c r="D34">
        <v>1.31</v>
      </c>
      <c r="E34" t="s">
        <v>185</v>
      </c>
      <c r="G34" t="s">
        <v>278</v>
      </c>
      <c r="H34" t="s">
        <v>252</v>
      </c>
      <c r="K34" t="s">
        <v>66</v>
      </c>
    </row>
    <row r="35" spans="1:11" x14ac:dyDescent="0.3">
      <c r="A35" s="32" t="s">
        <v>279</v>
      </c>
      <c r="B35" s="33">
        <v>702870</v>
      </c>
      <c r="C35">
        <v>1</v>
      </c>
      <c r="D35">
        <v>2.35</v>
      </c>
      <c r="E35" t="s">
        <v>185</v>
      </c>
      <c r="G35" t="s">
        <v>280</v>
      </c>
      <c r="H35" t="s">
        <v>281</v>
      </c>
      <c r="K35" t="s">
        <v>66</v>
      </c>
    </row>
    <row r="36" spans="1:11" x14ac:dyDescent="0.3">
      <c r="A36" s="32" t="s">
        <v>282</v>
      </c>
      <c r="B36" s="33">
        <v>705510</v>
      </c>
      <c r="C36">
        <v>1</v>
      </c>
      <c r="D36">
        <v>4.45</v>
      </c>
      <c r="E36" t="s">
        <v>185</v>
      </c>
      <c r="G36" t="s">
        <v>283</v>
      </c>
      <c r="H36" t="s">
        <v>284</v>
      </c>
      <c r="K36" t="s">
        <v>66</v>
      </c>
    </row>
    <row r="37" spans="1:11" x14ac:dyDescent="0.3">
      <c r="A37" s="32" t="s">
        <v>285</v>
      </c>
      <c r="B37" s="33">
        <v>2700869</v>
      </c>
      <c r="C37">
        <v>1</v>
      </c>
      <c r="D37">
        <f>123/100</f>
        <v>1.23</v>
      </c>
      <c r="E37" t="s">
        <v>185</v>
      </c>
      <c r="F37" t="s">
        <v>286</v>
      </c>
      <c r="G37" t="s">
        <v>283</v>
      </c>
      <c r="H37" t="s">
        <v>284</v>
      </c>
      <c r="K37" t="s">
        <v>66</v>
      </c>
    </row>
    <row r="38" spans="1:11" x14ac:dyDescent="0.3">
      <c r="A38" s="32" t="s">
        <v>287</v>
      </c>
      <c r="B38" s="33">
        <v>3001732</v>
      </c>
      <c r="C38">
        <v>1</v>
      </c>
      <c r="D38">
        <f>11/100</f>
        <v>0.11</v>
      </c>
      <c r="E38" t="s">
        <v>185</v>
      </c>
      <c r="F38" t="s">
        <v>288</v>
      </c>
      <c r="G38" t="s">
        <v>289</v>
      </c>
      <c r="H38" t="s">
        <v>290</v>
      </c>
      <c r="K38" t="s">
        <v>66</v>
      </c>
    </row>
    <row r="39" spans="1:11" x14ac:dyDescent="0.3">
      <c r="A39" s="32" t="s">
        <v>291</v>
      </c>
      <c r="B39" s="33">
        <v>4043008</v>
      </c>
      <c r="C39">
        <v>1</v>
      </c>
      <c r="D39">
        <f>34.5/100</f>
        <v>0.34499999999999997</v>
      </c>
      <c r="E39" t="s">
        <v>185</v>
      </c>
      <c r="F39" t="s">
        <v>292</v>
      </c>
      <c r="G39" t="s">
        <v>269</v>
      </c>
      <c r="H39" t="s">
        <v>270</v>
      </c>
      <c r="K39" t="s">
        <v>66</v>
      </c>
    </row>
    <row r="40" spans="1:11" x14ac:dyDescent="0.3">
      <c r="A40" s="32" t="s">
        <v>293</v>
      </c>
      <c r="B40" s="33">
        <v>5692241</v>
      </c>
      <c r="C40">
        <v>1</v>
      </c>
      <c r="D40">
        <v>2.72</v>
      </c>
      <c r="E40" t="s">
        <v>185</v>
      </c>
      <c r="G40" t="s">
        <v>294</v>
      </c>
      <c r="H40" t="s">
        <v>295</v>
      </c>
      <c r="K40" t="s">
        <v>66</v>
      </c>
    </row>
    <row r="41" spans="1:11" x14ac:dyDescent="0.3">
      <c r="A41" s="32" t="s">
        <v>296</v>
      </c>
      <c r="B41" s="33">
        <v>8000432</v>
      </c>
      <c r="C41">
        <v>1</v>
      </c>
      <c r="D41">
        <v>253.21</v>
      </c>
      <c r="E41" t="s">
        <v>185</v>
      </c>
      <c r="G41" t="s">
        <v>297</v>
      </c>
      <c r="H41" t="s">
        <v>298</v>
      </c>
      <c r="K41" t="s">
        <v>66</v>
      </c>
    </row>
    <row r="42" spans="1:11" x14ac:dyDescent="0.3">
      <c r="A42" s="32" t="s">
        <v>299</v>
      </c>
      <c r="B42" s="33">
        <v>8000445</v>
      </c>
      <c r="C42">
        <v>1</v>
      </c>
      <c r="D42">
        <v>130</v>
      </c>
      <c r="E42" t="s">
        <v>185</v>
      </c>
      <c r="G42" t="s">
        <v>300</v>
      </c>
      <c r="H42" t="s">
        <v>301</v>
      </c>
      <c r="K42" t="s">
        <v>66</v>
      </c>
    </row>
    <row r="43" spans="1:11" x14ac:dyDescent="0.3">
      <c r="A43" s="32" t="s">
        <v>302</v>
      </c>
      <c r="B43" s="33">
        <v>8000455</v>
      </c>
      <c r="C43">
        <v>1</v>
      </c>
      <c r="D43">
        <v>950</v>
      </c>
      <c r="E43" t="s">
        <v>185</v>
      </c>
      <c r="G43" t="s">
        <v>300</v>
      </c>
      <c r="H43" t="s">
        <v>301</v>
      </c>
      <c r="K43" t="s">
        <v>66</v>
      </c>
    </row>
    <row r="44" spans="1:11" x14ac:dyDescent="0.3">
      <c r="A44" s="32" t="s">
        <v>303</v>
      </c>
      <c r="B44" s="33">
        <v>80803468</v>
      </c>
      <c r="C44">
        <v>1</v>
      </c>
      <c r="D44">
        <v>243</v>
      </c>
      <c r="E44" t="s">
        <v>185</v>
      </c>
      <c r="G44" t="s">
        <v>304</v>
      </c>
      <c r="H44" t="s">
        <v>305</v>
      </c>
      <c r="K44" t="s">
        <v>66</v>
      </c>
    </row>
    <row r="45" spans="1:11" x14ac:dyDescent="0.3">
      <c r="A45" s="32" t="s">
        <v>306</v>
      </c>
      <c r="B45" s="33">
        <v>369305000</v>
      </c>
      <c r="C45">
        <v>1</v>
      </c>
      <c r="D45">
        <v>0.26</v>
      </c>
      <c r="E45" t="s">
        <v>185</v>
      </c>
      <c r="G45" t="s">
        <v>307</v>
      </c>
      <c r="H45" t="s">
        <v>308</v>
      </c>
      <c r="K45" t="s">
        <v>66</v>
      </c>
    </row>
    <row r="46" spans="1:11" x14ac:dyDescent="0.3">
      <c r="A46" s="32" t="s">
        <v>310</v>
      </c>
      <c r="B46" t="s">
        <v>309</v>
      </c>
      <c r="C46">
        <v>1</v>
      </c>
      <c r="D46">
        <v>15.08</v>
      </c>
      <c r="E46" t="s">
        <v>185</v>
      </c>
      <c r="G46" t="s">
        <v>278</v>
      </c>
      <c r="H46" t="s">
        <v>252</v>
      </c>
      <c r="K46" t="s">
        <v>66</v>
      </c>
    </row>
    <row r="47" spans="1:11" x14ac:dyDescent="0.3">
      <c r="A47" s="32" t="s">
        <v>312</v>
      </c>
      <c r="B47" t="s">
        <v>311</v>
      </c>
      <c r="C47">
        <v>1</v>
      </c>
      <c r="D47">
        <v>0.61</v>
      </c>
      <c r="E47" t="s">
        <v>185</v>
      </c>
      <c r="G47" t="s">
        <v>275</v>
      </c>
      <c r="H47" t="s">
        <v>276</v>
      </c>
      <c r="K47" t="s">
        <v>66</v>
      </c>
    </row>
    <row r="48" spans="1:11" x14ac:dyDescent="0.3">
      <c r="A48" s="32" t="s">
        <v>314</v>
      </c>
      <c r="B48" s="33" t="s">
        <v>313</v>
      </c>
      <c r="C48">
        <v>1</v>
      </c>
      <c r="D48">
        <v>28</v>
      </c>
      <c r="E48" t="s">
        <v>185</v>
      </c>
      <c r="G48" t="s">
        <v>297</v>
      </c>
      <c r="H48" t="s">
        <v>298</v>
      </c>
      <c r="K48" t="s">
        <v>66</v>
      </c>
    </row>
    <row r="49" spans="1:11" x14ac:dyDescent="0.3">
      <c r="A49" s="32" t="s">
        <v>316</v>
      </c>
      <c r="B49" s="33" t="s">
        <v>315</v>
      </c>
      <c r="C49">
        <v>1</v>
      </c>
      <c r="D49">
        <v>28</v>
      </c>
      <c r="E49" t="s">
        <v>185</v>
      </c>
      <c r="G49" t="s">
        <v>297</v>
      </c>
      <c r="H49" t="s">
        <v>298</v>
      </c>
      <c r="K49" t="s">
        <v>66</v>
      </c>
    </row>
    <row r="50" spans="1:11" x14ac:dyDescent="0.3">
      <c r="A50" s="32" t="s">
        <v>318</v>
      </c>
      <c r="B50" s="33" t="s">
        <v>317</v>
      </c>
      <c r="C50">
        <v>1</v>
      </c>
      <c r="D50">
        <v>28</v>
      </c>
      <c r="E50" t="s">
        <v>185</v>
      </c>
      <c r="G50" t="s">
        <v>297</v>
      </c>
      <c r="H50" t="s">
        <v>298</v>
      </c>
      <c r="K50" t="s">
        <v>66</v>
      </c>
    </row>
    <row r="51" spans="1:11" x14ac:dyDescent="0.3">
      <c r="A51" s="32" t="s">
        <v>320</v>
      </c>
      <c r="B51" s="33" t="s">
        <v>319</v>
      </c>
      <c r="C51">
        <v>1</v>
      </c>
      <c r="D51">
        <v>28</v>
      </c>
      <c r="E51" t="s">
        <v>185</v>
      </c>
      <c r="G51" t="s">
        <v>297</v>
      </c>
      <c r="H51" t="s">
        <v>298</v>
      </c>
      <c r="K51" t="s">
        <v>66</v>
      </c>
    </row>
    <row r="52" spans="1:11" x14ac:dyDescent="0.3">
      <c r="A52" s="32" t="s">
        <v>322</v>
      </c>
      <c r="B52" t="s">
        <v>321</v>
      </c>
      <c r="C52">
        <v>1</v>
      </c>
      <c r="D52">
        <v>29</v>
      </c>
      <c r="E52" t="s">
        <v>185</v>
      </c>
      <c r="G52" t="s">
        <v>266</v>
      </c>
      <c r="H52" t="s">
        <v>267</v>
      </c>
      <c r="K52" t="s">
        <v>66</v>
      </c>
    </row>
    <row r="53" spans="1:11" x14ac:dyDescent="0.3">
      <c r="A53" s="32" t="s">
        <v>324</v>
      </c>
      <c r="B53" s="33" t="s">
        <v>323</v>
      </c>
      <c r="C53">
        <v>1</v>
      </c>
      <c r="D53">
        <v>198.5</v>
      </c>
      <c r="E53" t="s">
        <v>185</v>
      </c>
      <c r="G53" t="s">
        <v>325</v>
      </c>
      <c r="H53" t="s">
        <v>326</v>
      </c>
      <c r="K53" t="s">
        <v>66</v>
      </c>
    </row>
    <row r="54" spans="1:11" x14ac:dyDescent="0.3">
      <c r="A54" s="32" t="s">
        <v>328</v>
      </c>
      <c r="B54" s="33" t="s">
        <v>327</v>
      </c>
      <c r="C54">
        <v>1</v>
      </c>
      <c r="D54">
        <v>117</v>
      </c>
      <c r="E54" t="s">
        <v>185</v>
      </c>
      <c r="G54" t="s">
        <v>329</v>
      </c>
      <c r="H54" t="s">
        <v>330</v>
      </c>
      <c r="K54" t="s">
        <v>66</v>
      </c>
    </row>
    <row r="55" spans="1:11" x14ac:dyDescent="0.3">
      <c r="A55" s="32" t="s">
        <v>332</v>
      </c>
      <c r="B55" t="s">
        <v>331</v>
      </c>
      <c r="C55">
        <v>1</v>
      </c>
      <c r="D55">
        <v>56</v>
      </c>
      <c r="E55" t="s">
        <v>185</v>
      </c>
      <c r="G55" t="s">
        <v>275</v>
      </c>
      <c r="H55" t="s">
        <v>276</v>
      </c>
      <c r="K55" t="s">
        <v>66</v>
      </c>
    </row>
    <row r="56" spans="1:11" x14ac:dyDescent="0.3">
      <c r="A56" s="32" t="s">
        <v>334</v>
      </c>
      <c r="B56" t="s">
        <v>333</v>
      </c>
      <c r="C56">
        <v>1</v>
      </c>
      <c r="D56">
        <v>18.5</v>
      </c>
      <c r="E56" t="s">
        <v>185</v>
      </c>
      <c r="G56" t="s">
        <v>269</v>
      </c>
      <c r="H56" t="s">
        <v>270</v>
      </c>
      <c r="K56" t="s">
        <v>66</v>
      </c>
    </row>
    <row r="57" spans="1:11" x14ac:dyDescent="0.3">
      <c r="A57" s="32" t="s">
        <v>336</v>
      </c>
      <c r="B57" s="32" t="s">
        <v>335</v>
      </c>
      <c r="C57">
        <v>1</v>
      </c>
      <c r="D57">
        <v>0.45</v>
      </c>
      <c r="E57" t="s">
        <v>185</v>
      </c>
      <c r="G57" t="s">
        <v>251</v>
      </c>
      <c r="H57" t="s">
        <v>252</v>
      </c>
      <c r="K57" t="s">
        <v>66</v>
      </c>
    </row>
    <row r="58" spans="1:11" x14ac:dyDescent="0.3">
      <c r="A58" s="32" t="s">
        <v>338</v>
      </c>
      <c r="B58" s="33" t="s">
        <v>337</v>
      </c>
      <c r="C58">
        <v>1</v>
      </c>
      <c r="D58">
        <v>36</v>
      </c>
      <c r="E58" t="s">
        <v>185</v>
      </c>
      <c r="G58" t="s">
        <v>339</v>
      </c>
      <c r="H58" t="s">
        <v>340</v>
      </c>
      <c r="K58" t="s">
        <v>66</v>
      </c>
    </row>
    <row r="59" spans="1:11" x14ac:dyDescent="0.3">
      <c r="A59" s="32" t="s">
        <v>342</v>
      </c>
      <c r="B59" s="33" t="s">
        <v>341</v>
      </c>
      <c r="C59">
        <v>1</v>
      </c>
      <c r="D59">
        <v>39.6</v>
      </c>
      <c r="E59" t="s">
        <v>343</v>
      </c>
      <c r="G59" t="s">
        <v>344</v>
      </c>
      <c r="H59" t="s">
        <v>345</v>
      </c>
      <c r="K59" t="s">
        <v>66</v>
      </c>
    </row>
    <row r="60" spans="1:11" x14ac:dyDescent="0.3">
      <c r="A60" s="32" t="s">
        <v>347</v>
      </c>
      <c r="B60" t="s">
        <v>346</v>
      </c>
      <c r="C60">
        <v>1</v>
      </c>
      <c r="D60">
        <v>26.6</v>
      </c>
      <c r="E60" t="s">
        <v>185</v>
      </c>
      <c r="G60" t="s">
        <v>269</v>
      </c>
      <c r="H60" t="s">
        <v>270</v>
      </c>
      <c r="K60" t="s">
        <v>66</v>
      </c>
    </row>
    <row r="61" spans="1:11" x14ac:dyDescent="0.3">
      <c r="A61" s="32" t="s">
        <v>349</v>
      </c>
      <c r="B61" t="s">
        <v>348</v>
      </c>
      <c r="C61">
        <v>1</v>
      </c>
      <c r="D61">
        <v>1.46</v>
      </c>
      <c r="E61" t="s">
        <v>185</v>
      </c>
      <c r="G61" t="s">
        <v>350</v>
      </c>
      <c r="H61" t="s">
        <v>281</v>
      </c>
      <c r="K61" t="s">
        <v>66</v>
      </c>
    </row>
    <row r="62" spans="1:11" x14ac:dyDescent="0.3">
      <c r="A62" s="32" t="s">
        <v>352</v>
      </c>
      <c r="B62" s="32" t="s">
        <v>351</v>
      </c>
      <c r="C62">
        <v>1</v>
      </c>
      <c r="D62">
        <f>149.95/100</f>
        <v>1.4994999999999998</v>
      </c>
      <c r="E62" t="s">
        <v>185</v>
      </c>
      <c r="F62" t="s">
        <v>353</v>
      </c>
      <c r="G62" t="s">
        <v>251</v>
      </c>
      <c r="H62" t="s">
        <v>252</v>
      </c>
      <c r="K62" t="s">
        <v>66</v>
      </c>
    </row>
    <row r="63" spans="1:11" x14ac:dyDescent="0.3">
      <c r="A63" s="32" t="s">
        <v>355</v>
      </c>
      <c r="B63" t="s">
        <v>354</v>
      </c>
      <c r="C63">
        <v>1</v>
      </c>
      <c r="D63">
        <f>25/100</f>
        <v>0.25</v>
      </c>
      <c r="E63" t="s">
        <v>185</v>
      </c>
      <c r="F63" t="s">
        <v>356</v>
      </c>
      <c r="G63" t="s">
        <v>357</v>
      </c>
      <c r="H63" t="s">
        <v>358</v>
      </c>
      <c r="K63" t="s">
        <v>66</v>
      </c>
    </row>
    <row r="64" spans="1:11" x14ac:dyDescent="0.3">
      <c r="A64" s="32" t="s">
        <v>360</v>
      </c>
      <c r="B64" t="s">
        <v>359</v>
      </c>
      <c r="C64">
        <v>1</v>
      </c>
      <c r="D64">
        <v>12.25</v>
      </c>
      <c r="E64" t="s">
        <v>185</v>
      </c>
      <c r="G64" t="s">
        <v>269</v>
      </c>
      <c r="H64" t="s">
        <v>270</v>
      </c>
      <c r="K64" t="s">
        <v>66</v>
      </c>
    </row>
    <row r="65" spans="1:11" x14ac:dyDescent="0.3">
      <c r="A65" s="32" t="s">
        <v>362</v>
      </c>
      <c r="B65" t="s">
        <v>361</v>
      </c>
      <c r="C65">
        <v>1</v>
      </c>
      <c r="D65">
        <f>258/100</f>
        <v>2.58</v>
      </c>
      <c r="E65" t="s">
        <v>185</v>
      </c>
      <c r="G65" t="s">
        <v>307</v>
      </c>
      <c r="H65" t="s">
        <v>308</v>
      </c>
      <c r="K65" t="s">
        <v>66</v>
      </c>
    </row>
    <row r="66" spans="1:11" x14ac:dyDescent="0.3">
      <c r="A66" s="32" t="s">
        <v>364</v>
      </c>
      <c r="B66" t="s">
        <v>363</v>
      </c>
      <c r="C66">
        <v>1</v>
      </c>
      <c r="D66">
        <v>1.18</v>
      </c>
      <c r="E66" t="s">
        <v>185</v>
      </c>
      <c r="G66" t="s">
        <v>266</v>
      </c>
      <c r="H66" t="s">
        <v>267</v>
      </c>
      <c r="K66" t="s">
        <v>66</v>
      </c>
    </row>
    <row r="67" spans="1:11" x14ac:dyDescent="0.3">
      <c r="A67" s="32" t="s">
        <v>366</v>
      </c>
      <c r="B67" t="s">
        <v>365</v>
      </c>
      <c r="C67">
        <v>1</v>
      </c>
      <c r="D67">
        <v>0.27</v>
      </c>
      <c r="E67" t="s">
        <v>185</v>
      </c>
      <c r="G67" t="s">
        <v>367</v>
      </c>
      <c r="H67" t="s">
        <v>368</v>
      </c>
      <c r="K67" t="s">
        <v>66</v>
      </c>
    </row>
    <row r="68" spans="1:11" x14ac:dyDescent="0.3">
      <c r="A68" s="32" t="s">
        <v>370</v>
      </c>
      <c r="B68" s="32" t="s">
        <v>369</v>
      </c>
      <c r="C68">
        <v>1</v>
      </c>
      <c r="D68">
        <v>2.4900000000000002</v>
      </c>
      <c r="E68" t="s">
        <v>185</v>
      </c>
      <c r="G68" t="s">
        <v>251</v>
      </c>
      <c r="H68" t="s">
        <v>252</v>
      </c>
      <c r="K68" t="s">
        <v>66</v>
      </c>
    </row>
    <row r="69" spans="1:11" x14ac:dyDescent="0.3">
      <c r="A69" s="32" t="s">
        <v>372</v>
      </c>
      <c r="B69" t="s">
        <v>371</v>
      </c>
      <c r="C69">
        <v>1</v>
      </c>
      <c r="D69">
        <v>46.6</v>
      </c>
      <c r="E69" t="s">
        <v>373</v>
      </c>
      <c r="G69" t="s">
        <v>269</v>
      </c>
      <c r="H69" t="s">
        <v>270</v>
      </c>
      <c r="K69" t="s">
        <v>66</v>
      </c>
    </row>
    <row r="70" spans="1:11" x14ac:dyDescent="0.3">
      <c r="A70" s="32" t="s">
        <v>375</v>
      </c>
      <c r="B70" t="s">
        <v>374</v>
      </c>
      <c r="C70">
        <v>1</v>
      </c>
      <c r="D70">
        <v>62.9</v>
      </c>
      <c r="E70" t="s">
        <v>373</v>
      </c>
      <c r="G70" t="s">
        <v>269</v>
      </c>
      <c r="H70" t="s">
        <v>270</v>
      </c>
      <c r="K70" t="s">
        <v>66</v>
      </c>
    </row>
    <row r="71" spans="1:11" x14ac:dyDescent="0.3">
      <c r="A71" s="32" t="s">
        <v>377</v>
      </c>
      <c r="B71" t="s">
        <v>376</v>
      </c>
      <c r="C71">
        <v>1</v>
      </c>
      <c r="D71">
        <v>14.77</v>
      </c>
      <c r="E71" t="s">
        <v>185</v>
      </c>
      <c r="G71" t="s">
        <v>378</v>
      </c>
      <c r="H71" t="s">
        <v>379</v>
      </c>
      <c r="K71" t="s">
        <v>66</v>
      </c>
    </row>
    <row r="72" spans="1:11" x14ac:dyDescent="0.3">
      <c r="A72" s="32" t="s">
        <v>381</v>
      </c>
      <c r="B72" s="33" t="s">
        <v>380</v>
      </c>
      <c r="C72">
        <v>1</v>
      </c>
      <c r="D72">
        <v>847</v>
      </c>
      <c r="E72" t="s">
        <v>185</v>
      </c>
      <c r="G72" t="s">
        <v>382</v>
      </c>
      <c r="H72" t="s">
        <v>264</v>
      </c>
      <c r="K72" t="s">
        <v>66</v>
      </c>
    </row>
    <row r="73" spans="1:11" x14ac:dyDescent="0.3">
      <c r="A73" s="32" t="s">
        <v>384</v>
      </c>
      <c r="B73" t="s">
        <v>383</v>
      </c>
      <c r="C73">
        <v>1</v>
      </c>
      <c r="D73">
        <f>199.2/100</f>
        <v>1.992</v>
      </c>
      <c r="E73" t="s">
        <v>185</v>
      </c>
      <c r="F73" t="s">
        <v>385</v>
      </c>
      <c r="G73" t="s">
        <v>386</v>
      </c>
      <c r="H73" t="s">
        <v>387</v>
      </c>
      <c r="K73" t="s">
        <v>66</v>
      </c>
    </row>
    <row r="74" spans="1:11" x14ac:dyDescent="0.3">
      <c r="A74" s="32" t="s">
        <v>389</v>
      </c>
      <c r="B74" t="s">
        <v>388</v>
      </c>
      <c r="C74">
        <v>1</v>
      </c>
      <c r="D74">
        <f>45/100</f>
        <v>0.45</v>
      </c>
      <c r="E74" t="s">
        <v>185</v>
      </c>
      <c r="F74" t="s">
        <v>390</v>
      </c>
      <c r="G74" t="s">
        <v>278</v>
      </c>
      <c r="H74" t="s">
        <v>252</v>
      </c>
      <c r="K74" t="s">
        <v>66</v>
      </c>
    </row>
    <row r="75" spans="1:11" x14ac:dyDescent="0.3">
      <c r="A75" s="32" t="s">
        <v>392</v>
      </c>
      <c r="B75" t="s">
        <v>391</v>
      </c>
      <c r="C75">
        <v>1</v>
      </c>
      <c r="D75">
        <f>88/100</f>
        <v>0.88</v>
      </c>
      <c r="E75" t="s">
        <v>185</v>
      </c>
      <c r="F75" t="s">
        <v>393</v>
      </c>
      <c r="G75" t="s">
        <v>283</v>
      </c>
      <c r="H75" t="s">
        <v>284</v>
      </c>
      <c r="K75" t="s">
        <v>66</v>
      </c>
    </row>
    <row r="76" spans="1:11" x14ac:dyDescent="0.3">
      <c r="A76" s="32" t="s">
        <v>395</v>
      </c>
      <c r="B76" t="s">
        <v>394</v>
      </c>
      <c r="C76">
        <v>1</v>
      </c>
      <c r="D76">
        <v>1.2649999999999999</v>
      </c>
      <c r="E76" t="s">
        <v>185</v>
      </c>
      <c r="F76" t="s">
        <v>396</v>
      </c>
      <c r="G76" t="s">
        <v>251</v>
      </c>
      <c r="H76" t="s">
        <v>252</v>
      </c>
      <c r="K76" t="s">
        <v>66</v>
      </c>
    </row>
    <row r="77" spans="1:11" x14ac:dyDescent="0.3">
      <c r="A77" s="32" t="s">
        <v>398</v>
      </c>
      <c r="B77" t="s">
        <v>397</v>
      </c>
      <c r="C77">
        <v>1</v>
      </c>
      <c r="D77">
        <f>1.45/100</f>
        <v>1.4499999999999999E-2</v>
      </c>
      <c r="F77" t="s">
        <v>399</v>
      </c>
      <c r="G77" t="s">
        <v>283</v>
      </c>
      <c r="H77" t="s">
        <v>284</v>
      </c>
      <c r="K77" t="s">
        <v>66</v>
      </c>
    </row>
    <row r="78" spans="1:11" x14ac:dyDescent="0.3">
      <c r="A78" s="32" t="s">
        <v>401</v>
      </c>
      <c r="B78" t="s">
        <v>400</v>
      </c>
      <c r="C78">
        <v>1</v>
      </c>
      <c r="D78">
        <f>2.15/100</f>
        <v>2.1499999999999998E-2</v>
      </c>
      <c r="E78" t="s">
        <v>185</v>
      </c>
      <c r="F78" t="s">
        <v>402</v>
      </c>
      <c r="G78" t="s">
        <v>275</v>
      </c>
      <c r="H78" t="s">
        <v>276</v>
      </c>
      <c r="K78" t="s">
        <v>66</v>
      </c>
    </row>
    <row r="79" spans="1:11" x14ac:dyDescent="0.3">
      <c r="A79" s="32" t="s">
        <v>404</v>
      </c>
      <c r="B79" t="s">
        <v>403</v>
      </c>
      <c r="C79">
        <v>1</v>
      </c>
      <c r="D79">
        <f>1.65/100</f>
        <v>1.6500000000000001E-2</v>
      </c>
      <c r="E79" t="s">
        <v>185</v>
      </c>
      <c r="F79" t="s">
        <v>405</v>
      </c>
      <c r="G79" t="s">
        <v>275</v>
      </c>
      <c r="H79" t="s">
        <v>276</v>
      </c>
      <c r="K79" t="s">
        <v>66</v>
      </c>
    </row>
    <row r="80" spans="1:11" x14ac:dyDescent="0.3">
      <c r="A80" s="32" t="s">
        <v>407</v>
      </c>
      <c r="B80" t="s">
        <v>406</v>
      </c>
      <c r="C80">
        <v>1</v>
      </c>
      <c r="D80">
        <f>105/100</f>
        <v>1.05</v>
      </c>
      <c r="E80" t="s">
        <v>185</v>
      </c>
      <c r="F80" t="s">
        <v>408</v>
      </c>
      <c r="G80" t="s">
        <v>357</v>
      </c>
      <c r="H80" t="s">
        <v>358</v>
      </c>
      <c r="K80" t="s">
        <v>66</v>
      </c>
    </row>
    <row r="81" spans="1:11" x14ac:dyDescent="0.3">
      <c r="A81" s="32" t="s">
        <v>410</v>
      </c>
      <c r="B81" t="s">
        <v>409</v>
      </c>
      <c r="C81">
        <v>1</v>
      </c>
      <c r="D81">
        <v>12.5</v>
      </c>
      <c r="E81" t="s">
        <v>185</v>
      </c>
      <c r="G81" t="s">
        <v>251</v>
      </c>
      <c r="H81" t="s">
        <v>252</v>
      </c>
      <c r="K81" t="s">
        <v>66</v>
      </c>
    </row>
    <row r="82" spans="1:11" x14ac:dyDescent="0.3">
      <c r="A82" s="32" t="s">
        <v>412</v>
      </c>
      <c r="B82" t="s">
        <v>411</v>
      </c>
      <c r="C82">
        <v>1</v>
      </c>
      <c r="D82">
        <v>12.5</v>
      </c>
      <c r="E82" t="s">
        <v>185</v>
      </c>
      <c r="G82" t="s">
        <v>251</v>
      </c>
      <c r="H82" t="s">
        <v>252</v>
      </c>
      <c r="K82" t="s">
        <v>66</v>
      </c>
    </row>
    <row r="83" spans="1:11" x14ac:dyDescent="0.3">
      <c r="A83" s="32" t="s">
        <v>414</v>
      </c>
      <c r="B83" t="s">
        <v>413</v>
      </c>
      <c r="C83">
        <v>1</v>
      </c>
      <c r="D83">
        <v>12.5</v>
      </c>
      <c r="E83" t="s">
        <v>185</v>
      </c>
      <c r="G83" t="s">
        <v>251</v>
      </c>
      <c r="H83" t="s">
        <v>252</v>
      </c>
      <c r="K83" t="s">
        <v>66</v>
      </c>
    </row>
    <row r="84" spans="1:11" x14ac:dyDescent="0.3">
      <c r="A84" s="32" t="s">
        <v>416</v>
      </c>
      <c r="B84" t="s">
        <v>415</v>
      </c>
      <c r="C84">
        <v>1</v>
      </c>
      <c r="D84">
        <v>12.5</v>
      </c>
      <c r="E84" t="s">
        <v>185</v>
      </c>
      <c r="G84" t="s">
        <v>251</v>
      </c>
      <c r="H84" t="s">
        <v>252</v>
      </c>
      <c r="K84" t="s">
        <v>66</v>
      </c>
    </row>
    <row r="85" spans="1:11" x14ac:dyDescent="0.3">
      <c r="A85" s="32" t="s">
        <v>418</v>
      </c>
      <c r="B85" t="s">
        <v>417</v>
      </c>
      <c r="C85">
        <v>1</v>
      </c>
      <c r="D85">
        <v>12.5</v>
      </c>
      <c r="E85" t="s">
        <v>185</v>
      </c>
      <c r="G85" t="s">
        <v>251</v>
      </c>
      <c r="H85" t="s">
        <v>252</v>
      </c>
      <c r="K85" t="s">
        <v>66</v>
      </c>
    </row>
    <row r="86" spans="1:11" x14ac:dyDescent="0.3">
      <c r="A86" s="32" t="s">
        <v>420</v>
      </c>
      <c r="B86" t="s">
        <v>419</v>
      </c>
      <c r="C86">
        <v>1</v>
      </c>
      <c r="D86">
        <v>12.5</v>
      </c>
      <c r="E86" t="s">
        <v>185</v>
      </c>
      <c r="G86" t="s">
        <v>251</v>
      </c>
      <c r="H86" t="s">
        <v>252</v>
      </c>
      <c r="K86" t="s">
        <v>66</v>
      </c>
    </row>
    <row r="87" spans="1:11" x14ac:dyDescent="0.3">
      <c r="A87" s="32" t="s">
        <v>422</v>
      </c>
      <c r="B87" t="s">
        <v>421</v>
      </c>
      <c r="C87">
        <v>1</v>
      </c>
      <c r="D87">
        <v>12.5</v>
      </c>
      <c r="E87" t="s">
        <v>185</v>
      </c>
      <c r="G87" t="s">
        <v>251</v>
      </c>
      <c r="H87" t="s">
        <v>252</v>
      </c>
      <c r="K87" t="s">
        <v>66</v>
      </c>
    </row>
    <row r="88" spans="1:11" x14ac:dyDescent="0.3">
      <c r="A88" s="32" t="s">
        <v>424</v>
      </c>
      <c r="B88" t="s">
        <v>423</v>
      </c>
      <c r="C88">
        <v>1</v>
      </c>
      <c r="D88">
        <v>12.5</v>
      </c>
      <c r="E88" t="s">
        <v>185</v>
      </c>
      <c r="G88" t="s">
        <v>251</v>
      </c>
      <c r="H88" t="s">
        <v>252</v>
      </c>
      <c r="K88" t="s">
        <v>66</v>
      </c>
    </row>
    <row r="89" spans="1:11" x14ac:dyDescent="0.3">
      <c r="A89" s="32" t="s">
        <v>426</v>
      </c>
      <c r="B89" t="s">
        <v>425</v>
      </c>
      <c r="C89">
        <v>1</v>
      </c>
      <c r="D89">
        <v>12.5</v>
      </c>
      <c r="E89" t="s">
        <v>185</v>
      </c>
      <c r="G89" t="s">
        <v>251</v>
      </c>
      <c r="H89" t="s">
        <v>252</v>
      </c>
      <c r="K89" t="s">
        <v>66</v>
      </c>
    </row>
    <row r="90" spans="1:11" x14ac:dyDescent="0.3">
      <c r="A90" s="32" t="s">
        <v>428</v>
      </c>
      <c r="B90" t="s">
        <v>427</v>
      </c>
      <c r="C90">
        <v>1</v>
      </c>
      <c r="D90">
        <v>12.5</v>
      </c>
      <c r="E90" t="s">
        <v>185</v>
      </c>
      <c r="G90" t="s">
        <v>251</v>
      </c>
      <c r="H90" t="s">
        <v>252</v>
      </c>
      <c r="K90" t="s">
        <v>66</v>
      </c>
    </row>
    <row r="91" spans="1:11" x14ac:dyDescent="0.3">
      <c r="A91" s="32" t="s">
        <v>430</v>
      </c>
      <c r="B91" t="s">
        <v>429</v>
      </c>
      <c r="C91">
        <v>1</v>
      </c>
      <c r="D91">
        <v>12.5</v>
      </c>
      <c r="E91" t="s">
        <v>185</v>
      </c>
      <c r="G91" t="s">
        <v>251</v>
      </c>
      <c r="H91" t="s">
        <v>252</v>
      </c>
      <c r="K91" t="s">
        <v>66</v>
      </c>
    </row>
    <row r="92" spans="1:11" x14ac:dyDescent="0.3">
      <c r="A92" s="32" t="s">
        <v>432</v>
      </c>
      <c r="B92" t="s">
        <v>431</v>
      </c>
      <c r="C92">
        <v>1</v>
      </c>
      <c r="D92">
        <v>12.5</v>
      </c>
      <c r="E92" t="s">
        <v>185</v>
      </c>
      <c r="G92" t="s">
        <v>251</v>
      </c>
      <c r="H92" t="s">
        <v>252</v>
      </c>
      <c r="K92" t="s">
        <v>66</v>
      </c>
    </row>
    <row r="93" spans="1:11" x14ac:dyDescent="0.3">
      <c r="A93" s="32" t="s">
        <v>434</v>
      </c>
      <c r="B93" t="s">
        <v>433</v>
      </c>
      <c r="C93">
        <v>1</v>
      </c>
      <c r="D93">
        <v>12.5</v>
      </c>
      <c r="E93" t="s">
        <v>185</v>
      </c>
      <c r="G93" t="s">
        <v>251</v>
      </c>
      <c r="H93" t="s">
        <v>252</v>
      </c>
      <c r="K93" t="s">
        <v>66</v>
      </c>
    </row>
    <row r="94" spans="1:11" x14ac:dyDescent="0.3">
      <c r="A94" s="32" t="s">
        <v>436</v>
      </c>
      <c r="B94" t="s">
        <v>435</v>
      </c>
      <c r="C94">
        <v>1</v>
      </c>
      <c r="D94">
        <v>12.5</v>
      </c>
      <c r="E94" t="s">
        <v>185</v>
      </c>
      <c r="G94" t="s">
        <v>251</v>
      </c>
      <c r="H94" t="s">
        <v>252</v>
      </c>
      <c r="K94" t="s">
        <v>66</v>
      </c>
    </row>
    <row r="95" spans="1:11" x14ac:dyDescent="0.3">
      <c r="A95" s="32" t="s">
        <v>438</v>
      </c>
      <c r="B95" s="32" t="s">
        <v>437</v>
      </c>
      <c r="C95">
        <v>1</v>
      </c>
      <c r="D95">
        <v>4.87</v>
      </c>
      <c r="E95" t="s">
        <v>185</v>
      </c>
      <c r="G95" t="s">
        <v>251</v>
      </c>
      <c r="H95" t="s">
        <v>252</v>
      </c>
      <c r="K95" t="s">
        <v>66</v>
      </c>
    </row>
    <row r="96" spans="1:11" x14ac:dyDescent="0.3">
      <c r="A96" s="32" t="s">
        <v>440</v>
      </c>
      <c r="B96" t="s">
        <v>439</v>
      </c>
      <c r="C96">
        <v>1</v>
      </c>
      <c r="D96">
        <f>29.5/100</f>
        <v>0.29499999999999998</v>
      </c>
      <c r="E96" t="s">
        <v>185</v>
      </c>
      <c r="F96" t="s">
        <v>441</v>
      </c>
      <c r="G96" t="s">
        <v>278</v>
      </c>
      <c r="H96" t="s">
        <v>252</v>
      </c>
      <c r="K96" t="s">
        <v>66</v>
      </c>
    </row>
    <row r="97" spans="1:11" x14ac:dyDescent="0.3">
      <c r="A97" s="32" t="s">
        <v>443</v>
      </c>
      <c r="B97" t="s">
        <v>442</v>
      </c>
      <c r="C97">
        <v>1</v>
      </c>
      <c r="D97">
        <v>0.29499999999999998</v>
      </c>
      <c r="E97" t="s">
        <v>185</v>
      </c>
      <c r="F97" t="s">
        <v>444</v>
      </c>
      <c r="G97" t="s">
        <v>278</v>
      </c>
      <c r="H97" t="s">
        <v>252</v>
      </c>
      <c r="K97" t="s">
        <v>66</v>
      </c>
    </row>
    <row r="98" spans="1:11" x14ac:dyDescent="0.3">
      <c r="A98" s="32" t="s">
        <v>446</v>
      </c>
      <c r="B98" s="33" t="s">
        <v>445</v>
      </c>
      <c r="C98">
        <v>1</v>
      </c>
      <c r="D98">
        <v>62.5</v>
      </c>
      <c r="E98" t="s">
        <v>185</v>
      </c>
      <c r="G98" t="s">
        <v>294</v>
      </c>
      <c r="H98" t="s">
        <v>295</v>
      </c>
      <c r="K98" t="s">
        <v>66</v>
      </c>
    </row>
    <row r="99" spans="1:11" x14ac:dyDescent="0.3">
      <c r="A99" s="32" t="s">
        <v>448</v>
      </c>
      <c r="B99" t="s">
        <v>447</v>
      </c>
      <c r="C99">
        <v>1</v>
      </c>
      <c r="D99">
        <f>214.65/1000</f>
        <v>0.21465000000000001</v>
      </c>
      <c r="E99" t="s">
        <v>449</v>
      </c>
      <c r="F99" t="s">
        <v>450</v>
      </c>
      <c r="G99" t="s">
        <v>278</v>
      </c>
      <c r="H99" t="s">
        <v>252</v>
      </c>
      <c r="K99" t="s">
        <v>66</v>
      </c>
    </row>
    <row r="100" spans="1:11" x14ac:dyDescent="0.3">
      <c r="A100" s="32" t="s">
        <v>452</v>
      </c>
      <c r="B100" t="s">
        <v>451</v>
      </c>
      <c r="C100">
        <v>1</v>
      </c>
      <c r="D100">
        <f>2.05/1000</f>
        <v>2.0499999999999997E-3</v>
      </c>
      <c r="E100" t="s">
        <v>185</v>
      </c>
      <c r="F100" t="s">
        <v>453</v>
      </c>
      <c r="G100" t="s">
        <v>278</v>
      </c>
      <c r="H100" t="s">
        <v>252</v>
      </c>
      <c r="K100" t="s">
        <v>66</v>
      </c>
    </row>
    <row r="101" spans="1:11" x14ac:dyDescent="0.3">
      <c r="A101" s="32" t="s">
        <v>455</v>
      </c>
      <c r="B101" s="33" t="s">
        <v>454</v>
      </c>
      <c r="C101">
        <v>1</v>
      </c>
      <c r="D101">
        <v>36</v>
      </c>
      <c r="E101" t="s">
        <v>185</v>
      </c>
      <c r="G101" t="s">
        <v>289</v>
      </c>
      <c r="H101" t="s">
        <v>290</v>
      </c>
      <c r="K101" t="s">
        <v>66</v>
      </c>
    </row>
    <row r="102" spans="1:11" x14ac:dyDescent="0.3">
      <c r="A102" s="32" t="s">
        <v>457</v>
      </c>
      <c r="B102" t="s">
        <v>456</v>
      </c>
      <c r="C102">
        <v>1</v>
      </c>
      <c r="D102">
        <v>14.95</v>
      </c>
      <c r="E102" t="s">
        <v>185</v>
      </c>
      <c r="G102" t="s">
        <v>307</v>
      </c>
      <c r="H102" t="s">
        <v>308</v>
      </c>
      <c r="K102" t="s">
        <v>66</v>
      </c>
    </row>
    <row r="103" spans="1:11" x14ac:dyDescent="0.3">
      <c r="A103" s="32" t="s">
        <v>459</v>
      </c>
      <c r="B103" s="33" t="s">
        <v>458</v>
      </c>
      <c r="C103">
        <v>1</v>
      </c>
      <c r="D103">
        <f>79.5/1000</f>
        <v>7.9500000000000001E-2</v>
      </c>
      <c r="E103" t="s">
        <v>449</v>
      </c>
      <c r="F103" t="s">
        <v>460</v>
      </c>
      <c r="G103" t="s">
        <v>294</v>
      </c>
      <c r="H103" t="s">
        <v>295</v>
      </c>
      <c r="K103" t="s">
        <v>66</v>
      </c>
    </row>
    <row r="104" spans="1:11" x14ac:dyDescent="0.3">
      <c r="A104" s="32" t="s">
        <v>462</v>
      </c>
      <c r="B104" t="s">
        <v>461</v>
      </c>
      <c r="C104">
        <v>1</v>
      </c>
      <c r="D104">
        <f>115.46/1000</f>
        <v>0.11545999999999999</v>
      </c>
      <c r="E104" t="s">
        <v>449</v>
      </c>
      <c r="F104" t="s">
        <v>463</v>
      </c>
      <c r="G104" t="s">
        <v>251</v>
      </c>
      <c r="H104" t="s">
        <v>252</v>
      </c>
      <c r="K104" t="s">
        <v>66</v>
      </c>
    </row>
    <row r="105" spans="1:11" x14ac:dyDescent="0.3">
      <c r="A105" s="32" t="s">
        <v>465</v>
      </c>
      <c r="B105" t="s">
        <v>464</v>
      </c>
      <c r="C105">
        <v>1</v>
      </c>
      <c r="D105">
        <f>79.42/1000</f>
        <v>7.9420000000000004E-2</v>
      </c>
      <c r="E105" t="s">
        <v>449</v>
      </c>
      <c r="F105" t="s">
        <v>466</v>
      </c>
      <c r="G105" t="s">
        <v>350</v>
      </c>
      <c r="H105" t="s">
        <v>281</v>
      </c>
      <c r="K105" t="s">
        <v>66</v>
      </c>
    </row>
    <row r="106" spans="1:11" x14ac:dyDescent="0.3">
      <c r="A106" s="32" t="s">
        <v>468</v>
      </c>
      <c r="B106" t="s">
        <v>467</v>
      </c>
      <c r="C106">
        <v>1</v>
      </c>
      <c r="D106">
        <f>81.13/1000</f>
        <v>8.1129999999999994E-2</v>
      </c>
      <c r="E106" t="s">
        <v>449</v>
      </c>
      <c r="F106" t="s">
        <v>469</v>
      </c>
      <c r="G106" t="s">
        <v>266</v>
      </c>
      <c r="H106" t="s">
        <v>267</v>
      </c>
      <c r="K106" t="s">
        <v>66</v>
      </c>
    </row>
    <row r="107" spans="1:11" x14ac:dyDescent="0.3">
      <c r="A107" s="32" t="s">
        <v>471</v>
      </c>
      <c r="B107" t="s">
        <v>470</v>
      </c>
      <c r="C107">
        <v>1</v>
      </c>
      <c r="D107">
        <f>76.15/1000</f>
        <v>7.6150000000000009E-2</v>
      </c>
      <c r="E107" t="s">
        <v>449</v>
      </c>
      <c r="F107" t="s">
        <v>472</v>
      </c>
      <c r="G107" t="s">
        <v>278</v>
      </c>
      <c r="H107" t="s">
        <v>252</v>
      </c>
      <c r="K107" t="s">
        <v>66</v>
      </c>
    </row>
    <row r="108" spans="1:11" x14ac:dyDescent="0.3">
      <c r="A108" s="32" t="s">
        <v>474</v>
      </c>
      <c r="B108" t="s">
        <v>473</v>
      </c>
      <c r="C108">
        <v>1</v>
      </c>
      <c r="D108">
        <v>16.5</v>
      </c>
      <c r="E108" t="s">
        <v>185</v>
      </c>
      <c r="G108" t="s">
        <v>269</v>
      </c>
      <c r="H108" t="s">
        <v>270</v>
      </c>
      <c r="K108" t="s">
        <v>66</v>
      </c>
    </row>
    <row r="109" spans="1:11" x14ac:dyDescent="0.3">
      <c r="A109" s="32" t="s">
        <v>476</v>
      </c>
      <c r="B109" t="s">
        <v>475</v>
      </c>
      <c r="C109">
        <v>1</v>
      </c>
      <c r="D109">
        <v>7.92</v>
      </c>
      <c r="E109" t="s">
        <v>185</v>
      </c>
      <c r="G109" t="s">
        <v>307</v>
      </c>
      <c r="H109" t="s">
        <v>308</v>
      </c>
      <c r="K109" t="s">
        <v>66</v>
      </c>
    </row>
    <row r="110" spans="1:11" x14ac:dyDescent="0.3">
      <c r="A110" s="32" t="s">
        <v>478</v>
      </c>
      <c r="B110" s="33" t="s">
        <v>477</v>
      </c>
      <c r="C110">
        <v>1</v>
      </c>
      <c r="D110">
        <v>14.25</v>
      </c>
      <c r="E110" t="s">
        <v>185</v>
      </c>
      <c r="G110" t="s">
        <v>479</v>
      </c>
      <c r="H110" t="s">
        <v>480</v>
      </c>
      <c r="K110" t="s">
        <v>66</v>
      </c>
    </row>
    <row r="111" spans="1:11" x14ac:dyDescent="0.3">
      <c r="A111" s="32" t="s">
        <v>482</v>
      </c>
      <c r="B111" t="s">
        <v>481</v>
      </c>
      <c r="C111">
        <v>1</v>
      </c>
      <c r="D111">
        <v>36.22</v>
      </c>
      <c r="E111" t="s">
        <v>343</v>
      </c>
      <c r="G111" t="s">
        <v>275</v>
      </c>
      <c r="H111" t="s">
        <v>276</v>
      </c>
      <c r="K111" t="s">
        <v>66</v>
      </c>
    </row>
    <row r="112" spans="1:11" x14ac:dyDescent="0.3">
      <c r="A112" s="32" t="s">
        <v>484</v>
      </c>
      <c r="B112" s="32" t="s">
        <v>483</v>
      </c>
      <c r="C112">
        <v>1</v>
      </c>
      <c r="D112">
        <v>3.85E-2</v>
      </c>
      <c r="E112" t="s">
        <v>185</v>
      </c>
      <c r="F112" t="s">
        <v>485</v>
      </c>
      <c r="G112" t="s">
        <v>251</v>
      </c>
      <c r="H112" t="s">
        <v>252</v>
      </c>
      <c r="K112" t="s">
        <v>66</v>
      </c>
    </row>
    <row r="113" spans="1:11" x14ac:dyDescent="0.3">
      <c r="A113" s="32" t="s">
        <v>487</v>
      </c>
      <c r="B113" t="s">
        <v>486</v>
      </c>
      <c r="C113">
        <v>1</v>
      </c>
      <c r="D113">
        <f>15/100</f>
        <v>0.15</v>
      </c>
      <c r="E113" t="s">
        <v>185</v>
      </c>
      <c r="F113" t="s">
        <v>488</v>
      </c>
      <c r="G113" t="s">
        <v>278</v>
      </c>
      <c r="H113" t="s">
        <v>252</v>
      </c>
      <c r="K113" t="s">
        <v>66</v>
      </c>
    </row>
    <row r="114" spans="1:11" x14ac:dyDescent="0.3">
      <c r="A114" s="32" t="s">
        <v>490</v>
      </c>
      <c r="B114" t="s">
        <v>489</v>
      </c>
      <c r="C114">
        <v>1</v>
      </c>
      <c r="D114">
        <v>2.36</v>
      </c>
      <c r="E114" t="s">
        <v>491</v>
      </c>
      <c r="G114" t="s">
        <v>357</v>
      </c>
      <c r="H114" t="s">
        <v>358</v>
      </c>
      <c r="K114" t="s">
        <v>66</v>
      </c>
    </row>
    <row r="115" spans="1:11" x14ac:dyDescent="0.3">
      <c r="A115" s="32" t="s">
        <v>493</v>
      </c>
      <c r="B115" s="33" t="s">
        <v>492</v>
      </c>
      <c r="C115">
        <v>1</v>
      </c>
      <c r="D115">
        <f>33.75/100</f>
        <v>0.33750000000000002</v>
      </c>
      <c r="E115" t="s">
        <v>185</v>
      </c>
      <c r="F115" t="s">
        <v>494</v>
      </c>
      <c r="G115" t="s">
        <v>278</v>
      </c>
      <c r="H115" t="s">
        <v>252</v>
      </c>
      <c r="K115" t="s">
        <v>66</v>
      </c>
    </row>
    <row r="116" spans="1:11" x14ac:dyDescent="0.3">
      <c r="A116" s="32" t="s">
        <v>496</v>
      </c>
      <c r="B116" s="33" t="s">
        <v>495</v>
      </c>
      <c r="C116">
        <v>1</v>
      </c>
      <c r="D116">
        <v>0.06</v>
      </c>
      <c r="E116" t="s">
        <v>185</v>
      </c>
      <c r="G116" t="s">
        <v>278</v>
      </c>
      <c r="H116" t="s">
        <v>252</v>
      </c>
      <c r="K116" t="s">
        <v>66</v>
      </c>
    </row>
    <row r="117" spans="1:11" x14ac:dyDescent="0.3">
      <c r="A117" s="32" t="s">
        <v>498</v>
      </c>
      <c r="B117" s="33" t="s">
        <v>497</v>
      </c>
      <c r="C117">
        <v>1</v>
      </c>
      <c r="D117">
        <v>1.64</v>
      </c>
      <c r="E117" t="s">
        <v>499</v>
      </c>
      <c r="G117">
        <v>9902079277</v>
      </c>
      <c r="H117" t="s">
        <v>201</v>
      </c>
      <c r="K117" t="s">
        <v>73</v>
      </c>
    </row>
    <row r="118" spans="1:11" x14ac:dyDescent="0.3">
      <c r="A118" s="32" t="s">
        <v>501</v>
      </c>
      <c r="B118" s="33" t="s">
        <v>500</v>
      </c>
      <c r="C118">
        <v>1</v>
      </c>
      <c r="D118">
        <v>2.4300000000000002</v>
      </c>
      <c r="E118" t="s">
        <v>499</v>
      </c>
      <c r="G118">
        <v>9902100815</v>
      </c>
      <c r="H118" t="s">
        <v>502</v>
      </c>
      <c r="K118" t="s">
        <v>73</v>
      </c>
    </row>
    <row r="119" spans="1:11" x14ac:dyDescent="0.3">
      <c r="A119" s="32" t="s">
        <v>504</v>
      </c>
      <c r="B119" s="33" t="s">
        <v>503</v>
      </c>
      <c r="C119">
        <v>1</v>
      </c>
      <c r="D119">
        <v>1.22</v>
      </c>
      <c r="E119" t="s">
        <v>499</v>
      </c>
      <c r="G119">
        <v>9902079277</v>
      </c>
      <c r="H119" t="s">
        <v>201</v>
      </c>
      <c r="K119" t="s">
        <v>73</v>
      </c>
    </row>
    <row r="120" spans="1:11" x14ac:dyDescent="0.3">
      <c r="A120" s="32" t="s">
        <v>506</v>
      </c>
      <c r="B120" s="33" t="s">
        <v>505</v>
      </c>
      <c r="C120">
        <v>1</v>
      </c>
      <c r="D120">
        <v>1.67</v>
      </c>
      <c r="E120" t="s">
        <v>499</v>
      </c>
      <c r="G120">
        <v>9902079277</v>
      </c>
      <c r="H120" t="s">
        <v>201</v>
      </c>
      <c r="K120" t="s">
        <v>73</v>
      </c>
    </row>
    <row r="121" spans="1:11" x14ac:dyDescent="0.3">
      <c r="A121" s="32" t="s">
        <v>508</v>
      </c>
      <c r="B121" s="33" t="s">
        <v>507</v>
      </c>
      <c r="C121">
        <v>1</v>
      </c>
      <c r="D121">
        <v>1.69</v>
      </c>
      <c r="E121" t="s">
        <v>499</v>
      </c>
      <c r="G121">
        <v>9902054936</v>
      </c>
      <c r="H121" t="s">
        <v>509</v>
      </c>
      <c r="K121" t="s">
        <v>73</v>
      </c>
    </row>
    <row r="122" spans="1:11" x14ac:dyDescent="0.3">
      <c r="A122" s="32" t="s">
        <v>510</v>
      </c>
      <c r="B122" s="33" t="s">
        <v>486</v>
      </c>
      <c r="C122">
        <v>1</v>
      </c>
      <c r="D122">
        <v>9.8299999999999998E-2</v>
      </c>
      <c r="E122" t="s">
        <v>511</v>
      </c>
      <c r="F122" t="s">
        <v>512</v>
      </c>
      <c r="G122" t="s">
        <v>513</v>
      </c>
      <c r="H122" t="s">
        <v>514</v>
      </c>
      <c r="I122">
        <v>8.66</v>
      </c>
      <c r="J122" t="s">
        <v>515</v>
      </c>
      <c r="K122" t="s">
        <v>78</v>
      </c>
    </row>
    <row r="123" spans="1:11" x14ac:dyDescent="0.3">
      <c r="A123" s="32" t="s">
        <v>517</v>
      </c>
      <c r="B123" s="33" t="s">
        <v>516</v>
      </c>
      <c r="C123">
        <v>1</v>
      </c>
      <c r="D123">
        <v>1.4698899999999999</v>
      </c>
      <c r="E123" t="s">
        <v>499</v>
      </c>
      <c r="G123" t="s">
        <v>518</v>
      </c>
      <c r="H123" t="s">
        <v>519</v>
      </c>
      <c r="K123" t="s">
        <v>78</v>
      </c>
    </row>
    <row r="124" spans="1:11" x14ac:dyDescent="0.3">
      <c r="A124" s="32" t="s">
        <v>521</v>
      </c>
      <c r="B124" s="33" t="s">
        <v>520</v>
      </c>
      <c r="C124">
        <v>1</v>
      </c>
      <c r="D124">
        <v>5.81</v>
      </c>
      <c r="E124" t="s">
        <v>185</v>
      </c>
      <c r="G124" t="s">
        <v>518</v>
      </c>
      <c r="H124" t="s">
        <v>519</v>
      </c>
      <c r="K124" t="s">
        <v>78</v>
      </c>
    </row>
    <row r="125" spans="1:11" x14ac:dyDescent="0.3">
      <c r="A125" s="32" t="s">
        <v>523</v>
      </c>
      <c r="B125" s="33" t="s">
        <v>522</v>
      </c>
      <c r="C125">
        <v>1</v>
      </c>
      <c r="D125">
        <v>4.03</v>
      </c>
      <c r="E125" t="s">
        <v>185</v>
      </c>
      <c r="G125" t="s">
        <v>518</v>
      </c>
      <c r="H125" t="s">
        <v>519</v>
      </c>
      <c r="K125" t="s">
        <v>78</v>
      </c>
    </row>
    <row r="126" spans="1:11" x14ac:dyDescent="0.3">
      <c r="A126" s="32" t="s">
        <v>525</v>
      </c>
      <c r="B126" s="33" t="s">
        <v>524</v>
      </c>
      <c r="C126">
        <v>1</v>
      </c>
      <c r="D126">
        <v>9.0576000000000008</v>
      </c>
      <c r="E126" t="s">
        <v>526</v>
      </c>
      <c r="F126" t="s">
        <v>527</v>
      </c>
      <c r="G126" t="s">
        <v>528</v>
      </c>
      <c r="H126" t="s">
        <v>529</v>
      </c>
      <c r="K126" t="s">
        <v>78</v>
      </c>
    </row>
    <row r="127" spans="1:11" x14ac:dyDescent="0.3">
      <c r="A127" s="32" t="s">
        <v>531</v>
      </c>
      <c r="B127" s="33" t="s">
        <v>530</v>
      </c>
      <c r="C127">
        <v>1</v>
      </c>
      <c r="D127">
        <v>1.8</v>
      </c>
      <c r="E127" t="s">
        <v>499</v>
      </c>
      <c r="F127" t="s">
        <v>532</v>
      </c>
      <c r="G127" t="s">
        <v>533</v>
      </c>
      <c r="H127" t="s">
        <v>534</v>
      </c>
      <c r="K127" t="s">
        <v>78</v>
      </c>
    </row>
    <row r="128" spans="1:11" x14ac:dyDescent="0.3">
      <c r="A128" s="32" t="s">
        <v>535</v>
      </c>
      <c r="B128" s="33">
        <v>8603125</v>
      </c>
      <c r="C128">
        <v>1</v>
      </c>
      <c r="D128">
        <v>48.4</v>
      </c>
      <c r="E128" t="s">
        <v>185</v>
      </c>
      <c r="G128" t="s">
        <v>536</v>
      </c>
      <c r="H128" t="s">
        <v>537</v>
      </c>
      <c r="K128" t="s">
        <v>78</v>
      </c>
    </row>
    <row r="129" spans="1:11" x14ac:dyDescent="0.3">
      <c r="A129" s="32" t="s">
        <v>538</v>
      </c>
      <c r="B129" s="33">
        <v>7803125</v>
      </c>
      <c r="C129">
        <v>1</v>
      </c>
      <c r="D129">
        <v>35.25</v>
      </c>
      <c r="E129" t="s">
        <v>185</v>
      </c>
      <c r="G129" t="s">
        <v>539</v>
      </c>
      <c r="H129" t="s">
        <v>540</v>
      </c>
      <c r="K129" t="s">
        <v>78</v>
      </c>
    </row>
    <row r="130" spans="1:11" x14ac:dyDescent="0.3">
      <c r="A130" s="32" t="s">
        <v>541</v>
      </c>
      <c r="B130" s="33">
        <v>8603250</v>
      </c>
      <c r="C130">
        <v>1</v>
      </c>
      <c r="D130">
        <v>63.92</v>
      </c>
      <c r="E130" t="s">
        <v>185</v>
      </c>
      <c r="G130" t="s">
        <v>542</v>
      </c>
      <c r="H130" t="s">
        <v>308</v>
      </c>
      <c r="K130" t="s">
        <v>78</v>
      </c>
    </row>
    <row r="131" spans="1:11" x14ac:dyDescent="0.3">
      <c r="A131" s="32" t="s">
        <v>543</v>
      </c>
      <c r="B131" s="33">
        <v>54105</v>
      </c>
      <c r="C131">
        <v>1</v>
      </c>
      <c r="D131">
        <f>202.36/100</f>
        <v>2.0236000000000001</v>
      </c>
      <c r="E131" t="s">
        <v>526</v>
      </c>
      <c r="F131" t="s">
        <v>544</v>
      </c>
      <c r="G131" t="s">
        <v>545</v>
      </c>
      <c r="H131" t="s">
        <v>546</v>
      </c>
      <c r="K131" t="s">
        <v>78</v>
      </c>
    </row>
    <row r="132" spans="1:11" x14ac:dyDescent="0.3">
      <c r="A132" s="32" t="s">
        <v>548</v>
      </c>
      <c r="B132" s="33" t="s">
        <v>547</v>
      </c>
      <c r="C132">
        <v>1</v>
      </c>
      <c r="D132">
        <v>261.3</v>
      </c>
      <c r="E132" t="s">
        <v>185</v>
      </c>
      <c r="G132">
        <v>9111910064</v>
      </c>
      <c r="H132" t="s">
        <v>549</v>
      </c>
      <c r="K132" t="s">
        <v>83</v>
      </c>
    </row>
    <row r="133" spans="1:11" x14ac:dyDescent="0.3">
      <c r="A133" s="32" t="s">
        <v>551</v>
      </c>
      <c r="B133" s="33" t="s">
        <v>550</v>
      </c>
      <c r="C133">
        <v>1</v>
      </c>
      <c r="D133">
        <v>23.42</v>
      </c>
      <c r="E133" t="s">
        <v>185</v>
      </c>
      <c r="G133">
        <v>9111910056</v>
      </c>
      <c r="H133" t="s">
        <v>549</v>
      </c>
      <c r="K133" t="s">
        <v>83</v>
      </c>
    </row>
    <row r="134" spans="1:11" x14ac:dyDescent="0.3">
      <c r="A134" s="32" t="s">
        <v>553</v>
      </c>
      <c r="B134" s="33" t="s">
        <v>552</v>
      </c>
      <c r="C134">
        <v>1</v>
      </c>
      <c r="D134">
        <v>3.95</v>
      </c>
      <c r="E134" t="s">
        <v>185</v>
      </c>
      <c r="G134">
        <v>9084350983</v>
      </c>
      <c r="H134" t="s">
        <v>554</v>
      </c>
      <c r="K134" t="s">
        <v>83</v>
      </c>
    </row>
    <row r="135" spans="1:11" x14ac:dyDescent="0.3">
      <c r="A135" s="32" t="s">
        <v>556</v>
      </c>
      <c r="B135" s="33" t="s">
        <v>555</v>
      </c>
      <c r="C135">
        <v>1</v>
      </c>
      <c r="D135">
        <v>3.95</v>
      </c>
      <c r="E135" t="s">
        <v>185</v>
      </c>
      <c r="G135">
        <v>9084350983</v>
      </c>
      <c r="H135" t="s">
        <v>554</v>
      </c>
      <c r="K135" t="s">
        <v>83</v>
      </c>
    </row>
    <row r="136" spans="1:11" x14ac:dyDescent="0.3">
      <c r="A136" s="32" t="s">
        <v>558</v>
      </c>
      <c r="B136" s="33" t="s">
        <v>557</v>
      </c>
      <c r="C136">
        <v>1</v>
      </c>
      <c r="D136">
        <v>6.34</v>
      </c>
      <c r="E136" t="s">
        <v>185</v>
      </c>
      <c r="G136">
        <v>9076862854</v>
      </c>
      <c r="H136" t="s">
        <v>559</v>
      </c>
      <c r="K136" t="s">
        <v>83</v>
      </c>
    </row>
    <row r="137" spans="1:11" x14ac:dyDescent="0.3">
      <c r="A137" s="32" t="s">
        <v>561</v>
      </c>
      <c r="B137" s="33" t="s">
        <v>560</v>
      </c>
      <c r="C137">
        <v>1</v>
      </c>
      <c r="D137">
        <v>13.53</v>
      </c>
      <c r="E137" t="s">
        <v>185</v>
      </c>
      <c r="G137">
        <v>76540267715</v>
      </c>
      <c r="H137" t="s">
        <v>236</v>
      </c>
      <c r="K137" t="s">
        <v>83</v>
      </c>
    </row>
    <row r="138" spans="1:11" x14ac:dyDescent="0.3">
      <c r="A138" s="32" t="s">
        <v>563</v>
      </c>
      <c r="B138" s="35" t="s">
        <v>562</v>
      </c>
      <c r="C138">
        <v>1</v>
      </c>
      <c r="D138">
        <v>1678.64</v>
      </c>
      <c r="E138" s="32" t="s">
        <v>564</v>
      </c>
      <c r="F138" s="32" t="s">
        <v>565</v>
      </c>
      <c r="G138">
        <v>11478</v>
      </c>
      <c r="H138" s="32" t="s">
        <v>566</v>
      </c>
      <c r="K138" t="s">
        <v>89</v>
      </c>
    </row>
    <row r="139" spans="1:11" x14ac:dyDescent="0.3">
      <c r="A139" s="32" t="s">
        <v>568</v>
      </c>
      <c r="B139" s="35" t="s">
        <v>567</v>
      </c>
      <c r="C139">
        <v>1</v>
      </c>
      <c r="D139">
        <v>2393</v>
      </c>
      <c r="E139" s="32" t="s">
        <v>185</v>
      </c>
      <c r="G139" s="32" t="s">
        <v>569</v>
      </c>
      <c r="H139" s="32" t="s">
        <v>570</v>
      </c>
      <c r="K139" t="s">
        <v>94</v>
      </c>
    </row>
    <row r="140" spans="1:11" x14ac:dyDescent="0.3">
      <c r="A140" s="32" t="s">
        <v>572</v>
      </c>
      <c r="B140" s="35" t="s">
        <v>571</v>
      </c>
      <c r="C140">
        <v>1</v>
      </c>
      <c r="D140">
        <v>1207</v>
      </c>
      <c r="E140" s="32" t="s">
        <v>185</v>
      </c>
      <c r="G140" s="32" t="s">
        <v>569</v>
      </c>
      <c r="H140" s="32" t="s">
        <v>570</v>
      </c>
      <c r="K140" t="s">
        <v>94</v>
      </c>
    </row>
    <row r="141" spans="1:11" x14ac:dyDescent="0.3">
      <c r="A141" s="32" t="s">
        <v>574</v>
      </c>
      <c r="B141" s="35" t="s">
        <v>573</v>
      </c>
      <c r="C141">
        <v>1</v>
      </c>
      <c r="D141">
        <v>466</v>
      </c>
      <c r="E141" s="32" t="s">
        <v>185</v>
      </c>
      <c r="G141" s="32" t="s">
        <v>575</v>
      </c>
      <c r="H141" s="32" t="s">
        <v>576</v>
      </c>
      <c r="K141" t="s">
        <v>94</v>
      </c>
    </row>
    <row r="142" spans="1:11" x14ac:dyDescent="0.3">
      <c r="A142" s="32" t="s">
        <v>578</v>
      </c>
      <c r="B142" s="35" t="s">
        <v>577</v>
      </c>
      <c r="C142">
        <v>1</v>
      </c>
      <c r="D142">
        <v>357</v>
      </c>
      <c r="E142" s="32" t="s">
        <v>185</v>
      </c>
      <c r="G142" s="32" t="s">
        <v>579</v>
      </c>
      <c r="H142" s="32" t="s">
        <v>580</v>
      </c>
      <c r="K142" t="s">
        <v>94</v>
      </c>
    </row>
    <row r="143" spans="1:11" x14ac:dyDescent="0.3">
      <c r="A143" s="32" t="s">
        <v>582</v>
      </c>
      <c r="B143" s="35" t="s">
        <v>581</v>
      </c>
      <c r="C143">
        <v>1</v>
      </c>
      <c r="D143">
        <v>1571.43</v>
      </c>
      <c r="E143" s="32" t="s">
        <v>185</v>
      </c>
      <c r="G143" s="32" t="s">
        <v>583</v>
      </c>
      <c r="H143" s="32" t="s">
        <v>566</v>
      </c>
      <c r="K143" t="s">
        <v>94</v>
      </c>
    </row>
    <row r="144" spans="1:11" x14ac:dyDescent="0.3">
      <c r="A144" s="32" t="s">
        <v>585</v>
      </c>
      <c r="B144" s="35" t="s">
        <v>584</v>
      </c>
      <c r="C144">
        <v>1</v>
      </c>
      <c r="D144">
        <v>1150</v>
      </c>
      <c r="E144" s="32" t="s">
        <v>185</v>
      </c>
      <c r="G144" s="32" t="s">
        <v>586</v>
      </c>
      <c r="H144" s="32" t="s">
        <v>587</v>
      </c>
      <c r="K144" t="s">
        <v>94</v>
      </c>
    </row>
    <row r="145" spans="1:11" x14ac:dyDescent="0.3">
      <c r="A145" s="32" t="s">
        <v>589</v>
      </c>
      <c r="B145" s="35" t="s">
        <v>588</v>
      </c>
      <c r="C145">
        <v>1</v>
      </c>
      <c r="D145">
        <v>2707.33</v>
      </c>
      <c r="E145" s="32" t="s">
        <v>185</v>
      </c>
      <c r="G145" s="32" t="s">
        <v>590</v>
      </c>
      <c r="H145" s="32" t="s">
        <v>236</v>
      </c>
      <c r="K145" t="s">
        <v>94</v>
      </c>
    </row>
    <row r="146" spans="1:11" x14ac:dyDescent="0.3">
      <c r="A146" s="32" t="s">
        <v>591</v>
      </c>
      <c r="B146" s="35" t="s">
        <v>617</v>
      </c>
      <c r="C146">
        <v>1</v>
      </c>
      <c r="D146">
        <f>234.96/50</f>
        <v>4.6992000000000003</v>
      </c>
      <c r="E146" s="32" t="s">
        <v>592</v>
      </c>
      <c r="F146" s="32" t="s">
        <v>593</v>
      </c>
      <c r="G146" s="32" t="s">
        <v>594</v>
      </c>
      <c r="H146" s="32" t="s">
        <v>595</v>
      </c>
      <c r="K146" t="s">
        <v>99</v>
      </c>
    </row>
    <row r="147" spans="1:11" x14ac:dyDescent="0.3">
      <c r="A147" s="32" t="s">
        <v>596</v>
      </c>
      <c r="B147" s="35" t="s">
        <v>618</v>
      </c>
      <c r="C147">
        <v>1</v>
      </c>
      <c r="D147">
        <v>665.18</v>
      </c>
      <c r="E147" s="32" t="s">
        <v>185</v>
      </c>
      <c r="G147" s="32" t="s">
        <v>597</v>
      </c>
      <c r="H147" s="32" t="s">
        <v>598</v>
      </c>
      <c r="K147" t="s">
        <v>99</v>
      </c>
    </row>
    <row r="148" spans="1:11" x14ac:dyDescent="0.3">
      <c r="A148" s="32" t="s">
        <v>599</v>
      </c>
      <c r="B148" s="35" t="s">
        <v>619</v>
      </c>
      <c r="C148">
        <v>1</v>
      </c>
      <c r="D148">
        <v>630.72</v>
      </c>
      <c r="E148" s="32" t="s">
        <v>185</v>
      </c>
      <c r="G148" s="32" t="s">
        <v>600</v>
      </c>
      <c r="H148" s="32" t="s">
        <v>595</v>
      </c>
      <c r="K148" t="s">
        <v>99</v>
      </c>
    </row>
    <row r="149" spans="1:11" x14ac:dyDescent="0.3">
      <c r="A149" s="32" t="s">
        <v>601</v>
      </c>
      <c r="B149" s="35" t="s">
        <v>620</v>
      </c>
      <c r="C149">
        <v>1</v>
      </c>
      <c r="D149">
        <v>85.04</v>
      </c>
      <c r="E149" s="32" t="s">
        <v>185</v>
      </c>
      <c r="G149" s="32" t="s">
        <v>602</v>
      </c>
      <c r="H149" s="32" t="s">
        <v>603</v>
      </c>
      <c r="K149" t="s">
        <v>99</v>
      </c>
    </row>
    <row r="150" spans="1:11" x14ac:dyDescent="0.3">
      <c r="A150" s="32" t="s">
        <v>604</v>
      </c>
      <c r="B150" s="35" t="s">
        <v>621</v>
      </c>
      <c r="C150">
        <v>1</v>
      </c>
      <c r="D150">
        <v>25.55</v>
      </c>
      <c r="E150" s="32" t="s">
        <v>185</v>
      </c>
      <c r="G150" s="32" t="s">
        <v>605</v>
      </c>
      <c r="H150" s="32" t="s">
        <v>606</v>
      </c>
      <c r="I150">
        <v>23.1</v>
      </c>
      <c r="J150" s="32" t="s">
        <v>606</v>
      </c>
      <c r="K150" t="s">
        <v>99</v>
      </c>
    </row>
    <row r="151" spans="1:11" x14ac:dyDescent="0.3">
      <c r="A151" s="32" t="s">
        <v>607</v>
      </c>
      <c r="B151" s="35" t="s">
        <v>622</v>
      </c>
      <c r="C151">
        <v>1</v>
      </c>
      <c r="D151">
        <v>135</v>
      </c>
      <c r="E151" s="32" t="s">
        <v>185</v>
      </c>
      <c r="G151" s="32" t="s">
        <v>608</v>
      </c>
      <c r="H151" s="32" t="s">
        <v>609</v>
      </c>
      <c r="K151" t="s">
        <v>99</v>
      </c>
    </row>
    <row r="152" spans="1:11" x14ac:dyDescent="0.3">
      <c r="A152" s="32" t="s">
        <v>610</v>
      </c>
      <c r="B152" s="35" t="s">
        <v>623</v>
      </c>
      <c r="C152">
        <v>1</v>
      </c>
      <c r="D152">
        <v>1134.6600000000001</v>
      </c>
      <c r="E152" s="32" t="s">
        <v>185</v>
      </c>
      <c r="G152" s="32" t="s">
        <v>611</v>
      </c>
      <c r="H152" s="32" t="s">
        <v>612</v>
      </c>
      <c r="K152" t="s">
        <v>99</v>
      </c>
    </row>
    <row r="153" spans="1:11" x14ac:dyDescent="0.3">
      <c r="A153" s="32" t="s">
        <v>613</v>
      </c>
      <c r="B153" s="35" t="s">
        <v>624</v>
      </c>
      <c r="C153">
        <v>1</v>
      </c>
      <c r="D153">
        <v>21.33</v>
      </c>
      <c r="E153" s="32" t="s">
        <v>185</v>
      </c>
      <c r="G153" s="32" t="s">
        <v>611</v>
      </c>
      <c r="H153" s="32" t="s">
        <v>612</v>
      </c>
      <c r="K153" t="s">
        <v>99</v>
      </c>
    </row>
    <row r="154" spans="1:11" x14ac:dyDescent="0.3">
      <c r="A154" s="32" t="s">
        <v>614</v>
      </c>
      <c r="B154" s="35" t="s">
        <v>625</v>
      </c>
      <c r="C154">
        <v>1</v>
      </c>
      <c r="D154">
        <v>21.33</v>
      </c>
      <c r="E154" s="32" t="s">
        <v>185</v>
      </c>
      <c r="G154" s="32" t="s">
        <v>611</v>
      </c>
      <c r="H154" s="32" t="s">
        <v>612</v>
      </c>
      <c r="K154" t="s">
        <v>99</v>
      </c>
    </row>
    <row r="155" spans="1:11" x14ac:dyDescent="0.3">
      <c r="A155" s="32" t="s">
        <v>615</v>
      </c>
      <c r="B155" s="35" t="s">
        <v>626</v>
      </c>
      <c r="C155">
        <v>1</v>
      </c>
      <c r="D155">
        <v>12.8</v>
      </c>
      <c r="E155" s="32" t="s">
        <v>592</v>
      </c>
      <c r="F155" s="32" t="s">
        <v>616</v>
      </c>
      <c r="G155" s="32" t="s">
        <v>611</v>
      </c>
      <c r="H155" s="32" t="s">
        <v>612</v>
      </c>
      <c r="K155" t="s">
        <v>99</v>
      </c>
    </row>
    <row r="156" spans="1:11" x14ac:dyDescent="0.3">
      <c r="A156" s="32" t="s">
        <v>628</v>
      </c>
      <c r="B156" s="35" t="s">
        <v>627</v>
      </c>
      <c r="C156">
        <v>1</v>
      </c>
      <c r="D156">
        <v>129.4</v>
      </c>
      <c r="E156" s="32" t="s">
        <v>185</v>
      </c>
      <c r="G156">
        <v>22913</v>
      </c>
      <c r="H156" s="32" t="s">
        <v>629</v>
      </c>
      <c r="K156" t="s">
        <v>104</v>
      </c>
    </row>
    <row r="157" spans="1:11" x14ac:dyDescent="0.3">
      <c r="A157" s="32" t="s">
        <v>631</v>
      </c>
      <c r="B157" s="35" t="s">
        <v>630</v>
      </c>
      <c r="C157">
        <v>1</v>
      </c>
      <c r="D157">
        <v>367.56</v>
      </c>
      <c r="E157" s="32" t="s">
        <v>185</v>
      </c>
      <c r="G157">
        <v>22647</v>
      </c>
      <c r="H157" s="32" t="s">
        <v>632</v>
      </c>
      <c r="K157" t="s">
        <v>104</v>
      </c>
    </row>
    <row r="158" spans="1:11" x14ac:dyDescent="0.3">
      <c r="A158" s="32" t="s">
        <v>634</v>
      </c>
      <c r="B158" s="35" t="s">
        <v>633</v>
      </c>
      <c r="C158">
        <v>1</v>
      </c>
      <c r="D158">
        <v>1075</v>
      </c>
      <c r="E158" s="32" t="s">
        <v>185</v>
      </c>
      <c r="G158">
        <v>368308</v>
      </c>
      <c r="H158" s="32" t="s">
        <v>187</v>
      </c>
      <c r="K158" t="s">
        <v>109</v>
      </c>
    </row>
    <row r="159" spans="1:11" x14ac:dyDescent="0.3">
      <c r="A159" s="32" t="s">
        <v>636</v>
      </c>
      <c r="B159" s="35" t="s">
        <v>635</v>
      </c>
      <c r="C159">
        <v>1</v>
      </c>
      <c r="D159">
        <v>2300</v>
      </c>
      <c r="E159" s="32" t="s">
        <v>185</v>
      </c>
      <c r="G159">
        <v>364148</v>
      </c>
      <c r="H159" s="32" t="s">
        <v>637</v>
      </c>
      <c r="K159" t="s">
        <v>109</v>
      </c>
    </row>
    <row r="160" spans="1:11" x14ac:dyDescent="0.3">
      <c r="A160" s="32" t="s">
        <v>639</v>
      </c>
      <c r="B160" s="35" t="s">
        <v>638</v>
      </c>
      <c r="C160">
        <v>1</v>
      </c>
      <c r="D160">
        <v>2325</v>
      </c>
      <c r="E160" s="32" t="s">
        <v>185</v>
      </c>
      <c r="G160">
        <v>359846</v>
      </c>
      <c r="H160" s="32" t="s">
        <v>640</v>
      </c>
      <c r="K160" t="s">
        <v>109</v>
      </c>
    </row>
    <row r="161" spans="1:11" x14ac:dyDescent="0.3">
      <c r="A161" s="32" t="s">
        <v>641</v>
      </c>
      <c r="B161" s="36" t="s">
        <v>643</v>
      </c>
      <c r="F161" s="32" t="s">
        <v>642</v>
      </c>
      <c r="K161" t="s">
        <v>109</v>
      </c>
    </row>
    <row r="162" spans="1:11" x14ac:dyDescent="0.3">
      <c r="A162" s="32" t="s">
        <v>645</v>
      </c>
      <c r="B162" s="35" t="s">
        <v>644</v>
      </c>
      <c r="C162">
        <v>1</v>
      </c>
      <c r="D162">
        <v>105</v>
      </c>
      <c r="E162" s="32" t="s">
        <v>185</v>
      </c>
      <c r="G162">
        <v>29896</v>
      </c>
      <c r="H162" s="32" t="s">
        <v>379</v>
      </c>
      <c r="K162" t="s">
        <v>114</v>
      </c>
    </row>
    <row r="163" spans="1:11" x14ac:dyDescent="0.3">
      <c r="A163" s="32" t="s">
        <v>647</v>
      </c>
      <c r="B163" s="35" t="s">
        <v>646</v>
      </c>
      <c r="C163">
        <v>1</v>
      </c>
      <c r="D163">
        <v>225</v>
      </c>
      <c r="E163" s="32" t="s">
        <v>185</v>
      </c>
      <c r="G163">
        <v>29778</v>
      </c>
      <c r="H163" s="32" t="s">
        <v>648</v>
      </c>
      <c r="K163" t="s">
        <v>114</v>
      </c>
    </row>
    <row r="164" spans="1:11" x14ac:dyDescent="0.3">
      <c r="A164" s="32" t="s">
        <v>650</v>
      </c>
      <c r="B164" s="35" t="s">
        <v>649</v>
      </c>
      <c r="C164">
        <v>1</v>
      </c>
      <c r="D164">
        <v>4</v>
      </c>
      <c r="E164" s="32" t="s">
        <v>185</v>
      </c>
      <c r="G164">
        <v>29778</v>
      </c>
      <c r="H164" s="32" t="s">
        <v>648</v>
      </c>
      <c r="K164" t="s">
        <v>114</v>
      </c>
    </row>
    <row r="165" spans="1:11" x14ac:dyDescent="0.3">
      <c r="A165" s="32" t="s">
        <v>652</v>
      </c>
      <c r="B165" s="35" t="s">
        <v>651</v>
      </c>
      <c r="C165">
        <v>1</v>
      </c>
      <c r="D165">
        <v>130</v>
      </c>
      <c r="E165" s="32" t="s">
        <v>185</v>
      </c>
      <c r="G165">
        <v>29778</v>
      </c>
      <c r="H165" s="32" t="s">
        <v>648</v>
      </c>
      <c r="K165" t="s">
        <v>114</v>
      </c>
    </row>
    <row r="166" spans="1:11" x14ac:dyDescent="0.3">
      <c r="A166" s="32" t="s">
        <v>654</v>
      </c>
      <c r="B166" s="35" t="s">
        <v>653</v>
      </c>
      <c r="C166">
        <v>1</v>
      </c>
      <c r="D166">
        <v>130</v>
      </c>
      <c r="E166" s="32" t="s">
        <v>185</v>
      </c>
      <c r="G166">
        <v>29778</v>
      </c>
      <c r="H166" s="32" t="s">
        <v>648</v>
      </c>
      <c r="K166" t="s">
        <v>114</v>
      </c>
    </row>
    <row r="167" spans="1:11" x14ac:dyDescent="0.3">
      <c r="A167" s="32" t="s">
        <v>656</v>
      </c>
      <c r="B167" s="35" t="s">
        <v>655</v>
      </c>
      <c r="C167">
        <v>1</v>
      </c>
      <c r="D167">
        <v>675</v>
      </c>
      <c r="E167" s="32" t="s">
        <v>185</v>
      </c>
      <c r="G167">
        <v>29778</v>
      </c>
      <c r="H167" s="32" t="s">
        <v>648</v>
      </c>
      <c r="K167" t="s">
        <v>114</v>
      </c>
    </row>
    <row r="168" spans="1:11" x14ac:dyDescent="0.3">
      <c r="A168" s="32" t="s">
        <v>658</v>
      </c>
      <c r="B168" s="35" t="s">
        <v>657</v>
      </c>
      <c r="C168">
        <v>1</v>
      </c>
      <c r="D168">
        <v>100</v>
      </c>
      <c r="E168" s="32" t="s">
        <v>185</v>
      </c>
      <c r="G168">
        <v>29313</v>
      </c>
      <c r="H168" s="32" t="s">
        <v>659</v>
      </c>
      <c r="K168" t="s">
        <v>114</v>
      </c>
    </row>
    <row r="169" spans="1:11" x14ac:dyDescent="0.3">
      <c r="A169" s="32" t="s">
        <v>661</v>
      </c>
      <c r="B169" s="35" t="s">
        <v>660</v>
      </c>
      <c r="C169">
        <v>1</v>
      </c>
      <c r="D169">
        <v>435</v>
      </c>
      <c r="E169" s="32" t="s">
        <v>185</v>
      </c>
      <c r="G169">
        <v>29313</v>
      </c>
      <c r="H169" s="32" t="s">
        <v>659</v>
      </c>
      <c r="K169" t="s">
        <v>114</v>
      </c>
    </row>
    <row r="170" spans="1:11" x14ac:dyDescent="0.3">
      <c r="A170" s="32" t="s">
        <v>662</v>
      </c>
      <c r="B170" s="35" t="s">
        <v>662</v>
      </c>
      <c r="C170">
        <v>1</v>
      </c>
      <c r="D170">
        <v>80</v>
      </c>
      <c r="E170" s="32" t="s">
        <v>185</v>
      </c>
      <c r="G170">
        <v>29467</v>
      </c>
      <c r="H170" s="32" t="s">
        <v>663</v>
      </c>
      <c r="K170" t="s">
        <v>114</v>
      </c>
    </row>
    <row r="171" spans="1:11" x14ac:dyDescent="0.3">
      <c r="A171" s="32" t="s">
        <v>665</v>
      </c>
      <c r="B171" s="35" t="s">
        <v>664</v>
      </c>
      <c r="C171">
        <v>1</v>
      </c>
      <c r="D171">
        <v>140</v>
      </c>
      <c r="E171" s="32" t="s">
        <v>185</v>
      </c>
      <c r="G171">
        <v>29467</v>
      </c>
      <c r="H171" s="32" t="s">
        <v>663</v>
      </c>
      <c r="K171" t="s">
        <v>114</v>
      </c>
    </row>
    <row r="172" spans="1:11" x14ac:dyDescent="0.3">
      <c r="A172" s="32" t="s">
        <v>667</v>
      </c>
      <c r="B172" s="35" t="s">
        <v>666</v>
      </c>
      <c r="C172">
        <v>1</v>
      </c>
      <c r="D172">
        <v>165</v>
      </c>
      <c r="E172" s="32" t="s">
        <v>185</v>
      </c>
      <c r="G172">
        <v>30685</v>
      </c>
      <c r="H172" s="32" t="s">
        <v>668</v>
      </c>
      <c r="K172" t="s">
        <v>114</v>
      </c>
    </row>
    <row r="173" spans="1:11" x14ac:dyDescent="0.3">
      <c r="A173" s="32" t="s">
        <v>670</v>
      </c>
      <c r="B173" s="35" t="s">
        <v>669</v>
      </c>
      <c r="C173">
        <v>1</v>
      </c>
      <c r="D173">
        <v>28</v>
      </c>
      <c r="E173" s="32" t="s">
        <v>185</v>
      </c>
      <c r="F173" s="32" t="s">
        <v>671</v>
      </c>
      <c r="G173">
        <v>3355970</v>
      </c>
      <c r="H173" s="32" t="s">
        <v>540</v>
      </c>
      <c r="K173" t="s">
        <v>119</v>
      </c>
    </row>
    <row r="174" spans="1:11" x14ac:dyDescent="0.3">
      <c r="A174" s="32" t="s">
        <v>673</v>
      </c>
      <c r="B174" s="35" t="s">
        <v>672</v>
      </c>
      <c r="C174">
        <v>1</v>
      </c>
      <c r="D174">
        <v>59</v>
      </c>
      <c r="E174" s="32" t="s">
        <v>185</v>
      </c>
      <c r="G174">
        <v>3355970</v>
      </c>
      <c r="H174" s="32" t="s">
        <v>540</v>
      </c>
      <c r="K174" t="s">
        <v>119</v>
      </c>
    </row>
    <row r="175" spans="1:11" x14ac:dyDescent="0.3">
      <c r="A175" s="32" t="s">
        <v>675</v>
      </c>
      <c r="B175" s="35" t="s">
        <v>674</v>
      </c>
      <c r="C175">
        <v>1</v>
      </c>
      <c r="D175">
        <v>574.83000000000004</v>
      </c>
      <c r="E175" s="32" t="s">
        <v>185</v>
      </c>
      <c r="G175">
        <v>23556</v>
      </c>
      <c r="H175" s="32" t="s">
        <v>676</v>
      </c>
      <c r="K175" t="s">
        <v>124</v>
      </c>
    </row>
    <row r="176" spans="1:11" x14ac:dyDescent="0.3">
      <c r="A176" s="32" t="s">
        <v>678</v>
      </c>
      <c r="B176" s="35" t="s">
        <v>677</v>
      </c>
      <c r="C176">
        <v>1</v>
      </c>
      <c r="D176">
        <v>525</v>
      </c>
      <c r="E176" s="32" t="s">
        <v>185</v>
      </c>
      <c r="G176" s="32" t="s">
        <v>679</v>
      </c>
      <c r="H176" s="32" t="s">
        <v>632</v>
      </c>
      <c r="K176" t="s">
        <v>129</v>
      </c>
    </row>
    <row r="177" spans="1:11" x14ac:dyDescent="0.3">
      <c r="A177" s="32" t="s">
        <v>681</v>
      </c>
      <c r="B177" s="35" t="s">
        <v>680</v>
      </c>
      <c r="C177">
        <v>1</v>
      </c>
      <c r="D177">
        <v>515</v>
      </c>
      <c r="E177" s="32" t="s">
        <v>185</v>
      </c>
      <c r="G177" s="32" t="s">
        <v>682</v>
      </c>
      <c r="H177" s="32" t="s">
        <v>683</v>
      </c>
      <c r="K177" t="s">
        <v>129</v>
      </c>
    </row>
    <row r="178" spans="1:11" x14ac:dyDescent="0.3">
      <c r="A178" s="32" t="s">
        <v>685</v>
      </c>
      <c r="B178" s="35" t="s">
        <v>684</v>
      </c>
      <c r="C178">
        <v>1</v>
      </c>
      <c r="D178">
        <v>750</v>
      </c>
      <c r="E178" s="32" t="s">
        <v>185</v>
      </c>
      <c r="G178">
        <v>90545267</v>
      </c>
      <c r="H178" s="32" t="s">
        <v>326</v>
      </c>
      <c r="K178" t="s">
        <v>134</v>
      </c>
    </row>
    <row r="179" spans="1:11" x14ac:dyDescent="0.3">
      <c r="A179" s="32" t="s">
        <v>687</v>
      </c>
      <c r="B179" s="35" t="s">
        <v>686</v>
      </c>
      <c r="C179">
        <v>1</v>
      </c>
      <c r="D179">
        <v>1070</v>
      </c>
      <c r="E179" s="32" t="s">
        <v>185</v>
      </c>
      <c r="G179">
        <v>90535580</v>
      </c>
      <c r="H179" s="32" t="s">
        <v>640</v>
      </c>
      <c r="K179" t="s">
        <v>134</v>
      </c>
    </row>
    <row r="180" spans="1:11" x14ac:dyDescent="0.3">
      <c r="A180" s="32" t="s">
        <v>689</v>
      </c>
      <c r="B180" s="35" t="s">
        <v>688</v>
      </c>
      <c r="C180">
        <v>1</v>
      </c>
      <c r="D180">
        <v>368</v>
      </c>
      <c r="E180" s="32" t="s">
        <v>185</v>
      </c>
      <c r="G180">
        <v>90578469</v>
      </c>
      <c r="H180" s="32" t="s">
        <v>690</v>
      </c>
      <c r="K180" t="s">
        <v>134</v>
      </c>
    </row>
    <row r="181" spans="1:11" x14ac:dyDescent="0.3">
      <c r="A181" s="32" t="s">
        <v>692</v>
      </c>
      <c r="B181" s="35" t="s">
        <v>691</v>
      </c>
      <c r="C181">
        <v>1</v>
      </c>
      <c r="D181">
        <v>250</v>
      </c>
      <c r="E181" s="32" t="s">
        <v>185</v>
      </c>
      <c r="G181">
        <v>90580936</v>
      </c>
      <c r="H181" s="32" t="s">
        <v>693</v>
      </c>
      <c r="K181" t="s">
        <v>134</v>
      </c>
    </row>
    <row r="182" spans="1:11" x14ac:dyDescent="0.3">
      <c r="A182" s="32" t="s">
        <v>695</v>
      </c>
      <c r="B182" s="35" t="s">
        <v>694</v>
      </c>
      <c r="C182">
        <v>1</v>
      </c>
      <c r="D182">
        <v>15960.82</v>
      </c>
      <c r="E182" s="32" t="s">
        <v>185</v>
      </c>
      <c r="G182">
        <v>90583008</v>
      </c>
      <c r="H182" s="32" t="s">
        <v>696</v>
      </c>
      <c r="K182" t="s">
        <v>134</v>
      </c>
    </row>
    <row r="183" spans="1:11" x14ac:dyDescent="0.3">
      <c r="A183" s="32" t="s">
        <v>697</v>
      </c>
      <c r="B183" s="35" t="s">
        <v>686</v>
      </c>
      <c r="C183">
        <v>1</v>
      </c>
      <c r="D183">
        <v>19519.169999999998</v>
      </c>
      <c r="E183" s="32" t="s">
        <v>185</v>
      </c>
      <c r="G183">
        <v>90583008</v>
      </c>
      <c r="H183" s="32" t="s">
        <v>696</v>
      </c>
      <c r="K183" t="s">
        <v>134</v>
      </c>
    </row>
    <row r="184" spans="1:11" x14ac:dyDescent="0.3">
      <c r="A184" s="32" t="s">
        <v>643</v>
      </c>
      <c r="B184" s="35" t="s">
        <v>698</v>
      </c>
      <c r="C184" s="32"/>
      <c r="F184" s="32" t="s">
        <v>699</v>
      </c>
      <c r="K184" t="s">
        <v>139</v>
      </c>
    </row>
    <row r="185" spans="1:11" x14ac:dyDescent="0.3">
      <c r="A185" s="32" t="s">
        <v>701</v>
      </c>
      <c r="B185" s="35" t="s">
        <v>700</v>
      </c>
      <c r="C185">
        <v>1</v>
      </c>
      <c r="D185">
        <v>625</v>
      </c>
      <c r="E185" s="32" t="s">
        <v>185</v>
      </c>
      <c r="G185">
        <v>13509</v>
      </c>
      <c r="H185" s="32" t="s">
        <v>702</v>
      </c>
      <c r="K185" t="s">
        <v>144</v>
      </c>
    </row>
    <row r="186" spans="1:11" x14ac:dyDescent="0.3">
      <c r="A186" s="32" t="s">
        <v>704</v>
      </c>
      <c r="B186" s="35" t="s">
        <v>703</v>
      </c>
      <c r="C186">
        <v>1</v>
      </c>
      <c r="D186">
        <v>105</v>
      </c>
      <c r="E186" s="32" t="s">
        <v>185</v>
      </c>
      <c r="G186">
        <v>13509</v>
      </c>
      <c r="H186" s="32" t="s">
        <v>702</v>
      </c>
      <c r="K186" t="s">
        <v>144</v>
      </c>
    </row>
    <row r="187" spans="1:11" x14ac:dyDescent="0.3">
      <c r="A187" s="32" t="s">
        <v>706</v>
      </c>
      <c r="B187" s="35" t="s">
        <v>705</v>
      </c>
      <c r="C187">
        <v>1</v>
      </c>
      <c r="D187">
        <v>170</v>
      </c>
      <c r="E187" s="32" t="s">
        <v>185</v>
      </c>
      <c r="G187">
        <v>13509</v>
      </c>
      <c r="H187" s="32" t="s">
        <v>702</v>
      </c>
      <c r="K187" t="s">
        <v>144</v>
      </c>
    </row>
    <row r="188" spans="1:11" x14ac:dyDescent="0.3">
      <c r="A188" s="32" t="s">
        <v>708</v>
      </c>
      <c r="B188" s="35" t="s">
        <v>707</v>
      </c>
      <c r="C188">
        <v>1</v>
      </c>
      <c r="D188">
        <v>105</v>
      </c>
      <c r="E188" s="32" t="s">
        <v>185</v>
      </c>
      <c r="G188">
        <v>13509</v>
      </c>
      <c r="H188" s="32" t="s">
        <v>702</v>
      </c>
      <c r="K188" t="s">
        <v>144</v>
      </c>
    </row>
    <row r="189" spans="1:11" x14ac:dyDescent="0.3">
      <c r="A189" s="32" t="s">
        <v>710</v>
      </c>
      <c r="B189" s="35" t="s">
        <v>709</v>
      </c>
      <c r="C189">
        <v>1</v>
      </c>
      <c r="D189">
        <v>196.25</v>
      </c>
      <c r="E189" s="32" t="s">
        <v>185</v>
      </c>
      <c r="G189">
        <v>13509</v>
      </c>
      <c r="H189" s="32" t="s">
        <v>702</v>
      </c>
      <c r="K189" t="s">
        <v>144</v>
      </c>
    </row>
    <row r="190" spans="1:11" x14ac:dyDescent="0.3">
      <c r="A190" s="32" t="s">
        <v>712</v>
      </c>
      <c r="B190" s="35" t="s">
        <v>711</v>
      </c>
      <c r="C190">
        <v>1</v>
      </c>
      <c r="D190">
        <v>296.75</v>
      </c>
      <c r="E190" s="32" t="s">
        <v>185</v>
      </c>
      <c r="G190">
        <v>13319</v>
      </c>
      <c r="H190" s="32" t="s">
        <v>663</v>
      </c>
      <c r="K190" t="s">
        <v>144</v>
      </c>
    </row>
    <row r="191" spans="1:11" x14ac:dyDescent="0.3">
      <c r="A191" s="35" t="s">
        <v>713</v>
      </c>
      <c r="B191" s="35" t="s">
        <v>713</v>
      </c>
      <c r="C191">
        <v>1</v>
      </c>
      <c r="D191">
        <v>99.95</v>
      </c>
      <c r="E191" s="32" t="s">
        <v>185</v>
      </c>
      <c r="G191" s="32" t="s">
        <v>714</v>
      </c>
      <c r="H191" s="32" t="s">
        <v>715</v>
      </c>
      <c r="K191" t="s">
        <v>149</v>
      </c>
    </row>
    <row r="192" spans="1:11" x14ac:dyDescent="0.3">
      <c r="A192" s="35" t="s">
        <v>716</v>
      </c>
      <c r="B192" s="35" t="s">
        <v>716</v>
      </c>
      <c r="C192">
        <v>1</v>
      </c>
      <c r="D192">
        <v>163.6</v>
      </c>
      <c r="E192" s="32" t="s">
        <v>185</v>
      </c>
      <c r="G192" s="32" t="s">
        <v>714</v>
      </c>
      <c r="H192" s="32" t="s">
        <v>715</v>
      </c>
      <c r="K192" t="s">
        <v>149</v>
      </c>
    </row>
    <row r="193" spans="1:11" x14ac:dyDescent="0.3">
      <c r="A193" s="32" t="s">
        <v>718</v>
      </c>
      <c r="B193" s="35" t="s">
        <v>717</v>
      </c>
      <c r="C193">
        <v>1</v>
      </c>
      <c r="D193">
        <v>294.33</v>
      </c>
      <c r="E193" s="32" t="s">
        <v>185</v>
      </c>
      <c r="G193" s="32" t="s">
        <v>714</v>
      </c>
      <c r="H193" s="32" t="s">
        <v>715</v>
      </c>
      <c r="K193" t="s">
        <v>149</v>
      </c>
    </row>
    <row r="194" spans="1:11" x14ac:dyDescent="0.3">
      <c r="A194" s="35" t="s">
        <v>719</v>
      </c>
      <c r="B194" s="35" t="s">
        <v>719</v>
      </c>
      <c r="C194">
        <v>1</v>
      </c>
      <c r="D194">
        <v>123.5</v>
      </c>
      <c r="E194" s="32" t="s">
        <v>185</v>
      </c>
      <c r="G194" s="32" t="s">
        <v>720</v>
      </c>
      <c r="H194" s="32" t="s">
        <v>721</v>
      </c>
      <c r="K194" t="s">
        <v>149</v>
      </c>
    </row>
    <row r="195" spans="1:11" x14ac:dyDescent="0.3">
      <c r="A195" s="35" t="s">
        <v>722</v>
      </c>
      <c r="B195" s="35" t="s">
        <v>722</v>
      </c>
      <c r="C195">
        <v>1</v>
      </c>
      <c r="D195">
        <v>69.95</v>
      </c>
      <c r="E195" s="32" t="s">
        <v>185</v>
      </c>
      <c r="G195" s="32" t="s">
        <v>723</v>
      </c>
      <c r="H195" s="32" t="s">
        <v>724</v>
      </c>
      <c r="K195" t="s">
        <v>149</v>
      </c>
    </row>
    <row r="196" spans="1:11" x14ac:dyDescent="0.3">
      <c r="A196" s="35" t="s">
        <v>725</v>
      </c>
      <c r="B196" s="35" t="s">
        <v>725</v>
      </c>
      <c r="C196">
        <v>1</v>
      </c>
      <c r="D196">
        <v>59.9</v>
      </c>
      <c r="E196" s="32" t="s">
        <v>185</v>
      </c>
      <c r="G196" s="32" t="s">
        <v>726</v>
      </c>
      <c r="H196" s="32" t="s">
        <v>727</v>
      </c>
      <c r="K196" t="s">
        <v>149</v>
      </c>
    </row>
    <row r="197" spans="1:11" x14ac:dyDescent="0.3">
      <c r="A197" s="35" t="s">
        <v>729</v>
      </c>
      <c r="B197" s="35" t="s">
        <v>728</v>
      </c>
      <c r="C197">
        <v>1</v>
      </c>
      <c r="D197">
        <v>9.9499999999999993</v>
      </c>
      <c r="E197" s="32" t="s">
        <v>730</v>
      </c>
      <c r="G197" s="32" t="s">
        <v>731</v>
      </c>
      <c r="H197" s="32" t="s">
        <v>732</v>
      </c>
      <c r="K197" t="s">
        <v>149</v>
      </c>
    </row>
    <row r="198" spans="1:11" x14ac:dyDescent="0.3">
      <c r="A198" s="35" t="s">
        <v>734</v>
      </c>
      <c r="B198" s="35" t="s">
        <v>733</v>
      </c>
      <c r="C198">
        <v>1</v>
      </c>
      <c r="D198">
        <v>2.65</v>
      </c>
      <c r="E198" s="32" t="s">
        <v>730</v>
      </c>
      <c r="G198" s="32" t="s">
        <v>731</v>
      </c>
      <c r="H198" s="32" t="s">
        <v>732</v>
      </c>
      <c r="K198" t="s">
        <v>149</v>
      </c>
    </row>
    <row r="199" spans="1:11" x14ac:dyDescent="0.3">
      <c r="A199" s="35" t="s">
        <v>736</v>
      </c>
      <c r="B199" s="35" t="s">
        <v>735</v>
      </c>
      <c r="C199">
        <v>1</v>
      </c>
      <c r="D199">
        <v>5.2</v>
      </c>
      <c r="E199" s="32" t="s">
        <v>730</v>
      </c>
      <c r="G199" s="32" t="s">
        <v>731</v>
      </c>
      <c r="H199" s="32" t="s">
        <v>732</v>
      </c>
      <c r="K199" t="s">
        <v>149</v>
      </c>
    </row>
    <row r="200" spans="1:11" x14ac:dyDescent="0.3">
      <c r="A200" s="35" t="s">
        <v>738</v>
      </c>
      <c r="B200" s="35" t="s">
        <v>737</v>
      </c>
      <c r="C200">
        <v>1</v>
      </c>
      <c r="D200">
        <v>1.7</v>
      </c>
      <c r="E200" s="32" t="s">
        <v>730</v>
      </c>
      <c r="G200" s="32" t="s">
        <v>731</v>
      </c>
      <c r="H200" s="32" t="s">
        <v>732</v>
      </c>
      <c r="K200" t="s">
        <v>149</v>
      </c>
    </row>
    <row r="201" spans="1:11" x14ac:dyDescent="0.3">
      <c r="A201" s="35" t="s">
        <v>740</v>
      </c>
      <c r="B201" s="35" t="s">
        <v>739</v>
      </c>
      <c r="C201">
        <v>1</v>
      </c>
      <c r="D201">
        <v>19.75</v>
      </c>
      <c r="E201" s="32" t="s">
        <v>185</v>
      </c>
      <c r="G201" s="32" t="s">
        <v>731</v>
      </c>
      <c r="H201" s="32" t="s">
        <v>732</v>
      </c>
      <c r="I201">
        <v>16.95</v>
      </c>
      <c r="J201" s="32" t="s">
        <v>741</v>
      </c>
      <c r="K201" t="s">
        <v>149</v>
      </c>
    </row>
    <row r="202" spans="1:11" x14ac:dyDescent="0.3">
      <c r="A202" s="35" t="s">
        <v>743</v>
      </c>
      <c r="B202" s="35" t="s">
        <v>742</v>
      </c>
      <c r="C202">
        <v>1</v>
      </c>
      <c r="D202">
        <v>20.5</v>
      </c>
      <c r="E202" s="32" t="s">
        <v>185</v>
      </c>
      <c r="G202" s="32" t="s">
        <v>731</v>
      </c>
      <c r="H202" s="32" t="s">
        <v>732</v>
      </c>
      <c r="I202">
        <v>17.5</v>
      </c>
      <c r="J202" s="32" t="s">
        <v>741</v>
      </c>
      <c r="K202" t="s">
        <v>149</v>
      </c>
    </row>
    <row r="203" spans="1:11" x14ac:dyDescent="0.3">
      <c r="A203" s="35" t="s">
        <v>745</v>
      </c>
      <c r="B203" s="35" t="s">
        <v>744</v>
      </c>
      <c r="C203">
        <v>1</v>
      </c>
      <c r="D203">
        <v>27.75</v>
      </c>
      <c r="E203" s="32" t="s">
        <v>185</v>
      </c>
      <c r="G203" s="32" t="s">
        <v>746</v>
      </c>
      <c r="H203" s="32" t="s">
        <v>747</v>
      </c>
      <c r="K203" t="s">
        <v>149</v>
      </c>
    </row>
    <row r="204" spans="1:11" x14ac:dyDescent="0.3">
      <c r="A204" s="35" t="s">
        <v>749</v>
      </c>
      <c r="B204" s="35" t="s">
        <v>748</v>
      </c>
      <c r="C204">
        <v>1</v>
      </c>
      <c r="D204">
        <v>27.5</v>
      </c>
      <c r="E204" s="32" t="s">
        <v>185</v>
      </c>
      <c r="G204" s="32" t="s">
        <v>746</v>
      </c>
      <c r="H204" s="32" t="s">
        <v>747</v>
      </c>
      <c r="K204" t="s">
        <v>149</v>
      </c>
    </row>
    <row r="205" spans="1:11" x14ac:dyDescent="0.3">
      <c r="A205" s="35" t="s">
        <v>751</v>
      </c>
      <c r="B205" s="35" t="s">
        <v>750</v>
      </c>
      <c r="C205">
        <v>1</v>
      </c>
      <c r="D205">
        <v>27.25</v>
      </c>
      <c r="E205" s="32" t="s">
        <v>185</v>
      </c>
      <c r="G205" s="32" t="s">
        <v>746</v>
      </c>
      <c r="H205" s="32" t="s">
        <v>747</v>
      </c>
      <c r="K205" t="s">
        <v>149</v>
      </c>
    </row>
    <row r="206" spans="1:11" x14ac:dyDescent="0.3">
      <c r="A206" s="35" t="s">
        <v>753</v>
      </c>
      <c r="B206" s="35" t="s">
        <v>752</v>
      </c>
      <c r="C206">
        <v>1</v>
      </c>
      <c r="D206">
        <v>27.25</v>
      </c>
      <c r="E206" s="32" t="s">
        <v>185</v>
      </c>
      <c r="G206" s="32" t="s">
        <v>746</v>
      </c>
      <c r="H206" s="32" t="s">
        <v>747</v>
      </c>
      <c r="K206" t="s">
        <v>149</v>
      </c>
    </row>
    <row r="207" spans="1:11" x14ac:dyDescent="0.3">
      <c r="A207" s="35" t="s">
        <v>755</v>
      </c>
      <c r="B207" s="35" t="s">
        <v>754</v>
      </c>
      <c r="C207">
        <v>1</v>
      </c>
      <c r="D207">
        <v>27.5</v>
      </c>
      <c r="E207" s="32" t="s">
        <v>185</v>
      </c>
      <c r="G207" s="32" t="s">
        <v>746</v>
      </c>
      <c r="H207" s="32" t="s">
        <v>747</v>
      </c>
      <c r="K207" t="s">
        <v>149</v>
      </c>
    </row>
    <row r="208" spans="1:11" x14ac:dyDescent="0.3">
      <c r="A208" s="35" t="s">
        <v>757</v>
      </c>
      <c r="B208" s="35" t="s">
        <v>756</v>
      </c>
      <c r="C208">
        <v>1</v>
      </c>
      <c r="D208">
        <v>27.25</v>
      </c>
      <c r="E208" s="32" t="s">
        <v>185</v>
      </c>
      <c r="G208" s="32" t="s">
        <v>746</v>
      </c>
      <c r="H208" s="32" t="s">
        <v>747</v>
      </c>
      <c r="K208" t="s">
        <v>149</v>
      </c>
    </row>
    <row r="209" spans="1:11" x14ac:dyDescent="0.3">
      <c r="A209" s="35" t="s">
        <v>759</v>
      </c>
      <c r="B209" s="35" t="s">
        <v>758</v>
      </c>
      <c r="C209">
        <v>1</v>
      </c>
      <c r="D209">
        <v>26.5</v>
      </c>
      <c r="E209" s="32" t="s">
        <v>185</v>
      </c>
      <c r="G209" s="32" t="s">
        <v>746</v>
      </c>
      <c r="H209" s="32" t="s">
        <v>747</v>
      </c>
      <c r="K209" t="s">
        <v>149</v>
      </c>
    </row>
    <row r="210" spans="1:11" x14ac:dyDescent="0.3">
      <c r="A210" s="35" t="s">
        <v>761</v>
      </c>
      <c r="B210" s="35" t="s">
        <v>760</v>
      </c>
      <c r="C210">
        <v>1</v>
      </c>
      <c r="D210">
        <v>26.25</v>
      </c>
      <c r="E210" s="32" t="s">
        <v>185</v>
      </c>
      <c r="G210" s="32" t="s">
        <v>746</v>
      </c>
      <c r="H210" s="32" t="s">
        <v>747</v>
      </c>
      <c r="K210" t="s">
        <v>149</v>
      </c>
    </row>
    <row r="211" spans="1:11" x14ac:dyDescent="0.3">
      <c r="A211" s="35" t="s">
        <v>763</v>
      </c>
      <c r="B211" s="35" t="s">
        <v>762</v>
      </c>
      <c r="C211">
        <v>1</v>
      </c>
      <c r="D211">
        <v>26</v>
      </c>
      <c r="E211" s="32" t="s">
        <v>185</v>
      </c>
      <c r="G211" s="32" t="s">
        <v>746</v>
      </c>
      <c r="H211" s="32" t="s">
        <v>747</v>
      </c>
      <c r="K211" t="s">
        <v>149</v>
      </c>
    </row>
    <row r="212" spans="1:11" x14ac:dyDescent="0.3">
      <c r="A212" s="35" t="s">
        <v>764</v>
      </c>
      <c r="B212" s="35" t="s">
        <v>764</v>
      </c>
      <c r="C212">
        <v>1</v>
      </c>
      <c r="D212">
        <v>0.64</v>
      </c>
      <c r="E212" s="32" t="s">
        <v>185</v>
      </c>
      <c r="G212" s="32" t="s">
        <v>765</v>
      </c>
      <c r="H212" s="32" t="s">
        <v>766</v>
      </c>
      <c r="K212" t="s">
        <v>149</v>
      </c>
    </row>
    <row r="213" spans="1:11" x14ac:dyDescent="0.3">
      <c r="A213" s="35" t="s">
        <v>768</v>
      </c>
      <c r="B213" s="35" t="s">
        <v>767</v>
      </c>
      <c r="C213">
        <v>1</v>
      </c>
      <c r="D213">
        <v>20.95</v>
      </c>
      <c r="E213" s="32" t="s">
        <v>185</v>
      </c>
      <c r="G213" s="32" t="s">
        <v>769</v>
      </c>
      <c r="H213" s="32" t="s">
        <v>770</v>
      </c>
      <c r="K213" t="s">
        <v>149</v>
      </c>
    </row>
    <row r="214" spans="1:11" x14ac:dyDescent="0.3">
      <c r="A214" s="35" t="s">
        <v>772</v>
      </c>
      <c r="B214" s="35" t="s">
        <v>771</v>
      </c>
      <c r="C214">
        <v>1</v>
      </c>
      <c r="D214">
        <v>71.5</v>
      </c>
      <c r="E214" s="32" t="s">
        <v>185</v>
      </c>
      <c r="G214" s="32" t="s">
        <v>773</v>
      </c>
      <c r="H214" s="32" t="s">
        <v>566</v>
      </c>
      <c r="K214" t="s">
        <v>149</v>
      </c>
    </row>
    <row r="215" spans="1:11" x14ac:dyDescent="0.3">
      <c r="A215" s="35" t="s">
        <v>775</v>
      </c>
      <c r="B215" s="35" t="s">
        <v>774</v>
      </c>
      <c r="C215">
        <v>1</v>
      </c>
      <c r="D215">
        <v>0.49</v>
      </c>
      <c r="E215" s="32" t="s">
        <v>776</v>
      </c>
      <c r="G215" s="32" t="s">
        <v>777</v>
      </c>
      <c r="H215" s="32" t="s">
        <v>264</v>
      </c>
      <c r="K215" t="s">
        <v>149</v>
      </c>
    </row>
    <row r="216" spans="1:11" x14ac:dyDescent="0.3">
      <c r="A216" s="35" t="s">
        <v>779</v>
      </c>
      <c r="B216" s="35" t="s">
        <v>778</v>
      </c>
      <c r="C216">
        <v>1</v>
      </c>
      <c r="D216">
        <v>71.5</v>
      </c>
      <c r="E216" s="32" t="s">
        <v>185</v>
      </c>
      <c r="G216" s="32" t="s">
        <v>780</v>
      </c>
      <c r="H216" s="32" t="s">
        <v>781</v>
      </c>
      <c r="K216" t="s">
        <v>149</v>
      </c>
    </row>
    <row r="217" spans="1:11" x14ac:dyDescent="0.3">
      <c r="A217" s="35" t="s">
        <v>783</v>
      </c>
      <c r="B217" s="35" t="s">
        <v>782</v>
      </c>
      <c r="C217">
        <v>1</v>
      </c>
      <c r="D217">
        <v>11.95</v>
      </c>
      <c r="E217" s="32" t="s">
        <v>185</v>
      </c>
      <c r="G217" s="32" t="s">
        <v>780</v>
      </c>
      <c r="H217" s="32" t="s">
        <v>781</v>
      </c>
      <c r="K217" t="s">
        <v>149</v>
      </c>
    </row>
    <row r="218" spans="1:11" x14ac:dyDescent="0.3">
      <c r="A218" s="35" t="s">
        <v>785</v>
      </c>
      <c r="B218" s="35" t="s">
        <v>784</v>
      </c>
      <c r="C218">
        <v>1</v>
      </c>
      <c r="D218">
        <v>0.45</v>
      </c>
      <c r="E218" s="32" t="s">
        <v>776</v>
      </c>
      <c r="G218" s="32" t="s">
        <v>786</v>
      </c>
      <c r="H218" s="32" t="s">
        <v>741</v>
      </c>
      <c r="K218" t="s">
        <v>149</v>
      </c>
    </row>
    <row r="219" spans="1:11" x14ac:dyDescent="0.3">
      <c r="A219" s="35" t="s">
        <v>788</v>
      </c>
      <c r="B219" s="35" t="s">
        <v>787</v>
      </c>
      <c r="C219">
        <v>1</v>
      </c>
      <c r="D219">
        <v>44.95</v>
      </c>
      <c r="E219" s="32" t="s">
        <v>185</v>
      </c>
      <c r="G219" s="32" t="s">
        <v>786</v>
      </c>
      <c r="H219" s="32" t="s">
        <v>741</v>
      </c>
      <c r="K219" t="s">
        <v>149</v>
      </c>
    </row>
    <row r="220" spans="1:11" x14ac:dyDescent="0.3">
      <c r="A220" s="35" t="s">
        <v>790</v>
      </c>
      <c r="B220" s="35" t="s">
        <v>789</v>
      </c>
      <c r="C220">
        <v>1</v>
      </c>
      <c r="D220">
        <v>0.24</v>
      </c>
      <c r="E220" s="32" t="s">
        <v>185</v>
      </c>
      <c r="G220" s="32" t="s">
        <v>791</v>
      </c>
      <c r="H220" s="32" t="s">
        <v>792</v>
      </c>
      <c r="K220" t="s">
        <v>149</v>
      </c>
    </row>
    <row r="221" spans="1:11" x14ac:dyDescent="0.3">
      <c r="A221" s="35" t="s">
        <v>794</v>
      </c>
      <c r="B221" s="35" t="s">
        <v>793</v>
      </c>
      <c r="C221">
        <v>1</v>
      </c>
      <c r="D221">
        <v>0.35</v>
      </c>
      <c r="E221" s="32" t="s">
        <v>185</v>
      </c>
      <c r="G221" s="32" t="s">
        <v>795</v>
      </c>
      <c r="H221" s="32" t="s">
        <v>796</v>
      </c>
      <c r="K221" t="s">
        <v>149</v>
      </c>
    </row>
    <row r="222" spans="1:11" x14ac:dyDescent="0.3">
      <c r="A222" s="35" t="s">
        <v>798</v>
      </c>
      <c r="B222" s="35" t="s">
        <v>797</v>
      </c>
      <c r="C222">
        <v>1</v>
      </c>
      <c r="D222">
        <v>5.99</v>
      </c>
      <c r="E222" s="32" t="s">
        <v>185</v>
      </c>
      <c r="G222" s="32" t="s">
        <v>799</v>
      </c>
      <c r="H222" s="32" t="s">
        <v>800</v>
      </c>
      <c r="K222" t="s">
        <v>149</v>
      </c>
    </row>
    <row r="223" spans="1:11" x14ac:dyDescent="0.3">
      <c r="A223" s="35" t="s">
        <v>802</v>
      </c>
      <c r="B223" s="35" t="s">
        <v>801</v>
      </c>
      <c r="C223">
        <v>1</v>
      </c>
      <c r="D223">
        <v>20.5</v>
      </c>
      <c r="E223" s="32" t="s">
        <v>185</v>
      </c>
      <c r="G223" s="32" t="s">
        <v>803</v>
      </c>
      <c r="H223" s="32" t="s">
        <v>804</v>
      </c>
      <c r="K223" t="s">
        <v>149</v>
      </c>
    </row>
    <row r="224" spans="1:11" x14ac:dyDescent="0.3">
      <c r="A224" s="35" t="s">
        <v>806</v>
      </c>
      <c r="B224" s="35" t="s">
        <v>805</v>
      </c>
      <c r="C224">
        <v>1</v>
      </c>
      <c r="D224">
        <v>0.82</v>
      </c>
      <c r="E224" s="32" t="s">
        <v>185</v>
      </c>
      <c r="G224" s="32" t="s">
        <v>807</v>
      </c>
      <c r="H224" s="32" t="s">
        <v>715</v>
      </c>
      <c r="K224" t="s">
        <v>149</v>
      </c>
    </row>
    <row r="225" spans="1:11" x14ac:dyDescent="0.3">
      <c r="A225" s="35" t="s">
        <v>809</v>
      </c>
      <c r="B225" s="35" t="s">
        <v>808</v>
      </c>
      <c r="C225">
        <v>1</v>
      </c>
      <c r="D225">
        <v>34.5</v>
      </c>
      <c r="E225" s="32" t="s">
        <v>185</v>
      </c>
      <c r="G225" s="32" t="s">
        <v>807</v>
      </c>
      <c r="H225" s="32" t="s">
        <v>715</v>
      </c>
      <c r="K225" t="s">
        <v>149</v>
      </c>
    </row>
    <row r="226" spans="1:11" x14ac:dyDescent="0.3">
      <c r="A226" s="35" t="s">
        <v>810</v>
      </c>
      <c r="B226" s="35" t="s">
        <v>810</v>
      </c>
      <c r="C226">
        <v>1</v>
      </c>
      <c r="D226">
        <v>69.5</v>
      </c>
      <c r="E226" s="32" t="s">
        <v>185</v>
      </c>
      <c r="G226" s="32" t="s">
        <v>811</v>
      </c>
      <c r="H226" s="32" t="s">
        <v>812</v>
      </c>
      <c r="K226" t="s">
        <v>149</v>
      </c>
    </row>
    <row r="227" spans="1:11" x14ac:dyDescent="0.3">
      <c r="A227" s="32" t="s">
        <v>814</v>
      </c>
      <c r="B227" s="35" t="s">
        <v>813</v>
      </c>
      <c r="C227">
        <v>1</v>
      </c>
      <c r="D227">
        <v>16.95</v>
      </c>
      <c r="E227" s="32" t="s">
        <v>185</v>
      </c>
      <c r="G227">
        <v>6114</v>
      </c>
      <c r="H227" s="32" t="s">
        <v>290</v>
      </c>
      <c r="K227" t="s">
        <v>153</v>
      </c>
    </row>
    <row r="228" spans="1:11" x14ac:dyDescent="0.3">
      <c r="A228" s="32" t="s">
        <v>816</v>
      </c>
      <c r="B228" s="35" t="s">
        <v>815</v>
      </c>
      <c r="C228">
        <v>1</v>
      </c>
      <c r="D228">
        <v>9.9499999999999993</v>
      </c>
      <c r="E228" s="32" t="s">
        <v>185</v>
      </c>
      <c r="G228">
        <v>6126</v>
      </c>
      <c r="H228" s="32" t="s">
        <v>817</v>
      </c>
      <c r="K228" t="s">
        <v>153</v>
      </c>
    </row>
    <row r="229" spans="1:11" x14ac:dyDescent="0.3">
      <c r="A229" s="32" t="s">
        <v>819</v>
      </c>
      <c r="B229" s="35" t="s">
        <v>818</v>
      </c>
      <c r="C229">
        <v>1</v>
      </c>
      <c r="D229">
        <v>82.35</v>
      </c>
      <c r="E229" s="32" t="s">
        <v>185</v>
      </c>
      <c r="G229">
        <v>28685</v>
      </c>
      <c r="H229" s="32" t="s">
        <v>820</v>
      </c>
      <c r="K229" t="s">
        <v>158</v>
      </c>
    </row>
    <row r="230" spans="1:11" x14ac:dyDescent="0.3">
      <c r="A230" s="32" t="s">
        <v>822</v>
      </c>
      <c r="B230" s="35" t="s">
        <v>821</v>
      </c>
      <c r="C230">
        <v>1</v>
      </c>
      <c r="D230">
        <v>52.65</v>
      </c>
      <c r="E230" s="32" t="s">
        <v>185</v>
      </c>
      <c r="G230">
        <v>28151</v>
      </c>
      <c r="H230" s="32" t="s">
        <v>823</v>
      </c>
      <c r="K230" t="s">
        <v>158</v>
      </c>
    </row>
    <row r="231" spans="1:11" x14ac:dyDescent="0.3">
      <c r="A231" s="32" t="s">
        <v>824</v>
      </c>
      <c r="B231" s="33">
        <v>11271</v>
      </c>
      <c r="C231">
        <v>1</v>
      </c>
      <c r="D231">
        <v>1.95</v>
      </c>
      <c r="E231" t="s">
        <v>185</v>
      </c>
      <c r="G231">
        <v>132194</v>
      </c>
      <c r="H231" t="s">
        <v>298</v>
      </c>
      <c r="K231" t="s">
        <v>163</v>
      </c>
    </row>
    <row r="232" spans="1:11" x14ac:dyDescent="0.3">
      <c r="A232" s="32" t="s">
        <v>826</v>
      </c>
      <c r="B232" s="33" t="s">
        <v>825</v>
      </c>
      <c r="C232">
        <v>1</v>
      </c>
      <c r="D232">
        <v>1.08</v>
      </c>
      <c r="E232" t="s">
        <v>185</v>
      </c>
      <c r="G232" t="s">
        <v>827</v>
      </c>
      <c r="H232" t="s">
        <v>828</v>
      </c>
      <c r="K232" t="s">
        <v>168</v>
      </c>
    </row>
    <row r="233" spans="1:11" x14ac:dyDescent="0.3">
      <c r="A233" s="32" t="s">
        <v>830</v>
      </c>
      <c r="B233" s="33" t="s">
        <v>829</v>
      </c>
      <c r="C233">
        <v>1</v>
      </c>
      <c r="D233">
        <f>36.55/100</f>
        <v>0.36549999999999999</v>
      </c>
      <c r="E233" t="s">
        <v>185</v>
      </c>
      <c r="F233" t="s">
        <v>831</v>
      </c>
      <c r="G233" t="s">
        <v>832</v>
      </c>
      <c r="H233" t="s">
        <v>683</v>
      </c>
      <c r="K233" t="s">
        <v>168</v>
      </c>
    </row>
    <row r="234" spans="1:11" x14ac:dyDescent="0.3">
      <c r="A234" s="32" t="s">
        <v>834</v>
      </c>
      <c r="B234" s="33" t="s">
        <v>833</v>
      </c>
      <c r="C234">
        <v>1</v>
      </c>
      <c r="D234">
        <f>8.07/100</f>
        <v>8.0700000000000008E-2</v>
      </c>
      <c r="E234" t="s">
        <v>185</v>
      </c>
      <c r="F234" t="s">
        <v>831</v>
      </c>
      <c r="G234" t="s">
        <v>832</v>
      </c>
      <c r="H234" t="s">
        <v>683</v>
      </c>
      <c r="K234" t="s">
        <v>168</v>
      </c>
    </row>
    <row r="235" spans="1:11" x14ac:dyDescent="0.3">
      <c r="A235" s="32" t="s">
        <v>836</v>
      </c>
      <c r="B235" s="37" t="s">
        <v>835</v>
      </c>
      <c r="C235">
        <v>1</v>
      </c>
      <c r="D235">
        <v>1715.85</v>
      </c>
      <c r="E235" t="s">
        <v>185</v>
      </c>
      <c r="G235" t="s">
        <v>837</v>
      </c>
      <c r="H235" t="s">
        <v>368</v>
      </c>
      <c r="K235" t="s">
        <v>168</v>
      </c>
    </row>
    <row r="236" spans="1:11" x14ac:dyDescent="0.3">
      <c r="A236" s="32" t="s">
        <v>838</v>
      </c>
      <c r="B236" s="33">
        <v>50100210</v>
      </c>
      <c r="C236">
        <v>1</v>
      </c>
      <c r="D236">
        <v>413.51</v>
      </c>
      <c r="E236" t="s">
        <v>185</v>
      </c>
      <c r="G236" t="s">
        <v>837</v>
      </c>
      <c r="H236" t="s">
        <v>368</v>
      </c>
      <c r="K236" t="s">
        <v>168</v>
      </c>
    </row>
    <row r="237" spans="1:11" x14ac:dyDescent="0.3">
      <c r="A237" s="32" t="s">
        <v>839</v>
      </c>
      <c r="B237" s="33" t="s">
        <v>495</v>
      </c>
      <c r="C237">
        <v>1</v>
      </c>
      <c r="D237">
        <v>7.0000000000000007E-2</v>
      </c>
      <c r="E237" t="s">
        <v>185</v>
      </c>
      <c r="G237" t="s">
        <v>840</v>
      </c>
      <c r="H237" t="s">
        <v>841</v>
      </c>
      <c r="K237" t="s">
        <v>168</v>
      </c>
    </row>
    <row r="238" spans="1:11" x14ac:dyDescent="0.3">
      <c r="A238" s="32" t="s">
        <v>842</v>
      </c>
      <c r="B238" s="33">
        <v>692543000</v>
      </c>
      <c r="C238">
        <v>1</v>
      </c>
      <c r="D238">
        <v>210.88</v>
      </c>
      <c r="E238" t="s">
        <v>185</v>
      </c>
      <c r="G238" t="s">
        <v>843</v>
      </c>
      <c r="H238" t="s">
        <v>844</v>
      </c>
      <c r="K238" t="s">
        <v>168</v>
      </c>
    </row>
    <row r="239" spans="1:11" x14ac:dyDescent="0.3">
      <c r="A239" s="32" t="s">
        <v>845</v>
      </c>
      <c r="B239" s="33">
        <v>702883000</v>
      </c>
      <c r="C239">
        <v>1</v>
      </c>
      <c r="D239">
        <v>228.96</v>
      </c>
      <c r="E239" t="s">
        <v>185</v>
      </c>
      <c r="G239" t="s">
        <v>846</v>
      </c>
      <c r="H239" t="s">
        <v>847</v>
      </c>
      <c r="K239" t="s">
        <v>168</v>
      </c>
    </row>
    <row r="240" spans="1:11" x14ac:dyDescent="0.3">
      <c r="A240" s="32" t="s">
        <v>849</v>
      </c>
      <c r="B240" s="35" t="s">
        <v>848</v>
      </c>
      <c r="C240">
        <v>1</v>
      </c>
      <c r="D240">
        <v>1.17</v>
      </c>
      <c r="E240" s="32" t="s">
        <v>185</v>
      </c>
      <c r="G240" s="32" t="s">
        <v>850</v>
      </c>
      <c r="H240" s="32" t="s">
        <v>851</v>
      </c>
      <c r="K240" t="s">
        <v>168</v>
      </c>
    </row>
    <row r="241" spans="1:11" x14ac:dyDescent="0.3">
      <c r="A241" s="32" t="s">
        <v>853</v>
      </c>
      <c r="B241" s="35" t="s">
        <v>852</v>
      </c>
      <c r="C241">
        <v>1</v>
      </c>
      <c r="D241">
        <v>1.71</v>
      </c>
      <c r="E241" s="32" t="s">
        <v>185</v>
      </c>
      <c r="G241" s="32" t="s">
        <v>850</v>
      </c>
      <c r="H241" s="32" t="s">
        <v>851</v>
      </c>
      <c r="K241" t="s">
        <v>168</v>
      </c>
    </row>
    <row r="242" spans="1:11" x14ac:dyDescent="0.3">
      <c r="A242" s="32" t="s">
        <v>855</v>
      </c>
      <c r="B242" s="35" t="s">
        <v>854</v>
      </c>
      <c r="C242">
        <v>1</v>
      </c>
      <c r="D242">
        <v>3.01</v>
      </c>
      <c r="E242" s="32" t="s">
        <v>185</v>
      </c>
      <c r="G242" s="32" t="s">
        <v>850</v>
      </c>
      <c r="H242" s="32" t="s">
        <v>851</v>
      </c>
      <c r="K242" t="s">
        <v>168</v>
      </c>
    </row>
    <row r="243" spans="1:11" x14ac:dyDescent="0.3">
      <c r="A243" s="32" t="s">
        <v>856</v>
      </c>
      <c r="B243" s="35" t="s">
        <v>856</v>
      </c>
      <c r="C243">
        <v>1</v>
      </c>
      <c r="D243">
        <v>50</v>
      </c>
      <c r="E243" s="32" t="s">
        <v>185</v>
      </c>
      <c r="G243" s="32" t="s">
        <v>850</v>
      </c>
      <c r="H243" s="32" t="s">
        <v>851</v>
      </c>
      <c r="K243" t="s">
        <v>168</v>
      </c>
    </row>
    <row r="244" spans="1:11" x14ac:dyDescent="0.3">
      <c r="A244" s="32" t="s">
        <v>858</v>
      </c>
      <c r="B244" s="35" t="s">
        <v>857</v>
      </c>
      <c r="C244">
        <v>1</v>
      </c>
      <c r="D244">
        <v>75</v>
      </c>
      <c r="E244" s="32" t="s">
        <v>185</v>
      </c>
      <c r="G244" s="32" t="s">
        <v>850</v>
      </c>
      <c r="H244" s="32" t="s">
        <v>851</v>
      </c>
      <c r="K244" t="s">
        <v>168</v>
      </c>
    </row>
  </sheetData>
  <autoFilter ref="A1:K1"/>
  <pageMargins left="0.7" right="0.7" top="0.75" bottom="0.75" header="0.3" footer="0.3"/>
  <pageSetup scale="66" fitToHeight="0" orientation="portrait" horizontalDpi="4294967294" verticalDpi="4294967294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2"/>
  <sheetViews>
    <sheetView workbookViewId="0">
      <selection activeCell="G21" sqref="G21"/>
    </sheetView>
  </sheetViews>
  <sheetFormatPr baseColWidth="10" defaultRowHeight="12.75" x14ac:dyDescent="0.2"/>
  <cols>
    <col min="1" max="3" width="11.42578125" style="7"/>
    <col min="4" max="4" width="22.42578125" style="7" customWidth="1"/>
    <col min="5" max="16384" width="11.42578125" style="7"/>
  </cols>
  <sheetData>
    <row r="1" spans="1:4" x14ac:dyDescent="0.2">
      <c r="A1" s="6" t="s">
        <v>47</v>
      </c>
      <c r="B1" s="6" t="s">
        <v>48</v>
      </c>
      <c r="C1" s="6" t="s">
        <v>49</v>
      </c>
      <c r="D1" s="6" t="s">
        <v>50</v>
      </c>
    </row>
    <row r="2" spans="1:4" x14ac:dyDescent="0.2">
      <c r="A2" s="9">
        <v>1</v>
      </c>
      <c r="B2" s="10">
        <v>42656</v>
      </c>
      <c r="C2" s="7" t="s">
        <v>52</v>
      </c>
      <c r="D2" s="7" t="s">
        <v>55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BON DE COMMANDE</vt:lpstr>
      <vt:lpstr>Liste des fournisseurs</vt:lpstr>
      <vt:lpstr>Liste des acheteurs</vt:lpstr>
      <vt:lpstr>FAMILLE PROJET</vt:lpstr>
      <vt:lpstr>Liste de prix</vt:lpstr>
      <vt:lpstr>Listcom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Breault</dc:creator>
  <cp:lastModifiedBy>Mathieu Breault</cp:lastModifiedBy>
  <cp:lastPrinted>2016-10-13T18:04:40Z</cp:lastPrinted>
  <dcterms:created xsi:type="dcterms:W3CDTF">2016-09-29T15:48:15Z</dcterms:created>
  <dcterms:modified xsi:type="dcterms:W3CDTF">2016-10-19T15:44:54Z</dcterms:modified>
</cp:coreProperties>
</file>