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20115" windowHeight="7995" activeTab="1"/>
  </bookViews>
  <sheets>
    <sheet name="Sheet1" sheetId="1" r:id="rId1"/>
    <sheet name="ENTREE DE DONNEES" sheetId="2" r:id="rId2"/>
    <sheet name="BASE DE DONNEES" sheetId="3" r:id="rId3"/>
  </sheets>
  <definedNames>
    <definedName name="_xlnm._FilterDatabase" localSheetId="2" hidden="1">'BASE DE DONNEES'!$A$1:$C$1</definedName>
    <definedName name="_xlnm._FilterDatabase" localSheetId="1" hidden="1">'ENTREE DE DONNEES'!$A$1:$C$1</definedName>
  </definedNames>
  <calcPr calcId="125725"/>
</workbook>
</file>

<file path=xl/calcChain.xml><?xml version="1.0" encoding="utf-8"?>
<calcChain xmlns="http://schemas.openxmlformats.org/spreadsheetml/2006/main">
  <c r="C31" i="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</calcChain>
</file>

<file path=xl/sharedStrings.xml><?xml version="1.0" encoding="utf-8"?>
<sst xmlns="http://schemas.openxmlformats.org/spreadsheetml/2006/main" count="244" uniqueCount="84">
  <si>
    <t>code</t>
  </si>
  <si>
    <t>group</t>
  </si>
  <si>
    <t>C12710</t>
  </si>
  <si>
    <t>000001</t>
  </si>
  <si>
    <t>000004</t>
  </si>
  <si>
    <t>000006</t>
  </si>
  <si>
    <t>000007</t>
  </si>
  <si>
    <t>000008</t>
  </si>
  <si>
    <t>000010</t>
  </si>
  <si>
    <t>000011</t>
  </si>
  <si>
    <t>000013</t>
  </si>
  <si>
    <t>000014</t>
  </si>
  <si>
    <t>000016</t>
  </si>
  <si>
    <t>000018</t>
  </si>
  <si>
    <t>C12720</t>
  </si>
  <si>
    <t>000005</t>
  </si>
  <si>
    <t>000023</t>
  </si>
  <si>
    <t>C12730</t>
  </si>
  <si>
    <t>000025</t>
  </si>
  <si>
    <t>C12740</t>
  </si>
  <si>
    <t>C12750</t>
  </si>
  <si>
    <t>000009</t>
  </si>
  <si>
    <t>C12760</t>
  </si>
  <si>
    <t>000012</t>
  </si>
  <si>
    <t>000021</t>
  </si>
  <si>
    <t>qty</t>
  </si>
  <si>
    <t xml:space="preserve">QTY </t>
  </si>
  <si>
    <t>GROUP</t>
  </si>
  <si>
    <t>GROUP NO</t>
  </si>
  <si>
    <t>GROUP DESCRIPTION</t>
  </si>
  <si>
    <t>QUANTITY</t>
  </si>
  <si>
    <t>UOM</t>
  </si>
  <si>
    <t>KNITTED FABRIC,JERSEY,MAILLE,NYLON FABRIC,TULLE,WARP KNIT FABRIC,WARP KNITTING FABRIC</t>
  </si>
  <si>
    <t>MTR</t>
  </si>
  <si>
    <t>000002</t>
  </si>
  <si>
    <t>LACE,KNITTED LACE,KNITTED LACE TRIMMING</t>
  </si>
  <si>
    <t>000003</t>
  </si>
  <si>
    <t>EMBROIDERY,EMBROIDER TRIMMING,EMBROIDERED,EMBROIDERED ALLOVER,EMBROIDERED EDGING,EMBROIDERED GALLON       ,EMBROIDERED INSERTION,EMBROIDERED TRIMMING  ,EMBROIDERY TRIMMING</t>
  </si>
  <si>
    <t>BIAS TAPE,CUT BAND &amp; BIAS</t>
  </si>
  <si>
    <t>FOAM,COMPLEX,COMPLEX FOAM,PLAIN FOAM</t>
  </si>
  <si>
    <t>ELASTIC,FINISHING TRIM,SHOULDER STRAP</t>
  </si>
  <si>
    <t>MOTIF,BOW,EMBROIDERED MOTIF,EMBROIDERY MOTIF,MOTIF/KNOT/NOEUD,MOTIF/NOEUD/KNOT,NOEUD,ORNAMENT</t>
  </si>
  <si>
    <t>C62</t>
  </si>
  <si>
    <t>THREAD</t>
  </si>
  <si>
    <t>CUP WIRE,WIRE</t>
  </si>
  <si>
    <t>PR</t>
  </si>
  <si>
    <t>HOOK &amp; EYE,CLOSURE ACCESSORY,HOOK &amp; EYE TAPE,HOOK AND EYE,HOOK AND EYE TAPE</t>
  </si>
  <si>
    <t>SET</t>
  </si>
  <si>
    <t>BOUCLE,ANNEAU,BOUCLE/ANNEAU,RING,RING&amp;SLIDE,RINGS</t>
  </si>
  <si>
    <t>CLIP,SUSPENDER CLIP,SUSPENDER PINCE</t>
  </si>
  <si>
    <t>LABEL,HANG TAG</t>
  </si>
  <si>
    <t>LINK,PLASTIC LINK</t>
  </si>
  <si>
    <t>000015</t>
  </si>
  <si>
    <t>STICKER,BARCODE,BARCODE STICKER</t>
  </si>
  <si>
    <t>RIBBON,RUBAN</t>
  </si>
  <si>
    <t>000017</t>
  </si>
  <si>
    <t>BUTTON,BOUTON</t>
  </si>
  <si>
    <t>PLAQUE</t>
  </si>
  <si>
    <t>000019</t>
  </si>
  <si>
    <t>CUP FOAM,BRA CUP,COQUES,CUP,FOAM CUP,MOUDLED BRA</t>
  </si>
  <si>
    <t>000020</t>
  </si>
  <si>
    <t>STRASS,STRASS SWAROWSKI</t>
  </si>
  <si>
    <t>BONE,METAL SPIRAL BONES,PLASTIC BONE,V WIRE</t>
  </si>
  <si>
    <t>000022</t>
  </si>
  <si>
    <t>TAPE,PLASTIC TAPE</t>
  </si>
  <si>
    <t>BRA'S PAD,COUSSINET</t>
  </si>
  <si>
    <t>000024</t>
  </si>
  <si>
    <t>ZIP</t>
  </si>
  <si>
    <t>SMALL PLASTIC BAG</t>
  </si>
  <si>
    <t>000026</t>
  </si>
  <si>
    <t>BOX PAPER,PACK,PACKAGING CASE,PACKAGING CASE PAPER</t>
  </si>
  <si>
    <t>000027</t>
  </si>
  <si>
    <t>BOX PLASTIC,PACKAGING CASE PLASTIC,PARTIE PLASTIQUE</t>
  </si>
  <si>
    <t>000028</t>
  </si>
  <si>
    <t>HANGER,CINTRE</t>
  </si>
  <si>
    <t>000029</t>
  </si>
  <si>
    <t>SIZE TAG,TROUVE_TAILLE</t>
  </si>
  <si>
    <t>000030</t>
  </si>
  <si>
    <t>BIG PLASTIC BAG</t>
  </si>
  <si>
    <t>CODE PRODUIT</t>
  </si>
  <si>
    <t>en A:2 j'aimerais pouvoir rentrer un ou plusieurs de mes codes et que ca complete directement la QTY ainsi que le GROUP comme dans la base de donnees</t>
  </si>
  <si>
    <t>Ce tableau est un intermediaire pour ensuite l'importer dans l'onglet 1, divise par groupes</t>
  </si>
  <si>
    <t>ex:</t>
  </si>
  <si>
    <t>Si je rentre ce code produit, l'ideal serait que ca s'affiche comme ceci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</si>
</sst>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_(* #,##0.00_);_(* \(#,##0.00\);_(* &quot;-&quot;??_);_(@_)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49" fontId="0" fillId="0" borderId="0" xfId="0" applyNumberFormat="1" applyBorder="1"/>
    <xf numFmtId="0" fontId="0" fillId="0" borderId="0" xfId="0" applyBorder="1"/>
    <xf numFmtId="164" fontId="0" fillId="0" borderId="0" xfId="1" applyNumberFormat="1" applyFont="1" applyBorder="1"/>
    <xf numFmtId="0" fontId="2" fillId="0" borderId="0" xfId="0" quotePrefix="1" applyFont="1" applyBorder="1"/>
    <xf numFmtId="49" fontId="0" fillId="2" borderId="0" xfId="0" applyNumberFormat="1" applyFill="1" applyBorder="1"/>
    <xf numFmtId="49" fontId="3" fillId="2" borderId="0" xfId="0" applyNumberFormat="1" applyFont="1" applyFill="1" applyBorder="1"/>
    <xf numFmtId="0" fontId="3" fillId="0" borderId="0" xfId="0" applyFont="1" applyBorder="1"/>
    <xf numFmtId="164" fontId="3" fillId="0" borderId="0" xfId="1" applyNumberFormat="1" applyFont="1" applyBorder="1"/>
    <xf numFmtId="0" fontId="0" fillId="0" borderId="0" xfId="0" quotePrefix="1" applyFill="1" applyBorder="1"/>
    <xf numFmtId="0" fontId="0" fillId="0" borderId="0" xfId="0" quotePrefix="1" applyBorder="1"/>
    <xf numFmtId="0" fontId="0" fillId="3" borderId="1" xfId="0" applyFill="1" applyBorder="1"/>
    <xf numFmtId="49" fontId="0" fillId="0" borderId="0" xfId="0" applyNumberFormat="1" applyFill="1"/>
    <xf numFmtId="0" fontId="0" fillId="0" borderId="0" xfId="0" applyFill="1" applyBorder="1"/>
    <xf numFmtId="0" fontId="0" fillId="0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1</xdr:row>
      <xdr:rowOff>142875</xdr:rowOff>
    </xdr:from>
    <xdr:to>
      <xdr:col>5</xdr:col>
      <xdr:colOff>552450</xdr:colOff>
      <xdr:row>4</xdr:row>
      <xdr:rowOff>114300</xdr:rowOff>
    </xdr:to>
    <xdr:cxnSp macro="">
      <xdr:nvCxnSpPr>
        <xdr:cNvPr id="6" name="Straight Arrow Connector 5"/>
        <xdr:cNvCxnSpPr/>
      </xdr:nvCxnSpPr>
      <xdr:spPr>
        <a:xfrm flipH="1" flipV="1">
          <a:off x="714375" y="333375"/>
          <a:ext cx="2886075" cy="5429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523875</xdr:colOff>
      <xdr:row>4</xdr:row>
      <xdr:rowOff>28575</xdr:rowOff>
    </xdr:from>
    <xdr:to>
      <xdr:col>3</xdr:col>
      <xdr:colOff>571500</xdr:colOff>
      <xdr:row>15</xdr:row>
      <xdr:rowOff>76200</xdr:rowOff>
    </xdr:to>
    <xdr:sp macro="" textlink="">
      <xdr:nvSpPr>
        <xdr:cNvPr id="9" name="Right Brace 8"/>
        <xdr:cNvSpPr/>
      </xdr:nvSpPr>
      <xdr:spPr>
        <a:xfrm>
          <a:off x="1743075" y="790575"/>
          <a:ext cx="657225" cy="21431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31"/>
  <sheetViews>
    <sheetView workbookViewId="0">
      <selection activeCell="C2" sqref="C2"/>
    </sheetView>
  </sheetViews>
  <sheetFormatPr defaultRowHeight="15"/>
  <cols>
    <col min="1" max="1" width="12.7109375" customWidth="1"/>
    <col min="2" max="2" width="20.85546875" customWidth="1"/>
    <col min="3" max="3" width="10" bestFit="1" customWidth="1"/>
  </cols>
  <sheetData>
    <row r="1" spans="1:4">
      <c r="A1" s="11" t="s">
        <v>28</v>
      </c>
      <c r="B1" s="11" t="s">
        <v>29</v>
      </c>
      <c r="C1" s="11" t="s">
        <v>30</v>
      </c>
      <c r="D1" s="11" t="s">
        <v>31</v>
      </c>
    </row>
    <row r="2" spans="1:4">
      <c r="A2" s="12" t="s">
        <v>3</v>
      </c>
      <c r="B2" s="13" t="s">
        <v>32</v>
      </c>
      <c r="C2" s="14">
        <f>SUMIF('ENTREE DE DONNEES'!C:C,"000001", 'ENTREE DE DONNEES'!$B:$B)</f>
        <v>0.02</v>
      </c>
      <c r="D2" s="14" t="s">
        <v>33</v>
      </c>
    </row>
    <row r="3" spans="1:4">
      <c r="A3" s="12" t="s">
        <v>34</v>
      </c>
      <c r="B3" s="13" t="s">
        <v>35</v>
      </c>
      <c r="C3" s="14">
        <f>SUMIF('ENTREE DE DONNEES'!C:C,"000002", 'ENTREE DE DONNEES'!$B:$B)</f>
        <v>0</v>
      </c>
      <c r="D3" s="14" t="s">
        <v>33</v>
      </c>
    </row>
    <row r="4" spans="1:4">
      <c r="A4" s="12" t="s">
        <v>36</v>
      </c>
      <c r="B4" s="13" t="s">
        <v>37</v>
      </c>
      <c r="C4" s="14">
        <f>SUMIF('ENTREE DE DONNEES'!C:C,"000003", 'ENTREE DE DONNEES'!$B:$B)</f>
        <v>0</v>
      </c>
      <c r="D4" s="14" t="s">
        <v>33</v>
      </c>
    </row>
    <row r="5" spans="1:4">
      <c r="A5" s="12" t="s">
        <v>4</v>
      </c>
      <c r="B5" s="13" t="s">
        <v>38</v>
      </c>
      <c r="C5" s="14">
        <f>SUMIF('ENTREE DE DONNEES'!C:C,"000004", 'ENTREE DE DONNEES'!$B:$B)</f>
        <v>1.83</v>
      </c>
      <c r="D5" s="14" t="s">
        <v>33</v>
      </c>
    </row>
    <row r="6" spans="1:4">
      <c r="A6" s="12" t="s">
        <v>15</v>
      </c>
      <c r="B6" s="13" t="s">
        <v>39</v>
      </c>
      <c r="C6" s="14">
        <f>SUMIF('ENTREE DE DONNEES'!C:C,"000005", 'ENTREE DE DONNEES'!$B:$B)</f>
        <v>0.03</v>
      </c>
      <c r="D6" s="14" t="s">
        <v>33</v>
      </c>
    </row>
    <row r="7" spans="1:4">
      <c r="A7" s="12" t="s">
        <v>5</v>
      </c>
      <c r="B7" s="13" t="s">
        <v>40</v>
      </c>
      <c r="C7" s="14">
        <f>SUMIF('ENTREE DE DONNEES'!C:C,"000006", 'ENTREE DE DONNEES'!$B:$B)</f>
        <v>1.0900000000000001</v>
      </c>
      <c r="D7" s="14" t="s">
        <v>33</v>
      </c>
    </row>
    <row r="8" spans="1:4">
      <c r="A8" s="12" t="s">
        <v>6</v>
      </c>
      <c r="B8" s="13" t="s">
        <v>41</v>
      </c>
      <c r="C8" s="14">
        <f>SUMIF('ENTREE DE DONNEES'!C:C,"000007", 'ENTREE DE DONNEES'!$B:$B)</f>
        <v>1</v>
      </c>
      <c r="D8" s="14" t="s">
        <v>42</v>
      </c>
    </row>
    <row r="9" spans="1:4">
      <c r="A9" s="12" t="s">
        <v>7</v>
      </c>
      <c r="B9" s="13" t="s">
        <v>43</v>
      </c>
      <c r="C9" s="14">
        <f>SUMIF('ENTREE DE DONNEES'!C:C,"000008", 'ENTREE DE DONNEES'!$B:$B)</f>
        <v>0</v>
      </c>
      <c r="D9" s="14" t="s">
        <v>33</v>
      </c>
    </row>
    <row r="10" spans="1:4">
      <c r="A10" s="12" t="s">
        <v>21</v>
      </c>
      <c r="B10" s="13" t="s">
        <v>44</v>
      </c>
      <c r="C10" s="14">
        <f>SUMIF('ENTREE DE DONNEES'!C:C,"000009", 'ENTREE DE DONNEES'!$B:$B)</f>
        <v>0</v>
      </c>
      <c r="D10" s="14" t="s">
        <v>45</v>
      </c>
    </row>
    <row r="11" spans="1:4">
      <c r="A11" s="12" t="s">
        <v>8</v>
      </c>
      <c r="B11" s="13" t="s">
        <v>46</v>
      </c>
      <c r="C11" s="14">
        <f>SUMIF('ENTREE DE DONNEES'!C:C,"000010", 'ENTREE DE DONNEES'!$B:$B)</f>
        <v>1</v>
      </c>
      <c r="D11" s="14" t="s">
        <v>47</v>
      </c>
    </row>
    <row r="12" spans="1:4">
      <c r="A12" s="12" t="s">
        <v>9</v>
      </c>
      <c r="B12" s="13" t="s">
        <v>48</v>
      </c>
      <c r="C12" s="14">
        <f>SUMIF('ENTREE DE DONNEES'!C:C,"000011", 'ENTREE DE DONNEES'!$B:$B)</f>
        <v>6</v>
      </c>
      <c r="D12" s="14" t="s">
        <v>42</v>
      </c>
    </row>
    <row r="13" spans="1:4">
      <c r="A13" s="12" t="s">
        <v>23</v>
      </c>
      <c r="B13" s="13" t="s">
        <v>49</v>
      </c>
      <c r="C13" s="14">
        <f>SUMIF('ENTREE DE DONNEES'!C:C,"000012", 'ENTREE DE DONNEES'!$B:$B)</f>
        <v>0</v>
      </c>
      <c r="D13" s="14" t="s">
        <v>42</v>
      </c>
    </row>
    <row r="14" spans="1:4">
      <c r="A14" s="12" t="s">
        <v>10</v>
      </c>
      <c r="B14" s="13" t="s">
        <v>50</v>
      </c>
      <c r="C14" s="14">
        <f>SUMIF('ENTREE DE DONNEES'!C:C,"000013", 'ENTREE DE DONNEES'!$B:$B)</f>
        <v>2</v>
      </c>
      <c r="D14" s="14" t="s">
        <v>42</v>
      </c>
    </row>
    <row r="15" spans="1:4">
      <c r="A15" s="12" t="s">
        <v>11</v>
      </c>
      <c r="B15" s="13" t="s">
        <v>51</v>
      </c>
      <c r="C15" s="14">
        <f>SUMIF('ENTREE DE DONNEES'!C:C,"000014", 'ENTREE DE DONNEES'!$B:$B)</f>
        <v>2</v>
      </c>
      <c r="D15" s="14" t="s">
        <v>42</v>
      </c>
    </row>
    <row r="16" spans="1:4">
      <c r="A16" s="12" t="s">
        <v>52</v>
      </c>
      <c r="B16" s="13" t="s">
        <v>53</v>
      </c>
      <c r="C16" s="14">
        <f>SUMIF('ENTREE DE DONNEES'!C:C,"000015", 'ENTREE DE DONNEES'!$B:$B)</f>
        <v>0</v>
      </c>
      <c r="D16" s="14" t="s">
        <v>42</v>
      </c>
    </row>
    <row r="17" spans="1:4">
      <c r="A17" s="12" t="s">
        <v>12</v>
      </c>
      <c r="B17" s="13" t="s">
        <v>54</v>
      </c>
      <c r="C17" s="14">
        <f>SUMIF('ENTREE DE DONNEES'!C:C,"000016", 'ENTREE DE DONNEES'!$B:$B)</f>
        <v>0.17</v>
      </c>
      <c r="D17" s="14" t="s">
        <v>33</v>
      </c>
    </row>
    <row r="18" spans="1:4">
      <c r="A18" s="12" t="s">
        <v>55</v>
      </c>
      <c r="B18" s="13" t="s">
        <v>56</v>
      </c>
      <c r="C18" s="14">
        <f>SUMIF('ENTREE DE DONNEES'!C:C,"000017", 'ENTREE DE DONNEES'!$B:$B)</f>
        <v>0</v>
      </c>
      <c r="D18" s="14" t="s">
        <v>42</v>
      </c>
    </row>
    <row r="19" spans="1:4">
      <c r="A19" s="12" t="s">
        <v>13</v>
      </c>
      <c r="B19" s="13" t="s">
        <v>57</v>
      </c>
      <c r="C19" s="14">
        <f>SUMIF('ENTREE DE DONNEES'!C:C,"000018", 'ENTREE DE DONNEES'!$B:$B)</f>
        <v>1</v>
      </c>
      <c r="D19" s="14" t="s">
        <v>42</v>
      </c>
    </row>
    <row r="20" spans="1:4">
      <c r="A20" s="12" t="s">
        <v>58</v>
      </c>
      <c r="B20" s="13" t="s">
        <v>59</v>
      </c>
      <c r="C20" s="14">
        <f>SUMIF('ENTREE DE DONNEES'!C:C,"000019", 'ENTREE DE DONNEES'!$B:$B)</f>
        <v>0</v>
      </c>
      <c r="D20" s="14" t="s">
        <v>45</v>
      </c>
    </row>
    <row r="21" spans="1:4">
      <c r="A21" s="12" t="s">
        <v>60</v>
      </c>
      <c r="B21" s="13" t="s">
        <v>61</v>
      </c>
      <c r="C21" s="14">
        <f>SUMIF('ENTREE DE DONNEES'!C:C,"000020", 'ENTREE DE DONNEES'!$B:$B)</f>
        <v>0</v>
      </c>
      <c r="D21" s="14" t="s">
        <v>42</v>
      </c>
    </row>
    <row r="22" spans="1:4">
      <c r="A22" s="12" t="s">
        <v>24</v>
      </c>
      <c r="B22" s="13" t="s">
        <v>62</v>
      </c>
      <c r="C22" s="14">
        <f>SUMIF('ENTREE DE DONNEES'!C:C,"000021", 'ENTREE DE DONNEES'!$B:$B)</f>
        <v>0</v>
      </c>
      <c r="D22" s="14" t="s">
        <v>42</v>
      </c>
    </row>
    <row r="23" spans="1:4">
      <c r="A23" s="12" t="s">
        <v>63</v>
      </c>
      <c r="B23" s="13" t="s">
        <v>64</v>
      </c>
      <c r="C23" s="14">
        <f>SUMIF('ENTREE DE DONNEES'!C:C,"000022", 'ENTREE DE DONNEES'!$B:$B)</f>
        <v>0</v>
      </c>
      <c r="D23" s="14" t="s">
        <v>33</v>
      </c>
    </row>
    <row r="24" spans="1:4">
      <c r="A24" s="12" t="s">
        <v>16</v>
      </c>
      <c r="B24" s="13" t="s">
        <v>65</v>
      </c>
      <c r="C24" s="14">
        <f>SUMIF('ENTREE DE DONNEES'!C:C,"000023", 'ENTREE DE DONNEES'!$B:$B)</f>
        <v>1</v>
      </c>
      <c r="D24" s="14" t="s">
        <v>45</v>
      </c>
    </row>
    <row r="25" spans="1:4">
      <c r="A25" s="12" t="s">
        <v>66</v>
      </c>
      <c r="B25" s="13" t="s">
        <v>67</v>
      </c>
      <c r="C25" s="14">
        <f>SUMIF('ENTREE DE DONNEES'!C:C,"000024", 'ENTREE DE DONNEES'!$B:$B)</f>
        <v>0</v>
      </c>
      <c r="D25" s="14" t="s">
        <v>42</v>
      </c>
    </row>
    <row r="26" spans="1:4">
      <c r="A26" s="12" t="s">
        <v>18</v>
      </c>
      <c r="B26" s="13" t="s">
        <v>68</v>
      </c>
      <c r="C26" s="14">
        <f>SUMIF('ENTREE DE DONNEES'!C:C,"000025", 'ENTREE DE DONNEES'!$B:$B)</f>
        <v>0</v>
      </c>
      <c r="D26" s="14" t="s">
        <v>42</v>
      </c>
    </row>
    <row r="27" spans="1:4">
      <c r="A27" s="12" t="s">
        <v>69</v>
      </c>
      <c r="B27" s="13" t="s">
        <v>70</v>
      </c>
      <c r="C27" s="14">
        <f>SUMIF('ENTREE DE DONNEES'!C:C,"000026", 'ENTREE DE DONNEES'!$B:$B)</f>
        <v>0</v>
      </c>
      <c r="D27" s="14" t="s">
        <v>42</v>
      </c>
    </row>
    <row r="28" spans="1:4">
      <c r="A28" s="12" t="s">
        <v>71</v>
      </c>
      <c r="B28" s="13" t="s">
        <v>72</v>
      </c>
      <c r="C28" s="14">
        <f>SUMIF('ENTREE DE DONNEES'!C:C,"000027", 'ENTREE DE DONNEES'!$B:$B)</f>
        <v>0</v>
      </c>
      <c r="D28" s="14" t="s">
        <v>42</v>
      </c>
    </row>
    <row r="29" spans="1:4">
      <c r="A29" s="12" t="s">
        <v>73</v>
      </c>
      <c r="B29" s="13" t="s">
        <v>74</v>
      </c>
      <c r="C29" s="14">
        <f>SUMIF('ENTREE DE DONNEES'!C:C,"000028", 'ENTREE DE DONNEES'!$B:$B)</f>
        <v>0</v>
      </c>
      <c r="D29" s="14" t="s">
        <v>42</v>
      </c>
    </row>
    <row r="30" spans="1:4">
      <c r="A30" s="12" t="s">
        <v>75</v>
      </c>
      <c r="B30" s="13" t="s">
        <v>76</v>
      </c>
      <c r="C30" s="14">
        <f>SUMIF('ENTREE DE DONNEES'!C:C,"000029", 'ENTREE DE DONNEES'!$B:$B)</f>
        <v>0</v>
      </c>
      <c r="D30" s="14" t="s">
        <v>42</v>
      </c>
    </row>
    <row r="31" spans="1:4">
      <c r="A31" s="12" t="s">
        <v>77</v>
      </c>
      <c r="B31" s="13" t="s">
        <v>78</v>
      </c>
      <c r="C31" s="14">
        <f>SUMIF('ENTREE DE DONNEES'!C:C,"000030", 'ENTREE DE DONNEES'!$B:$B)</f>
        <v>0</v>
      </c>
      <c r="D31" s="14" t="s">
        <v>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G16"/>
  <sheetViews>
    <sheetView tabSelected="1" workbookViewId="0">
      <selection activeCell="E22" sqref="E22"/>
    </sheetView>
  </sheetViews>
  <sheetFormatPr defaultRowHeight="15"/>
  <sheetData>
    <row r="1" spans="1:7">
      <c r="A1" t="s">
        <v>79</v>
      </c>
      <c r="B1" t="s">
        <v>26</v>
      </c>
      <c r="C1" t="s">
        <v>27</v>
      </c>
    </row>
    <row r="4" spans="1:7">
      <c r="A4" t="s">
        <v>82</v>
      </c>
    </row>
    <row r="5" spans="1:7">
      <c r="A5" s="5" t="s">
        <v>14</v>
      </c>
      <c r="B5" s="3">
        <v>0.02</v>
      </c>
      <c r="C5" s="2" t="s">
        <v>3</v>
      </c>
      <c r="G5" t="s">
        <v>80</v>
      </c>
    </row>
    <row r="6" spans="1:7">
      <c r="A6" s="5" t="s">
        <v>14</v>
      </c>
      <c r="B6" s="3">
        <v>1.83</v>
      </c>
      <c r="C6" s="2" t="s">
        <v>4</v>
      </c>
      <c r="G6" t="s">
        <v>81</v>
      </c>
    </row>
    <row r="7" spans="1:7">
      <c r="A7" s="6" t="s">
        <v>14</v>
      </c>
      <c r="B7" s="8">
        <v>0.03</v>
      </c>
      <c r="C7" s="7" t="s">
        <v>15</v>
      </c>
    </row>
    <row r="8" spans="1:7">
      <c r="A8" s="5" t="s">
        <v>14</v>
      </c>
      <c r="B8" s="3">
        <v>1.0900000000000001</v>
      </c>
      <c r="C8" s="2" t="s">
        <v>5</v>
      </c>
    </row>
    <row r="9" spans="1:7">
      <c r="A9" s="5" t="s">
        <v>14</v>
      </c>
      <c r="B9" s="3">
        <v>1</v>
      </c>
      <c r="C9" s="2" t="s">
        <v>6</v>
      </c>
    </row>
    <row r="10" spans="1:7">
      <c r="A10" s="5" t="s">
        <v>14</v>
      </c>
      <c r="B10" s="3">
        <v>1</v>
      </c>
      <c r="C10" s="9" t="s">
        <v>8</v>
      </c>
      <c r="E10" t="s">
        <v>83</v>
      </c>
    </row>
    <row r="11" spans="1:7">
      <c r="A11" s="5" t="s">
        <v>14</v>
      </c>
      <c r="B11" s="3">
        <v>6</v>
      </c>
      <c r="C11" s="2" t="s">
        <v>9</v>
      </c>
    </row>
    <row r="12" spans="1:7">
      <c r="A12" s="5" t="s">
        <v>14</v>
      </c>
      <c r="B12" s="3">
        <v>2</v>
      </c>
      <c r="C12" s="2" t="s">
        <v>10</v>
      </c>
    </row>
    <row r="13" spans="1:7">
      <c r="A13" s="5" t="s">
        <v>14</v>
      </c>
      <c r="B13" s="3">
        <v>2</v>
      </c>
      <c r="C13" s="2" t="s">
        <v>11</v>
      </c>
    </row>
    <row r="14" spans="1:7">
      <c r="A14" s="5" t="s">
        <v>14</v>
      </c>
      <c r="B14" s="3">
        <v>0.17</v>
      </c>
      <c r="C14" s="2" t="s">
        <v>12</v>
      </c>
    </row>
    <row r="15" spans="1:7">
      <c r="A15" s="5" t="s">
        <v>14</v>
      </c>
      <c r="B15" s="3">
        <v>1</v>
      </c>
      <c r="C15" s="2" t="s">
        <v>13</v>
      </c>
    </row>
    <row r="16" spans="1:7">
      <c r="A16" s="5" t="s">
        <v>14</v>
      </c>
      <c r="B16" s="3">
        <v>1</v>
      </c>
      <c r="C16" s="2" t="s">
        <v>16</v>
      </c>
    </row>
  </sheetData>
  <autoFilter ref="A1:C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C59"/>
  <sheetViews>
    <sheetView topLeftCell="A5" workbookViewId="0">
      <selection activeCell="B13" sqref="B13:B24"/>
    </sheetView>
  </sheetViews>
  <sheetFormatPr defaultRowHeight="15"/>
  <sheetData>
    <row r="1" spans="1:3">
      <c r="A1" s="1" t="s">
        <v>0</v>
      </c>
      <c r="B1" s="2" t="s">
        <v>1</v>
      </c>
      <c r="C1" s="3" t="s">
        <v>25</v>
      </c>
    </row>
    <row r="2" spans="1:3">
      <c r="A2" s="1" t="s">
        <v>2</v>
      </c>
      <c r="B2" s="2" t="s">
        <v>3</v>
      </c>
      <c r="C2" s="3">
        <v>0.05</v>
      </c>
    </row>
    <row r="3" spans="1:3">
      <c r="A3" s="1" t="s">
        <v>2</v>
      </c>
      <c r="B3" s="2" t="s">
        <v>4</v>
      </c>
      <c r="C3" s="3">
        <v>2.37</v>
      </c>
    </row>
    <row r="4" spans="1:3">
      <c r="A4" s="1" t="s">
        <v>2</v>
      </c>
      <c r="B4" s="2" t="s">
        <v>5</v>
      </c>
      <c r="C4" s="3">
        <v>1.24</v>
      </c>
    </row>
    <row r="5" spans="1:3">
      <c r="A5" s="1" t="s">
        <v>2</v>
      </c>
      <c r="B5" s="2" t="s">
        <v>6</v>
      </c>
      <c r="C5" s="3">
        <v>1</v>
      </c>
    </row>
    <row r="6" spans="1:3">
      <c r="A6" s="1" t="s">
        <v>2</v>
      </c>
      <c r="B6" s="4" t="s">
        <v>7</v>
      </c>
      <c r="C6" s="3">
        <v>93.936000000000007</v>
      </c>
    </row>
    <row r="7" spans="1:3">
      <c r="A7" s="1" t="s">
        <v>2</v>
      </c>
      <c r="B7" s="2" t="s">
        <v>8</v>
      </c>
      <c r="C7" s="3">
        <v>1</v>
      </c>
    </row>
    <row r="8" spans="1:3">
      <c r="A8" s="1" t="s">
        <v>2</v>
      </c>
      <c r="B8" s="2" t="s">
        <v>9</v>
      </c>
      <c r="C8" s="3">
        <v>4</v>
      </c>
    </row>
    <row r="9" spans="1:3">
      <c r="A9" s="1" t="s">
        <v>2</v>
      </c>
      <c r="B9" s="2" t="s">
        <v>10</v>
      </c>
      <c r="C9" s="3">
        <v>2</v>
      </c>
    </row>
    <row r="10" spans="1:3">
      <c r="A10" s="1" t="s">
        <v>2</v>
      </c>
      <c r="B10" s="2" t="s">
        <v>11</v>
      </c>
      <c r="C10" s="3">
        <v>2</v>
      </c>
    </row>
    <row r="11" spans="1:3">
      <c r="A11" s="1" t="s">
        <v>2</v>
      </c>
      <c r="B11" s="2" t="s">
        <v>12</v>
      </c>
      <c r="C11" s="3">
        <v>0.17</v>
      </c>
    </row>
    <row r="12" spans="1:3">
      <c r="A12" s="1" t="s">
        <v>2</v>
      </c>
      <c r="B12" s="2" t="s">
        <v>13</v>
      </c>
      <c r="C12" s="3">
        <v>1</v>
      </c>
    </row>
    <row r="13" spans="1:3">
      <c r="A13" s="5" t="s">
        <v>14</v>
      </c>
      <c r="B13" s="2" t="s">
        <v>3</v>
      </c>
      <c r="C13" s="3">
        <v>0.02</v>
      </c>
    </row>
    <row r="14" spans="1:3">
      <c r="A14" s="5" t="s">
        <v>14</v>
      </c>
      <c r="B14" s="2" t="s">
        <v>4</v>
      </c>
      <c r="C14" s="3">
        <v>1.83</v>
      </c>
    </row>
    <row r="15" spans="1:3">
      <c r="A15" s="6" t="s">
        <v>14</v>
      </c>
      <c r="B15" s="7" t="s">
        <v>15</v>
      </c>
      <c r="C15" s="8">
        <v>0.03</v>
      </c>
    </row>
    <row r="16" spans="1:3">
      <c r="A16" s="5" t="s">
        <v>14</v>
      </c>
      <c r="B16" s="2" t="s">
        <v>5</v>
      </c>
      <c r="C16" s="3">
        <v>1.0900000000000001</v>
      </c>
    </row>
    <row r="17" spans="1:3">
      <c r="A17" s="5" t="s">
        <v>14</v>
      </c>
      <c r="B17" s="2" t="s">
        <v>6</v>
      </c>
      <c r="C17" s="3">
        <v>1</v>
      </c>
    </row>
    <row r="18" spans="1:3">
      <c r="A18" s="5" t="s">
        <v>14</v>
      </c>
      <c r="B18" s="9" t="s">
        <v>8</v>
      </c>
      <c r="C18" s="3">
        <v>1</v>
      </c>
    </row>
    <row r="19" spans="1:3">
      <c r="A19" s="5" t="s">
        <v>14</v>
      </c>
      <c r="B19" s="2" t="s">
        <v>9</v>
      </c>
      <c r="C19" s="3">
        <v>6</v>
      </c>
    </row>
    <row r="20" spans="1:3">
      <c r="A20" s="5" t="s">
        <v>14</v>
      </c>
      <c r="B20" s="2" t="s">
        <v>10</v>
      </c>
      <c r="C20" s="3">
        <v>2</v>
      </c>
    </row>
    <row r="21" spans="1:3">
      <c r="A21" s="5" t="s">
        <v>14</v>
      </c>
      <c r="B21" s="2" t="s">
        <v>11</v>
      </c>
      <c r="C21" s="3">
        <v>2</v>
      </c>
    </row>
    <row r="22" spans="1:3">
      <c r="A22" s="5" t="s">
        <v>14</v>
      </c>
      <c r="B22" s="2" t="s">
        <v>12</v>
      </c>
      <c r="C22" s="3">
        <v>0.17</v>
      </c>
    </row>
    <row r="23" spans="1:3">
      <c r="A23" s="5" t="s">
        <v>14</v>
      </c>
      <c r="B23" s="2" t="s">
        <v>13</v>
      </c>
      <c r="C23" s="3">
        <v>1</v>
      </c>
    </row>
    <row r="24" spans="1:3">
      <c r="A24" s="5" t="s">
        <v>14</v>
      </c>
      <c r="B24" s="2" t="s">
        <v>16</v>
      </c>
      <c r="C24" s="3">
        <v>1</v>
      </c>
    </row>
    <row r="25" spans="1:3">
      <c r="A25" s="5" t="s">
        <v>17</v>
      </c>
      <c r="B25" s="2" t="s">
        <v>3</v>
      </c>
      <c r="C25" s="3">
        <v>7.0000000000000007E-2</v>
      </c>
    </row>
    <row r="26" spans="1:3">
      <c r="A26" s="5" t="s">
        <v>17</v>
      </c>
      <c r="B26" s="2" t="s">
        <v>5</v>
      </c>
      <c r="C26" s="3">
        <v>0.91</v>
      </c>
    </row>
    <row r="27" spans="1:3">
      <c r="A27" s="5" t="s">
        <v>17</v>
      </c>
      <c r="B27" s="2" t="s">
        <v>6</v>
      </c>
      <c r="C27" s="3">
        <v>1</v>
      </c>
    </row>
    <row r="28" spans="1:3">
      <c r="A28" s="5" t="s">
        <v>17</v>
      </c>
      <c r="B28" s="2" t="s">
        <v>10</v>
      </c>
      <c r="C28" s="3">
        <v>2</v>
      </c>
    </row>
    <row r="29" spans="1:3">
      <c r="A29" s="5" t="s">
        <v>17</v>
      </c>
      <c r="B29" s="2" t="s">
        <v>11</v>
      </c>
      <c r="C29" s="3">
        <v>2</v>
      </c>
    </row>
    <row r="30" spans="1:3">
      <c r="A30" s="5" t="s">
        <v>17</v>
      </c>
      <c r="B30" s="2" t="s">
        <v>12</v>
      </c>
      <c r="C30" s="3">
        <v>0.17</v>
      </c>
    </row>
    <row r="31" spans="1:3">
      <c r="A31" s="5" t="s">
        <v>17</v>
      </c>
      <c r="B31" s="4" t="s">
        <v>18</v>
      </c>
      <c r="C31" s="3">
        <v>2</v>
      </c>
    </row>
    <row r="32" spans="1:3">
      <c r="A32" s="1" t="s">
        <v>19</v>
      </c>
      <c r="B32" s="2" t="s">
        <v>5</v>
      </c>
      <c r="C32" s="3">
        <v>0.88</v>
      </c>
    </row>
    <row r="33" spans="1:3">
      <c r="A33" s="1" t="s">
        <v>19</v>
      </c>
      <c r="B33" s="2" t="s">
        <v>6</v>
      </c>
      <c r="C33" s="3">
        <v>1</v>
      </c>
    </row>
    <row r="34" spans="1:3">
      <c r="A34" s="1" t="s">
        <v>19</v>
      </c>
      <c r="B34" s="2" t="s">
        <v>10</v>
      </c>
      <c r="C34" s="3">
        <v>2</v>
      </c>
    </row>
    <row r="35" spans="1:3">
      <c r="A35" s="1" t="s">
        <v>19</v>
      </c>
      <c r="B35" s="2" t="s">
        <v>11</v>
      </c>
      <c r="C35" s="3">
        <v>2</v>
      </c>
    </row>
    <row r="36" spans="1:3">
      <c r="A36" s="1" t="s">
        <v>19</v>
      </c>
      <c r="B36" s="4" t="s">
        <v>18</v>
      </c>
      <c r="C36" s="3">
        <v>2</v>
      </c>
    </row>
    <row r="37" spans="1:3">
      <c r="A37" s="1" t="s">
        <v>19</v>
      </c>
      <c r="B37" s="2" t="s">
        <v>12</v>
      </c>
      <c r="C37" s="3">
        <v>0.17</v>
      </c>
    </row>
    <row r="38" spans="1:3">
      <c r="A38" s="1" t="s">
        <v>20</v>
      </c>
      <c r="B38" s="2" t="s">
        <v>3</v>
      </c>
      <c r="C38" s="3">
        <v>0.04</v>
      </c>
    </row>
    <row r="39" spans="1:3">
      <c r="A39" s="1" t="s">
        <v>20</v>
      </c>
      <c r="B39" s="2" t="s">
        <v>4</v>
      </c>
      <c r="C39" s="3">
        <v>2.63</v>
      </c>
    </row>
    <row r="40" spans="1:3">
      <c r="A40" s="1" t="s">
        <v>20</v>
      </c>
      <c r="B40" s="2" t="s">
        <v>5</v>
      </c>
      <c r="C40" s="3">
        <v>1.21</v>
      </c>
    </row>
    <row r="41" spans="1:3">
      <c r="A41" s="1" t="s">
        <v>20</v>
      </c>
      <c r="B41" s="2" t="s">
        <v>6</v>
      </c>
      <c r="C41" s="3">
        <v>1</v>
      </c>
    </row>
    <row r="42" spans="1:3">
      <c r="A42" s="1" t="s">
        <v>20</v>
      </c>
      <c r="B42" s="2" t="s">
        <v>21</v>
      </c>
      <c r="C42" s="3">
        <v>1</v>
      </c>
    </row>
    <row r="43" spans="1:3">
      <c r="A43" s="1" t="s">
        <v>20</v>
      </c>
      <c r="B43" s="10" t="s">
        <v>8</v>
      </c>
      <c r="C43" s="3">
        <v>1</v>
      </c>
    </row>
    <row r="44" spans="1:3">
      <c r="A44" s="1" t="s">
        <v>20</v>
      </c>
      <c r="B44" s="2" t="s">
        <v>9</v>
      </c>
      <c r="C44" s="3">
        <v>6</v>
      </c>
    </row>
    <row r="45" spans="1:3">
      <c r="A45" s="1" t="s">
        <v>20</v>
      </c>
      <c r="B45" s="2" t="s">
        <v>10</v>
      </c>
      <c r="C45" s="3">
        <v>2</v>
      </c>
    </row>
    <row r="46" spans="1:3">
      <c r="A46" s="1" t="s">
        <v>20</v>
      </c>
      <c r="B46" s="2" t="s">
        <v>11</v>
      </c>
      <c r="C46" s="3">
        <v>2</v>
      </c>
    </row>
    <row r="47" spans="1:3">
      <c r="A47" s="1" t="s">
        <v>20</v>
      </c>
      <c r="B47" s="2" t="s">
        <v>12</v>
      </c>
      <c r="C47" s="3">
        <v>0.17</v>
      </c>
    </row>
    <row r="48" spans="1:3">
      <c r="A48" s="1" t="s">
        <v>20</v>
      </c>
      <c r="B48" s="2" t="s">
        <v>13</v>
      </c>
      <c r="C48" s="3">
        <v>1</v>
      </c>
    </row>
    <row r="49" spans="1:3">
      <c r="A49" s="1" t="s">
        <v>22</v>
      </c>
      <c r="B49" s="2" t="s">
        <v>4</v>
      </c>
      <c r="C49" s="3">
        <v>1.52</v>
      </c>
    </row>
    <row r="50" spans="1:3">
      <c r="A50" s="1" t="s">
        <v>22</v>
      </c>
      <c r="B50" s="2" t="s">
        <v>5</v>
      </c>
      <c r="C50" s="3">
        <v>3</v>
      </c>
    </row>
    <row r="51" spans="1:3">
      <c r="A51" s="1" t="s">
        <v>22</v>
      </c>
      <c r="B51" s="2" t="s">
        <v>6</v>
      </c>
      <c r="C51" s="3">
        <v>1</v>
      </c>
    </row>
    <row r="52" spans="1:3">
      <c r="A52" s="1" t="s">
        <v>22</v>
      </c>
      <c r="B52" s="2" t="s">
        <v>8</v>
      </c>
      <c r="C52" s="3">
        <v>1</v>
      </c>
    </row>
    <row r="53" spans="1:3">
      <c r="A53" s="1" t="s">
        <v>22</v>
      </c>
      <c r="B53" s="2" t="s">
        <v>9</v>
      </c>
      <c r="C53" s="3">
        <v>4</v>
      </c>
    </row>
    <row r="54" spans="1:3">
      <c r="A54" s="1" t="s">
        <v>22</v>
      </c>
      <c r="B54" s="2" t="s">
        <v>23</v>
      </c>
      <c r="C54" s="3">
        <v>4</v>
      </c>
    </row>
    <row r="55" spans="1:3">
      <c r="A55" s="1" t="s">
        <v>22</v>
      </c>
      <c r="B55" s="2" t="s">
        <v>10</v>
      </c>
      <c r="C55" s="3">
        <v>2</v>
      </c>
    </row>
    <row r="56" spans="1:3">
      <c r="A56" s="1" t="s">
        <v>22</v>
      </c>
      <c r="B56" s="2" t="s">
        <v>11</v>
      </c>
      <c r="C56" s="3">
        <v>2</v>
      </c>
    </row>
    <row r="57" spans="1:3">
      <c r="A57" s="1" t="s">
        <v>22</v>
      </c>
      <c r="B57" s="2" t="s">
        <v>12</v>
      </c>
      <c r="C57" s="3">
        <v>0.17</v>
      </c>
    </row>
    <row r="58" spans="1:3">
      <c r="A58" s="1" t="s">
        <v>22</v>
      </c>
      <c r="B58" s="4" t="s">
        <v>18</v>
      </c>
      <c r="C58" s="3">
        <v>2</v>
      </c>
    </row>
    <row r="59" spans="1:3">
      <c r="A59" s="1" t="s">
        <v>22</v>
      </c>
      <c r="B59" s="2" t="s">
        <v>24</v>
      </c>
      <c r="C59" s="3">
        <v>5</v>
      </c>
    </row>
  </sheetData>
  <autoFilter ref="A1:C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ENTREE DE DONNEES</vt:lpstr>
      <vt:lpstr>BASE DE DONNEES</vt:lpstr>
    </vt:vector>
  </TitlesOfParts>
  <Company>Chantelle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rmurcian</dc:creator>
  <cp:lastModifiedBy>rmurcian</cp:lastModifiedBy>
  <dcterms:created xsi:type="dcterms:W3CDTF">2016-07-26T07:32:55Z</dcterms:created>
  <dcterms:modified xsi:type="dcterms:W3CDTF">2016-07-26T07:48:15Z</dcterms:modified>
</cp:coreProperties>
</file>