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0515" windowHeight="9210"/>
  </bookViews>
  <sheets>
    <sheet name="Cas stock LR low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NbZ43" localSheetId="0">[1]Données!#REF!</definedName>
    <definedName name="_NbZ43">[1]Données!#REF!</definedName>
    <definedName name="CauseLanceurRouge">[2]Lanceur!$X$6:$X$14</definedName>
    <definedName name="CommandeHolo" localSheetId="0">#REF!</definedName>
    <definedName name="CommandeHolo">#REF!</definedName>
    <definedName name="CommandeISTA" localSheetId="0">#REF!</definedName>
    <definedName name="CommandeISTA">#REF!</definedName>
    <definedName name="Commandekanban" localSheetId="0">#REF!</definedName>
    <definedName name="Commandekanban">#REF!</definedName>
    <definedName name="CommandePAC" localSheetId="0">#REF!,#REF!</definedName>
    <definedName name="CommandePAC">#REF!,#REF!</definedName>
    <definedName name="CommandeTrélazé" localSheetId="0">#REF!</definedName>
    <definedName name="CommandeTrélazé">#REF!</definedName>
    <definedName name="CommandeZ43" localSheetId="0">#REF!:#REF!</definedName>
    <definedName name="CommandeZ43">#REF!:#REF!</definedName>
    <definedName name="Date" localSheetId="0">#REF!</definedName>
    <definedName name="Date">#REF!</definedName>
    <definedName name="Expé" localSheetId="0">#REF!</definedName>
    <definedName name="Expé">#REF!</definedName>
    <definedName name="_xlnm.Print_Titles">#N/A</definedName>
    <definedName name="Lanceur_rouge">'[3]Planning ouverture'!$J$3:$J$6</definedName>
    <definedName name="Lignes">'[4]Repartition lignes'!$A$9:$A$24</definedName>
    <definedName name="NbHolo" localSheetId="0">[1]Données!#REF!</definedName>
    <definedName name="NbHolo">[1]Données!#REF!</definedName>
    <definedName name="NbISTA" localSheetId="0">[1]Données!#REF!</definedName>
    <definedName name="NbISTA">[1]Données!#REF!</definedName>
    <definedName name="NbPAC" localSheetId="0">[1]Données!#REF!</definedName>
    <definedName name="NbPAC">[1]Données!#REF!</definedName>
    <definedName name="NbTrélazé" localSheetId="0">[1]Données!#REF!</definedName>
    <definedName name="NbTrélazé">[1]Données!#REF!</definedName>
    <definedName name="Objet" localSheetId="0">#REF!</definedName>
    <definedName name="Objet">#REF!</definedName>
    <definedName name="Référence">'[3]Data refs'!$A$5:$A$10</definedName>
    <definedName name="Trains">[4]Données!$J$4:$J$9</definedName>
    <definedName name="_xlnm.Print_Area" localSheetId="0">#REF!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BK17" i="1" l="1"/>
  <c r="BI17" i="1"/>
  <c r="BG17" i="1"/>
  <c r="BE17" i="1"/>
  <c r="BC17" i="1"/>
  <c r="AJ17" i="1"/>
  <c r="AJ18" i="1" s="1"/>
  <c r="AG17" i="1"/>
  <c r="AG18" i="1" s="1"/>
  <c r="AD17" i="1"/>
  <c r="AD18" i="1" s="1"/>
  <c r="AA17" i="1"/>
  <c r="AA18" i="1" s="1"/>
  <c r="X17" i="1"/>
  <c r="V16" i="1"/>
  <c r="H16" i="1"/>
  <c r="I16" i="1" s="1"/>
  <c r="V15" i="1"/>
  <c r="H15" i="1"/>
  <c r="I15" i="1" s="1"/>
  <c r="V14" i="1"/>
  <c r="H14" i="1"/>
  <c r="I14" i="1" s="1"/>
  <c r="V13" i="1"/>
  <c r="H13" i="1"/>
  <c r="I13" i="1" s="1"/>
  <c r="V12" i="1"/>
  <c r="I12" i="1"/>
  <c r="H12" i="1"/>
  <c r="Q12" i="1" s="1"/>
  <c r="AM11" i="1"/>
  <c r="V11" i="1"/>
  <c r="H11" i="1"/>
  <c r="I11" i="1" s="1"/>
  <c r="M11" i="1" s="1"/>
  <c r="AM10" i="1"/>
  <c r="V10" i="1"/>
  <c r="I10" i="1"/>
  <c r="M10" i="1" s="1"/>
  <c r="H10" i="1"/>
  <c r="Q10" i="1" s="1"/>
  <c r="V9" i="1"/>
  <c r="I9" i="1"/>
  <c r="H9" i="1"/>
  <c r="Q9" i="1" s="1"/>
  <c r="V8" i="1"/>
  <c r="H8" i="1"/>
  <c r="I8" i="1" s="1"/>
  <c r="V7" i="1"/>
  <c r="H7" i="1"/>
  <c r="I7" i="1" s="1"/>
  <c r="AM6" i="1"/>
  <c r="V6" i="1"/>
  <c r="H6" i="1"/>
  <c r="Q6" i="1" s="1"/>
  <c r="AM5" i="1"/>
  <c r="V5" i="1"/>
  <c r="H5" i="1"/>
  <c r="I5" i="1" s="1"/>
  <c r="M5" i="1" s="1"/>
  <c r="A5" i="1"/>
  <c r="W2" i="1"/>
  <c r="AL1" i="1" s="1"/>
  <c r="J8" i="1" s="1"/>
  <c r="BK19" i="1" l="1"/>
  <c r="AJ19" i="1"/>
  <c r="Q8" i="1"/>
  <c r="K8" i="1"/>
  <c r="L8" i="1" s="1"/>
  <c r="AO5" i="1"/>
  <c r="AO6" i="1"/>
  <c r="K5" i="1"/>
  <c r="L5" i="1" s="1"/>
  <c r="Q5" i="1"/>
  <c r="I6" i="1"/>
  <c r="M6" i="1" s="1"/>
  <c r="J7" i="1"/>
  <c r="Z2" i="1"/>
  <c r="K6" i="1"/>
  <c r="L6" i="1" s="1"/>
  <c r="AO10" i="1"/>
  <c r="AO11" i="1"/>
  <c r="K11" i="1"/>
  <c r="L11" i="1" s="1"/>
  <c r="Q11" i="1"/>
  <c r="K9" i="1"/>
  <c r="L9" i="1" s="1"/>
  <c r="K10" i="1"/>
  <c r="L10" i="1" s="1"/>
  <c r="K12" i="1"/>
  <c r="L12" i="1" s="1"/>
  <c r="X18" i="1"/>
  <c r="BC18" i="1"/>
  <c r="BE18" i="1" s="1"/>
  <c r="BG18" i="1" s="1"/>
  <c r="BI18" i="1" s="1"/>
  <c r="BK18" i="1" s="1"/>
  <c r="BA11" i="1" l="1"/>
  <c r="BA10" i="1"/>
  <c r="AC2" i="1"/>
  <c r="Q14" i="1"/>
  <c r="K14" i="1"/>
  <c r="L14" i="1" s="1"/>
  <c r="Q16" i="1"/>
  <c r="K16" i="1"/>
  <c r="L16" i="1" s="1"/>
  <c r="Q13" i="1"/>
  <c r="K13" i="1"/>
  <c r="L13" i="1" s="1"/>
  <c r="Q15" i="1"/>
  <c r="K15" i="1"/>
  <c r="L15" i="1" s="1"/>
  <c r="Q7" i="1"/>
  <c r="K7" i="1"/>
  <c r="L7" i="1" s="1"/>
  <c r="BA6" i="1"/>
  <c r="BA5" i="1"/>
  <c r="W17" i="1"/>
  <c r="W18" i="1" l="1"/>
  <c r="Z17" i="1"/>
  <c r="AF2" i="1"/>
  <c r="AC17" i="1"/>
  <c r="AI2" i="1" l="1"/>
  <c r="Z18" i="1"/>
  <c r="AC18" i="1" s="1"/>
  <c r="AF17" i="1" l="1"/>
  <c r="M14" i="1"/>
  <c r="AM15" i="1"/>
  <c r="M12" i="1"/>
  <c r="M9" i="1"/>
  <c r="AM8" i="1"/>
  <c r="M13" i="1"/>
  <c r="BB2" i="1"/>
  <c r="AM7" i="1"/>
  <c r="M15" i="1"/>
  <c r="M16" i="1"/>
  <c r="AM14" i="1"/>
  <c r="AM16" i="1"/>
  <c r="AO7" i="1" l="1"/>
  <c r="AO15" i="1"/>
  <c r="AO8" i="1"/>
  <c r="AO16" i="1"/>
  <c r="AM9" i="1"/>
  <c r="AF18" i="1"/>
  <c r="AI17" i="1"/>
  <c r="M7" i="1"/>
  <c r="AO14" i="1"/>
  <c r="BB16" i="1"/>
  <c r="BB14" i="1"/>
  <c r="BB15" i="1"/>
  <c r="BB12" i="1"/>
  <c r="BB11" i="1"/>
  <c r="BB9" i="1"/>
  <c r="BB8" i="1"/>
  <c r="BB13" i="1"/>
  <c r="BB10" i="1"/>
  <c r="BB5" i="1"/>
  <c r="BL1" i="1"/>
  <c r="BD2" i="1"/>
  <c r="BB7" i="1"/>
  <c r="BB6" i="1"/>
  <c r="AM12" i="1"/>
  <c r="AM13" i="1"/>
  <c r="M8" i="1"/>
  <c r="AI18" i="1" l="1"/>
  <c r="T8" i="1"/>
  <c r="U8" i="1" s="1"/>
  <c r="T11" i="1"/>
  <c r="U11" i="1" s="1"/>
  <c r="AS16" i="1"/>
  <c r="AS14" i="1"/>
  <c r="AS15" i="1"/>
  <c r="AS12" i="1"/>
  <c r="AS11" i="1"/>
  <c r="AS9" i="1"/>
  <c r="AS8" i="1"/>
  <c r="AS13" i="1"/>
  <c r="AS10" i="1"/>
  <c r="AS5" i="1"/>
  <c r="AS7" i="1"/>
  <c r="AS6" i="1"/>
  <c r="BA14" i="1"/>
  <c r="T16" i="1"/>
  <c r="U16" i="1" s="1"/>
  <c r="BA15" i="1"/>
  <c r="T6" i="1"/>
  <c r="U6" i="1" s="1"/>
  <c r="BA7" i="1"/>
  <c r="AO12" i="1"/>
  <c r="T12" i="1"/>
  <c r="U12" i="1" s="1"/>
  <c r="T13" i="1"/>
  <c r="U13" i="1" s="1"/>
  <c r="AO13" i="1"/>
  <c r="BD15" i="1"/>
  <c r="BD13" i="1"/>
  <c r="BD16" i="1"/>
  <c r="BD14" i="1"/>
  <c r="BD10" i="1"/>
  <c r="BD7" i="1"/>
  <c r="BD12" i="1"/>
  <c r="BD11" i="1"/>
  <c r="BD9" i="1"/>
  <c r="BD6" i="1"/>
  <c r="BF2" i="1"/>
  <c r="BD8" i="1"/>
  <c r="BD5" i="1"/>
  <c r="BB17" i="1"/>
  <c r="T14" i="1"/>
  <c r="U14" i="1" s="1"/>
  <c r="AI19" i="1"/>
  <c r="AO9" i="1"/>
  <c r="T9" i="1"/>
  <c r="U9" i="1" s="1"/>
  <c r="BA16" i="1"/>
  <c r="BA8" i="1"/>
  <c r="T15" i="1"/>
  <c r="U15" i="1" s="1"/>
  <c r="T5" i="1"/>
  <c r="U5" i="1" s="1"/>
  <c r="T10" i="1"/>
  <c r="U10" i="1" s="1"/>
  <c r="T7" i="1"/>
  <c r="U7" i="1" s="1"/>
  <c r="BB18" i="1" l="1"/>
  <c r="BA13" i="1"/>
  <c r="BA9" i="1"/>
  <c r="BD17" i="1"/>
  <c r="BF16" i="1"/>
  <c r="BF14" i="1"/>
  <c r="BF15" i="1"/>
  <c r="BF13" i="1"/>
  <c r="BF12" i="1"/>
  <c r="BF11" i="1"/>
  <c r="BF9" i="1"/>
  <c r="BF8" i="1"/>
  <c r="BF10" i="1"/>
  <c r="BF7" i="1"/>
  <c r="BF5" i="1"/>
  <c r="BH2" i="1"/>
  <c r="BF6" i="1"/>
  <c r="BA12" i="1"/>
  <c r="BD18" i="1" l="1"/>
  <c r="BF17" i="1"/>
  <c r="BH15" i="1"/>
  <c r="BH13" i="1"/>
  <c r="BH16" i="1"/>
  <c r="BH14" i="1"/>
  <c r="BH10" i="1"/>
  <c r="BH7" i="1"/>
  <c r="BH12" i="1"/>
  <c r="BH11" i="1"/>
  <c r="BH9" i="1"/>
  <c r="BH8" i="1"/>
  <c r="BH6" i="1"/>
  <c r="BJ2" i="1"/>
  <c r="BH5" i="1"/>
  <c r="BH17" i="1" s="1"/>
  <c r="BF18" i="1" l="1"/>
  <c r="BH18" i="1" s="1"/>
  <c r="BJ16" i="1"/>
  <c r="BM16" i="1" s="1"/>
  <c r="BJ14" i="1"/>
  <c r="AT14" i="1" s="1"/>
  <c r="BJ15" i="1"/>
  <c r="BM15" i="1" s="1"/>
  <c r="BJ12" i="1"/>
  <c r="BM12" i="1" s="1"/>
  <c r="BJ11" i="1"/>
  <c r="AT11" i="1" s="1"/>
  <c r="BJ9" i="1"/>
  <c r="BM9" i="1" s="1"/>
  <c r="BJ8" i="1"/>
  <c r="BM8" i="1" s="1"/>
  <c r="BJ13" i="1"/>
  <c r="BJ10" i="1"/>
  <c r="BM10" i="1" s="1"/>
  <c r="BJ5" i="1"/>
  <c r="BJ7" i="1"/>
  <c r="BM7" i="1" s="1"/>
  <c r="BJ6" i="1"/>
  <c r="BM6" i="1" s="1"/>
  <c r="AT16" i="1"/>
  <c r="AT5" i="1"/>
  <c r="AT15" i="1"/>
  <c r="BJ17" i="1" l="1"/>
  <c r="BM13" i="1"/>
  <c r="AT13" i="1"/>
  <c r="BM5" i="1"/>
  <c r="AT10" i="1"/>
  <c r="BM14" i="1"/>
  <c r="BM11" i="1"/>
  <c r="AT9" i="1"/>
  <c r="AT7" i="1"/>
  <c r="AT12" i="1"/>
  <c r="AT8" i="1"/>
  <c r="AT6" i="1"/>
  <c r="BJ18" i="1" l="1"/>
  <c r="BJ19" i="1"/>
  <c r="AP9" i="1" l="1"/>
  <c r="AQ9" i="1" s="1"/>
  <c r="P5" i="1"/>
  <c r="AL5" i="1" s="1"/>
  <c r="O5" i="1"/>
  <c r="AP11" i="1" l="1"/>
  <c r="AQ11" i="1" s="1"/>
  <c r="AY11" i="1" s="1"/>
  <c r="O17" i="1"/>
  <c r="AP5" i="1"/>
  <c r="AQ5" i="1" s="1"/>
  <c r="AP10" i="1"/>
  <c r="AQ10" i="1" s="1"/>
  <c r="AP6" i="1"/>
  <c r="AQ6" i="1" s="1"/>
  <c r="AP12" i="1"/>
  <c r="AQ12" i="1" s="1"/>
  <c r="O6" i="1"/>
  <c r="P6" i="1"/>
  <c r="AL6" i="1" s="1"/>
  <c r="O9" i="1"/>
  <c r="P9" i="1"/>
  <c r="AL9" i="1" s="1"/>
  <c r="O14" i="1"/>
  <c r="P14" i="1"/>
  <c r="AL14" i="1" s="1"/>
  <c r="AR11" i="1"/>
  <c r="AU11" i="1" s="1"/>
  <c r="P7" i="1"/>
  <c r="AL7" i="1" s="1"/>
  <c r="O7" i="1"/>
  <c r="O12" i="1"/>
  <c r="P12" i="1"/>
  <c r="AL12" i="1" s="1"/>
  <c r="P11" i="1"/>
  <c r="AL11" i="1" s="1"/>
  <c r="O11" i="1"/>
  <c r="O10" i="1"/>
  <c r="P10" i="1"/>
  <c r="AL10" i="1" s="1"/>
  <c r="O16" i="1"/>
  <c r="P16" i="1"/>
  <c r="AL16" i="1" s="1"/>
  <c r="O8" i="1"/>
  <c r="P8" i="1"/>
  <c r="AL8" i="1" s="1"/>
  <c r="AR9" i="1"/>
  <c r="AU9" i="1" s="1"/>
  <c r="AV9" i="1"/>
  <c r="AY9" i="1"/>
  <c r="P15" i="1"/>
  <c r="AL15" i="1" s="1"/>
  <c r="O15" i="1"/>
  <c r="P13" i="1"/>
  <c r="AL13" i="1" s="1"/>
  <c r="O13" i="1"/>
  <c r="AV11" i="1" l="1"/>
  <c r="AW11" i="1" s="1"/>
  <c r="AR12" i="1"/>
  <c r="AU12" i="1" s="1"/>
  <c r="AV12" i="1"/>
  <c r="AY12" i="1"/>
  <c r="AR10" i="1"/>
  <c r="AU10" i="1" s="1"/>
  <c r="AV10" i="1"/>
  <c r="AY10" i="1"/>
  <c r="AW9" i="1"/>
  <c r="AX9" i="1"/>
  <c r="BL9" i="1" s="1"/>
  <c r="AR6" i="1"/>
  <c r="AU6" i="1" s="1"/>
  <c r="AY6" i="1"/>
  <c r="AV6" i="1"/>
  <c r="AR5" i="1"/>
  <c r="AU5" i="1" s="1"/>
  <c r="AV5" i="1"/>
  <c r="AY5" i="1"/>
  <c r="AX11" i="1" l="1"/>
  <c r="BL11" i="1" s="1"/>
  <c r="AW12" i="1"/>
  <c r="AX12" i="1"/>
  <c r="BL12" i="1" s="1"/>
  <c r="AW5" i="1"/>
  <c r="AX5" i="1"/>
  <c r="BL5" i="1" s="1"/>
  <c r="AX6" i="1"/>
  <c r="BL6" i="1" s="1"/>
  <c r="AW6" i="1"/>
  <c r="AX10" i="1"/>
  <c r="BL10" i="1" s="1"/>
  <c r="AW10" i="1"/>
  <c r="AP7" i="1" l="1"/>
  <c r="AQ7" i="1" s="1"/>
  <c r="AR7" i="1" s="1"/>
  <c r="AU7" i="1" s="1"/>
  <c r="AP15" i="1"/>
  <c r="AQ15" i="1" s="1"/>
  <c r="AR15" i="1" s="1"/>
  <c r="AU15" i="1" s="1"/>
  <c r="AP16" i="1"/>
  <c r="AQ16" i="1" s="1"/>
  <c r="AR16" i="1" s="1"/>
  <c r="AU16" i="1" s="1"/>
  <c r="AP14" i="1"/>
  <c r="AQ14" i="1" s="1"/>
  <c r="AR14" i="1" s="1"/>
  <c r="AU14" i="1" s="1"/>
  <c r="AP13" i="1" l="1"/>
  <c r="AQ13" i="1" s="1"/>
  <c r="AV13" i="1" s="1"/>
  <c r="AY16" i="1"/>
  <c r="AV16" i="1"/>
  <c r="AW16" i="1" s="1"/>
  <c r="AV7" i="1"/>
  <c r="AX7" i="1" s="1"/>
  <c r="BL7" i="1" s="1"/>
  <c r="AV14" i="1"/>
  <c r="AW14" i="1" s="1"/>
  <c r="AV15" i="1"/>
  <c r="AX15" i="1" s="1"/>
  <c r="BL15" i="1" s="1"/>
  <c r="AP8" i="1"/>
  <c r="AQ8" i="1" s="1"/>
  <c r="AY8" i="1" s="1"/>
  <c r="AY14" i="1"/>
  <c r="AY15" i="1"/>
  <c r="AY7" i="1"/>
  <c r="AX16" i="1" l="1"/>
  <c r="BL16" i="1" s="1"/>
  <c r="AX14" i="1"/>
  <c r="BL14" i="1" s="1"/>
  <c r="AW7" i="1"/>
  <c r="AW15" i="1"/>
  <c r="AR8" i="1"/>
  <c r="AU8" i="1" s="1"/>
  <c r="AX13" i="1"/>
  <c r="BL13" i="1" s="1"/>
  <c r="AV17" i="1"/>
  <c r="AW17" i="1" s="1"/>
  <c r="AW13" i="1"/>
  <c r="AY13" i="1"/>
  <c r="AR13" i="1"/>
  <c r="AU13" i="1" s="1"/>
  <c r="AV8" i="1"/>
  <c r="AW8" i="1" s="1"/>
  <c r="AX8" i="1" l="1"/>
  <c r="BL8" i="1" s="1"/>
</calcChain>
</file>

<file path=xl/sharedStrings.xml><?xml version="1.0" encoding="utf-8"?>
<sst xmlns="http://schemas.openxmlformats.org/spreadsheetml/2006/main" count="129" uniqueCount="80">
  <si>
    <t>S</t>
  </si>
  <si>
    <t>S+1</t>
  </si>
  <si>
    <t>Line Prod Day</t>
  </si>
  <si>
    <t>Lundi</t>
  </si>
  <si>
    <t>MARDI</t>
  </si>
  <si>
    <t>MERCREDI</t>
  </si>
  <si>
    <t>JEUDI</t>
  </si>
  <si>
    <t>VENDREDI</t>
  </si>
  <si>
    <t>Ligne</t>
  </si>
  <si>
    <t>Produit</t>
  </si>
  <si>
    <t>Référence</t>
  </si>
  <si>
    <t>Description</t>
  </si>
  <si>
    <t>UM</t>
  </si>
  <si>
    <t>Stock projeté Lundi 5h</t>
  </si>
  <si>
    <t>Stock projeté lundi S+1</t>
  </si>
  <si>
    <t>File d'attente (en plus du besoin client)</t>
  </si>
  <si>
    <t>File d'attente cartes</t>
  </si>
  <si>
    <t>besoin client</t>
  </si>
  <si>
    <t xml:space="preserve">BL </t>
  </si>
  <si>
    <t>NB CARTE BL</t>
  </si>
  <si>
    <t>File d'attente actualisée</t>
  </si>
  <si>
    <t>Contrat PDP hebdo</t>
  </si>
  <si>
    <t>Contrat PDP jr</t>
  </si>
  <si>
    <t>NB CARTES HEBDO PDP</t>
  </si>
  <si>
    <t>ACTIVITE PDP/jr</t>
  </si>
  <si>
    <t>Taille de lot</t>
  </si>
  <si>
    <t>Classement</t>
  </si>
  <si>
    <t>Stock en cartes</t>
  </si>
  <si>
    <t>Besoin client J</t>
  </si>
  <si>
    <t>Planification</t>
  </si>
  <si>
    <t>Stocks après départ</t>
  </si>
  <si>
    <t>RESTE A SEQ</t>
  </si>
  <si>
    <t>stock projeté</t>
  </si>
  <si>
    <t>Stock projeté Lundi S+1</t>
  </si>
  <si>
    <t>Stock projeté lundi S+2</t>
  </si>
  <si>
    <t>projection besoin client</t>
  </si>
  <si>
    <t>NB CARTES HEBDO</t>
  </si>
  <si>
    <t>Stock Projeté</t>
  </si>
  <si>
    <t>FR26.320.102</t>
  </si>
  <si>
    <t>HR</t>
  </si>
  <si>
    <t>FR26.320.202</t>
  </si>
  <si>
    <t>FR26.329.502</t>
  </si>
  <si>
    <t>LR</t>
  </si>
  <si>
    <t>FR26.329.402</t>
  </si>
  <si>
    <t>FR26.320.104</t>
  </si>
  <si>
    <t>FR26.320.204</t>
  </si>
  <si>
    <t>FR26.329.504</t>
  </si>
  <si>
    <t>FR26.329.404</t>
  </si>
  <si>
    <t>FR26.329.502.A</t>
  </si>
  <si>
    <t>FR26.329.402.A</t>
  </si>
  <si>
    <t>FR26.239.502</t>
  </si>
  <si>
    <t>FR26.239.402</t>
  </si>
  <si>
    <t>Somme Jour</t>
  </si>
  <si>
    <t>Somme J</t>
  </si>
  <si>
    <t>Somme Cumul J</t>
  </si>
  <si>
    <t>Somme cumul</t>
  </si>
  <si>
    <t>Reference 1</t>
  </si>
  <si>
    <t>Reference 2</t>
  </si>
  <si>
    <t>Reference 3</t>
  </si>
  <si>
    <t>Reference 4</t>
  </si>
  <si>
    <t>Reference 5</t>
  </si>
  <si>
    <t>Reference 6</t>
  </si>
  <si>
    <t>Reference 7</t>
  </si>
  <si>
    <t>Reference 8</t>
  </si>
  <si>
    <t>Reference 9</t>
  </si>
  <si>
    <t>Reference 10</t>
  </si>
  <si>
    <t>Reference 11</t>
  </si>
  <si>
    <t>Reference 12</t>
  </si>
  <si>
    <t>Prod 1</t>
  </si>
  <si>
    <t>Prod 2</t>
  </si>
  <si>
    <t>Prod 3</t>
  </si>
  <si>
    <t>Prod 4</t>
  </si>
  <si>
    <t>Prod 5</t>
  </si>
  <si>
    <t>Prod 6</t>
  </si>
  <si>
    <t>Prod 7</t>
  </si>
  <si>
    <t>Prod 8</t>
  </si>
  <si>
    <t>Prod 9</t>
  </si>
  <si>
    <t>Prod 10</t>
  </si>
  <si>
    <t>Prod 11</t>
  </si>
  <si>
    <t>Prod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</si>
</sst>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&quot;€&quot;\ * #,##0_-;\-&quot;€&quot;\ * #,##0_-;_-&quot;€&quot;\ * &quot;-&quot;_-;_-@_-"/>
  </numFmts>
  <fonts count="1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22"/>
      <color rgb="FFFFC000"/>
      <name val="Arial"/>
      <family val="2"/>
    </font>
    <font>
      <b/>
      <sz val="12"/>
      <name val="Arial"/>
      <family val="2"/>
    </font>
    <font>
      <b/>
      <sz val="12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color theme="0" tint="-4.9989318521683403E-2"/>
      <name val="Arial"/>
      <family val="2"/>
    </font>
    <font>
      <b/>
      <sz val="12"/>
      <color rgb="FFFFC000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  <charset val="178"/>
    </font>
    <font>
      <b/>
      <sz val="18"/>
      <color indexed="62"/>
      <name val="Cambria"/>
      <family val="2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</fills>
  <borders count="3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0">
    <xf numFmtId="0" fontId="0" fillId="0" borderId="0"/>
    <xf numFmtId="0" fontId="3" fillId="0" borderId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2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2" fillId="11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8" borderId="0" applyNumberFormat="0" applyBorder="0" applyAlignment="0" applyProtection="0"/>
    <xf numFmtId="0" fontId="12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5" borderId="0" applyNumberFormat="0" applyBorder="0" applyAlignment="0" applyProtection="0"/>
    <xf numFmtId="0" fontId="12" fillId="15" borderId="0" applyNumberFormat="0" applyBorder="0" applyAlignment="0" applyProtection="0"/>
    <xf numFmtId="0" fontId="3" fillId="10" borderId="37" applyNumberFormat="0" applyFont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/>
    <xf numFmtId="165" fontId="3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Border="1" applyAlignment="1">
      <alignment horizontal="center"/>
    </xf>
    <xf numFmtId="3" fontId="6" fillId="3" borderId="12" xfId="0" applyNumberFormat="1" applyFont="1" applyFill="1" applyBorder="1" applyAlignment="1">
      <alignment horizontal="center" vertical="center" wrapText="1"/>
    </xf>
    <xf numFmtId="0" fontId="8" fillId="3" borderId="20" xfId="0" applyFont="1" applyFill="1" applyBorder="1" applyAlignment="1" applyProtection="1">
      <alignment horizontal="center" vertical="center"/>
      <protection locked="0"/>
    </xf>
    <xf numFmtId="0" fontId="8" fillId="3" borderId="12" xfId="0" applyFont="1" applyFill="1" applyBorder="1" applyAlignment="1" applyProtection="1">
      <alignment horizontal="center" vertical="center"/>
      <protection locked="0"/>
    </xf>
    <xf numFmtId="0" fontId="8" fillId="3" borderId="21" xfId="0" applyFont="1" applyFill="1" applyBorder="1" applyAlignment="1" applyProtection="1">
      <alignment horizontal="center" vertical="center" wrapText="1"/>
      <protection locked="0"/>
    </xf>
    <xf numFmtId="0" fontId="7" fillId="4" borderId="12" xfId="1" applyFont="1" applyFill="1" applyBorder="1" applyAlignment="1">
      <alignment horizontal="center" vertical="center" wrapText="1"/>
    </xf>
    <xf numFmtId="0" fontId="7" fillId="4" borderId="22" xfId="1" applyFont="1" applyFill="1" applyBorder="1" applyAlignment="1">
      <alignment horizontal="center" vertical="center" wrapText="1"/>
    </xf>
    <xf numFmtId="0" fontId="7" fillId="5" borderId="5" xfId="1" applyFont="1" applyFill="1" applyBorder="1" applyAlignment="1">
      <alignment horizontal="center" vertical="center" wrapText="1"/>
    </xf>
    <xf numFmtId="0" fontId="7" fillId="4" borderId="6" xfId="1" applyFont="1" applyFill="1" applyBorder="1" applyAlignment="1">
      <alignment horizontal="center" vertical="center" wrapText="1"/>
    </xf>
    <xf numFmtId="0" fontId="7" fillId="4" borderId="7" xfId="1" applyFont="1" applyFill="1" applyBorder="1" applyAlignment="1">
      <alignment horizontal="center" vertical="center" wrapText="1"/>
    </xf>
    <xf numFmtId="0" fontId="7" fillId="5" borderId="15" xfId="1" applyFont="1" applyFill="1" applyBorder="1" applyAlignment="1">
      <alignment horizontal="center" vertical="center" wrapText="1"/>
    </xf>
    <xf numFmtId="0" fontId="7" fillId="4" borderId="16" xfId="1" applyFont="1" applyFill="1" applyBorder="1" applyAlignment="1">
      <alignment horizontal="center" vertical="center" wrapText="1"/>
    </xf>
    <xf numFmtId="0" fontId="7" fillId="4" borderId="17" xfId="1" applyFont="1" applyFill="1" applyBorder="1" applyAlignment="1">
      <alignment horizontal="center" vertical="center" wrapText="1"/>
    </xf>
    <xf numFmtId="0" fontId="7" fillId="4" borderId="23" xfId="1" applyFont="1" applyFill="1" applyBorder="1" applyAlignment="1">
      <alignment horizontal="center" vertical="center" wrapText="1"/>
    </xf>
    <xf numFmtId="0" fontId="7" fillId="4" borderId="24" xfId="1" applyFont="1" applyFill="1" applyBorder="1" applyAlignment="1">
      <alignment horizontal="center" vertical="center" wrapText="1"/>
    </xf>
    <xf numFmtId="0" fontId="7" fillId="2" borderId="0" xfId="1" applyFont="1" applyFill="1" applyBorder="1" applyAlignment="1">
      <alignment horizontal="center" vertical="center" wrapText="1"/>
    </xf>
    <xf numFmtId="0" fontId="7" fillId="4" borderId="25" xfId="1" applyFont="1" applyFill="1" applyBorder="1" applyAlignment="1">
      <alignment horizontal="center" vertical="center" wrapText="1"/>
    </xf>
    <xf numFmtId="0" fontId="7" fillId="5" borderId="23" xfId="1" applyFont="1" applyFill="1" applyBorder="1" applyAlignment="1">
      <alignment horizontal="center" vertical="center" wrapText="1"/>
    </xf>
    <xf numFmtId="0" fontId="3" fillId="0" borderId="12" xfId="0" applyFont="1" applyBorder="1" applyAlignment="1" applyProtection="1">
      <alignment horizontal="left" vertical="center"/>
    </xf>
    <xf numFmtId="0" fontId="0" fillId="0" borderId="12" xfId="1" applyFont="1" applyBorder="1" applyAlignment="1">
      <alignment horizontal="center" vertical="center"/>
    </xf>
    <xf numFmtId="0" fontId="0" fillId="5" borderId="12" xfId="1" applyFont="1" applyFill="1" applyBorder="1" applyAlignment="1">
      <alignment horizontal="center"/>
    </xf>
    <xf numFmtId="0" fontId="0" fillId="0" borderId="12" xfId="1" applyFont="1" applyBorder="1" applyAlignment="1">
      <alignment horizontal="center"/>
    </xf>
    <xf numFmtId="1" fontId="0" fillId="6" borderId="12" xfId="1" applyNumberFormat="1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4" fontId="0" fillId="0" borderId="12" xfId="1" applyNumberFormat="1" applyFont="1" applyBorder="1" applyAlignment="1">
      <alignment horizontal="center"/>
    </xf>
    <xf numFmtId="0" fontId="5" fillId="0" borderId="12" xfId="1" applyFont="1" applyBorder="1" applyAlignment="1">
      <alignment horizontal="center" vertical="center"/>
    </xf>
    <xf numFmtId="164" fontId="5" fillId="0" borderId="20" xfId="1" applyNumberFormat="1" applyFont="1" applyFill="1" applyBorder="1" applyAlignment="1">
      <alignment horizontal="center" vertical="center"/>
    </xf>
    <xf numFmtId="0" fontId="0" fillId="0" borderId="16" xfId="1" applyFont="1" applyBorder="1" applyAlignment="1">
      <alignment horizontal="center"/>
    </xf>
    <xf numFmtId="0" fontId="3" fillId="0" borderId="26" xfId="1" applyFont="1" applyBorder="1" applyAlignment="1">
      <alignment horizontal="center"/>
    </xf>
    <xf numFmtId="1" fontId="0" fillId="0" borderId="27" xfId="1" applyNumberFormat="1" applyFont="1" applyBorder="1" applyAlignment="1">
      <alignment horizontal="center"/>
    </xf>
    <xf numFmtId="0" fontId="5" fillId="5" borderId="15" xfId="1" applyFont="1" applyFill="1" applyBorder="1" applyAlignment="1">
      <alignment horizontal="center" vertical="center"/>
    </xf>
    <xf numFmtId="0" fontId="10" fillId="0" borderId="12" xfId="1" applyFont="1" applyFill="1" applyBorder="1" applyAlignment="1">
      <alignment horizontal="center"/>
    </xf>
    <xf numFmtId="0" fontId="10" fillId="0" borderId="16" xfId="1" applyFont="1" applyFill="1" applyBorder="1" applyAlignment="1">
      <alignment horizontal="center"/>
    </xf>
    <xf numFmtId="0" fontId="10" fillId="0" borderId="17" xfId="1" applyFont="1" applyFill="1" applyBorder="1" applyAlignment="1">
      <alignment horizontal="center"/>
    </xf>
    <xf numFmtId="0" fontId="5" fillId="0" borderId="23" xfId="1" applyFont="1" applyBorder="1" applyAlignment="1">
      <alignment horizontal="center"/>
    </xf>
    <xf numFmtId="2" fontId="0" fillId="0" borderId="28" xfId="1" applyNumberFormat="1" applyFont="1" applyBorder="1" applyAlignment="1">
      <alignment horizontal="center"/>
    </xf>
    <xf numFmtId="0" fontId="5" fillId="5" borderId="29" xfId="1" applyFont="1" applyFill="1" applyBorder="1" applyAlignment="1">
      <alignment horizontal="center" vertical="center"/>
    </xf>
    <xf numFmtId="0" fontId="10" fillId="0" borderId="12" xfId="1" applyNumberFormat="1" applyFont="1" applyFill="1" applyBorder="1"/>
    <xf numFmtId="0" fontId="0" fillId="7" borderId="12" xfId="0" applyFill="1" applyBorder="1" applyAlignment="1" applyProtection="1">
      <alignment horizontal="left" vertical="center"/>
    </xf>
    <xf numFmtId="0" fontId="0" fillId="0" borderId="12" xfId="0" applyBorder="1" applyAlignment="1" applyProtection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30" xfId="1" applyFont="1" applyBorder="1" applyAlignment="1">
      <alignment horizontal="center"/>
    </xf>
    <xf numFmtId="1" fontId="0" fillId="0" borderId="31" xfId="1" applyNumberFormat="1" applyFont="1" applyBorder="1" applyAlignment="1">
      <alignment horizontal="center"/>
    </xf>
    <xf numFmtId="0" fontId="0" fillId="0" borderId="12" xfId="1" applyFont="1" applyFill="1" applyBorder="1" applyAlignment="1">
      <alignment horizontal="center"/>
    </xf>
    <xf numFmtId="0" fontId="0" fillId="0" borderId="15" xfId="1" applyFont="1" applyBorder="1" applyAlignment="1">
      <alignment horizontal="center"/>
    </xf>
    <xf numFmtId="0" fontId="0" fillId="2" borderId="16" xfId="1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0" xfId="1" applyFont="1" applyFill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32" xfId="1" applyFont="1" applyBorder="1" applyAlignment="1">
      <alignment horizontal="center"/>
    </xf>
    <xf numFmtId="0" fontId="0" fillId="0" borderId="33" xfId="1" applyFont="1" applyBorder="1" applyAlignment="1">
      <alignment horizontal="center"/>
    </xf>
    <xf numFmtId="0" fontId="0" fillId="2" borderId="34" xfId="1" applyFont="1" applyFill="1" applyBorder="1" applyAlignment="1">
      <alignment horizontal="center"/>
    </xf>
    <xf numFmtId="0" fontId="0" fillId="0" borderId="35" xfId="1" applyFont="1" applyBorder="1" applyAlignment="1">
      <alignment horizontal="center"/>
    </xf>
    <xf numFmtId="0" fontId="5" fillId="0" borderId="9" xfId="1" applyFont="1" applyFill="1" applyBorder="1" applyAlignment="1">
      <alignment horizontal="center"/>
    </xf>
    <xf numFmtId="0" fontId="5" fillId="0" borderId="11" xfId="1" applyFont="1" applyFill="1" applyBorder="1" applyAlignment="1">
      <alignment horizontal="center"/>
    </xf>
    <xf numFmtId="0" fontId="5" fillId="0" borderId="36" xfId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 vertical="center" textRotation="255" wrapText="1"/>
    </xf>
    <xf numFmtId="164" fontId="5" fillId="0" borderId="2" xfId="1" applyNumberFormat="1" applyFont="1" applyFill="1" applyBorder="1" applyAlignment="1">
      <alignment horizontal="center" vertical="center"/>
    </xf>
    <xf numFmtId="164" fontId="5" fillId="0" borderId="3" xfId="1" applyNumberFormat="1" applyFont="1" applyFill="1" applyBorder="1" applyAlignment="1">
      <alignment horizontal="center" vertical="center"/>
    </xf>
    <xf numFmtId="0" fontId="7" fillId="4" borderId="18" xfId="1" applyFont="1" applyFill="1" applyBorder="1" applyAlignment="1">
      <alignment horizontal="center" vertical="center" wrapText="1"/>
    </xf>
    <xf numFmtId="0" fontId="7" fillId="4" borderId="19" xfId="1" applyFont="1" applyFill="1" applyBorder="1" applyAlignment="1">
      <alignment horizontal="center" vertical="center" wrapText="1"/>
    </xf>
    <xf numFmtId="0" fontId="7" fillId="4" borderId="13" xfId="1" applyFont="1" applyFill="1" applyBorder="1" applyAlignment="1">
      <alignment horizontal="center" vertical="center" wrapText="1"/>
    </xf>
    <xf numFmtId="0" fontId="7" fillId="4" borderId="14" xfId="1" applyFont="1" applyFill="1" applyBorder="1" applyAlignment="1">
      <alignment horizontal="center" vertical="center" wrapText="1"/>
    </xf>
    <xf numFmtId="0" fontId="7" fillId="4" borderId="15" xfId="1" applyFont="1" applyFill="1" applyBorder="1" applyAlignment="1">
      <alignment horizontal="center" vertical="center" wrapText="1"/>
    </xf>
    <xf numFmtId="0" fontId="7" fillId="4" borderId="12" xfId="1" applyFont="1" applyFill="1" applyBorder="1" applyAlignment="1">
      <alignment horizontal="center" vertical="center" wrapText="1"/>
    </xf>
    <xf numFmtId="0" fontId="7" fillId="4" borderId="16" xfId="1" applyFont="1" applyFill="1" applyBorder="1" applyAlignment="1">
      <alignment horizontal="center" vertical="center" wrapText="1"/>
    </xf>
    <xf numFmtId="0" fontId="7" fillId="4" borderId="17" xfId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Font="1" applyBorder="1" applyAlignment="1">
      <alignment horizontal="left"/>
    </xf>
    <xf numFmtId="0" fontId="0" fillId="0" borderId="12" xfId="0" applyFont="1" applyBorder="1" applyAlignment="1" applyProtection="1">
      <alignment horizontal="left" vertical="center"/>
    </xf>
    <xf numFmtId="0" fontId="0" fillId="0" borderId="23" xfId="0" applyFont="1" applyBorder="1" applyAlignment="1" applyProtection="1">
      <alignment horizontal="center" vertical="center"/>
    </xf>
  </cellXfs>
  <cellStyles count="30">
    <cellStyle name="Accent1 - 20 %" xfId="2"/>
    <cellStyle name="Accent1 - 40 %" xfId="3"/>
    <cellStyle name="Accent1 - 60 %" xfId="4"/>
    <cellStyle name="Accent2 - 20 %" xfId="5"/>
    <cellStyle name="Accent2 - 40 %" xfId="6"/>
    <cellStyle name="Accent2 - 60 %" xfId="7"/>
    <cellStyle name="Accent3 - 20 %" xfId="8"/>
    <cellStyle name="Accent3 - 40 %" xfId="9"/>
    <cellStyle name="Accent3 - 60 %" xfId="10"/>
    <cellStyle name="Accent4 - 20 %" xfId="11"/>
    <cellStyle name="Accent4 - 40 %" xfId="12"/>
    <cellStyle name="Accent4 - 60 %" xfId="13"/>
    <cellStyle name="Accent5 - 20 %" xfId="14"/>
    <cellStyle name="Accent5 - 40 %" xfId="15"/>
    <cellStyle name="Accent5 - 60 %" xfId="16"/>
    <cellStyle name="Accent6 - 20 %" xfId="17"/>
    <cellStyle name="Accent6 - 40 %" xfId="18"/>
    <cellStyle name="Accent6 - 60 %" xfId="19"/>
    <cellStyle name="AutoFormat-Optionen" xfId="1"/>
    <cellStyle name="Commentaire 2" xfId="20"/>
    <cellStyle name="Emphase 1" xfId="21"/>
    <cellStyle name="Emphase 2" xfId="22"/>
    <cellStyle name="Emphase 3" xfId="23"/>
    <cellStyle name="Normal" xfId="0" builtinId="0"/>
    <cellStyle name="Normal 2" xfId="24"/>
    <cellStyle name="Normal 3" xfId="25"/>
    <cellStyle name="Pourcentage 2" xfId="26"/>
    <cellStyle name="Style 1" xfId="27"/>
    <cellStyle name="Titre de la feuille" xfId="28"/>
    <cellStyle name="Valuta (0)_Piano_Prod_Wk34" xfId="29"/>
  </cellStyles>
  <dxfs count="12"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0</xdr:row>
          <xdr:rowOff>85725</xdr:rowOff>
        </xdr:from>
        <xdr:to>
          <xdr:col>2</xdr:col>
          <xdr:colOff>495300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Planification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LOGISTIQUE\Fichiers%20partag&#233;s\LOG%20Clients\ALERTE%20LOG%20CLIENT\WARNING%202008%20-%20RAPHA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F80912B\Desktop\Heijunka\Heijunk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S&#233;quenceur%20L494%20en%20cour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JU1NFILE5.MMEMEA.MARELLIAD.NET\Partage_StJu\LOGAPP\Logistique\Flux%20physiques\Circuits%20Caristes\Calcul%20charge%20trains\Affectation%20caristes2.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Essai%20Heijunka%20L494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Planification\PDP\Calcul%20PD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ertes Raphael"/>
      <sheetName val="MAIL4"/>
      <sheetName val="Données"/>
      <sheetName val="PS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"/>
      <sheetName val="Planning ouverture ligne L494"/>
      <sheetName val="Séquenceur L494"/>
      <sheetName val="Séquenceur L494 suivi"/>
      <sheetName val="Lanceur"/>
      <sheetName val="Suivi Prod"/>
      <sheetName val="Feuil4"/>
      <sheetName val="Feuil3"/>
    </sheetNames>
    <sheetDataSet>
      <sheetData sheetId="0"/>
      <sheetData sheetId="1"/>
      <sheetData sheetId="2"/>
      <sheetData sheetId="3"/>
      <sheetData sheetId="4">
        <row r="6">
          <cell r="X6" t="str">
            <v>Pbm technique</v>
          </cell>
        </row>
        <row r="7">
          <cell r="X7" t="str">
            <v>Rupture Platine</v>
          </cell>
        </row>
        <row r="8">
          <cell r="X8" t="str">
            <v>Rupture Glace</v>
          </cell>
        </row>
        <row r="9">
          <cell r="X9" t="str">
            <v>Rupture Masque</v>
          </cell>
        </row>
        <row r="10">
          <cell r="X10" t="str">
            <v>Rupture Ecran</v>
          </cell>
        </row>
        <row r="11">
          <cell r="X11" t="str">
            <v>Rupture Catas</v>
          </cell>
        </row>
        <row r="12">
          <cell r="X12" t="str">
            <v>Rupture Porte Lampe</v>
          </cell>
        </row>
        <row r="13">
          <cell r="X13" t="str">
            <v>Rupture PCB</v>
          </cell>
        </row>
        <row r="14">
          <cell r="X14" t="str">
            <v>Rupture Joint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quenceur L494"/>
      <sheetName val="Planning ouverture"/>
      <sheetName val="Data refs"/>
      <sheetName val="Qtés Preprod"/>
    </sheetNames>
    <sheetDataSet>
      <sheetData sheetId="0"/>
      <sheetData sheetId="1">
        <row r="3">
          <cell r="J3" t="str">
            <v>Rupture composant Acheté</v>
          </cell>
        </row>
        <row r="4">
          <cell r="J4" t="str">
            <v>Rupture composant interne</v>
          </cell>
        </row>
        <row r="5">
          <cell r="J5" t="str">
            <v>Problème technique</v>
          </cell>
        </row>
        <row r="6">
          <cell r="J6" t="str">
            <v>Autre</v>
          </cell>
        </row>
      </sheetData>
      <sheetData sheetId="2">
        <row r="5">
          <cell r="A5" t="str">
            <v>FR26320102</v>
          </cell>
        </row>
        <row r="6">
          <cell r="A6" t="str">
            <v>FR26320104</v>
          </cell>
        </row>
        <row r="7">
          <cell r="A7" t="str">
            <v>FR26320202</v>
          </cell>
        </row>
        <row r="8">
          <cell r="A8" t="str">
            <v>FR26320204</v>
          </cell>
        </row>
        <row r="9">
          <cell r="A9" t="str">
            <v>FR26329402</v>
          </cell>
        </row>
        <row r="10">
          <cell r="A10" t="str">
            <v>FR26329502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P"/>
      <sheetName val="Données"/>
      <sheetName val="Charge train"/>
      <sheetName val="Feuil1"/>
      <sheetName val="Feuil2"/>
      <sheetName val="Feuil3"/>
      <sheetName val="Repartition lignes"/>
      <sheetName val="."/>
      <sheetName val="UC"/>
      <sheetName val="Charge train PF"/>
      <sheetName val="Nombre train PF"/>
      <sheetName val=" "/>
      <sheetName val="PDP"/>
      <sheetName val="Planning"/>
      <sheetName val="Suivi charge WIP"/>
      <sheetName val="Suivi charge PF"/>
      <sheetName val="  "/>
      <sheetName val="Archive S21"/>
      <sheetName val="Archive S22"/>
      <sheetName val="Archive S23"/>
      <sheetName val="Archive S24"/>
      <sheetName val="Archive S25"/>
      <sheetName val="Archive S26"/>
      <sheetName val="Archive S27"/>
      <sheetName val="Archive S28"/>
      <sheetName val="Archive S29"/>
      <sheetName val="Archive S30"/>
      <sheetName val="Archive S35"/>
      <sheetName val="Archive S36"/>
      <sheetName val="Archive S37"/>
      <sheetName val="Archive S38"/>
      <sheetName val="Archive S39"/>
      <sheetName val="Archive S40"/>
      <sheetName val="Archive S41"/>
      <sheetName val="Archive S42"/>
      <sheetName val="Archive S44"/>
      <sheetName val="Archive S45"/>
      <sheetName val="Archive S47"/>
      <sheetName val="Archive S49"/>
      <sheetName val="Archive S50"/>
      <sheetName val="Archive S51"/>
    </sheetNames>
    <sheetDataSet>
      <sheetData sheetId="0"/>
      <sheetData sheetId="1">
        <row r="4">
          <cell r="J4" t="str">
            <v>Train N° 1
 (Produits finis)</v>
          </cell>
        </row>
        <row r="5">
          <cell r="J5" t="str">
            <v>Train N° 2</v>
          </cell>
        </row>
        <row r="6">
          <cell r="J6" t="str">
            <v>Train N° 3</v>
          </cell>
        </row>
        <row r="7">
          <cell r="J7" t="str">
            <v>Train N° 4</v>
          </cell>
        </row>
        <row r="8">
          <cell r="J8" t="str">
            <v>Train N° 5
(support)</v>
          </cell>
        </row>
        <row r="9">
          <cell r="J9">
            <v>0</v>
          </cell>
        </row>
      </sheetData>
      <sheetData sheetId="2"/>
      <sheetData sheetId="3"/>
      <sheetData sheetId="4"/>
      <sheetData sheetId="5"/>
      <sheetData sheetId="6">
        <row r="3">
          <cell r="J3" t="str">
            <v>Semaine suivante</v>
          </cell>
        </row>
        <row r="9">
          <cell r="A9" t="str">
            <v>B787</v>
          </cell>
        </row>
        <row r="10">
          <cell r="A10" t="str">
            <v>B98</v>
          </cell>
        </row>
        <row r="11">
          <cell r="A11" t="str">
            <v>D91 JAG L322 X10</v>
          </cell>
        </row>
        <row r="12">
          <cell r="A12" t="str">
            <v>EFFET 3D</v>
          </cell>
        </row>
        <row r="13">
          <cell r="A13" t="str">
            <v>GLOBAL D</v>
          </cell>
        </row>
        <row r="14">
          <cell r="A14" t="str">
            <v>L322 PRE</v>
          </cell>
        </row>
        <row r="15">
          <cell r="A15" t="str">
            <v>L494</v>
          </cell>
        </row>
        <row r="16">
          <cell r="A16" t="str">
            <v>T71</v>
          </cell>
        </row>
        <row r="17">
          <cell r="A17" t="str">
            <v>T87</v>
          </cell>
        </row>
        <row r="18">
          <cell r="A18" t="str">
            <v>TB8</v>
          </cell>
        </row>
        <row r="19">
          <cell r="A19" t="str">
            <v>TVOX</v>
          </cell>
        </row>
        <row r="20">
          <cell r="A20" t="str">
            <v>Total général</v>
          </cell>
        </row>
        <row r="21">
          <cell r="A21" t="str">
            <v>PREPROD</v>
          </cell>
        </row>
        <row r="22">
          <cell r="A22" t="str">
            <v>GLOBAL D2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 stock LR low (2)"/>
      <sheetName val="Data L494"/>
      <sheetName val="L494"/>
      <sheetName val="Séquenceur L494"/>
      <sheetName val="Lanceur"/>
      <sheetName val="Quantités préprod"/>
      <sheetName val="Besoins clients"/>
      <sheetName val="Feuil1"/>
      <sheetName val="Cas stock LR low"/>
      <sheetName val="cas stock HR low"/>
      <sheetName val="Destockage"/>
      <sheetName val="Prise avance HR"/>
    </sheetNames>
    <sheetDataSet>
      <sheetData sheetId="0"/>
      <sheetData sheetId="1">
        <row r="4">
          <cell r="B4">
            <v>42569</v>
          </cell>
        </row>
      </sheetData>
      <sheetData sheetId="2"/>
      <sheetData sheetId="3"/>
      <sheetData sheetId="4"/>
      <sheetData sheetId="5"/>
      <sheetData sheetId="6">
        <row r="2">
          <cell r="M2" t="str">
            <v>Référence</v>
          </cell>
          <cell r="S2" t="str">
            <v>Data</v>
          </cell>
          <cell r="T2" t="str">
            <v>Quantité</v>
          </cell>
          <cell r="W2" t="str">
            <v>Semaine</v>
          </cell>
        </row>
        <row r="3">
          <cell r="M3" t="str">
            <v>FR26.460.102</v>
          </cell>
          <cell r="S3">
            <v>42576</v>
          </cell>
          <cell r="T3">
            <v>56</v>
          </cell>
          <cell r="W3">
            <v>31</v>
          </cell>
        </row>
        <row r="4">
          <cell r="M4" t="str">
            <v>FR26.460.202</v>
          </cell>
          <cell r="S4">
            <v>42576</v>
          </cell>
          <cell r="T4">
            <v>56</v>
          </cell>
          <cell r="W4">
            <v>31</v>
          </cell>
        </row>
        <row r="5">
          <cell r="M5" t="str">
            <v>FR26.460.232</v>
          </cell>
          <cell r="S5">
            <v>42572</v>
          </cell>
          <cell r="T5">
            <v>0</v>
          </cell>
          <cell r="W5">
            <v>30</v>
          </cell>
        </row>
        <row r="6">
          <cell r="M6" t="str">
            <v>FR26.470.102</v>
          </cell>
          <cell r="S6">
            <v>42572</v>
          </cell>
          <cell r="T6">
            <v>0</v>
          </cell>
          <cell r="W6">
            <v>30</v>
          </cell>
        </row>
        <row r="7">
          <cell r="M7" t="str">
            <v>FR26.470.102</v>
          </cell>
          <cell r="S7">
            <v>42576</v>
          </cell>
          <cell r="T7">
            <v>336</v>
          </cell>
          <cell r="W7">
            <v>31</v>
          </cell>
        </row>
        <row r="8">
          <cell r="M8" t="str">
            <v>FR26.470.132</v>
          </cell>
          <cell r="S8">
            <v>42572</v>
          </cell>
          <cell r="T8">
            <v>0</v>
          </cell>
          <cell r="W8">
            <v>30</v>
          </cell>
        </row>
        <row r="9">
          <cell r="M9" t="str">
            <v>FR26.470.132</v>
          </cell>
          <cell r="S9">
            <v>42576</v>
          </cell>
          <cell r="T9">
            <v>360</v>
          </cell>
          <cell r="W9">
            <v>31</v>
          </cell>
        </row>
        <row r="10">
          <cell r="M10" t="str">
            <v>FR26.470.202</v>
          </cell>
          <cell r="S10">
            <v>42572</v>
          </cell>
          <cell r="T10">
            <v>0</v>
          </cell>
          <cell r="W10">
            <v>30</v>
          </cell>
        </row>
        <row r="11">
          <cell r="M11" t="str">
            <v>FR26.470.202</v>
          </cell>
          <cell r="S11">
            <v>42576</v>
          </cell>
          <cell r="T11">
            <v>336</v>
          </cell>
          <cell r="W11">
            <v>31</v>
          </cell>
        </row>
        <row r="12">
          <cell r="M12" t="str">
            <v>FR26.470.232</v>
          </cell>
          <cell r="S12">
            <v>42572</v>
          </cell>
          <cell r="T12">
            <v>0</v>
          </cell>
          <cell r="W12">
            <v>30</v>
          </cell>
        </row>
        <row r="13">
          <cell r="M13" t="str">
            <v>FR26.470.232</v>
          </cell>
          <cell r="S13">
            <v>42576</v>
          </cell>
          <cell r="T13">
            <v>360</v>
          </cell>
          <cell r="W13">
            <v>31</v>
          </cell>
        </row>
        <row r="14">
          <cell r="M14" t="str">
            <v>FR26.480.102</v>
          </cell>
          <cell r="S14">
            <v>42576</v>
          </cell>
          <cell r="T14">
            <v>432</v>
          </cell>
          <cell r="W14">
            <v>31</v>
          </cell>
        </row>
        <row r="15">
          <cell r="M15" t="str">
            <v>FR26.480.132</v>
          </cell>
          <cell r="S15">
            <v>42576</v>
          </cell>
          <cell r="T15">
            <v>420</v>
          </cell>
          <cell r="W15">
            <v>31</v>
          </cell>
        </row>
        <row r="16">
          <cell r="M16" t="str">
            <v>FR26.480.202</v>
          </cell>
          <cell r="S16">
            <v>42576</v>
          </cell>
          <cell r="T16">
            <v>432</v>
          </cell>
          <cell r="W16">
            <v>31</v>
          </cell>
        </row>
        <row r="17">
          <cell r="M17" t="str">
            <v>FR26.480.232</v>
          </cell>
          <cell r="S17">
            <v>42576</v>
          </cell>
          <cell r="T17">
            <v>420</v>
          </cell>
          <cell r="W17">
            <v>31</v>
          </cell>
        </row>
        <row r="18">
          <cell r="M18" t="str">
            <v>FR26.460.112</v>
          </cell>
          <cell r="S18">
            <v>42576</v>
          </cell>
          <cell r="T18">
            <v>2232</v>
          </cell>
          <cell r="W18">
            <v>31</v>
          </cell>
        </row>
        <row r="19">
          <cell r="M19" t="str">
            <v>FR26.460.112</v>
          </cell>
          <cell r="S19">
            <v>42579</v>
          </cell>
          <cell r="T19">
            <v>1800</v>
          </cell>
          <cell r="W19">
            <v>31</v>
          </cell>
        </row>
        <row r="20">
          <cell r="M20" t="str">
            <v>FR26.460.142</v>
          </cell>
          <cell r="S20">
            <v>42579</v>
          </cell>
          <cell r="T20">
            <v>168</v>
          </cell>
          <cell r="W20">
            <v>31</v>
          </cell>
        </row>
        <row r="21">
          <cell r="M21" t="str">
            <v>FR26.460.144</v>
          </cell>
          <cell r="S21">
            <v>42579</v>
          </cell>
          <cell r="T21">
            <v>3584</v>
          </cell>
          <cell r="W21">
            <v>31</v>
          </cell>
        </row>
        <row r="22">
          <cell r="M22" t="str">
            <v>FR26.460.212</v>
          </cell>
          <cell r="S22">
            <v>42579</v>
          </cell>
          <cell r="T22">
            <v>4032</v>
          </cell>
          <cell r="W22">
            <v>31</v>
          </cell>
        </row>
        <row r="23">
          <cell r="M23" t="str">
            <v>FR26.460.242</v>
          </cell>
          <cell r="S23">
            <v>42576</v>
          </cell>
          <cell r="T23">
            <v>2184</v>
          </cell>
          <cell r="W23">
            <v>31</v>
          </cell>
        </row>
        <row r="24">
          <cell r="M24" t="str">
            <v>FR26.460.242</v>
          </cell>
          <cell r="S24">
            <v>42579</v>
          </cell>
          <cell r="T24">
            <v>1792</v>
          </cell>
          <cell r="W24">
            <v>31</v>
          </cell>
        </row>
        <row r="25">
          <cell r="M25" t="str">
            <v>FR26.470.112</v>
          </cell>
          <cell r="S25">
            <v>42579</v>
          </cell>
          <cell r="T25">
            <v>432</v>
          </cell>
          <cell r="W25">
            <v>31</v>
          </cell>
        </row>
        <row r="26">
          <cell r="M26" t="str">
            <v>FR26.470.142</v>
          </cell>
          <cell r="S26">
            <v>42579</v>
          </cell>
          <cell r="T26">
            <v>112</v>
          </cell>
          <cell r="W26">
            <v>31</v>
          </cell>
        </row>
        <row r="27">
          <cell r="M27" t="str">
            <v>FR26.470.144</v>
          </cell>
          <cell r="S27">
            <v>42579</v>
          </cell>
          <cell r="T27">
            <v>448</v>
          </cell>
          <cell r="W27">
            <v>31</v>
          </cell>
        </row>
        <row r="28">
          <cell r="M28" t="str">
            <v>FR26.470.212</v>
          </cell>
          <cell r="S28">
            <v>42579</v>
          </cell>
          <cell r="T28">
            <v>432</v>
          </cell>
          <cell r="W28">
            <v>31</v>
          </cell>
        </row>
        <row r="29">
          <cell r="M29" t="str">
            <v>FR26.470.242</v>
          </cell>
          <cell r="S29">
            <v>42576</v>
          </cell>
          <cell r="T29">
            <v>448</v>
          </cell>
          <cell r="W29">
            <v>31</v>
          </cell>
        </row>
        <row r="30">
          <cell r="M30" t="str">
            <v>FR26.470.242</v>
          </cell>
          <cell r="S30">
            <v>42579</v>
          </cell>
          <cell r="T30">
            <v>112</v>
          </cell>
          <cell r="W30">
            <v>31</v>
          </cell>
        </row>
        <row r="31">
          <cell r="M31" t="str">
            <v>FR26.700.102</v>
          </cell>
          <cell r="S31">
            <v>42572</v>
          </cell>
          <cell r="T31">
            <v>192</v>
          </cell>
          <cell r="W31">
            <v>30</v>
          </cell>
        </row>
        <row r="32">
          <cell r="M32" t="str">
            <v>FR26.700.102</v>
          </cell>
          <cell r="S32">
            <v>42573</v>
          </cell>
          <cell r="T32">
            <v>144</v>
          </cell>
          <cell r="W32">
            <v>30</v>
          </cell>
        </row>
        <row r="33">
          <cell r="M33" t="str">
            <v>FR26.700.132</v>
          </cell>
          <cell r="S33">
            <v>42572</v>
          </cell>
          <cell r="T33">
            <v>180</v>
          </cell>
          <cell r="W33">
            <v>30</v>
          </cell>
        </row>
        <row r="34">
          <cell r="M34" t="str">
            <v>FR26.700.132</v>
          </cell>
          <cell r="S34">
            <v>42573</v>
          </cell>
          <cell r="T34">
            <v>120</v>
          </cell>
          <cell r="W34">
            <v>30</v>
          </cell>
        </row>
        <row r="35">
          <cell r="M35" t="str">
            <v>FR26.700.202</v>
          </cell>
          <cell r="S35">
            <v>42572</v>
          </cell>
          <cell r="T35">
            <v>192</v>
          </cell>
          <cell r="W35">
            <v>30</v>
          </cell>
        </row>
        <row r="36">
          <cell r="M36" t="str">
            <v>FR26.700.202</v>
          </cell>
          <cell r="S36">
            <v>42573</v>
          </cell>
          <cell r="T36">
            <v>144</v>
          </cell>
          <cell r="W36">
            <v>30</v>
          </cell>
        </row>
        <row r="37">
          <cell r="M37" t="str">
            <v>FR26.700.232</v>
          </cell>
          <cell r="S37">
            <v>42572</v>
          </cell>
          <cell r="T37">
            <v>180</v>
          </cell>
          <cell r="W37">
            <v>30</v>
          </cell>
        </row>
        <row r="38">
          <cell r="M38" t="str">
            <v>FR26.700.232</v>
          </cell>
          <cell r="S38">
            <v>42573</v>
          </cell>
          <cell r="T38">
            <v>120</v>
          </cell>
          <cell r="W38">
            <v>30</v>
          </cell>
        </row>
        <row r="39">
          <cell r="M39" t="str">
            <v>FR26.280.106</v>
          </cell>
          <cell r="S39">
            <v>42573</v>
          </cell>
          <cell r="T39">
            <v>40</v>
          </cell>
          <cell r="W39">
            <v>30</v>
          </cell>
        </row>
        <row r="40">
          <cell r="M40" t="str">
            <v>FR26.280.206</v>
          </cell>
          <cell r="S40">
            <v>42573</v>
          </cell>
          <cell r="T40">
            <v>40</v>
          </cell>
          <cell r="W40">
            <v>30</v>
          </cell>
        </row>
        <row r="41">
          <cell r="M41" t="str">
            <v>FR26.380.204</v>
          </cell>
          <cell r="S41">
            <v>42572</v>
          </cell>
          <cell r="T41">
            <v>23</v>
          </cell>
          <cell r="W41">
            <v>30</v>
          </cell>
        </row>
        <row r="42">
          <cell r="M42" t="str">
            <v>FR26.223.101</v>
          </cell>
          <cell r="S42">
            <v>42572</v>
          </cell>
          <cell r="T42">
            <v>0</v>
          </cell>
          <cell r="W42">
            <v>30</v>
          </cell>
        </row>
        <row r="43">
          <cell r="M43" t="str">
            <v>FR26.220.212</v>
          </cell>
          <cell r="S43">
            <v>42572</v>
          </cell>
          <cell r="T43">
            <v>0</v>
          </cell>
          <cell r="W43">
            <v>30</v>
          </cell>
        </row>
        <row r="44">
          <cell r="M44" t="str">
            <v>FR26.220.112</v>
          </cell>
          <cell r="S44">
            <v>42572</v>
          </cell>
          <cell r="T44">
            <v>0</v>
          </cell>
          <cell r="W44">
            <v>30</v>
          </cell>
        </row>
        <row r="45">
          <cell r="M45" t="str">
            <v>FR26.124.203</v>
          </cell>
          <cell r="S45">
            <v>42572</v>
          </cell>
          <cell r="T45">
            <v>0</v>
          </cell>
          <cell r="W45">
            <v>30</v>
          </cell>
        </row>
        <row r="46">
          <cell r="M46" t="str">
            <v>FR26.400.062</v>
          </cell>
          <cell r="S46">
            <v>42578</v>
          </cell>
          <cell r="T46">
            <v>54</v>
          </cell>
          <cell r="W46">
            <v>31</v>
          </cell>
        </row>
        <row r="47">
          <cell r="M47" t="str">
            <v>FR26.400.062</v>
          </cell>
          <cell r="S47">
            <v>42580</v>
          </cell>
          <cell r="T47">
            <v>54</v>
          </cell>
          <cell r="W47">
            <v>31</v>
          </cell>
        </row>
        <row r="48">
          <cell r="M48" t="str">
            <v>FR26.400.102</v>
          </cell>
          <cell r="S48">
            <v>42578</v>
          </cell>
          <cell r="T48">
            <v>60</v>
          </cell>
          <cell r="W48">
            <v>31</v>
          </cell>
        </row>
        <row r="49">
          <cell r="M49" t="str">
            <v>FR26.400.102</v>
          </cell>
          <cell r="S49">
            <v>42580</v>
          </cell>
          <cell r="T49">
            <v>60</v>
          </cell>
          <cell r="W49">
            <v>31</v>
          </cell>
        </row>
        <row r="50">
          <cell r="M50" t="str">
            <v>FR26.400.132</v>
          </cell>
          <cell r="S50">
            <v>42578</v>
          </cell>
          <cell r="T50">
            <v>48</v>
          </cell>
          <cell r="W50">
            <v>31</v>
          </cell>
        </row>
        <row r="51">
          <cell r="M51" t="str">
            <v>FR26.400.202</v>
          </cell>
          <cell r="S51">
            <v>42578</v>
          </cell>
          <cell r="T51">
            <v>60</v>
          </cell>
          <cell r="W51">
            <v>31</v>
          </cell>
        </row>
        <row r="52">
          <cell r="M52" t="str">
            <v>FR26.400.202</v>
          </cell>
          <cell r="S52">
            <v>42580</v>
          </cell>
          <cell r="T52">
            <v>60</v>
          </cell>
          <cell r="W52">
            <v>31</v>
          </cell>
        </row>
        <row r="53">
          <cell r="M53" t="str">
            <v>FR26.400.232</v>
          </cell>
          <cell r="S53">
            <v>42578</v>
          </cell>
          <cell r="T53">
            <v>48</v>
          </cell>
          <cell r="W53">
            <v>31</v>
          </cell>
        </row>
        <row r="54">
          <cell r="M54" t="str">
            <v>FR26.400.232</v>
          </cell>
          <cell r="S54">
            <v>42580</v>
          </cell>
          <cell r="T54">
            <v>48</v>
          </cell>
          <cell r="W54">
            <v>31</v>
          </cell>
        </row>
        <row r="55">
          <cell r="M55" t="str">
            <v>FR26.400.234</v>
          </cell>
          <cell r="S55">
            <v>42580</v>
          </cell>
          <cell r="T55">
            <v>48</v>
          </cell>
          <cell r="W55">
            <v>31</v>
          </cell>
        </row>
        <row r="56">
          <cell r="M56" t="str">
            <v>FR26.403.201</v>
          </cell>
          <cell r="S56">
            <v>42578</v>
          </cell>
          <cell r="T56">
            <v>360</v>
          </cell>
          <cell r="W56">
            <v>31</v>
          </cell>
        </row>
        <row r="57">
          <cell r="M57" t="str">
            <v>FR26.450.102</v>
          </cell>
          <cell r="S57">
            <v>42578</v>
          </cell>
          <cell r="T57">
            <v>192</v>
          </cell>
          <cell r="W57">
            <v>31</v>
          </cell>
        </row>
        <row r="58">
          <cell r="M58" t="str">
            <v>FR26.450.102</v>
          </cell>
          <cell r="S58">
            <v>42580</v>
          </cell>
          <cell r="T58">
            <v>240</v>
          </cell>
          <cell r="W58">
            <v>31</v>
          </cell>
        </row>
        <row r="59">
          <cell r="M59" t="str">
            <v>FR26.450.132</v>
          </cell>
          <cell r="S59">
            <v>42578</v>
          </cell>
          <cell r="T59">
            <v>126</v>
          </cell>
          <cell r="W59">
            <v>31</v>
          </cell>
        </row>
        <row r="60">
          <cell r="M60" t="str">
            <v>FR26.450.132</v>
          </cell>
          <cell r="S60">
            <v>42580</v>
          </cell>
          <cell r="T60">
            <v>252</v>
          </cell>
          <cell r="W60">
            <v>31</v>
          </cell>
        </row>
        <row r="61">
          <cell r="M61" t="str">
            <v>FR26.450.202</v>
          </cell>
          <cell r="S61">
            <v>42578</v>
          </cell>
          <cell r="T61">
            <v>192</v>
          </cell>
          <cell r="W61">
            <v>31</v>
          </cell>
        </row>
        <row r="62">
          <cell r="M62" t="str">
            <v>FR26.450.202</v>
          </cell>
          <cell r="S62">
            <v>42580</v>
          </cell>
          <cell r="T62">
            <v>240</v>
          </cell>
          <cell r="W62">
            <v>31</v>
          </cell>
        </row>
        <row r="63">
          <cell r="M63" t="str">
            <v>FR26.450.232</v>
          </cell>
          <cell r="S63">
            <v>42578</v>
          </cell>
          <cell r="T63">
            <v>126</v>
          </cell>
          <cell r="W63">
            <v>31</v>
          </cell>
        </row>
        <row r="64">
          <cell r="M64" t="str">
            <v>FR26.450.232</v>
          </cell>
          <cell r="S64">
            <v>42580</v>
          </cell>
          <cell r="T64">
            <v>252</v>
          </cell>
          <cell r="W64">
            <v>31</v>
          </cell>
        </row>
        <row r="65">
          <cell r="M65" t="str">
            <v>FR26.453.101</v>
          </cell>
          <cell r="S65">
            <v>42578</v>
          </cell>
          <cell r="T65">
            <v>480</v>
          </cell>
          <cell r="W65">
            <v>31</v>
          </cell>
        </row>
        <row r="66">
          <cell r="M66" t="str">
            <v>FR26.453.201</v>
          </cell>
          <cell r="S66">
            <v>42580</v>
          </cell>
          <cell r="T66">
            <v>480</v>
          </cell>
          <cell r="W66">
            <v>31</v>
          </cell>
        </row>
        <row r="67">
          <cell r="M67" t="str">
            <v>FR26.470.402</v>
          </cell>
          <cell r="S67">
            <v>42573</v>
          </cell>
          <cell r="T67">
            <v>80</v>
          </cell>
          <cell r="W67">
            <v>30</v>
          </cell>
        </row>
        <row r="68">
          <cell r="M68" t="str">
            <v>FR26.470.432</v>
          </cell>
          <cell r="S68">
            <v>42573</v>
          </cell>
          <cell r="T68">
            <v>80</v>
          </cell>
          <cell r="W68">
            <v>30</v>
          </cell>
        </row>
        <row r="69">
          <cell r="M69" t="str">
            <v>FR26.470.502</v>
          </cell>
          <cell r="S69">
            <v>42577</v>
          </cell>
          <cell r="T69">
            <v>40</v>
          </cell>
          <cell r="W69">
            <v>31</v>
          </cell>
        </row>
        <row r="70">
          <cell r="M70" t="str">
            <v>FR26.470.544</v>
          </cell>
          <cell r="S70">
            <v>42573</v>
          </cell>
          <cell r="T70">
            <v>90</v>
          </cell>
          <cell r="W70">
            <v>30</v>
          </cell>
        </row>
        <row r="71">
          <cell r="M71" t="str">
            <v>FR26.470.544</v>
          </cell>
          <cell r="S71">
            <v>42577</v>
          </cell>
          <cell r="T71">
            <v>18</v>
          </cell>
          <cell r="W71">
            <v>31</v>
          </cell>
        </row>
        <row r="72">
          <cell r="M72" t="str">
            <v>FR26.470.544</v>
          </cell>
          <cell r="S72">
            <v>42580</v>
          </cell>
          <cell r="T72">
            <v>18</v>
          </cell>
          <cell r="W72">
            <v>31</v>
          </cell>
        </row>
        <row r="73">
          <cell r="M73" t="str">
            <v>FR26.700.402</v>
          </cell>
          <cell r="S73">
            <v>42577</v>
          </cell>
          <cell r="T73">
            <v>100</v>
          </cell>
          <cell r="W73">
            <v>31</v>
          </cell>
        </row>
        <row r="74">
          <cell r="M74" t="str">
            <v>FR26.700.432</v>
          </cell>
          <cell r="S74">
            <v>42577</v>
          </cell>
          <cell r="T74">
            <v>80</v>
          </cell>
          <cell r="W74">
            <v>31</v>
          </cell>
        </row>
        <row r="75">
          <cell r="M75" t="str">
            <v>FR26.700.502</v>
          </cell>
          <cell r="S75">
            <v>42577</v>
          </cell>
          <cell r="T75">
            <v>40</v>
          </cell>
          <cell r="W75">
            <v>31</v>
          </cell>
        </row>
        <row r="76">
          <cell r="M76" t="str">
            <v>FR26.700.532</v>
          </cell>
          <cell r="S76">
            <v>42577</v>
          </cell>
          <cell r="T76">
            <v>80</v>
          </cell>
          <cell r="W76">
            <v>31</v>
          </cell>
        </row>
        <row r="77">
          <cell r="M77" t="str">
            <v>FR28.190.402</v>
          </cell>
          <cell r="S77">
            <v>42577</v>
          </cell>
          <cell r="T77">
            <v>66</v>
          </cell>
          <cell r="W77">
            <v>31</v>
          </cell>
        </row>
        <row r="78">
          <cell r="M78" t="str">
            <v>FR25.460.410</v>
          </cell>
          <cell r="S78">
            <v>42573</v>
          </cell>
          <cell r="T78">
            <v>56</v>
          </cell>
          <cell r="W78">
            <v>30</v>
          </cell>
        </row>
        <row r="79">
          <cell r="M79" t="str">
            <v>FR25.460.410</v>
          </cell>
          <cell r="S79">
            <v>42577</v>
          </cell>
          <cell r="T79">
            <v>28</v>
          </cell>
          <cell r="W79">
            <v>31</v>
          </cell>
        </row>
        <row r="80">
          <cell r="M80" t="str">
            <v>FR25.460.412</v>
          </cell>
          <cell r="S80">
            <v>42580</v>
          </cell>
          <cell r="T80">
            <v>28</v>
          </cell>
          <cell r="W80">
            <v>31</v>
          </cell>
        </row>
        <row r="81">
          <cell r="M81" t="str">
            <v>FR25.460.504</v>
          </cell>
          <cell r="S81">
            <v>42573</v>
          </cell>
          <cell r="T81">
            <v>28</v>
          </cell>
          <cell r="W81">
            <v>30</v>
          </cell>
        </row>
        <row r="82">
          <cell r="M82" t="str">
            <v>FR25.460.504</v>
          </cell>
          <cell r="S82">
            <v>42577</v>
          </cell>
          <cell r="T82">
            <v>28</v>
          </cell>
          <cell r="W82">
            <v>31</v>
          </cell>
        </row>
        <row r="83">
          <cell r="M83" t="str">
            <v>FR26.110.402</v>
          </cell>
          <cell r="S83">
            <v>42573</v>
          </cell>
          <cell r="T83">
            <v>50</v>
          </cell>
          <cell r="W83">
            <v>30</v>
          </cell>
        </row>
        <row r="84">
          <cell r="M84" t="str">
            <v>FR26.110.402</v>
          </cell>
          <cell r="S84">
            <v>42577</v>
          </cell>
          <cell r="T84">
            <v>50</v>
          </cell>
          <cell r="W84">
            <v>31</v>
          </cell>
        </row>
        <row r="85">
          <cell r="M85" t="str">
            <v>FR26.110.402</v>
          </cell>
          <cell r="S85">
            <v>42580</v>
          </cell>
          <cell r="T85">
            <v>50</v>
          </cell>
          <cell r="W85">
            <v>31</v>
          </cell>
        </row>
        <row r="86">
          <cell r="M86" t="str">
            <v>FR26.110.502</v>
          </cell>
          <cell r="S86">
            <v>42573</v>
          </cell>
          <cell r="T86">
            <v>75</v>
          </cell>
          <cell r="W86">
            <v>30</v>
          </cell>
        </row>
        <row r="87">
          <cell r="M87" t="str">
            <v>FR26.110.502</v>
          </cell>
          <cell r="S87">
            <v>42577</v>
          </cell>
          <cell r="T87">
            <v>75</v>
          </cell>
          <cell r="W87">
            <v>31</v>
          </cell>
        </row>
        <row r="88">
          <cell r="M88" t="str">
            <v>FR26.110.502</v>
          </cell>
          <cell r="S88">
            <v>42580</v>
          </cell>
          <cell r="T88">
            <v>25</v>
          </cell>
          <cell r="W88">
            <v>31</v>
          </cell>
        </row>
        <row r="89">
          <cell r="M89" t="str">
            <v>FR25.720.501</v>
          </cell>
          <cell r="S89">
            <v>42576</v>
          </cell>
          <cell r="T89">
            <v>40</v>
          </cell>
          <cell r="W89">
            <v>31</v>
          </cell>
        </row>
        <row r="90">
          <cell r="M90" t="str">
            <v>FR25.720.501</v>
          </cell>
          <cell r="S90">
            <v>42578</v>
          </cell>
          <cell r="T90">
            <v>40</v>
          </cell>
          <cell r="W90">
            <v>31</v>
          </cell>
        </row>
        <row r="91">
          <cell r="M91" t="str">
            <v>FR26.220.410</v>
          </cell>
          <cell r="S91">
            <v>42578</v>
          </cell>
          <cell r="T91">
            <v>10</v>
          </cell>
          <cell r="W91">
            <v>31</v>
          </cell>
        </row>
        <row r="92">
          <cell r="M92" t="str">
            <v>FR25.620.561</v>
          </cell>
          <cell r="S92">
            <v>42576</v>
          </cell>
          <cell r="T92">
            <v>16</v>
          </cell>
          <cell r="W92">
            <v>31</v>
          </cell>
        </row>
        <row r="93">
          <cell r="M93" t="str">
            <v>FR25.610.503</v>
          </cell>
          <cell r="S93">
            <v>42572</v>
          </cell>
          <cell r="T93">
            <v>160</v>
          </cell>
          <cell r="W93">
            <v>30</v>
          </cell>
        </row>
        <row r="94">
          <cell r="M94" t="str">
            <v>FR25.610.503</v>
          </cell>
          <cell r="S94">
            <v>42576</v>
          </cell>
          <cell r="T94">
            <v>20</v>
          </cell>
          <cell r="W94">
            <v>31</v>
          </cell>
        </row>
        <row r="95">
          <cell r="M95" t="str">
            <v>FR25.600.464</v>
          </cell>
          <cell r="S95">
            <v>42578</v>
          </cell>
          <cell r="T95">
            <v>60</v>
          </cell>
          <cell r="W95">
            <v>31</v>
          </cell>
        </row>
        <row r="96">
          <cell r="M96" t="str">
            <v>FR25.600.564</v>
          </cell>
          <cell r="S96">
            <v>42578</v>
          </cell>
          <cell r="T96">
            <v>60</v>
          </cell>
          <cell r="W96">
            <v>31</v>
          </cell>
        </row>
        <row r="97">
          <cell r="M97" t="str">
            <v>FR25.700.401</v>
          </cell>
          <cell r="S97">
            <v>42578</v>
          </cell>
          <cell r="T97">
            <v>36</v>
          </cell>
          <cell r="W97">
            <v>31</v>
          </cell>
        </row>
        <row r="98">
          <cell r="M98" t="str">
            <v>FR25.700.403</v>
          </cell>
          <cell r="S98">
            <v>42578</v>
          </cell>
          <cell r="T98">
            <v>36</v>
          </cell>
          <cell r="W98">
            <v>31</v>
          </cell>
        </row>
        <row r="99">
          <cell r="M99" t="str">
            <v>FR25.710.401</v>
          </cell>
          <cell r="S99">
            <v>42578</v>
          </cell>
          <cell r="T99">
            <v>30</v>
          </cell>
          <cell r="W99">
            <v>31</v>
          </cell>
        </row>
        <row r="100">
          <cell r="M100" t="str">
            <v>FR25.890.402</v>
          </cell>
          <cell r="S100">
            <v>42578</v>
          </cell>
          <cell r="T100">
            <v>45</v>
          </cell>
          <cell r="W100">
            <v>31</v>
          </cell>
        </row>
        <row r="101">
          <cell r="M101" t="str">
            <v>FR25.890.404</v>
          </cell>
          <cell r="S101">
            <v>42576</v>
          </cell>
          <cell r="T101">
            <v>15</v>
          </cell>
          <cell r="W101">
            <v>31</v>
          </cell>
        </row>
        <row r="102">
          <cell r="M102" t="str">
            <v>FR25.890.502</v>
          </cell>
          <cell r="S102">
            <v>42576</v>
          </cell>
          <cell r="T102">
            <v>30</v>
          </cell>
          <cell r="W102">
            <v>31</v>
          </cell>
        </row>
        <row r="103">
          <cell r="M103" t="str">
            <v>FR25.890.502</v>
          </cell>
          <cell r="S103">
            <v>42578</v>
          </cell>
          <cell r="T103">
            <v>105</v>
          </cell>
          <cell r="W103">
            <v>31</v>
          </cell>
        </row>
        <row r="104">
          <cell r="M104" t="str">
            <v>FR25.893.401</v>
          </cell>
          <cell r="S104">
            <v>42576</v>
          </cell>
          <cell r="T104">
            <v>40</v>
          </cell>
          <cell r="W104">
            <v>31</v>
          </cell>
        </row>
        <row r="105">
          <cell r="M105" t="str">
            <v>FR25.893.401</v>
          </cell>
          <cell r="S105">
            <v>42578</v>
          </cell>
          <cell r="T105">
            <v>40</v>
          </cell>
          <cell r="W105">
            <v>31</v>
          </cell>
        </row>
        <row r="106">
          <cell r="M106" t="str">
            <v>FR25.893.501</v>
          </cell>
          <cell r="S106">
            <v>42576</v>
          </cell>
          <cell r="T106">
            <v>60</v>
          </cell>
          <cell r="W106">
            <v>31</v>
          </cell>
        </row>
        <row r="107">
          <cell r="M107" t="str">
            <v>FR25.893.501</v>
          </cell>
          <cell r="S107">
            <v>42578</v>
          </cell>
          <cell r="T107">
            <v>40</v>
          </cell>
          <cell r="W107">
            <v>31</v>
          </cell>
        </row>
        <row r="108">
          <cell r="M108" t="str">
            <v>FR25.950.406</v>
          </cell>
          <cell r="S108">
            <v>42578</v>
          </cell>
          <cell r="T108">
            <v>30</v>
          </cell>
          <cell r="W108">
            <v>31</v>
          </cell>
        </row>
        <row r="109">
          <cell r="M109" t="str">
            <v>FR25.950.506</v>
          </cell>
          <cell r="S109">
            <v>42578</v>
          </cell>
          <cell r="T109">
            <v>45</v>
          </cell>
          <cell r="W109">
            <v>31</v>
          </cell>
        </row>
        <row r="110">
          <cell r="M110" t="str">
            <v>FR26.120.406</v>
          </cell>
          <cell r="S110">
            <v>42578</v>
          </cell>
          <cell r="T110">
            <v>15</v>
          </cell>
          <cell r="W110">
            <v>31</v>
          </cell>
        </row>
        <row r="111">
          <cell r="M111" t="str">
            <v>FR26.120.506</v>
          </cell>
          <cell r="S111">
            <v>42578</v>
          </cell>
          <cell r="T111">
            <v>15</v>
          </cell>
          <cell r="W111">
            <v>31</v>
          </cell>
        </row>
        <row r="112">
          <cell r="M112" t="str">
            <v>FR25.310.401</v>
          </cell>
          <cell r="S112">
            <v>42576</v>
          </cell>
          <cell r="T112">
            <v>54</v>
          </cell>
          <cell r="W112">
            <v>31</v>
          </cell>
        </row>
        <row r="113">
          <cell r="M113" t="str">
            <v>FR25.310.501</v>
          </cell>
          <cell r="S113">
            <v>42578</v>
          </cell>
          <cell r="T113">
            <v>54</v>
          </cell>
          <cell r="W113">
            <v>31</v>
          </cell>
        </row>
        <row r="114">
          <cell r="M114" t="str">
            <v>FR26.100.404</v>
          </cell>
          <cell r="S114">
            <v>42576</v>
          </cell>
          <cell r="T114">
            <v>15</v>
          </cell>
          <cell r="W114">
            <v>31</v>
          </cell>
        </row>
        <row r="115">
          <cell r="M115" t="str">
            <v>FR25.520.401</v>
          </cell>
          <cell r="S115">
            <v>42576</v>
          </cell>
          <cell r="T115">
            <v>40</v>
          </cell>
          <cell r="W115">
            <v>31</v>
          </cell>
        </row>
        <row r="116">
          <cell r="M116" t="str">
            <v>FR25.570.401</v>
          </cell>
          <cell r="S116">
            <v>42578</v>
          </cell>
          <cell r="T116">
            <v>75</v>
          </cell>
          <cell r="W116">
            <v>31</v>
          </cell>
        </row>
        <row r="117">
          <cell r="M117" t="str">
            <v>FR25.570.501</v>
          </cell>
          <cell r="S117">
            <v>42576</v>
          </cell>
          <cell r="T117">
            <v>15</v>
          </cell>
          <cell r="W117">
            <v>31</v>
          </cell>
        </row>
        <row r="118">
          <cell r="M118" t="str">
            <v>FR25.570.501</v>
          </cell>
          <cell r="S118">
            <v>42578</v>
          </cell>
          <cell r="T118">
            <v>15</v>
          </cell>
          <cell r="W118">
            <v>31</v>
          </cell>
        </row>
        <row r="119">
          <cell r="M119" t="str">
            <v>FR26.750.501</v>
          </cell>
          <cell r="S119">
            <v>42576</v>
          </cell>
          <cell r="T119">
            <v>4</v>
          </cell>
          <cell r="W119">
            <v>31</v>
          </cell>
        </row>
        <row r="120">
          <cell r="M120" t="str">
            <v>FR26.750.501</v>
          </cell>
          <cell r="S120">
            <v>42577</v>
          </cell>
          <cell r="T120">
            <v>4</v>
          </cell>
          <cell r="W120">
            <v>31</v>
          </cell>
        </row>
        <row r="121">
          <cell r="M121" t="str">
            <v>FR26.750.501</v>
          </cell>
          <cell r="S121">
            <v>42578</v>
          </cell>
          <cell r="T121">
            <v>4</v>
          </cell>
          <cell r="W121">
            <v>31</v>
          </cell>
        </row>
        <row r="122">
          <cell r="M122" t="str">
            <v>FR26.750.501</v>
          </cell>
          <cell r="S122">
            <v>42579</v>
          </cell>
          <cell r="T122">
            <v>4</v>
          </cell>
          <cell r="W122">
            <v>31</v>
          </cell>
        </row>
        <row r="123">
          <cell r="M123" t="str">
            <v>FR26.750.501</v>
          </cell>
          <cell r="S123">
            <v>42580</v>
          </cell>
          <cell r="T123">
            <v>4</v>
          </cell>
          <cell r="W123">
            <v>31</v>
          </cell>
        </row>
        <row r="124">
          <cell r="M124" t="str">
            <v>FR25.460.416</v>
          </cell>
          <cell r="S124">
            <v>42576</v>
          </cell>
          <cell r="T124">
            <v>35</v>
          </cell>
          <cell r="W124">
            <v>31</v>
          </cell>
        </row>
        <row r="125">
          <cell r="M125" t="str">
            <v>FR26.750.501</v>
          </cell>
          <cell r="S125">
            <v>42576</v>
          </cell>
          <cell r="T125">
            <v>38</v>
          </cell>
          <cell r="W125">
            <v>31</v>
          </cell>
        </row>
        <row r="126">
          <cell r="M126" t="str">
            <v>FR26.750.501</v>
          </cell>
          <cell r="S126">
            <v>42577</v>
          </cell>
          <cell r="T126">
            <v>2</v>
          </cell>
          <cell r="W126">
            <v>31</v>
          </cell>
        </row>
        <row r="127">
          <cell r="M127" t="str">
            <v>FR26.750.501</v>
          </cell>
          <cell r="S127">
            <v>42578</v>
          </cell>
          <cell r="T127">
            <v>2</v>
          </cell>
          <cell r="W127">
            <v>31</v>
          </cell>
        </row>
        <row r="128">
          <cell r="M128" t="str">
            <v>FR26.750.501</v>
          </cell>
          <cell r="S128">
            <v>42579</v>
          </cell>
          <cell r="T128">
            <v>2</v>
          </cell>
          <cell r="W128">
            <v>31</v>
          </cell>
        </row>
        <row r="129">
          <cell r="M129" t="str">
            <v>FR26.750.501</v>
          </cell>
          <cell r="S129">
            <v>42580</v>
          </cell>
          <cell r="T129">
            <v>2</v>
          </cell>
          <cell r="W129">
            <v>31</v>
          </cell>
        </row>
        <row r="130">
          <cell r="M130" t="str">
            <v>FR26.150.524</v>
          </cell>
          <cell r="S130">
            <v>42573</v>
          </cell>
          <cell r="T130">
            <v>2</v>
          </cell>
          <cell r="W130">
            <v>30</v>
          </cell>
        </row>
        <row r="131">
          <cell r="M131" t="str">
            <v>FR26.073.503</v>
          </cell>
          <cell r="S131">
            <v>42576</v>
          </cell>
          <cell r="T131">
            <v>0</v>
          </cell>
          <cell r="W131">
            <v>31</v>
          </cell>
        </row>
        <row r="132">
          <cell r="M132" t="str">
            <v>FR26.073.503</v>
          </cell>
          <cell r="S132">
            <v>42577</v>
          </cell>
          <cell r="T132">
            <v>0</v>
          </cell>
          <cell r="W132">
            <v>31</v>
          </cell>
        </row>
        <row r="133">
          <cell r="M133" t="str">
            <v>FR26.073.503</v>
          </cell>
          <cell r="S133">
            <v>42578</v>
          </cell>
          <cell r="T133">
            <v>0</v>
          </cell>
          <cell r="W133">
            <v>31</v>
          </cell>
        </row>
        <row r="134">
          <cell r="M134" t="str">
            <v>FR26.073.503</v>
          </cell>
          <cell r="S134">
            <v>42579</v>
          </cell>
          <cell r="T134">
            <v>0</v>
          </cell>
          <cell r="W134">
            <v>31</v>
          </cell>
        </row>
        <row r="135">
          <cell r="M135" t="str">
            <v>FR26.073.503</v>
          </cell>
          <cell r="S135">
            <v>42580</v>
          </cell>
          <cell r="T135">
            <v>0</v>
          </cell>
          <cell r="W135">
            <v>31</v>
          </cell>
        </row>
        <row r="136">
          <cell r="M136" t="str">
            <v>FR25.483.401</v>
          </cell>
          <cell r="S136">
            <v>42576</v>
          </cell>
          <cell r="T136">
            <v>0</v>
          </cell>
          <cell r="W136">
            <v>31</v>
          </cell>
        </row>
        <row r="137">
          <cell r="M137" t="str">
            <v>FR25.483.401</v>
          </cell>
          <cell r="S137">
            <v>42577</v>
          </cell>
          <cell r="T137">
            <v>0</v>
          </cell>
          <cell r="W137">
            <v>31</v>
          </cell>
        </row>
        <row r="138">
          <cell r="M138" t="str">
            <v>FR25.483.401</v>
          </cell>
          <cell r="S138">
            <v>42578</v>
          </cell>
          <cell r="T138">
            <v>0</v>
          </cell>
          <cell r="W138">
            <v>31</v>
          </cell>
        </row>
        <row r="139">
          <cell r="M139" t="str">
            <v>FR25.483.401</v>
          </cell>
          <cell r="S139">
            <v>42579</v>
          </cell>
          <cell r="T139">
            <v>0</v>
          </cell>
          <cell r="W139">
            <v>31</v>
          </cell>
        </row>
        <row r="140">
          <cell r="M140" t="str">
            <v>FR25.483.401</v>
          </cell>
          <cell r="S140">
            <v>42580</v>
          </cell>
          <cell r="T140">
            <v>0</v>
          </cell>
          <cell r="W140">
            <v>31</v>
          </cell>
        </row>
        <row r="141">
          <cell r="M141" t="str">
            <v>FR25.483.501</v>
          </cell>
          <cell r="S141">
            <v>42576</v>
          </cell>
          <cell r="T141">
            <v>0</v>
          </cell>
          <cell r="W141">
            <v>31</v>
          </cell>
        </row>
        <row r="142">
          <cell r="M142" t="str">
            <v>FR25.483.501</v>
          </cell>
          <cell r="S142">
            <v>42577</v>
          </cell>
          <cell r="T142">
            <v>0</v>
          </cell>
          <cell r="W142">
            <v>31</v>
          </cell>
        </row>
        <row r="143">
          <cell r="M143" t="str">
            <v>FR25.483.501</v>
          </cell>
          <cell r="S143">
            <v>42578</v>
          </cell>
          <cell r="T143">
            <v>0</v>
          </cell>
          <cell r="W143">
            <v>31</v>
          </cell>
        </row>
        <row r="144">
          <cell r="M144" t="str">
            <v>FR25.483.501</v>
          </cell>
          <cell r="S144">
            <v>42579</v>
          </cell>
          <cell r="T144">
            <v>0</v>
          </cell>
          <cell r="W144">
            <v>31</v>
          </cell>
        </row>
        <row r="145">
          <cell r="M145" t="str">
            <v>FR25.483.501</v>
          </cell>
          <cell r="S145">
            <v>42580</v>
          </cell>
          <cell r="T145">
            <v>0</v>
          </cell>
          <cell r="W145">
            <v>31</v>
          </cell>
        </row>
        <row r="146">
          <cell r="M146" t="str">
            <v>FR26.060.404</v>
          </cell>
          <cell r="S146">
            <v>42577</v>
          </cell>
          <cell r="T146">
            <v>20</v>
          </cell>
          <cell r="W146">
            <v>31</v>
          </cell>
        </row>
        <row r="147">
          <cell r="M147" t="str">
            <v>FR02.532.005</v>
          </cell>
          <cell r="S147">
            <v>42578</v>
          </cell>
          <cell r="T147">
            <v>0</v>
          </cell>
          <cell r="W147">
            <v>31</v>
          </cell>
        </row>
        <row r="148">
          <cell r="M148" t="str">
            <v>FR26.750.701</v>
          </cell>
          <cell r="S148">
            <v>42573</v>
          </cell>
          <cell r="T148">
            <v>0</v>
          </cell>
          <cell r="W148">
            <v>30</v>
          </cell>
        </row>
        <row r="149">
          <cell r="M149" t="str">
            <v>FR26.750.702</v>
          </cell>
          <cell r="S149">
            <v>42573</v>
          </cell>
          <cell r="T149">
            <v>20</v>
          </cell>
          <cell r="W149">
            <v>30</v>
          </cell>
        </row>
        <row r="150">
          <cell r="M150" t="str">
            <v>FR26.750.801</v>
          </cell>
          <cell r="S150">
            <v>42573</v>
          </cell>
          <cell r="T150">
            <v>0</v>
          </cell>
          <cell r="W150">
            <v>30</v>
          </cell>
        </row>
        <row r="151">
          <cell r="M151" t="str">
            <v>FR25.720.801</v>
          </cell>
          <cell r="S151">
            <v>42573</v>
          </cell>
          <cell r="T151">
            <v>0</v>
          </cell>
          <cell r="W151">
            <v>30</v>
          </cell>
        </row>
        <row r="152">
          <cell r="M152" t="str">
            <v>FR25.720.701</v>
          </cell>
          <cell r="S152">
            <v>42573</v>
          </cell>
          <cell r="T152">
            <v>0</v>
          </cell>
          <cell r="W152">
            <v>30</v>
          </cell>
        </row>
        <row r="153">
          <cell r="M153" t="str">
            <v>FR26.230.702</v>
          </cell>
          <cell r="S153">
            <v>42573</v>
          </cell>
          <cell r="T153">
            <v>12</v>
          </cell>
          <cell r="W153">
            <v>30</v>
          </cell>
        </row>
        <row r="154">
          <cell r="M154" t="str">
            <v>FR25.610.702</v>
          </cell>
          <cell r="S154">
            <v>42573</v>
          </cell>
          <cell r="T154">
            <v>12</v>
          </cell>
          <cell r="W154">
            <v>30</v>
          </cell>
        </row>
        <row r="155">
          <cell r="M155" t="str">
            <v>FR25.630.801</v>
          </cell>
          <cell r="S155">
            <v>42573</v>
          </cell>
          <cell r="T155">
            <v>0</v>
          </cell>
          <cell r="W155">
            <v>30</v>
          </cell>
        </row>
        <row r="156">
          <cell r="M156" t="str">
            <v>FR25.600.861</v>
          </cell>
          <cell r="S156">
            <v>42573</v>
          </cell>
          <cell r="T156">
            <v>60</v>
          </cell>
          <cell r="W156">
            <v>30</v>
          </cell>
        </row>
        <row r="157">
          <cell r="M157" t="str">
            <v>FR25.600.761</v>
          </cell>
          <cell r="S157">
            <v>42573</v>
          </cell>
          <cell r="T157">
            <v>120</v>
          </cell>
          <cell r="W157">
            <v>30</v>
          </cell>
        </row>
        <row r="158">
          <cell r="M158" t="str">
            <v>FR25.600.701</v>
          </cell>
          <cell r="S158">
            <v>42573</v>
          </cell>
          <cell r="T158">
            <v>51</v>
          </cell>
          <cell r="W158">
            <v>30</v>
          </cell>
        </row>
        <row r="159">
          <cell r="M159" t="str">
            <v>FR25.700.801</v>
          </cell>
          <cell r="S159">
            <v>42573</v>
          </cell>
          <cell r="T159">
            <v>0</v>
          </cell>
          <cell r="W159">
            <v>30</v>
          </cell>
        </row>
        <row r="160">
          <cell r="M160" t="str">
            <v>FR25.890.802</v>
          </cell>
          <cell r="S160">
            <v>42573</v>
          </cell>
          <cell r="T160">
            <v>0</v>
          </cell>
          <cell r="W160">
            <v>30</v>
          </cell>
        </row>
        <row r="161">
          <cell r="M161" t="str">
            <v>FR25.890.702</v>
          </cell>
          <cell r="S161">
            <v>42573</v>
          </cell>
          <cell r="T161">
            <v>84</v>
          </cell>
          <cell r="W161">
            <v>30</v>
          </cell>
        </row>
        <row r="162">
          <cell r="M162" t="str">
            <v>FR25.950.702</v>
          </cell>
          <cell r="S162">
            <v>42573</v>
          </cell>
          <cell r="T162">
            <v>12</v>
          </cell>
          <cell r="W162">
            <v>30</v>
          </cell>
        </row>
        <row r="163">
          <cell r="M163" t="str">
            <v>FR25.310.801</v>
          </cell>
          <cell r="S163">
            <v>42573</v>
          </cell>
          <cell r="T163">
            <v>0</v>
          </cell>
          <cell r="W163">
            <v>30</v>
          </cell>
        </row>
        <row r="164">
          <cell r="M164" t="str">
            <v>FR25.310.803</v>
          </cell>
          <cell r="S164">
            <v>42573</v>
          </cell>
          <cell r="T164">
            <v>0</v>
          </cell>
          <cell r="W164">
            <v>30</v>
          </cell>
        </row>
        <row r="165">
          <cell r="M165" t="str">
            <v>FR25.310.701</v>
          </cell>
          <cell r="S165">
            <v>42573</v>
          </cell>
          <cell r="T165">
            <v>90</v>
          </cell>
          <cell r="W165">
            <v>30</v>
          </cell>
        </row>
        <row r="166">
          <cell r="M166" t="str">
            <v>FR25.460.804</v>
          </cell>
          <cell r="S166">
            <v>42573</v>
          </cell>
          <cell r="T166">
            <v>114</v>
          </cell>
          <cell r="W166">
            <v>30</v>
          </cell>
        </row>
        <row r="167">
          <cell r="M167" t="str">
            <v>FR25.460.808</v>
          </cell>
          <cell r="S167">
            <v>42573</v>
          </cell>
          <cell r="T167">
            <v>19</v>
          </cell>
          <cell r="W167">
            <v>30</v>
          </cell>
        </row>
        <row r="168">
          <cell r="M168" t="str">
            <v>FR25.460.810</v>
          </cell>
          <cell r="S168">
            <v>42573</v>
          </cell>
          <cell r="T168">
            <v>38</v>
          </cell>
          <cell r="W168">
            <v>30</v>
          </cell>
        </row>
        <row r="169">
          <cell r="M169" t="str">
            <v>FR25.460.704</v>
          </cell>
          <cell r="S169">
            <v>42573</v>
          </cell>
          <cell r="T169">
            <v>19</v>
          </cell>
          <cell r="W169">
            <v>30</v>
          </cell>
        </row>
        <row r="170">
          <cell r="M170" t="str">
            <v>FR25.460.708</v>
          </cell>
          <cell r="S170">
            <v>42573</v>
          </cell>
          <cell r="T170">
            <v>19</v>
          </cell>
          <cell r="W170">
            <v>30</v>
          </cell>
        </row>
        <row r="171">
          <cell r="M171" t="str">
            <v>FR25.460.710</v>
          </cell>
          <cell r="S171">
            <v>42573</v>
          </cell>
          <cell r="T171">
            <v>76</v>
          </cell>
          <cell r="W171">
            <v>30</v>
          </cell>
        </row>
        <row r="172">
          <cell r="M172" t="str">
            <v>FR25.460.712</v>
          </cell>
          <cell r="S172">
            <v>42573</v>
          </cell>
          <cell r="T172">
            <v>38</v>
          </cell>
          <cell r="W172">
            <v>30</v>
          </cell>
        </row>
        <row r="173">
          <cell r="M173" t="str">
            <v>FR26.110.802</v>
          </cell>
          <cell r="S173">
            <v>42573</v>
          </cell>
          <cell r="T173">
            <v>0</v>
          </cell>
          <cell r="W173">
            <v>30</v>
          </cell>
        </row>
        <row r="174">
          <cell r="M174" t="str">
            <v>FR26.110.702</v>
          </cell>
          <cell r="S174">
            <v>42573</v>
          </cell>
          <cell r="T174">
            <v>12</v>
          </cell>
          <cell r="W174">
            <v>30</v>
          </cell>
        </row>
        <row r="175">
          <cell r="M175" t="str">
            <v>FR25.510.701</v>
          </cell>
          <cell r="S175">
            <v>42573</v>
          </cell>
          <cell r="T175">
            <v>60</v>
          </cell>
          <cell r="W175">
            <v>30</v>
          </cell>
        </row>
        <row r="176">
          <cell r="M176" t="str">
            <v>FR25.520.801</v>
          </cell>
          <cell r="S176">
            <v>42573</v>
          </cell>
          <cell r="T176">
            <v>15</v>
          </cell>
          <cell r="W176">
            <v>30</v>
          </cell>
        </row>
        <row r="177">
          <cell r="M177" t="str">
            <v>FR25.530.701</v>
          </cell>
          <cell r="S177">
            <v>42573</v>
          </cell>
          <cell r="T177">
            <v>15</v>
          </cell>
          <cell r="W177">
            <v>30</v>
          </cell>
        </row>
        <row r="178">
          <cell r="M178" t="str">
            <v>FR50.850.000.00</v>
          </cell>
          <cell r="S178">
            <v>42572</v>
          </cell>
          <cell r="T178">
            <v>1000</v>
          </cell>
          <cell r="W178">
            <v>30</v>
          </cell>
        </row>
        <row r="179">
          <cell r="M179" t="str">
            <v>FR58.038.000.10</v>
          </cell>
          <cell r="S179">
            <v>42572</v>
          </cell>
          <cell r="T179">
            <v>900</v>
          </cell>
          <cell r="W179">
            <v>30</v>
          </cell>
        </row>
        <row r="180">
          <cell r="M180" t="str">
            <v>FR61.038.000.00</v>
          </cell>
          <cell r="S180">
            <v>42572</v>
          </cell>
          <cell r="T180">
            <v>2000</v>
          </cell>
          <cell r="W180">
            <v>30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 Plan"/>
      <sheetName val="T87"/>
      <sheetName val="L494"/>
      <sheetName val="B787"/>
      <sheetName val="TB8"/>
      <sheetName val="TVOX"/>
      <sheetName val="RT6 "/>
      <sheetName val="D91 JAG L322 X10"/>
      <sheetName val="GLOBAL D_TRUNK"/>
      <sheetName val="GLOBAL D_FENDER"/>
      <sheetName val="KFB"/>
      <sheetName val="Data_Capacity KFB"/>
      <sheetName val="Besoins Comp KFB"/>
      <sheetName val="Appro_KFB"/>
      <sheetName val="Data_Capacity B787 MV"/>
      <sheetName val="Besoins Comp B787 MV"/>
      <sheetName val="Appro_B787 MV"/>
      <sheetName val="Stock par ref"/>
      <sheetName val="Stock par famille"/>
      <sheetName val="Prod par ref"/>
      <sheetName val="Datas refs"/>
      <sheetName val="Datas Capacitaire Assy"/>
      <sheetName val="Check-Stock"/>
      <sheetName val="Demande client"/>
      <sheetName val="Data Reporting PD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G1">
            <v>8</v>
          </cell>
          <cell r="H1">
            <v>9</v>
          </cell>
        </row>
        <row r="2">
          <cell r="E2" t="str">
            <v>Week Number</v>
          </cell>
          <cell r="F2" t="str">
            <v>Price</v>
          </cell>
          <cell r="G2">
            <v>30</v>
          </cell>
          <cell r="H2">
            <v>31</v>
          </cell>
        </row>
        <row r="3">
          <cell r="E3" t="str">
            <v>Week Starting</v>
          </cell>
          <cell r="F3"/>
          <cell r="G3">
            <v>42576</v>
          </cell>
          <cell r="H3">
            <v>42583</v>
          </cell>
        </row>
        <row r="4">
          <cell r="E4"/>
          <cell r="F4"/>
          <cell r="G4"/>
          <cell r="H4"/>
        </row>
        <row r="5">
          <cell r="E5" t="str">
            <v>FR26.310.202</v>
          </cell>
          <cell r="F5">
            <v>18.199459999999998</v>
          </cell>
          <cell r="G5">
            <v>0</v>
          </cell>
          <cell r="H5">
            <v>0</v>
          </cell>
        </row>
        <row r="6">
          <cell r="E6" t="str">
            <v>FR26.319.402</v>
          </cell>
          <cell r="F6">
            <v>18.199459999999998</v>
          </cell>
          <cell r="G6">
            <v>79</v>
          </cell>
          <cell r="H6">
            <v>79</v>
          </cell>
        </row>
        <row r="7">
          <cell r="E7" t="str">
            <v>FR26.310.102</v>
          </cell>
          <cell r="F7">
            <v>18.199459999999998</v>
          </cell>
          <cell r="G7">
            <v>0</v>
          </cell>
          <cell r="H7">
            <v>0</v>
          </cell>
        </row>
        <row r="8">
          <cell r="E8" t="str">
            <v>FR26.319.502</v>
          </cell>
          <cell r="F8">
            <v>18.199459999999998</v>
          </cell>
          <cell r="G8">
            <v>115</v>
          </cell>
          <cell r="H8">
            <v>115</v>
          </cell>
        </row>
        <row r="9">
          <cell r="E9" t="str">
            <v>FR26.540.102</v>
          </cell>
          <cell r="F9">
            <v>22.967029999999998</v>
          </cell>
          <cell r="G9">
            <v>1695</v>
          </cell>
          <cell r="H9">
            <v>1695</v>
          </cell>
        </row>
        <row r="10">
          <cell r="E10" t="str">
            <v>FR26.540.202</v>
          </cell>
          <cell r="F10">
            <v>22.967029999999998</v>
          </cell>
          <cell r="G10">
            <v>1702</v>
          </cell>
          <cell r="H10">
            <v>1702</v>
          </cell>
        </row>
        <row r="11">
          <cell r="E11" t="str">
            <v>FR26.290.202</v>
          </cell>
          <cell r="F11">
            <v>47.109389999999998</v>
          </cell>
          <cell r="G11">
            <v>1285</v>
          </cell>
          <cell r="H11">
            <v>1285</v>
          </cell>
        </row>
        <row r="12">
          <cell r="E12" t="str">
            <v>FR26.299.402</v>
          </cell>
          <cell r="F12">
            <v>47.109389999999998</v>
          </cell>
          <cell r="G12">
            <v>18</v>
          </cell>
          <cell r="H12">
            <v>-14</v>
          </cell>
        </row>
        <row r="13">
          <cell r="E13" t="str">
            <v>FR26.290.102</v>
          </cell>
          <cell r="F13">
            <v>47.200110000000002</v>
          </cell>
          <cell r="G13">
            <v>1204</v>
          </cell>
          <cell r="H13">
            <v>1204</v>
          </cell>
        </row>
        <row r="14">
          <cell r="E14" t="str">
            <v>FR26.299.502</v>
          </cell>
          <cell r="F14">
            <v>47.200110000000002</v>
          </cell>
          <cell r="G14">
            <v>55</v>
          </cell>
          <cell r="H14">
            <v>55</v>
          </cell>
        </row>
        <row r="15">
          <cell r="E15" t="str">
            <v>FR26.389.402</v>
          </cell>
          <cell r="F15">
            <v>8.7625700000000002</v>
          </cell>
          <cell r="G15" t="e">
            <v>#REF!</v>
          </cell>
          <cell r="H15" t="e">
            <v>#REF!</v>
          </cell>
        </row>
        <row r="16">
          <cell r="E16" t="str">
            <v>FR26.389.502</v>
          </cell>
          <cell r="F16">
            <v>8.7668300000000006</v>
          </cell>
          <cell r="G16" t="e">
            <v>#REF!</v>
          </cell>
          <cell r="H16" t="e">
            <v>#REF!</v>
          </cell>
        </row>
        <row r="17">
          <cell r="E17" t="str">
            <v>FR26.380.104</v>
          </cell>
          <cell r="F17">
            <v>8.4650800000000004</v>
          </cell>
          <cell r="G17" t="e">
            <v>#REF!</v>
          </cell>
          <cell r="H17" t="e">
            <v>#REF!</v>
          </cell>
        </row>
        <row r="18">
          <cell r="E18" t="str">
            <v>FR26.380.204</v>
          </cell>
          <cell r="F18">
            <v>8.46082</v>
          </cell>
          <cell r="G18" t="e">
            <v>#REF!</v>
          </cell>
          <cell r="H18" t="e">
            <v>#REF!</v>
          </cell>
        </row>
        <row r="19">
          <cell r="E19" t="str">
            <v>FR26.049.402</v>
          </cell>
          <cell r="F19">
            <v>29.287880000000001</v>
          </cell>
          <cell r="G19">
            <v>5</v>
          </cell>
          <cell r="H19">
            <v>5</v>
          </cell>
        </row>
        <row r="20">
          <cell r="E20" t="str">
            <v>FR26.049.502</v>
          </cell>
          <cell r="F20">
            <v>29.301740000000002</v>
          </cell>
          <cell r="G20">
            <v>45</v>
          </cell>
          <cell r="H20">
            <v>45</v>
          </cell>
        </row>
        <row r="21">
          <cell r="E21" t="str">
            <v>FR26.049.404</v>
          </cell>
          <cell r="F21">
            <v>23.360799999999998</v>
          </cell>
          <cell r="G21">
            <v>64</v>
          </cell>
          <cell r="H21">
            <v>64</v>
          </cell>
        </row>
        <row r="22">
          <cell r="E22" t="str">
            <v>FR26.049.504</v>
          </cell>
          <cell r="F22">
            <v>23.296169999999996</v>
          </cell>
          <cell r="G22">
            <v>46</v>
          </cell>
          <cell r="H22">
            <v>46</v>
          </cell>
        </row>
        <row r="23">
          <cell r="E23" t="str">
            <v>FR26.159.404</v>
          </cell>
          <cell r="F23">
            <v>58.495010000000001</v>
          </cell>
          <cell r="G23">
            <v>0</v>
          </cell>
          <cell r="H23">
            <v>0</v>
          </cell>
        </row>
        <row r="24">
          <cell r="E24" t="str">
            <v>FR26.159.404.A</v>
          </cell>
          <cell r="F24">
            <v>58.495010000000001</v>
          </cell>
          <cell r="G24">
            <v>5</v>
          </cell>
          <cell r="H24">
            <v>5</v>
          </cell>
        </row>
        <row r="25">
          <cell r="E25" t="str">
            <v>FR26.159.406</v>
          </cell>
          <cell r="F25">
            <v>65.117010000000008</v>
          </cell>
          <cell r="G25">
            <v>32</v>
          </cell>
          <cell r="H25">
            <v>32</v>
          </cell>
        </row>
        <row r="26">
          <cell r="E26" t="str">
            <v>FR26.159.406.A</v>
          </cell>
          <cell r="F26">
            <v>65.117010000000008</v>
          </cell>
          <cell r="G26">
            <v>0</v>
          </cell>
          <cell r="H26">
            <v>0</v>
          </cell>
        </row>
        <row r="27">
          <cell r="E27" t="str">
            <v>FR26.159.408</v>
          </cell>
          <cell r="F27">
            <v>58.479030000000002</v>
          </cell>
          <cell r="G27">
            <v>28</v>
          </cell>
          <cell r="H27">
            <v>28</v>
          </cell>
        </row>
        <row r="28">
          <cell r="E28" t="str">
            <v>FR26.159.408.A</v>
          </cell>
          <cell r="F28">
            <v>58.479030000000002</v>
          </cell>
          <cell r="G28">
            <v>3</v>
          </cell>
          <cell r="H28">
            <v>3</v>
          </cell>
        </row>
        <row r="29">
          <cell r="E29" t="str">
            <v>FR26.159.410</v>
          </cell>
          <cell r="F29">
            <v>65.117010000000008</v>
          </cell>
          <cell r="G29">
            <v>1</v>
          </cell>
          <cell r="H29">
            <v>1</v>
          </cell>
        </row>
        <row r="30">
          <cell r="E30" t="str">
            <v>FR26.159.412</v>
          </cell>
          <cell r="F30">
            <v>58.479030000000002</v>
          </cell>
          <cell r="G30">
            <v>192</v>
          </cell>
          <cell r="H30">
            <v>162</v>
          </cell>
        </row>
        <row r="31">
          <cell r="E31" t="str">
            <v>FR26.159.422</v>
          </cell>
          <cell r="F31">
            <v>65.132980000000003</v>
          </cell>
          <cell r="G31">
            <v>63</v>
          </cell>
          <cell r="H31">
            <v>63</v>
          </cell>
        </row>
        <row r="32">
          <cell r="E32" t="str">
            <v>FR26.159.424</v>
          </cell>
          <cell r="F32">
            <v>58.495010000000001</v>
          </cell>
          <cell r="G32">
            <v>47</v>
          </cell>
          <cell r="H32">
            <v>17</v>
          </cell>
        </row>
        <row r="33">
          <cell r="E33" t="str">
            <v>FR26.159.402</v>
          </cell>
          <cell r="F33">
            <v>65.132980000000003</v>
          </cell>
          <cell r="G33">
            <v>0</v>
          </cell>
          <cell r="H33">
            <v>0</v>
          </cell>
        </row>
        <row r="34">
          <cell r="E34" t="str">
            <v>FR26.159.402.A</v>
          </cell>
          <cell r="F34">
            <v>65.132980000000003</v>
          </cell>
          <cell r="G34">
            <v>2</v>
          </cell>
          <cell r="H34">
            <v>2</v>
          </cell>
        </row>
        <row r="35">
          <cell r="E35" t="str">
            <v>FR26.159.502</v>
          </cell>
          <cell r="F35">
            <v>65.161820000000006</v>
          </cell>
          <cell r="G35">
            <v>0</v>
          </cell>
          <cell r="H35">
            <v>0</v>
          </cell>
        </row>
        <row r="36">
          <cell r="E36" t="str">
            <v>FR26.159.502.A</v>
          </cell>
          <cell r="F36">
            <v>65.161820000000006</v>
          </cell>
          <cell r="G36">
            <v>6</v>
          </cell>
          <cell r="H36">
            <v>6</v>
          </cell>
        </row>
        <row r="37">
          <cell r="E37" t="str">
            <v>FR26.159.504</v>
          </cell>
          <cell r="F37">
            <v>58.52384</v>
          </cell>
          <cell r="G37">
            <v>11</v>
          </cell>
          <cell r="H37">
            <v>11</v>
          </cell>
        </row>
        <row r="38">
          <cell r="E38" t="str">
            <v>FR26.159.504.A</v>
          </cell>
          <cell r="F38">
            <v>58.52384</v>
          </cell>
          <cell r="G38">
            <v>0</v>
          </cell>
          <cell r="H38">
            <v>0</v>
          </cell>
        </row>
        <row r="39">
          <cell r="E39" t="str">
            <v>FR26.159.506</v>
          </cell>
          <cell r="F39">
            <v>65.145839999999993</v>
          </cell>
          <cell r="G39">
            <v>0</v>
          </cell>
          <cell r="H39">
            <v>0</v>
          </cell>
        </row>
        <row r="40">
          <cell r="E40" t="str">
            <v>FR26.159.506.A</v>
          </cell>
          <cell r="F40">
            <v>65.145839999999993</v>
          </cell>
          <cell r="G40">
            <v>0</v>
          </cell>
          <cell r="H40">
            <v>0</v>
          </cell>
        </row>
        <row r="41">
          <cell r="E41" t="str">
            <v>FR26.159.508</v>
          </cell>
          <cell r="F41">
            <v>58.50788</v>
          </cell>
          <cell r="G41">
            <v>0</v>
          </cell>
          <cell r="H41">
            <v>0</v>
          </cell>
        </row>
        <row r="42">
          <cell r="E42" t="str">
            <v>FR26.159.508.A</v>
          </cell>
          <cell r="F42">
            <v>58.50788</v>
          </cell>
          <cell r="G42">
            <v>0</v>
          </cell>
          <cell r="H42">
            <v>0</v>
          </cell>
        </row>
        <row r="43">
          <cell r="E43" t="str">
            <v>FR26.159.510</v>
          </cell>
          <cell r="F43">
            <v>65.145839999999993</v>
          </cell>
          <cell r="G43">
            <v>33</v>
          </cell>
          <cell r="H43">
            <v>33</v>
          </cell>
        </row>
        <row r="44">
          <cell r="E44" t="str">
            <v>FR26.159.512</v>
          </cell>
          <cell r="F44">
            <v>58.50788</v>
          </cell>
          <cell r="G44">
            <v>30</v>
          </cell>
          <cell r="H44">
            <v>0</v>
          </cell>
        </row>
        <row r="45">
          <cell r="E45" t="str">
            <v>FR26.159.522</v>
          </cell>
          <cell r="F45">
            <v>65.161820000000006</v>
          </cell>
          <cell r="G45">
            <v>0</v>
          </cell>
          <cell r="H45">
            <v>0</v>
          </cell>
        </row>
        <row r="46">
          <cell r="E46" t="str">
            <v>FR26.159.524</v>
          </cell>
          <cell r="F46">
            <v>58.52384</v>
          </cell>
          <cell r="G46">
            <v>45</v>
          </cell>
          <cell r="H46">
            <v>15</v>
          </cell>
        </row>
        <row r="47">
          <cell r="E47" t="str">
            <v>FR26.289.402</v>
          </cell>
          <cell r="F47">
            <v>25.498189999999997</v>
          </cell>
          <cell r="G47">
            <v>0</v>
          </cell>
          <cell r="H47">
            <v>0</v>
          </cell>
        </row>
        <row r="48">
          <cell r="E48" t="str">
            <v>FR26.289.502</v>
          </cell>
          <cell r="F48">
            <v>25.500979999999998</v>
          </cell>
          <cell r="G48">
            <v>0</v>
          </cell>
          <cell r="H48">
            <v>0</v>
          </cell>
        </row>
        <row r="49">
          <cell r="E49" t="str">
            <v>FR26.069.412</v>
          </cell>
          <cell r="F49">
            <v>79.418580000000006</v>
          </cell>
          <cell r="G49">
            <v>8</v>
          </cell>
          <cell r="H49">
            <v>8</v>
          </cell>
        </row>
        <row r="50">
          <cell r="E50" t="str">
            <v>FR26.069.512</v>
          </cell>
          <cell r="F50">
            <v>54.393260000000005</v>
          </cell>
          <cell r="G50">
            <v>60</v>
          </cell>
          <cell r="H50">
            <v>60</v>
          </cell>
        </row>
        <row r="51">
          <cell r="E51" t="str">
            <v>FR26.069.404</v>
          </cell>
          <cell r="F51">
            <v>23.840229999999998</v>
          </cell>
          <cell r="G51">
            <v>-5</v>
          </cell>
          <cell r="H51">
            <v>-5</v>
          </cell>
        </row>
        <row r="52">
          <cell r="E52" t="str">
            <v>FR26.069.504</v>
          </cell>
          <cell r="F52">
            <v>23.869169999999997</v>
          </cell>
          <cell r="G52">
            <v>71</v>
          </cell>
          <cell r="H52">
            <v>71</v>
          </cell>
        </row>
        <row r="53">
          <cell r="E53" t="str">
            <v>FR26.119.402</v>
          </cell>
          <cell r="F53">
            <v>9.32057</v>
          </cell>
          <cell r="G53">
            <v>113</v>
          </cell>
          <cell r="H53">
            <v>33</v>
          </cell>
        </row>
        <row r="54">
          <cell r="E54" t="str">
            <v>FR26.119.502</v>
          </cell>
          <cell r="F54">
            <v>9.3207199999999997</v>
          </cell>
          <cell r="G54">
            <v>330</v>
          </cell>
          <cell r="H54">
            <v>195</v>
          </cell>
        </row>
        <row r="55">
          <cell r="E55" t="str">
            <v>FR26.320.202</v>
          </cell>
          <cell r="F55">
            <v>39.265650000000001</v>
          </cell>
          <cell r="G55">
            <v>4226</v>
          </cell>
          <cell r="H55">
            <v>3122</v>
          </cell>
        </row>
        <row r="56">
          <cell r="E56" t="str">
            <v>FR26.329.402</v>
          </cell>
          <cell r="F56">
            <v>38.482150000000004</v>
          </cell>
          <cell r="G56">
            <v>113</v>
          </cell>
          <cell r="H56">
            <v>53</v>
          </cell>
        </row>
        <row r="57">
          <cell r="E57" t="str">
            <v>FR26.329.402.A</v>
          </cell>
          <cell r="F57">
            <v>38.482150000000004</v>
          </cell>
          <cell r="G57">
            <v>3</v>
          </cell>
          <cell r="H57">
            <v>3</v>
          </cell>
        </row>
        <row r="58">
          <cell r="E58" t="str">
            <v>FR26.320.102</v>
          </cell>
          <cell r="F58">
            <v>39.265599999999999</v>
          </cell>
          <cell r="G58">
            <v>4232</v>
          </cell>
          <cell r="H58">
            <v>3128</v>
          </cell>
        </row>
        <row r="59">
          <cell r="E59" t="str">
            <v>FR26.329.502</v>
          </cell>
          <cell r="F59">
            <v>38.482099999999996</v>
          </cell>
          <cell r="G59">
            <v>117</v>
          </cell>
          <cell r="H59">
            <v>57</v>
          </cell>
        </row>
        <row r="60">
          <cell r="E60" t="str">
            <v>FR26.329.502.A</v>
          </cell>
          <cell r="F60">
            <v>38.482099999999996</v>
          </cell>
          <cell r="G60">
            <v>3</v>
          </cell>
          <cell r="H60">
            <v>3</v>
          </cell>
        </row>
        <row r="61">
          <cell r="E61" t="str">
            <v>FR26.320.104</v>
          </cell>
          <cell r="F61">
            <v>38.70449</v>
          </cell>
          <cell r="G61">
            <v>720</v>
          </cell>
          <cell r="H61">
            <v>624</v>
          </cell>
        </row>
        <row r="62">
          <cell r="E62" t="str">
            <v>FR26.320.204</v>
          </cell>
          <cell r="F62">
            <v>38.704540000000001</v>
          </cell>
          <cell r="G62">
            <v>720</v>
          </cell>
          <cell r="H62">
            <v>624</v>
          </cell>
        </row>
        <row r="63">
          <cell r="E63" t="str">
            <v>FR26.329.504</v>
          </cell>
          <cell r="F63">
            <v>37.920989999999996</v>
          </cell>
          <cell r="G63">
            <v>188</v>
          </cell>
          <cell r="H63">
            <v>188</v>
          </cell>
        </row>
        <row r="64">
          <cell r="E64" t="str">
            <v>FR26.329.404</v>
          </cell>
          <cell r="F64">
            <v>37.921039999999998</v>
          </cell>
          <cell r="G64">
            <v>230</v>
          </cell>
          <cell r="H64">
            <v>230</v>
          </cell>
        </row>
        <row r="65">
          <cell r="E65" t="str">
            <v>FR26.230.202</v>
          </cell>
          <cell r="F65">
            <v>31.817270000000001</v>
          </cell>
          <cell r="G65">
            <v>0</v>
          </cell>
          <cell r="H65">
            <v>0</v>
          </cell>
        </row>
        <row r="66">
          <cell r="E66" t="str">
            <v>FR26.239.402</v>
          </cell>
          <cell r="F66">
            <v>31.817270000000001</v>
          </cell>
          <cell r="G66">
            <v>-1</v>
          </cell>
          <cell r="H66">
            <v>-1</v>
          </cell>
        </row>
        <row r="67">
          <cell r="E67" t="str">
            <v>FR26.230.102</v>
          </cell>
          <cell r="F67">
            <v>31.848299999999998</v>
          </cell>
          <cell r="G67">
            <v>0</v>
          </cell>
          <cell r="H67">
            <v>0</v>
          </cell>
        </row>
        <row r="68">
          <cell r="E68" t="str">
            <v>FR26.239.502</v>
          </cell>
          <cell r="F68">
            <v>31.848299999999998</v>
          </cell>
          <cell r="G68">
            <v>-12</v>
          </cell>
          <cell r="H68">
            <v>-12</v>
          </cell>
        </row>
        <row r="69">
          <cell r="E69" t="str">
            <v>FR02.532.004</v>
          </cell>
          <cell r="F69">
            <v>1.16035</v>
          </cell>
          <cell r="G69">
            <v>21</v>
          </cell>
          <cell r="H69">
            <v>21</v>
          </cell>
        </row>
        <row r="70">
          <cell r="E70" t="str">
            <v>FR02.532.005</v>
          </cell>
          <cell r="F70">
            <v>0.72728999999999999</v>
          </cell>
          <cell r="G70">
            <v>1680</v>
          </cell>
          <cell r="H70">
            <v>1680</v>
          </cell>
        </row>
        <row r="71">
          <cell r="E71" t="str">
            <v>FR25.899.402</v>
          </cell>
          <cell r="F71">
            <v>15.16089</v>
          </cell>
          <cell r="G71">
            <v>430</v>
          </cell>
          <cell r="H71">
            <v>310</v>
          </cell>
        </row>
        <row r="72">
          <cell r="E72" t="str">
            <v>FR25.899.404</v>
          </cell>
          <cell r="F72">
            <v>15.236129999999999</v>
          </cell>
          <cell r="G72">
            <v>72</v>
          </cell>
          <cell r="H72">
            <v>72</v>
          </cell>
        </row>
        <row r="73">
          <cell r="E73" t="str">
            <v>FR25.899.502</v>
          </cell>
          <cell r="F73">
            <v>15.206620000000001</v>
          </cell>
          <cell r="G73">
            <v>128</v>
          </cell>
          <cell r="H73">
            <v>-22</v>
          </cell>
        </row>
        <row r="74">
          <cell r="E74" t="str">
            <v>FR25.899.504</v>
          </cell>
          <cell r="F74">
            <v>15.205950000000001</v>
          </cell>
          <cell r="G74">
            <v>67</v>
          </cell>
          <cell r="H74">
            <v>67</v>
          </cell>
        </row>
        <row r="75">
          <cell r="E75" t="str">
            <v>FR26.220.210</v>
          </cell>
          <cell r="F75">
            <v>21.424040000000002</v>
          </cell>
          <cell r="G75">
            <v>300</v>
          </cell>
          <cell r="H75">
            <v>306.9897483690587</v>
          </cell>
        </row>
        <row r="76">
          <cell r="E76" t="str">
            <v>FR26.229.410</v>
          </cell>
          <cell r="F76">
            <v>21.424040000000002</v>
          </cell>
          <cell r="G76">
            <v>158</v>
          </cell>
          <cell r="H76">
            <v>138</v>
          </cell>
        </row>
        <row r="77">
          <cell r="E77" t="str">
            <v>FR26.220.110</v>
          </cell>
          <cell r="F77">
            <v>21.423200000000001</v>
          </cell>
          <cell r="G77">
            <v>318</v>
          </cell>
          <cell r="H77">
            <v>318</v>
          </cell>
        </row>
        <row r="78">
          <cell r="E78" t="str">
            <v>FR26.229.510</v>
          </cell>
          <cell r="F78">
            <v>21.423200000000001</v>
          </cell>
          <cell r="G78">
            <v>52</v>
          </cell>
          <cell r="H78">
            <v>52</v>
          </cell>
        </row>
        <row r="79">
          <cell r="E79" t="str">
            <v>FR26.120.202</v>
          </cell>
          <cell r="F79">
            <v>27.860569999999999</v>
          </cell>
          <cell r="G79">
            <v>1131</v>
          </cell>
          <cell r="H79">
            <v>1131</v>
          </cell>
        </row>
        <row r="80">
          <cell r="E80" t="str">
            <v>FR26.129.402</v>
          </cell>
          <cell r="F80">
            <v>27.860569999999999</v>
          </cell>
          <cell r="G80">
            <v>97</v>
          </cell>
          <cell r="H80">
            <v>82</v>
          </cell>
        </row>
        <row r="81">
          <cell r="E81" t="str">
            <v>FR26.120.102</v>
          </cell>
          <cell r="F81">
            <v>27.855910000000002</v>
          </cell>
          <cell r="G81">
            <v>1149</v>
          </cell>
          <cell r="H81">
            <v>1149</v>
          </cell>
        </row>
        <row r="82">
          <cell r="E82" t="str">
            <v>FR26.129.502</v>
          </cell>
          <cell r="F82">
            <v>27.855910000000002</v>
          </cell>
          <cell r="G82">
            <v>103</v>
          </cell>
          <cell r="H82">
            <v>73</v>
          </cell>
        </row>
        <row r="83">
          <cell r="E83" t="str">
            <v>FR26.124.103</v>
          </cell>
          <cell r="F83">
            <v>0.50905999999999996</v>
          </cell>
          <cell r="G83">
            <v>900</v>
          </cell>
          <cell r="H83">
            <v>900</v>
          </cell>
        </row>
        <row r="84">
          <cell r="E84" t="str">
            <v>FR26.124.203</v>
          </cell>
          <cell r="F84">
            <v>0.50905999999999996</v>
          </cell>
          <cell r="G84">
            <v>900</v>
          </cell>
          <cell r="H84">
            <v>900</v>
          </cell>
        </row>
        <row r="85">
          <cell r="E85" t="str">
            <v>FR25.629.401</v>
          </cell>
          <cell r="F85">
            <v>22.539900000000003</v>
          </cell>
          <cell r="G85">
            <v>-16</v>
          </cell>
          <cell r="H85">
            <v>-16</v>
          </cell>
        </row>
        <row r="86">
          <cell r="E86" t="str">
            <v>FR25.629.461</v>
          </cell>
          <cell r="F86">
            <v>5.8747600000000002</v>
          </cell>
          <cell r="G86">
            <v>-6</v>
          </cell>
          <cell r="H86">
            <v>-6</v>
          </cell>
        </row>
        <row r="87">
          <cell r="E87" t="str">
            <v>FR25.629.501</v>
          </cell>
          <cell r="F87">
            <v>22.538679999999999</v>
          </cell>
          <cell r="G87">
            <v>87</v>
          </cell>
          <cell r="H87">
            <v>87</v>
          </cell>
        </row>
        <row r="88">
          <cell r="E88" t="str">
            <v>FR25.629.561</v>
          </cell>
          <cell r="F88">
            <v>5.8747600000000002</v>
          </cell>
          <cell r="G88">
            <v>58</v>
          </cell>
          <cell r="H88">
            <v>58</v>
          </cell>
        </row>
        <row r="89">
          <cell r="E89" t="str">
            <v>FR26.220.212</v>
          </cell>
          <cell r="F89">
            <v>14.590639999999999</v>
          </cell>
          <cell r="G89">
            <v>576</v>
          </cell>
          <cell r="H89">
            <v>576</v>
          </cell>
        </row>
        <row r="90">
          <cell r="E90" t="str">
            <v>FR26.229.412</v>
          </cell>
          <cell r="F90">
            <v>14.590639999999999</v>
          </cell>
          <cell r="G90">
            <v>39</v>
          </cell>
          <cell r="H90">
            <v>39</v>
          </cell>
        </row>
        <row r="91">
          <cell r="E91" t="str">
            <v>FR26.220.112</v>
          </cell>
          <cell r="F91">
            <v>14.60228</v>
          </cell>
          <cell r="G91">
            <v>468</v>
          </cell>
          <cell r="H91">
            <v>468</v>
          </cell>
        </row>
        <row r="92">
          <cell r="E92" t="str">
            <v>FR26.229.512</v>
          </cell>
          <cell r="F92">
            <v>14.60228</v>
          </cell>
          <cell r="G92">
            <v>49</v>
          </cell>
          <cell r="H92">
            <v>49</v>
          </cell>
        </row>
        <row r="93">
          <cell r="E93" t="str">
            <v>FR26.223.101</v>
          </cell>
          <cell r="F93">
            <v>0.19</v>
          </cell>
          <cell r="G93">
            <v>528</v>
          </cell>
          <cell r="H93">
            <v>528</v>
          </cell>
        </row>
        <row r="94">
          <cell r="E94" t="str">
            <v>FR26.223.201</v>
          </cell>
          <cell r="F94">
            <v>0.19</v>
          </cell>
          <cell r="G94">
            <v>720</v>
          </cell>
          <cell r="H94">
            <v>720</v>
          </cell>
        </row>
        <row r="95">
          <cell r="E95" t="str">
            <v>FR26.269.302</v>
          </cell>
          <cell r="F95">
            <v>25.503029999999999</v>
          </cell>
          <cell r="G95">
            <v>25</v>
          </cell>
          <cell r="H95">
            <v>25</v>
          </cell>
        </row>
        <row r="96">
          <cell r="E96" t="str">
            <v>FR26.269.432</v>
          </cell>
          <cell r="F96">
            <v>13.06598</v>
          </cell>
          <cell r="G96">
            <v>10</v>
          </cell>
          <cell r="H96">
            <v>10</v>
          </cell>
        </row>
        <row r="97">
          <cell r="E97" t="str">
            <v>FR26.269.532</v>
          </cell>
          <cell r="F97">
            <v>12.982790000000001</v>
          </cell>
          <cell r="G97">
            <v>28</v>
          </cell>
          <cell r="H97">
            <v>28</v>
          </cell>
        </row>
        <row r="98">
          <cell r="E98" t="str">
            <v>FR26.269.402</v>
          </cell>
          <cell r="F98">
            <v>22.917729999999999</v>
          </cell>
          <cell r="G98">
            <v>4</v>
          </cell>
          <cell r="H98">
            <v>4</v>
          </cell>
        </row>
        <row r="99">
          <cell r="E99" t="str">
            <v>FR26.269.502</v>
          </cell>
          <cell r="F99">
            <v>22.918790000000001</v>
          </cell>
          <cell r="G99">
            <v>2</v>
          </cell>
          <cell r="H99">
            <v>2</v>
          </cell>
        </row>
        <row r="100">
          <cell r="E100" t="str">
            <v>FR26.400.102</v>
          </cell>
          <cell r="F100">
            <v>25.423729999999999</v>
          </cell>
          <cell r="G100">
            <v>540</v>
          </cell>
          <cell r="H100">
            <v>360</v>
          </cell>
        </row>
        <row r="101">
          <cell r="E101" t="str">
            <v>FR26.409.502</v>
          </cell>
          <cell r="F101">
            <v>25.423729999999999</v>
          </cell>
          <cell r="G101">
            <v>411</v>
          </cell>
          <cell r="H101">
            <v>411</v>
          </cell>
        </row>
        <row r="102">
          <cell r="E102" t="str">
            <v>FR26.740.102</v>
          </cell>
          <cell r="F102">
            <v>0</v>
          </cell>
          <cell r="G102">
            <v>0</v>
          </cell>
          <cell r="H102">
            <v>0</v>
          </cell>
        </row>
        <row r="103">
          <cell r="E103" t="str">
            <v>FR26.749.502</v>
          </cell>
          <cell r="F103">
            <v>0</v>
          </cell>
          <cell r="G103">
            <v>0</v>
          </cell>
          <cell r="H103">
            <v>0</v>
          </cell>
        </row>
        <row r="104">
          <cell r="E104" t="str">
            <v>FR26.400.202</v>
          </cell>
          <cell r="F104">
            <v>25.427679999999999</v>
          </cell>
          <cell r="G104">
            <v>540</v>
          </cell>
          <cell r="H104">
            <v>360</v>
          </cell>
        </row>
        <row r="105">
          <cell r="E105" t="str">
            <v>FR26.409.402</v>
          </cell>
          <cell r="F105">
            <v>25.427679999999999</v>
          </cell>
          <cell r="G105">
            <v>329</v>
          </cell>
          <cell r="H105">
            <v>289</v>
          </cell>
        </row>
        <row r="106">
          <cell r="E106" t="str">
            <v>FR26.740.202</v>
          </cell>
          <cell r="F106">
            <v>0</v>
          </cell>
          <cell r="G106">
            <v>0</v>
          </cell>
          <cell r="H106">
            <v>0</v>
          </cell>
        </row>
        <row r="107">
          <cell r="E107" t="str">
            <v>FR26.749.402</v>
          </cell>
          <cell r="F107">
            <v>0</v>
          </cell>
          <cell r="G107">
            <v>0</v>
          </cell>
          <cell r="H107">
            <v>0</v>
          </cell>
        </row>
        <row r="108">
          <cell r="E108" t="str">
            <v>FR26.400.132</v>
          </cell>
          <cell r="F108">
            <v>19.390270000000001</v>
          </cell>
          <cell r="G108">
            <v>432</v>
          </cell>
          <cell r="H108">
            <v>336</v>
          </cell>
        </row>
        <row r="109">
          <cell r="E109" t="str">
            <v>FR26.409.532</v>
          </cell>
          <cell r="F109">
            <v>20.135990000000003</v>
          </cell>
          <cell r="G109">
            <v>165</v>
          </cell>
          <cell r="H109">
            <v>165</v>
          </cell>
        </row>
        <row r="110">
          <cell r="E110" t="str">
            <v>FR26.740.132</v>
          </cell>
          <cell r="F110">
            <v>0</v>
          </cell>
          <cell r="G110">
            <v>0</v>
          </cell>
          <cell r="H110">
            <v>0</v>
          </cell>
        </row>
        <row r="111">
          <cell r="E111" t="str">
            <v>FR26.749.532</v>
          </cell>
          <cell r="F111">
            <v>0</v>
          </cell>
          <cell r="G111">
            <v>0</v>
          </cell>
          <cell r="H111">
            <v>0</v>
          </cell>
        </row>
        <row r="112">
          <cell r="E112" t="str">
            <v>FR26.400.134</v>
          </cell>
          <cell r="F112">
            <v>19.39029</v>
          </cell>
          <cell r="G112">
            <v>192</v>
          </cell>
          <cell r="H112">
            <v>96</v>
          </cell>
        </row>
        <row r="113">
          <cell r="E113" t="str">
            <v>FR26.409.534</v>
          </cell>
          <cell r="F113">
            <v>20.135369999999998</v>
          </cell>
          <cell r="G113">
            <v>15</v>
          </cell>
          <cell r="H113">
            <v>15</v>
          </cell>
        </row>
        <row r="114">
          <cell r="E114" t="str">
            <v>FR26.740.134</v>
          </cell>
          <cell r="F114">
            <v>0</v>
          </cell>
          <cell r="G114">
            <v>0</v>
          </cell>
          <cell r="H114">
            <v>0</v>
          </cell>
        </row>
        <row r="115">
          <cell r="E115" t="str">
            <v>FR26.749.534</v>
          </cell>
          <cell r="F115">
            <v>0</v>
          </cell>
          <cell r="G115">
            <v>0</v>
          </cell>
          <cell r="H115">
            <v>0</v>
          </cell>
        </row>
        <row r="116">
          <cell r="E116" t="str">
            <v>FR26.400.232</v>
          </cell>
          <cell r="F116">
            <v>19.390270000000001</v>
          </cell>
          <cell r="G116">
            <v>384</v>
          </cell>
          <cell r="H116">
            <v>288</v>
          </cell>
        </row>
        <row r="117">
          <cell r="E117" t="str">
            <v>FR26.409.432</v>
          </cell>
          <cell r="F117">
            <v>20.136060000000001</v>
          </cell>
          <cell r="G117">
            <v>115</v>
          </cell>
          <cell r="H117">
            <v>115</v>
          </cell>
        </row>
        <row r="118">
          <cell r="E118" t="str">
            <v>FR26.740.232</v>
          </cell>
          <cell r="F118">
            <v>0</v>
          </cell>
          <cell r="G118">
            <v>0</v>
          </cell>
          <cell r="H118">
            <v>0</v>
          </cell>
        </row>
        <row r="119">
          <cell r="E119" t="str">
            <v>FR26.749.432</v>
          </cell>
          <cell r="F119">
            <v>0</v>
          </cell>
          <cell r="G119">
            <v>0</v>
          </cell>
          <cell r="H119">
            <v>0</v>
          </cell>
        </row>
        <row r="120">
          <cell r="E120" t="str">
            <v>FR26.400.234</v>
          </cell>
          <cell r="F120">
            <v>19.390259999999998</v>
          </cell>
          <cell r="G120">
            <v>144</v>
          </cell>
          <cell r="H120">
            <v>96</v>
          </cell>
        </row>
        <row r="121">
          <cell r="E121" t="str">
            <v>FR26.409.434</v>
          </cell>
          <cell r="F121">
            <v>20.136680000000002</v>
          </cell>
          <cell r="G121">
            <v>25</v>
          </cell>
          <cell r="H121">
            <v>25</v>
          </cell>
        </row>
        <row r="122">
          <cell r="E122" t="str">
            <v>FR26.740.234</v>
          </cell>
          <cell r="F122">
            <v>0</v>
          </cell>
          <cell r="G122">
            <v>0</v>
          </cell>
          <cell r="H122">
            <v>0</v>
          </cell>
        </row>
        <row r="123">
          <cell r="E123" t="str">
            <v>FR26.749.434</v>
          </cell>
          <cell r="F123">
            <v>0</v>
          </cell>
          <cell r="G123">
            <v>0</v>
          </cell>
          <cell r="H123">
            <v>0</v>
          </cell>
        </row>
        <row r="124">
          <cell r="E124" t="str">
            <v>FR26.400.062</v>
          </cell>
          <cell r="F124">
            <v>13.042159999999999</v>
          </cell>
          <cell r="G124">
            <v>546</v>
          </cell>
          <cell r="H124">
            <v>384</v>
          </cell>
        </row>
        <row r="125">
          <cell r="E125" t="str">
            <v>FR26.409.302</v>
          </cell>
          <cell r="F125">
            <v>16.888120000000001</v>
          </cell>
          <cell r="G125">
            <v>24</v>
          </cell>
          <cell r="H125">
            <v>24</v>
          </cell>
        </row>
        <row r="126">
          <cell r="E126" t="str">
            <v>FR26.740.062</v>
          </cell>
          <cell r="F126">
            <v>0</v>
          </cell>
          <cell r="G126">
            <v>0</v>
          </cell>
          <cell r="H126">
            <v>0</v>
          </cell>
        </row>
        <row r="127">
          <cell r="E127" t="str">
            <v>FR26.749.362</v>
          </cell>
          <cell r="F127">
            <v>0</v>
          </cell>
          <cell r="G127">
            <v>0</v>
          </cell>
          <cell r="H127">
            <v>0</v>
          </cell>
        </row>
        <row r="128">
          <cell r="E128" t="str">
            <v>FR26.403.101</v>
          </cell>
          <cell r="F128">
            <v>0.55974000000000002</v>
          </cell>
          <cell r="G128">
            <v>1080</v>
          </cell>
          <cell r="H128">
            <v>720</v>
          </cell>
        </row>
        <row r="129">
          <cell r="E129" t="str">
            <v>FR26.403.201</v>
          </cell>
          <cell r="F129">
            <v>0.55974000000000002</v>
          </cell>
          <cell r="G129">
            <v>720</v>
          </cell>
          <cell r="H129">
            <v>720</v>
          </cell>
        </row>
        <row r="130">
          <cell r="E130" t="str">
            <v>FR26.269.304</v>
          </cell>
          <cell r="F130">
            <v>25.537770000000002</v>
          </cell>
          <cell r="G130">
            <v>14</v>
          </cell>
          <cell r="H130">
            <v>14</v>
          </cell>
        </row>
        <row r="131">
          <cell r="E131" t="str">
            <v>FR26.269.404</v>
          </cell>
          <cell r="F131">
            <v>23.41386</v>
          </cell>
          <cell r="G131">
            <v>355</v>
          </cell>
          <cell r="H131">
            <v>355</v>
          </cell>
        </row>
        <row r="132">
          <cell r="E132" t="str">
            <v>FR26.269.434</v>
          </cell>
          <cell r="F132">
            <v>13.072040000000001</v>
          </cell>
          <cell r="G132">
            <v>603</v>
          </cell>
          <cell r="H132">
            <v>603</v>
          </cell>
        </row>
        <row r="133">
          <cell r="E133" t="str">
            <v>FR26.269.504</v>
          </cell>
          <cell r="F133">
            <v>23.414919999999999</v>
          </cell>
          <cell r="G133">
            <v>490</v>
          </cell>
          <cell r="H133">
            <v>490</v>
          </cell>
        </row>
        <row r="134">
          <cell r="E134" t="str">
            <v>FR26.269.534</v>
          </cell>
          <cell r="F134">
            <v>12.988850000000001</v>
          </cell>
          <cell r="G134">
            <v>113</v>
          </cell>
          <cell r="H134">
            <v>113</v>
          </cell>
        </row>
        <row r="135">
          <cell r="E135" t="str">
            <v>FR26.450.102</v>
          </cell>
          <cell r="F135">
            <v>28.481630000000003</v>
          </cell>
          <cell r="G135">
            <v>2181</v>
          </cell>
          <cell r="H135">
            <v>1317</v>
          </cell>
        </row>
        <row r="136">
          <cell r="E136" t="str">
            <v>FR26.450.202</v>
          </cell>
          <cell r="F136">
            <v>28.503400000000003</v>
          </cell>
          <cell r="G136">
            <v>2154</v>
          </cell>
          <cell r="H136">
            <v>1290</v>
          </cell>
        </row>
        <row r="137">
          <cell r="E137" t="str">
            <v>FR26.450.132</v>
          </cell>
          <cell r="F137">
            <v>13.20837</v>
          </cell>
          <cell r="G137">
            <v>2176</v>
          </cell>
          <cell r="H137">
            <v>1294</v>
          </cell>
        </row>
        <row r="138">
          <cell r="E138" t="str">
            <v>FR26.450.232</v>
          </cell>
          <cell r="F138">
            <v>13.208270000000001</v>
          </cell>
          <cell r="G138">
            <v>2205</v>
          </cell>
          <cell r="H138">
            <v>1323</v>
          </cell>
        </row>
        <row r="139">
          <cell r="E139" t="str">
            <v>FR26.459.502</v>
          </cell>
          <cell r="F139">
            <v>27.818300000000001</v>
          </cell>
          <cell r="G139">
            <v>98</v>
          </cell>
          <cell r="H139">
            <v>98</v>
          </cell>
        </row>
        <row r="140">
          <cell r="E140" t="str">
            <v>FR26.459.402</v>
          </cell>
          <cell r="F140">
            <v>28.503400000000003</v>
          </cell>
          <cell r="G140">
            <v>220</v>
          </cell>
          <cell r="H140">
            <v>220</v>
          </cell>
        </row>
        <row r="141">
          <cell r="E141" t="str">
            <v>FR26.459.532</v>
          </cell>
          <cell r="F141">
            <v>13.20837</v>
          </cell>
          <cell r="G141">
            <v>180</v>
          </cell>
          <cell r="H141">
            <v>180</v>
          </cell>
        </row>
        <row r="142">
          <cell r="E142" t="str">
            <v>FR26.459.432</v>
          </cell>
          <cell r="F142">
            <v>13.208270000000001</v>
          </cell>
          <cell r="G142">
            <v>427</v>
          </cell>
          <cell r="H142">
            <v>407</v>
          </cell>
        </row>
        <row r="143">
          <cell r="E143" t="str">
            <v>FR26.460.102</v>
          </cell>
          <cell r="F143">
            <v>14.844749999999999</v>
          </cell>
          <cell r="G143">
            <v>168</v>
          </cell>
          <cell r="H143">
            <v>168</v>
          </cell>
        </row>
        <row r="144">
          <cell r="E144" t="str">
            <v>FR26.460.202</v>
          </cell>
          <cell r="F144">
            <v>14.84553</v>
          </cell>
          <cell r="G144">
            <v>280</v>
          </cell>
          <cell r="H144">
            <v>280</v>
          </cell>
        </row>
        <row r="145">
          <cell r="E145" t="str">
            <v>FR26.460.112</v>
          </cell>
          <cell r="F145">
            <v>16.957240000000002</v>
          </cell>
          <cell r="G145">
            <v>-532</v>
          </cell>
          <cell r="H145">
            <v>-1684</v>
          </cell>
        </row>
        <row r="146">
          <cell r="E146" t="str">
            <v>FR26.460.212</v>
          </cell>
          <cell r="F146">
            <v>16.958020000000001</v>
          </cell>
          <cell r="G146">
            <v>-532</v>
          </cell>
          <cell r="H146">
            <v>-1684</v>
          </cell>
        </row>
        <row r="147">
          <cell r="E147" t="str">
            <v>FR26.460.132</v>
          </cell>
          <cell r="F147">
            <v>19.884869999999999</v>
          </cell>
          <cell r="G147">
            <v>180</v>
          </cell>
          <cell r="H147">
            <v>180</v>
          </cell>
        </row>
        <row r="148">
          <cell r="E148" t="str">
            <v>FR26.460.142</v>
          </cell>
          <cell r="F148">
            <v>22.505950000000002</v>
          </cell>
          <cell r="G148">
            <v>2</v>
          </cell>
          <cell r="H148">
            <v>2</v>
          </cell>
        </row>
        <row r="149">
          <cell r="E149" t="str">
            <v>FR26.460.144</v>
          </cell>
          <cell r="F149">
            <v>17.222020000000001</v>
          </cell>
          <cell r="G149">
            <v>-1092</v>
          </cell>
          <cell r="H149">
            <v>-2212</v>
          </cell>
        </row>
        <row r="150">
          <cell r="E150" t="str">
            <v>FR26.460.232</v>
          </cell>
          <cell r="F150">
            <v>14.600379999999999</v>
          </cell>
          <cell r="G150">
            <v>152</v>
          </cell>
          <cell r="H150">
            <v>152</v>
          </cell>
        </row>
        <row r="151">
          <cell r="E151" t="str">
            <v>FR26.460.242</v>
          </cell>
          <cell r="F151">
            <v>17.22146</v>
          </cell>
          <cell r="G151">
            <v>-1061</v>
          </cell>
          <cell r="H151">
            <v>-2237</v>
          </cell>
        </row>
        <row r="152">
          <cell r="E152" t="str">
            <v>FR26.470.102</v>
          </cell>
          <cell r="F152">
            <v>26.22982</v>
          </cell>
          <cell r="G152">
            <v>0</v>
          </cell>
          <cell r="H152">
            <v>0</v>
          </cell>
        </row>
        <row r="153">
          <cell r="E153" t="str">
            <v>FR26.470.202</v>
          </cell>
          <cell r="F153">
            <v>26.255970000000001</v>
          </cell>
          <cell r="G153">
            <v>336</v>
          </cell>
          <cell r="H153">
            <v>336</v>
          </cell>
        </row>
        <row r="154">
          <cell r="E154" t="str">
            <v>FR26.470.112</v>
          </cell>
          <cell r="F154">
            <v>28.5456</v>
          </cell>
          <cell r="G154">
            <v>1004</v>
          </cell>
          <cell r="H154">
            <v>572</v>
          </cell>
        </row>
        <row r="155">
          <cell r="E155" t="str">
            <v>FR26.470.212</v>
          </cell>
          <cell r="F155">
            <v>28.571740000000002</v>
          </cell>
          <cell r="G155">
            <v>1364</v>
          </cell>
          <cell r="H155">
            <v>932</v>
          </cell>
        </row>
        <row r="156">
          <cell r="E156" t="str">
            <v>FR26.470.132</v>
          </cell>
          <cell r="F156">
            <v>21.83745</v>
          </cell>
          <cell r="G156">
            <v>300</v>
          </cell>
          <cell r="H156">
            <v>300</v>
          </cell>
        </row>
        <row r="157">
          <cell r="E157" t="str">
            <v>FR26.470.232</v>
          </cell>
          <cell r="F157">
            <v>16.553279999999997</v>
          </cell>
          <cell r="G157">
            <v>360</v>
          </cell>
          <cell r="H157">
            <v>360</v>
          </cell>
        </row>
        <row r="158">
          <cell r="E158" t="str">
            <v>FR26.470.142</v>
          </cell>
          <cell r="F158">
            <v>24.4788</v>
          </cell>
          <cell r="G158">
            <v>56</v>
          </cell>
          <cell r="H158">
            <v>56</v>
          </cell>
        </row>
        <row r="159">
          <cell r="E159" t="str">
            <v>FR26.470.242</v>
          </cell>
          <cell r="F159">
            <v>19.19463</v>
          </cell>
          <cell r="G159">
            <v>1724</v>
          </cell>
          <cell r="H159">
            <v>1388</v>
          </cell>
        </row>
        <row r="160">
          <cell r="E160" t="str">
            <v>FR26.470.144</v>
          </cell>
          <cell r="F160">
            <v>19.194869999999998</v>
          </cell>
          <cell r="G160">
            <v>1276</v>
          </cell>
          <cell r="H160">
            <v>884</v>
          </cell>
        </row>
        <row r="161">
          <cell r="E161" t="str">
            <v>FR26.480.102</v>
          </cell>
          <cell r="F161">
            <v>24.78501</v>
          </cell>
          <cell r="G161">
            <v>624</v>
          </cell>
          <cell r="H161">
            <v>624</v>
          </cell>
        </row>
        <row r="162">
          <cell r="E162" t="str">
            <v>FR26.480.202</v>
          </cell>
          <cell r="F162">
            <v>24.802340000000001</v>
          </cell>
          <cell r="G162">
            <v>384</v>
          </cell>
          <cell r="H162">
            <v>384</v>
          </cell>
        </row>
        <row r="163">
          <cell r="E163" t="str">
            <v>FR26.480.132</v>
          </cell>
          <cell r="F163">
            <v>22.672750000000001</v>
          </cell>
          <cell r="G163">
            <v>302</v>
          </cell>
          <cell r="H163">
            <v>302</v>
          </cell>
        </row>
        <row r="164">
          <cell r="E164" t="str">
            <v>FR26.480.232</v>
          </cell>
          <cell r="F164">
            <v>17.146830000000001</v>
          </cell>
          <cell r="G164">
            <v>408</v>
          </cell>
          <cell r="H164">
            <v>408</v>
          </cell>
        </row>
        <row r="165">
          <cell r="E165" t="str">
            <v>FR26.280.106</v>
          </cell>
          <cell r="F165">
            <v>19.582000000000001</v>
          </cell>
          <cell r="G165">
            <v>360</v>
          </cell>
          <cell r="H165">
            <v>360</v>
          </cell>
        </row>
        <row r="166">
          <cell r="E166" t="str">
            <v>FR26.280.206</v>
          </cell>
          <cell r="F166">
            <v>19.582000000000001</v>
          </cell>
          <cell r="G166">
            <v>400</v>
          </cell>
          <cell r="H166">
            <v>400</v>
          </cell>
        </row>
        <row r="167">
          <cell r="E167" t="str">
            <v>FR26.289.506</v>
          </cell>
          <cell r="F167">
            <v>25.654630000000001</v>
          </cell>
          <cell r="G167">
            <v>41</v>
          </cell>
          <cell r="H167">
            <v>41</v>
          </cell>
        </row>
        <row r="168">
          <cell r="E168" t="str">
            <v>FR26.289.406</v>
          </cell>
          <cell r="F168">
            <v>25.65184</v>
          </cell>
          <cell r="G168">
            <v>52</v>
          </cell>
          <cell r="H168">
            <v>22</v>
          </cell>
        </row>
        <row r="169">
          <cell r="E169" t="str">
            <v>FR26.453.101</v>
          </cell>
          <cell r="F169">
            <v>0.75946000000000002</v>
          </cell>
          <cell r="G169">
            <v>1920</v>
          </cell>
          <cell r="H169">
            <v>960</v>
          </cell>
        </row>
        <row r="170">
          <cell r="E170" t="str">
            <v>FR26.453.201</v>
          </cell>
          <cell r="F170">
            <v>0.75946000000000002</v>
          </cell>
          <cell r="G170">
            <v>1440</v>
          </cell>
          <cell r="H170">
            <v>480</v>
          </cell>
        </row>
        <row r="171">
          <cell r="E171" t="str">
            <v>FR26.759.401</v>
          </cell>
          <cell r="F171">
            <v>19.687729999999998</v>
          </cell>
          <cell r="G171">
            <v>60</v>
          </cell>
          <cell r="H171">
            <v>1</v>
          </cell>
        </row>
        <row r="172">
          <cell r="E172" t="str">
            <v>FR26.759.501</v>
          </cell>
          <cell r="F172">
            <v>19.68751</v>
          </cell>
          <cell r="G172">
            <v>414</v>
          </cell>
          <cell r="H172">
            <v>268</v>
          </cell>
        </row>
        <row r="173">
          <cell r="E173" t="str">
            <v>FR26.759.402</v>
          </cell>
          <cell r="F173">
            <v>24.40278</v>
          </cell>
          <cell r="G173">
            <v>-5</v>
          </cell>
          <cell r="H173">
            <v>-5</v>
          </cell>
        </row>
        <row r="174">
          <cell r="E174" t="str">
            <v>FR26.759.502</v>
          </cell>
          <cell r="F174">
            <v>24.406220000000001</v>
          </cell>
          <cell r="G174">
            <v>0</v>
          </cell>
          <cell r="H174">
            <v>0</v>
          </cell>
        </row>
        <row r="175">
          <cell r="E175" t="str">
            <v>FR26.469.402</v>
          </cell>
          <cell r="F175">
            <v>14.823370000000001</v>
          </cell>
          <cell r="G175">
            <v>516</v>
          </cell>
          <cell r="H175">
            <v>516</v>
          </cell>
        </row>
        <row r="176">
          <cell r="E176" t="str">
            <v>FR26.469.502</v>
          </cell>
          <cell r="F176">
            <v>14.82259</v>
          </cell>
          <cell r="G176">
            <v>356</v>
          </cell>
          <cell r="H176">
            <v>356</v>
          </cell>
        </row>
        <row r="177">
          <cell r="E177" t="str">
            <v>FR26.469.432</v>
          </cell>
          <cell r="F177">
            <v>14.579450000000001</v>
          </cell>
          <cell r="G177">
            <v>969</v>
          </cell>
          <cell r="H177">
            <v>969</v>
          </cell>
        </row>
        <row r="178">
          <cell r="E178" t="str">
            <v>FR26.469.532</v>
          </cell>
          <cell r="F178">
            <v>19.863939999999999</v>
          </cell>
          <cell r="G178">
            <v>179</v>
          </cell>
          <cell r="H178">
            <v>179</v>
          </cell>
        </row>
        <row r="179">
          <cell r="E179" t="str">
            <v>FR26.469.544</v>
          </cell>
          <cell r="F179">
            <v>14.903600000000001</v>
          </cell>
          <cell r="G179">
            <v>239</v>
          </cell>
          <cell r="H179">
            <v>239</v>
          </cell>
        </row>
        <row r="180">
          <cell r="E180" t="str">
            <v>FR26.479.402</v>
          </cell>
          <cell r="F180">
            <v>26.233810000000002</v>
          </cell>
          <cell r="G180">
            <v>58</v>
          </cell>
          <cell r="H180">
            <v>18</v>
          </cell>
        </row>
        <row r="181">
          <cell r="E181" t="str">
            <v>FR26.479.502</v>
          </cell>
          <cell r="F181">
            <v>26.207660000000001</v>
          </cell>
          <cell r="G181">
            <v>282</v>
          </cell>
          <cell r="H181">
            <v>282</v>
          </cell>
        </row>
        <row r="182">
          <cell r="E182" t="str">
            <v>FR26.479.432</v>
          </cell>
          <cell r="F182">
            <v>16.532349999999997</v>
          </cell>
          <cell r="G182">
            <v>80</v>
          </cell>
          <cell r="H182">
            <v>40</v>
          </cell>
        </row>
        <row r="183">
          <cell r="E183" t="str">
            <v>FR26.479.532</v>
          </cell>
          <cell r="F183">
            <v>21.816520000000001</v>
          </cell>
          <cell r="G183">
            <v>28</v>
          </cell>
          <cell r="H183">
            <v>28</v>
          </cell>
        </row>
        <row r="184">
          <cell r="E184" t="str">
            <v>FR26.479.544</v>
          </cell>
          <cell r="F184">
            <v>16.856189999999998</v>
          </cell>
          <cell r="G184">
            <v>101</v>
          </cell>
          <cell r="H184">
            <v>65</v>
          </cell>
        </row>
        <row r="185">
          <cell r="E185" t="str">
            <v>FR26.489.402</v>
          </cell>
          <cell r="F185">
            <v>24.802340000000001</v>
          </cell>
          <cell r="G185">
            <v>67</v>
          </cell>
          <cell r="H185">
            <v>67</v>
          </cell>
        </row>
        <row r="186">
          <cell r="E186" t="str">
            <v>FR26.489.502</v>
          </cell>
          <cell r="F186">
            <v>24.78501</v>
          </cell>
          <cell r="G186">
            <v>325</v>
          </cell>
          <cell r="H186">
            <v>325</v>
          </cell>
        </row>
        <row r="187">
          <cell r="E187" t="str">
            <v>FR26.489.432</v>
          </cell>
          <cell r="F187">
            <v>17.146830000000001</v>
          </cell>
          <cell r="G187">
            <v>143</v>
          </cell>
          <cell r="H187">
            <v>143</v>
          </cell>
        </row>
        <row r="188">
          <cell r="E188" t="str">
            <v>FR26.489.532</v>
          </cell>
          <cell r="F188">
            <v>22.672750000000001</v>
          </cell>
          <cell r="G188">
            <v>110</v>
          </cell>
          <cell r="H188">
            <v>110</v>
          </cell>
        </row>
        <row r="189">
          <cell r="E189" t="str">
            <v>FR26.700.102</v>
          </cell>
          <cell r="F189">
            <v>27.269380000000002</v>
          </cell>
          <cell r="G189">
            <v>1840</v>
          </cell>
          <cell r="H189">
            <v>1840</v>
          </cell>
        </row>
        <row r="190">
          <cell r="E190" t="str">
            <v>FR26.700.202</v>
          </cell>
          <cell r="F190">
            <v>27.269380000000002</v>
          </cell>
          <cell r="G190">
            <v>1880</v>
          </cell>
          <cell r="H190">
            <v>1880</v>
          </cell>
        </row>
        <row r="191">
          <cell r="E191" t="str">
            <v>FR26.700.132</v>
          </cell>
          <cell r="F191">
            <v>20.75704</v>
          </cell>
          <cell r="G191">
            <v>1920</v>
          </cell>
          <cell r="H191">
            <v>1920</v>
          </cell>
        </row>
        <row r="192">
          <cell r="E192" t="str">
            <v>FR26.700.232</v>
          </cell>
          <cell r="F192">
            <v>20.75704</v>
          </cell>
          <cell r="G192">
            <v>1890</v>
          </cell>
          <cell r="H192">
            <v>1890</v>
          </cell>
        </row>
        <row r="193">
          <cell r="E193" t="str">
            <v>FR26.389.504</v>
          </cell>
          <cell r="F193">
            <v>8.4478399999999993</v>
          </cell>
          <cell r="G193" t="e">
            <v>#REF!</v>
          </cell>
          <cell r="H193" t="e">
            <v>#REF!</v>
          </cell>
        </row>
        <row r="194">
          <cell r="E194" t="str">
            <v>FR26.389.404</v>
          </cell>
          <cell r="F194">
            <v>8.4435800000000008</v>
          </cell>
          <cell r="G194" t="e">
            <v>#REF!</v>
          </cell>
          <cell r="H194" t="e">
            <v>#REF!</v>
          </cell>
        </row>
        <row r="195">
          <cell r="E195" t="str">
            <v>FR26.709.502</v>
          </cell>
          <cell r="F195">
            <v>27.269380000000002</v>
          </cell>
          <cell r="G195">
            <v>0</v>
          </cell>
          <cell r="H195">
            <v>0</v>
          </cell>
        </row>
        <row r="196">
          <cell r="E196" t="str">
            <v>FR26.709.402</v>
          </cell>
          <cell r="F196">
            <v>27.269380000000002</v>
          </cell>
          <cell r="G196">
            <v>0</v>
          </cell>
          <cell r="H196">
            <v>0</v>
          </cell>
        </row>
        <row r="197">
          <cell r="E197" t="str">
            <v>FR26.709.532</v>
          </cell>
          <cell r="F197">
            <v>20.75704</v>
          </cell>
          <cell r="G197">
            <v>0</v>
          </cell>
          <cell r="H197">
            <v>0</v>
          </cell>
        </row>
        <row r="198">
          <cell r="E198" t="str">
            <v>FR26.709.432</v>
          </cell>
          <cell r="F198">
            <v>20.75704</v>
          </cell>
          <cell r="G198">
            <v>0</v>
          </cell>
          <cell r="H198">
            <v>0</v>
          </cell>
        </row>
        <row r="199">
          <cell r="E199">
            <v>0</v>
          </cell>
          <cell r="F199" t="str">
            <v/>
          </cell>
          <cell r="G199" t="e">
            <v>#REF!</v>
          </cell>
          <cell r="H199" t="e">
            <v>#REF!</v>
          </cell>
        </row>
        <row r="200">
          <cell r="E200">
            <v>0</v>
          </cell>
          <cell r="F200" t="str">
            <v/>
          </cell>
          <cell r="G200" t="e">
            <v>#REF!</v>
          </cell>
          <cell r="H200" t="e">
            <v>#REF!</v>
          </cell>
        </row>
        <row r="201">
          <cell r="E201">
            <v>0</v>
          </cell>
          <cell r="F201" t="str">
            <v/>
          </cell>
          <cell r="G201" t="e">
            <v>#REF!</v>
          </cell>
          <cell r="H201" t="e">
            <v>#REF!</v>
          </cell>
        </row>
        <row r="202">
          <cell r="E202">
            <v>0</v>
          </cell>
          <cell r="F202" t="str">
            <v/>
          </cell>
          <cell r="G202" t="e">
            <v>#REF!</v>
          </cell>
          <cell r="H202" t="e">
            <v>#REF!</v>
          </cell>
        </row>
        <row r="203">
          <cell r="E203">
            <v>0</v>
          </cell>
          <cell r="F203" t="str">
            <v/>
          </cell>
          <cell r="G203" t="e">
            <v>#REF!</v>
          </cell>
          <cell r="H203" t="e">
            <v>#REF!</v>
          </cell>
        </row>
        <row r="204">
          <cell r="E204">
            <v>0</v>
          </cell>
          <cell r="F204" t="str">
            <v/>
          </cell>
          <cell r="G204" t="e">
            <v>#REF!</v>
          </cell>
          <cell r="H204" t="e">
            <v>#REF!</v>
          </cell>
        </row>
        <row r="205">
          <cell r="E205">
            <v>0</v>
          </cell>
          <cell r="F205" t="str">
            <v/>
          </cell>
          <cell r="G205" t="e">
            <v>#REF!</v>
          </cell>
          <cell r="H205" t="e">
            <v>#REF!</v>
          </cell>
        </row>
        <row r="206">
          <cell r="E206">
            <v>0</v>
          </cell>
          <cell r="F206" t="str">
            <v/>
          </cell>
          <cell r="G206" t="e">
            <v>#REF!</v>
          </cell>
          <cell r="H206" t="e">
            <v>#REF!</v>
          </cell>
        </row>
        <row r="207">
          <cell r="E207">
            <v>0</v>
          </cell>
          <cell r="F207" t="str">
            <v/>
          </cell>
          <cell r="G207" t="e">
            <v>#REF!</v>
          </cell>
          <cell r="H207" t="e">
            <v>#REF!</v>
          </cell>
        </row>
        <row r="208">
          <cell r="E208">
            <v>0</v>
          </cell>
          <cell r="F208" t="str">
            <v/>
          </cell>
          <cell r="G208" t="e">
            <v>#REF!</v>
          </cell>
          <cell r="H208" t="e">
            <v>#REF!</v>
          </cell>
        </row>
        <row r="209">
          <cell r="E209">
            <v>0</v>
          </cell>
          <cell r="F209" t="str">
            <v/>
          </cell>
          <cell r="G209" t="e">
            <v>#REF!</v>
          </cell>
          <cell r="H209" t="e">
            <v>#REF!</v>
          </cell>
        </row>
        <row r="210">
          <cell r="E210">
            <v>0</v>
          </cell>
          <cell r="F210" t="str">
            <v/>
          </cell>
          <cell r="G210" t="e">
            <v>#REF!</v>
          </cell>
          <cell r="H210" t="e">
            <v>#REF!</v>
          </cell>
        </row>
        <row r="211">
          <cell r="E211">
            <v>0</v>
          </cell>
          <cell r="F211" t="str">
            <v/>
          </cell>
          <cell r="G211" t="e">
            <v>#REF!</v>
          </cell>
          <cell r="H211" t="e">
            <v>#REF!</v>
          </cell>
        </row>
        <row r="212">
          <cell r="E212">
            <v>0</v>
          </cell>
          <cell r="F212" t="str">
            <v/>
          </cell>
          <cell r="G212" t="e">
            <v>#REF!</v>
          </cell>
          <cell r="H212" t="e">
            <v>#REF!</v>
          </cell>
        </row>
        <row r="213">
          <cell r="E213">
            <v>0</v>
          </cell>
          <cell r="F213" t="str">
            <v/>
          </cell>
          <cell r="G213" t="e">
            <v>#REF!</v>
          </cell>
          <cell r="H213" t="e">
            <v>#REF!</v>
          </cell>
        </row>
        <row r="214">
          <cell r="E214">
            <v>0</v>
          </cell>
          <cell r="F214" t="str">
            <v/>
          </cell>
          <cell r="G214" t="e">
            <v>#REF!</v>
          </cell>
          <cell r="H214" t="e">
            <v>#REF!</v>
          </cell>
        </row>
        <row r="215">
          <cell r="E215">
            <v>0</v>
          </cell>
          <cell r="F215" t="str">
            <v/>
          </cell>
          <cell r="G215" t="e">
            <v>#REF!</v>
          </cell>
          <cell r="H215" t="e">
            <v>#REF!</v>
          </cell>
        </row>
        <row r="216">
          <cell r="E216">
            <v>0</v>
          </cell>
          <cell r="F216" t="str">
            <v/>
          </cell>
          <cell r="G216" t="e">
            <v>#REF!</v>
          </cell>
          <cell r="H216" t="e">
            <v>#REF!</v>
          </cell>
        </row>
        <row r="217">
          <cell r="E217">
            <v>0</v>
          </cell>
          <cell r="F217" t="str">
            <v/>
          </cell>
          <cell r="G217" t="e">
            <v>#REF!</v>
          </cell>
          <cell r="H217" t="e">
            <v>#REF!</v>
          </cell>
        </row>
        <row r="218">
          <cell r="E218">
            <v>0</v>
          </cell>
          <cell r="F218" t="str">
            <v/>
          </cell>
          <cell r="G218" t="e">
            <v>#REF!</v>
          </cell>
          <cell r="H218" t="e">
            <v>#REF!</v>
          </cell>
        </row>
        <row r="219">
          <cell r="E219">
            <v>0</v>
          </cell>
          <cell r="F219" t="str">
            <v/>
          </cell>
          <cell r="G219" t="e">
            <v>#REF!</v>
          </cell>
          <cell r="H219" t="e">
            <v>#REF!</v>
          </cell>
        </row>
        <row r="220">
          <cell r="E220">
            <v>0</v>
          </cell>
          <cell r="F220" t="str">
            <v/>
          </cell>
          <cell r="G220" t="e">
            <v>#REF!</v>
          </cell>
          <cell r="H220" t="e">
            <v>#REF!</v>
          </cell>
        </row>
        <row r="221">
          <cell r="E221">
            <v>0</v>
          </cell>
          <cell r="F221" t="str">
            <v/>
          </cell>
          <cell r="G221" t="e">
            <v>#REF!</v>
          </cell>
          <cell r="H221" t="e">
            <v>#REF!</v>
          </cell>
        </row>
        <row r="222">
          <cell r="E222">
            <v>0</v>
          </cell>
          <cell r="F222" t="str">
            <v/>
          </cell>
          <cell r="G222" t="e">
            <v>#REF!</v>
          </cell>
          <cell r="H222" t="e">
            <v>#REF!</v>
          </cell>
        </row>
        <row r="223">
          <cell r="E223">
            <v>0</v>
          </cell>
          <cell r="F223" t="str">
            <v/>
          </cell>
          <cell r="G223" t="e">
            <v>#REF!</v>
          </cell>
          <cell r="H223" t="e">
            <v>#REF!</v>
          </cell>
        </row>
        <row r="224">
          <cell r="E224">
            <v>0</v>
          </cell>
          <cell r="F224" t="str">
            <v/>
          </cell>
          <cell r="G224" t="e">
            <v>#REF!</v>
          </cell>
          <cell r="H224" t="e">
            <v>#REF!</v>
          </cell>
        </row>
        <row r="225">
          <cell r="E225">
            <v>0</v>
          </cell>
          <cell r="F225" t="str">
            <v/>
          </cell>
          <cell r="G225" t="e">
            <v>#REF!</v>
          </cell>
          <cell r="H225" t="e">
            <v>#REF!</v>
          </cell>
        </row>
        <row r="226">
          <cell r="E226">
            <v>0</v>
          </cell>
          <cell r="F226" t="str">
            <v/>
          </cell>
          <cell r="G226" t="e">
            <v>#REF!</v>
          </cell>
          <cell r="H226" t="e">
            <v>#REF!</v>
          </cell>
        </row>
        <row r="227">
          <cell r="E227">
            <v>0</v>
          </cell>
          <cell r="F227" t="str">
            <v/>
          </cell>
          <cell r="G227" t="e">
            <v>#REF!</v>
          </cell>
          <cell r="H227" t="e">
            <v>#REF!</v>
          </cell>
        </row>
        <row r="228">
          <cell r="E228">
            <v>0</v>
          </cell>
          <cell r="F228" t="str">
            <v/>
          </cell>
          <cell r="G228" t="e">
            <v>#REF!</v>
          </cell>
          <cell r="H228" t="e">
            <v>#REF!</v>
          </cell>
        </row>
        <row r="229">
          <cell r="E229">
            <v>0</v>
          </cell>
          <cell r="F229" t="str">
            <v/>
          </cell>
          <cell r="G229" t="e">
            <v>#REF!</v>
          </cell>
          <cell r="H229" t="e">
            <v>#REF!</v>
          </cell>
        </row>
        <row r="230">
          <cell r="E230">
            <v>0</v>
          </cell>
          <cell r="F230" t="str">
            <v/>
          </cell>
          <cell r="G230" t="e">
            <v>#REF!</v>
          </cell>
          <cell r="H230" t="e">
            <v>#REF!</v>
          </cell>
        </row>
        <row r="231">
          <cell r="E231">
            <v>0</v>
          </cell>
          <cell r="F231" t="str">
            <v/>
          </cell>
          <cell r="G231" t="e">
            <v>#REF!</v>
          </cell>
          <cell r="H231" t="e">
            <v>#REF!</v>
          </cell>
        </row>
        <row r="232">
          <cell r="E232">
            <v>0</v>
          </cell>
          <cell r="F232" t="str">
            <v/>
          </cell>
          <cell r="G232" t="e">
            <v>#REF!</v>
          </cell>
          <cell r="H232" t="e">
            <v>#REF!</v>
          </cell>
        </row>
        <row r="233">
          <cell r="E233">
            <v>0</v>
          </cell>
          <cell r="F233" t="str">
            <v/>
          </cell>
          <cell r="G233" t="e">
            <v>#REF!</v>
          </cell>
          <cell r="H233" t="e">
            <v>#REF!</v>
          </cell>
        </row>
        <row r="234">
          <cell r="E234">
            <v>0</v>
          </cell>
          <cell r="F234" t="str">
            <v/>
          </cell>
          <cell r="G234" t="e">
            <v>#REF!</v>
          </cell>
          <cell r="H234" t="e">
            <v>#REF!</v>
          </cell>
        </row>
        <row r="235">
          <cell r="E235">
            <v>0</v>
          </cell>
          <cell r="F235" t="str">
            <v/>
          </cell>
          <cell r="G235" t="e">
            <v>#REF!</v>
          </cell>
          <cell r="H235" t="e">
            <v>#REF!</v>
          </cell>
        </row>
        <row r="236">
          <cell r="E236">
            <v>0</v>
          </cell>
          <cell r="F236" t="str">
            <v/>
          </cell>
          <cell r="G236" t="e">
            <v>#REF!</v>
          </cell>
          <cell r="H236" t="e">
            <v>#REF!</v>
          </cell>
        </row>
        <row r="237">
          <cell r="E237">
            <v>0</v>
          </cell>
          <cell r="F237" t="str">
            <v/>
          </cell>
          <cell r="G237" t="e">
            <v>#REF!</v>
          </cell>
          <cell r="H237" t="e">
            <v>#REF!</v>
          </cell>
        </row>
        <row r="238">
          <cell r="E238">
            <v>0</v>
          </cell>
          <cell r="F238" t="str">
            <v/>
          </cell>
          <cell r="G238" t="e">
            <v>#REF!</v>
          </cell>
          <cell r="H238" t="e">
            <v>#REF!</v>
          </cell>
        </row>
        <row r="239">
          <cell r="E239">
            <v>0</v>
          </cell>
          <cell r="F239" t="str">
            <v/>
          </cell>
          <cell r="G239" t="e">
            <v>#REF!</v>
          </cell>
          <cell r="H239" t="e">
            <v>#REF!</v>
          </cell>
        </row>
        <row r="240">
          <cell r="E240">
            <v>0</v>
          </cell>
          <cell r="F240" t="str">
            <v/>
          </cell>
          <cell r="G240" t="e">
            <v>#REF!</v>
          </cell>
          <cell r="H240" t="e">
            <v>#REF!</v>
          </cell>
        </row>
        <row r="241">
          <cell r="E241">
            <v>0</v>
          </cell>
          <cell r="F241" t="str">
            <v/>
          </cell>
          <cell r="G241" t="e">
            <v>#REF!</v>
          </cell>
          <cell r="H241" t="e">
            <v>#REF!</v>
          </cell>
        </row>
        <row r="242">
          <cell r="E242">
            <v>0</v>
          </cell>
          <cell r="F242" t="str">
            <v/>
          </cell>
          <cell r="G242" t="e">
            <v>#REF!</v>
          </cell>
          <cell r="H242" t="e">
            <v>#REF!</v>
          </cell>
        </row>
        <row r="243">
          <cell r="E243">
            <v>0</v>
          </cell>
          <cell r="F243" t="str">
            <v/>
          </cell>
          <cell r="G243" t="e">
            <v>#REF!</v>
          </cell>
          <cell r="H243" t="e">
            <v>#REF!</v>
          </cell>
        </row>
        <row r="244">
          <cell r="E244">
            <v>0</v>
          </cell>
          <cell r="F244" t="str">
            <v/>
          </cell>
          <cell r="G244" t="e">
            <v>#REF!</v>
          </cell>
          <cell r="H244" t="e">
            <v>#REF!</v>
          </cell>
        </row>
        <row r="245">
          <cell r="E245">
            <v>0</v>
          </cell>
          <cell r="F245" t="str">
            <v/>
          </cell>
          <cell r="G245" t="e">
            <v>#REF!</v>
          </cell>
          <cell r="H245" t="e">
            <v>#REF!</v>
          </cell>
        </row>
        <row r="246">
          <cell r="E246">
            <v>0</v>
          </cell>
          <cell r="F246" t="str">
            <v/>
          </cell>
          <cell r="G246" t="e">
            <v>#REF!</v>
          </cell>
          <cell r="H246" t="e">
            <v>#REF!</v>
          </cell>
        </row>
        <row r="247">
          <cell r="E247">
            <v>0</v>
          </cell>
          <cell r="F247" t="str">
            <v/>
          </cell>
          <cell r="G247" t="e">
            <v>#REF!</v>
          </cell>
          <cell r="H247" t="e">
            <v>#REF!</v>
          </cell>
        </row>
        <row r="248">
          <cell r="E248">
            <v>0</v>
          </cell>
          <cell r="F248" t="str">
            <v/>
          </cell>
          <cell r="G248" t="e">
            <v>#REF!</v>
          </cell>
          <cell r="H248" t="e">
            <v>#REF!</v>
          </cell>
        </row>
        <row r="249">
          <cell r="E249">
            <v>0</v>
          </cell>
          <cell r="F249" t="str">
            <v/>
          </cell>
          <cell r="G249" t="e">
            <v>#REF!</v>
          </cell>
          <cell r="H249" t="e">
            <v>#REF!</v>
          </cell>
        </row>
        <row r="250">
          <cell r="E250">
            <v>0</v>
          </cell>
          <cell r="F250" t="str">
            <v/>
          </cell>
          <cell r="G250" t="e">
            <v>#REF!</v>
          </cell>
          <cell r="H250" t="e">
            <v>#REF!</v>
          </cell>
        </row>
        <row r="251">
          <cell r="E251">
            <v>0</v>
          </cell>
          <cell r="F251" t="str">
            <v/>
          </cell>
          <cell r="G251" t="e">
            <v>#REF!</v>
          </cell>
          <cell r="H251" t="e">
            <v>#REF!</v>
          </cell>
        </row>
        <row r="252">
          <cell r="E252">
            <v>0</v>
          </cell>
          <cell r="F252" t="str">
            <v/>
          </cell>
          <cell r="G252" t="e">
            <v>#REF!</v>
          </cell>
          <cell r="H252" t="e">
            <v>#REF!</v>
          </cell>
        </row>
        <row r="253">
          <cell r="E253">
            <v>0</v>
          </cell>
          <cell r="F253" t="str">
            <v/>
          </cell>
          <cell r="G253" t="e">
            <v>#REF!</v>
          </cell>
          <cell r="H253" t="e">
            <v>#REF!</v>
          </cell>
        </row>
        <row r="254">
          <cell r="E254">
            <v>0</v>
          </cell>
          <cell r="F254" t="str">
            <v/>
          </cell>
          <cell r="G254" t="e">
            <v>#REF!</v>
          </cell>
          <cell r="H254" t="e">
            <v>#REF!</v>
          </cell>
        </row>
        <row r="255">
          <cell r="E255">
            <v>0</v>
          </cell>
          <cell r="F255" t="str">
            <v/>
          </cell>
          <cell r="G255" t="e">
            <v>#REF!</v>
          </cell>
          <cell r="H255" t="e">
            <v>#REF!</v>
          </cell>
        </row>
      </sheetData>
      <sheetData sheetId="18"/>
      <sheetData sheetId="19">
        <row r="1">
          <cell r="G1">
            <v>6</v>
          </cell>
        </row>
        <row r="2">
          <cell r="C2" t="str">
            <v>LINE</v>
          </cell>
          <cell r="E2" t="str">
            <v>Week Number</v>
          </cell>
        </row>
        <row r="3">
          <cell r="C3"/>
          <cell r="E3" t="str">
            <v>Week Starting</v>
          </cell>
        </row>
        <row r="4">
          <cell r="C4"/>
          <cell r="E4"/>
        </row>
        <row r="5">
          <cell r="C5" t="str">
            <v>B787</v>
          </cell>
          <cell r="E5" t="str">
            <v>FR26.310.202</v>
          </cell>
        </row>
        <row r="6">
          <cell r="C6" t="str">
            <v>B787</v>
          </cell>
          <cell r="E6" t="str">
            <v>FR26.319.402</v>
          </cell>
        </row>
        <row r="7">
          <cell r="C7" t="str">
            <v>B787</v>
          </cell>
          <cell r="E7" t="str">
            <v>FR26.310.102</v>
          </cell>
        </row>
        <row r="8">
          <cell r="C8" t="str">
            <v>B787</v>
          </cell>
          <cell r="E8" t="str">
            <v>FR26.319.502</v>
          </cell>
        </row>
        <row r="9">
          <cell r="C9" t="str">
            <v>B787</v>
          </cell>
          <cell r="E9" t="str">
            <v>FR26.540.102</v>
          </cell>
        </row>
        <row r="10">
          <cell r="C10" t="str">
            <v>B787</v>
          </cell>
          <cell r="E10" t="str">
            <v>FR26.540.202</v>
          </cell>
        </row>
        <row r="11">
          <cell r="C11" t="str">
            <v>B787</v>
          </cell>
          <cell r="E11" t="str">
            <v>FR26.290.202</v>
          </cell>
        </row>
        <row r="12">
          <cell r="C12" t="str">
            <v>B787</v>
          </cell>
          <cell r="E12" t="str">
            <v>FR26.299.402</v>
          </cell>
        </row>
        <row r="13">
          <cell r="C13" t="str">
            <v>B787</v>
          </cell>
          <cell r="E13" t="str">
            <v>FR26.290.102</v>
          </cell>
        </row>
        <row r="14">
          <cell r="C14" t="str">
            <v>B787</v>
          </cell>
          <cell r="E14" t="str">
            <v>FR26.299.502</v>
          </cell>
        </row>
        <row r="15">
          <cell r="C15" t="str">
            <v>B98</v>
          </cell>
          <cell r="E15" t="str">
            <v>FR26.389.402</v>
          </cell>
        </row>
        <row r="16">
          <cell r="C16" t="str">
            <v>B98</v>
          </cell>
          <cell r="E16" t="str">
            <v>FR26.389.502</v>
          </cell>
        </row>
        <row r="17">
          <cell r="C17" t="str">
            <v>B98</v>
          </cell>
          <cell r="E17" t="str">
            <v>FR26.380.104</v>
          </cell>
        </row>
        <row r="18">
          <cell r="C18" t="str">
            <v>B98</v>
          </cell>
          <cell r="E18" t="str">
            <v>FR26.380.204</v>
          </cell>
        </row>
        <row r="19">
          <cell r="C19" t="str">
            <v>D91 JAG L322 X10</v>
          </cell>
          <cell r="E19" t="str">
            <v>FR26.049.402</v>
          </cell>
        </row>
        <row r="20">
          <cell r="C20" t="str">
            <v>D91 JAG L322 X10</v>
          </cell>
          <cell r="E20" t="str">
            <v>FR26.049.502</v>
          </cell>
        </row>
        <row r="21">
          <cell r="C21" t="str">
            <v>D91 JAG L322 X10</v>
          </cell>
          <cell r="E21" t="str">
            <v>FR26.049.404</v>
          </cell>
        </row>
        <row r="22">
          <cell r="C22" t="str">
            <v>D91 JAG L322 X10</v>
          </cell>
          <cell r="E22" t="str">
            <v>FR26.049.504</v>
          </cell>
        </row>
        <row r="23">
          <cell r="C23" t="str">
            <v>D91 JAG L322 X10</v>
          </cell>
          <cell r="E23" t="str">
            <v>FR26.159.404</v>
          </cell>
        </row>
        <row r="24">
          <cell r="C24" t="str">
            <v>D91 JAG L322 X10</v>
          </cell>
          <cell r="E24" t="str">
            <v>FR26.159.404.A</v>
          </cell>
        </row>
        <row r="25">
          <cell r="C25" t="str">
            <v>D91 JAG L322 X10</v>
          </cell>
          <cell r="E25" t="str">
            <v>FR26.159.406</v>
          </cell>
        </row>
        <row r="26">
          <cell r="C26" t="str">
            <v>D91 JAG L322 X10</v>
          </cell>
          <cell r="E26" t="str">
            <v>FR26.159.406.A</v>
          </cell>
        </row>
        <row r="27">
          <cell r="C27" t="str">
            <v>D91 JAG L322 X10</v>
          </cell>
          <cell r="E27" t="str">
            <v>FR26.159.408</v>
          </cell>
        </row>
        <row r="28">
          <cell r="C28" t="str">
            <v>D91 JAG L322 X10</v>
          </cell>
          <cell r="E28" t="str">
            <v>FR26.159.408.A</v>
          </cell>
        </row>
        <row r="29">
          <cell r="C29" t="str">
            <v>D91 JAG L322 X10</v>
          </cell>
          <cell r="E29" t="str">
            <v>FR26.159.410</v>
          </cell>
        </row>
        <row r="30">
          <cell r="C30" t="str">
            <v>D91 JAG L322 X10</v>
          </cell>
          <cell r="E30" t="str">
            <v>FR26.159.412</v>
          </cell>
        </row>
        <row r="31">
          <cell r="C31" t="str">
            <v>D91 JAG L322 X10</v>
          </cell>
          <cell r="E31" t="str">
            <v>FR26.159.422</v>
          </cell>
        </row>
        <row r="32">
          <cell r="C32" t="str">
            <v>D91 JAG L322 X10</v>
          </cell>
          <cell r="E32" t="str">
            <v>FR26.159.424</v>
          </cell>
        </row>
        <row r="33">
          <cell r="C33" t="str">
            <v>D91 JAG L322 X10</v>
          </cell>
          <cell r="E33" t="str">
            <v>FR26.159.402</v>
          </cell>
        </row>
        <row r="34">
          <cell r="C34" t="str">
            <v>D91 JAG L322 X10</v>
          </cell>
          <cell r="E34" t="str">
            <v>FR26.159.402.A</v>
          </cell>
        </row>
        <row r="35">
          <cell r="C35" t="str">
            <v>D91 JAG L322 X10</v>
          </cell>
          <cell r="E35" t="str">
            <v>FR26.159.502</v>
          </cell>
        </row>
        <row r="36">
          <cell r="C36" t="str">
            <v>D91 JAG L322 X10</v>
          </cell>
          <cell r="E36" t="str">
            <v>FR26.159.502.A</v>
          </cell>
        </row>
        <row r="37">
          <cell r="C37" t="str">
            <v>D91 JAG L322 X10</v>
          </cell>
          <cell r="E37" t="str">
            <v>FR26.159.504</v>
          </cell>
        </row>
        <row r="38">
          <cell r="C38" t="str">
            <v>D91 JAG L322 X10</v>
          </cell>
          <cell r="E38" t="str">
            <v>FR26.159.504.A</v>
          </cell>
        </row>
        <row r="39">
          <cell r="C39" t="str">
            <v>D91 JAG L322 X10</v>
          </cell>
          <cell r="E39" t="str">
            <v>FR26.159.506</v>
          </cell>
        </row>
        <row r="40">
          <cell r="C40" t="str">
            <v>D91 JAG L322 X10</v>
          </cell>
          <cell r="E40" t="str">
            <v>FR26.159.506.A</v>
          </cell>
        </row>
        <row r="41">
          <cell r="C41" t="str">
            <v>D91 JAG L322 X10</v>
          </cell>
          <cell r="E41" t="str">
            <v>FR26.159.508</v>
          </cell>
        </row>
        <row r="42">
          <cell r="C42" t="str">
            <v>D91 JAG L322 X10</v>
          </cell>
          <cell r="E42" t="str">
            <v>FR26.159.508.A</v>
          </cell>
        </row>
        <row r="43">
          <cell r="C43" t="str">
            <v>D91 JAG L322 X10</v>
          </cell>
          <cell r="E43" t="str">
            <v>FR26.159.510</v>
          </cell>
        </row>
        <row r="44">
          <cell r="C44" t="str">
            <v>D91 JAG L322 X10</v>
          </cell>
          <cell r="E44" t="str">
            <v>FR26.159.512</v>
          </cell>
        </row>
        <row r="45">
          <cell r="C45" t="str">
            <v>D91 JAG L322 X10</v>
          </cell>
          <cell r="E45" t="str">
            <v>FR26.159.522</v>
          </cell>
        </row>
        <row r="46">
          <cell r="C46" t="str">
            <v>D91 JAG L322 X10</v>
          </cell>
          <cell r="E46" t="str">
            <v>FR26.159.524</v>
          </cell>
        </row>
        <row r="47">
          <cell r="C47" t="str">
            <v>D91 JAG L322 X10</v>
          </cell>
          <cell r="E47" t="str">
            <v>FR26.289.402</v>
          </cell>
        </row>
        <row r="48">
          <cell r="C48" t="str">
            <v>D91 JAG L322 X10</v>
          </cell>
          <cell r="E48" t="str">
            <v>FR26.289.502</v>
          </cell>
        </row>
        <row r="49">
          <cell r="C49" t="str">
            <v>D91 JAG L322 X10</v>
          </cell>
          <cell r="E49" t="str">
            <v>FR26.069.412</v>
          </cell>
        </row>
        <row r="50">
          <cell r="C50" t="str">
            <v>D91 JAG L322 X10</v>
          </cell>
          <cell r="E50" t="str">
            <v>FR26.069.512</v>
          </cell>
        </row>
        <row r="51">
          <cell r="C51" t="str">
            <v>D91 JAG L322 X10</v>
          </cell>
          <cell r="E51" t="str">
            <v>FR26.069.404</v>
          </cell>
        </row>
        <row r="52">
          <cell r="C52" t="str">
            <v>D91 JAG L322 X10</v>
          </cell>
          <cell r="E52" t="str">
            <v>FR26.069.504</v>
          </cell>
        </row>
        <row r="53">
          <cell r="C53" t="str">
            <v>D91 JAG L322 X10</v>
          </cell>
          <cell r="E53" t="str">
            <v>FR26.119.402</v>
          </cell>
        </row>
        <row r="54">
          <cell r="C54" t="str">
            <v>D91 JAG L322 X10</v>
          </cell>
          <cell r="E54" t="str">
            <v>FR26.119.502</v>
          </cell>
        </row>
        <row r="55">
          <cell r="C55" t="str">
            <v>L494</v>
          </cell>
          <cell r="E55" t="str">
            <v>FR26.320.202</v>
          </cell>
        </row>
        <row r="56">
          <cell r="C56" t="str">
            <v>L494</v>
          </cell>
          <cell r="E56" t="str">
            <v>FR26.329.402</v>
          </cell>
        </row>
        <row r="57">
          <cell r="C57" t="str">
            <v>L494</v>
          </cell>
          <cell r="E57" t="str">
            <v>FR26.329.402.A</v>
          </cell>
        </row>
        <row r="58">
          <cell r="C58" t="str">
            <v>L494</v>
          </cell>
          <cell r="E58" t="str">
            <v>FR26.320.102</v>
          </cell>
        </row>
        <row r="59">
          <cell r="C59" t="str">
            <v>L494</v>
          </cell>
          <cell r="E59" t="str">
            <v>FR26.329.502</v>
          </cell>
        </row>
        <row r="60">
          <cell r="C60" t="str">
            <v>L494</v>
          </cell>
          <cell r="E60" t="str">
            <v>FR26.329.502.A</v>
          </cell>
        </row>
        <row r="61">
          <cell r="C61" t="str">
            <v>L494</v>
          </cell>
          <cell r="E61" t="str">
            <v>FR26.320.104</v>
          </cell>
        </row>
        <row r="62">
          <cell r="C62" t="str">
            <v>L494</v>
          </cell>
          <cell r="E62" t="str">
            <v>FR26.320.204</v>
          </cell>
        </row>
        <row r="63">
          <cell r="C63" t="str">
            <v>L494</v>
          </cell>
          <cell r="E63" t="str">
            <v>FR26.329.504</v>
          </cell>
        </row>
        <row r="64">
          <cell r="C64" t="str">
            <v>L494</v>
          </cell>
          <cell r="E64" t="str">
            <v>FR26.329.404</v>
          </cell>
        </row>
        <row r="65">
          <cell r="C65" t="str">
            <v>L494</v>
          </cell>
          <cell r="E65" t="str">
            <v>FR26.230.202</v>
          </cell>
        </row>
        <row r="66">
          <cell r="C66" t="str">
            <v>L494</v>
          </cell>
          <cell r="E66" t="str">
            <v>FR26.239.402</v>
          </cell>
        </row>
        <row r="67">
          <cell r="C67" t="str">
            <v>L494</v>
          </cell>
          <cell r="E67" t="str">
            <v>FR26.230.102</v>
          </cell>
        </row>
        <row r="68">
          <cell r="C68" t="str">
            <v>L494</v>
          </cell>
          <cell r="E68" t="str">
            <v>FR26.239.502</v>
          </cell>
        </row>
        <row r="69">
          <cell r="C69" t="str">
            <v xml:space="preserve">RT6 </v>
          </cell>
          <cell r="E69" t="str">
            <v>FR02.532.004</v>
          </cell>
        </row>
        <row r="70">
          <cell r="C70" t="str">
            <v xml:space="preserve">RT6 </v>
          </cell>
          <cell r="E70" t="str">
            <v>FR02.532.005</v>
          </cell>
        </row>
        <row r="71">
          <cell r="C71" t="str">
            <v>D91 JAG L322 X10</v>
          </cell>
          <cell r="E71" t="str">
            <v>FR25.899.402</v>
          </cell>
        </row>
        <row r="72">
          <cell r="C72" t="str">
            <v>D91 JAG L322 X10</v>
          </cell>
          <cell r="E72" t="str">
            <v>FR25.899.404</v>
          </cell>
        </row>
        <row r="73">
          <cell r="C73" t="str">
            <v>D91 JAG L322 X10</v>
          </cell>
          <cell r="E73" t="str">
            <v>FR25.899.502</v>
          </cell>
        </row>
        <row r="74">
          <cell r="C74" t="str">
            <v>D91 JAG L322 X10</v>
          </cell>
          <cell r="E74" t="str">
            <v>FR25.899.504</v>
          </cell>
        </row>
        <row r="75">
          <cell r="C75" t="str">
            <v>T87</v>
          </cell>
          <cell r="E75" t="str">
            <v>FR26.220.210</v>
          </cell>
        </row>
        <row r="76">
          <cell r="C76" t="str">
            <v>T87</v>
          </cell>
          <cell r="E76" t="str">
            <v>FR26.229.410</v>
          </cell>
        </row>
        <row r="77">
          <cell r="C77" t="str">
            <v>T87</v>
          </cell>
          <cell r="E77" t="str">
            <v>FR26.220.110</v>
          </cell>
        </row>
        <row r="78">
          <cell r="C78" t="str">
            <v>T87</v>
          </cell>
          <cell r="E78" t="str">
            <v>FR26.229.510</v>
          </cell>
        </row>
        <row r="79">
          <cell r="C79" t="str">
            <v>T87</v>
          </cell>
          <cell r="E79" t="str">
            <v>FR26.120.202</v>
          </cell>
        </row>
        <row r="80">
          <cell r="C80" t="str">
            <v>T87</v>
          </cell>
          <cell r="E80" t="str">
            <v>FR26.129.402</v>
          </cell>
        </row>
        <row r="81">
          <cell r="C81" t="str">
            <v>T87</v>
          </cell>
          <cell r="E81" t="str">
            <v>FR26.120.102</v>
          </cell>
        </row>
        <row r="82">
          <cell r="C82" t="str">
            <v>T87</v>
          </cell>
          <cell r="E82" t="str">
            <v>FR26.129.502</v>
          </cell>
        </row>
        <row r="83">
          <cell r="C83" t="str">
            <v>T87</v>
          </cell>
          <cell r="E83" t="str">
            <v>FR26.124.103</v>
          </cell>
        </row>
        <row r="84">
          <cell r="C84" t="str">
            <v>T87</v>
          </cell>
          <cell r="E84" t="str">
            <v>FR26.124.203</v>
          </cell>
        </row>
        <row r="85">
          <cell r="C85" t="str">
            <v>T87</v>
          </cell>
          <cell r="E85" t="str">
            <v>FR25.629.401</v>
          </cell>
        </row>
        <row r="86">
          <cell r="C86" t="str">
            <v>T87</v>
          </cell>
          <cell r="E86" t="str">
            <v>FR25.629.461</v>
          </cell>
        </row>
        <row r="87">
          <cell r="C87" t="str">
            <v>T87</v>
          </cell>
          <cell r="E87" t="str">
            <v>FR25.629.501</v>
          </cell>
        </row>
        <row r="88">
          <cell r="C88" t="str">
            <v>T87</v>
          </cell>
          <cell r="E88" t="str">
            <v>FR25.629.561</v>
          </cell>
        </row>
        <row r="89">
          <cell r="C89" t="str">
            <v>TB8</v>
          </cell>
          <cell r="E89" t="str">
            <v>FR26.220.212</v>
          </cell>
        </row>
        <row r="90">
          <cell r="C90" t="str">
            <v>TB8</v>
          </cell>
          <cell r="E90" t="str">
            <v>FR26.229.412</v>
          </cell>
        </row>
        <row r="91">
          <cell r="C91" t="str">
            <v>TB8</v>
          </cell>
          <cell r="E91" t="str">
            <v>FR26.220.112</v>
          </cell>
        </row>
        <row r="92">
          <cell r="C92" t="str">
            <v>TB8</v>
          </cell>
          <cell r="E92" t="str">
            <v>FR26.229.512</v>
          </cell>
        </row>
        <row r="93">
          <cell r="C93" t="str">
            <v>TB8</v>
          </cell>
          <cell r="E93" t="str">
            <v>FR26.223.101</v>
          </cell>
        </row>
        <row r="94">
          <cell r="C94" t="str">
            <v>TB8</v>
          </cell>
          <cell r="E94" t="str">
            <v>FR26.223.201</v>
          </cell>
        </row>
        <row r="95">
          <cell r="C95" t="str">
            <v>TB8</v>
          </cell>
          <cell r="E95" t="str">
            <v>FR26.269.302</v>
          </cell>
        </row>
        <row r="96">
          <cell r="C96" t="str">
            <v>TB8</v>
          </cell>
          <cell r="E96" t="str">
            <v>FR26.269.432</v>
          </cell>
        </row>
        <row r="97">
          <cell r="C97" t="str">
            <v>TB8</v>
          </cell>
          <cell r="E97" t="str">
            <v>FR26.269.532</v>
          </cell>
        </row>
        <row r="98">
          <cell r="C98" t="str">
            <v>TB8</v>
          </cell>
          <cell r="E98" t="str">
            <v>FR26.269.402</v>
          </cell>
        </row>
        <row r="99">
          <cell r="C99" t="str">
            <v>TB8</v>
          </cell>
          <cell r="E99" t="str">
            <v>FR26.269.502</v>
          </cell>
        </row>
        <row r="100">
          <cell r="C100" t="str">
            <v>TB8</v>
          </cell>
          <cell r="E100" t="str">
            <v>FR26.400.102</v>
          </cell>
        </row>
        <row r="101">
          <cell r="C101" t="str">
            <v>TB8</v>
          </cell>
          <cell r="E101" t="str">
            <v>FR26.409.502</v>
          </cell>
        </row>
        <row r="102">
          <cell r="C102" t="str">
            <v>TB8</v>
          </cell>
          <cell r="E102" t="str">
            <v>FR26.740.102</v>
          </cell>
        </row>
        <row r="103">
          <cell r="C103" t="str">
            <v>TB8</v>
          </cell>
          <cell r="E103" t="str">
            <v>FR26.749.502</v>
          </cell>
        </row>
        <row r="104">
          <cell r="C104" t="str">
            <v>TB8</v>
          </cell>
          <cell r="E104" t="str">
            <v>FR26.400.202</v>
          </cell>
        </row>
        <row r="105">
          <cell r="C105" t="str">
            <v>TB8</v>
          </cell>
          <cell r="E105" t="str">
            <v>FR26.409.402</v>
          </cell>
        </row>
        <row r="106">
          <cell r="C106" t="str">
            <v>TB8</v>
          </cell>
          <cell r="E106" t="str">
            <v>FR26.740.202</v>
          </cell>
        </row>
        <row r="107">
          <cell r="C107" t="str">
            <v>TB8</v>
          </cell>
          <cell r="E107" t="str">
            <v>FR26.749.402</v>
          </cell>
        </row>
        <row r="108">
          <cell r="C108" t="str">
            <v>TB8</v>
          </cell>
          <cell r="E108" t="str">
            <v>FR26.400.132</v>
          </cell>
        </row>
        <row r="109">
          <cell r="C109" t="str">
            <v>TB8</v>
          </cell>
          <cell r="E109" t="str">
            <v>FR26.409.532</v>
          </cell>
        </row>
        <row r="110">
          <cell r="C110" t="str">
            <v>TB8</v>
          </cell>
          <cell r="E110" t="str">
            <v>FR26.740.132</v>
          </cell>
        </row>
        <row r="111">
          <cell r="C111" t="str">
            <v>TB8</v>
          </cell>
          <cell r="E111" t="str">
            <v>FR26.749.532</v>
          </cell>
        </row>
        <row r="112">
          <cell r="C112" t="str">
            <v>TB8</v>
          </cell>
          <cell r="E112" t="str">
            <v>FR26.400.134</v>
          </cell>
        </row>
        <row r="113">
          <cell r="C113" t="str">
            <v>TB8</v>
          </cell>
          <cell r="E113" t="str">
            <v>FR26.409.534</v>
          </cell>
        </row>
        <row r="114">
          <cell r="C114" t="str">
            <v>TB8</v>
          </cell>
          <cell r="E114" t="str">
            <v>FR26.740.134</v>
          </cell>
        </row>
        <row r="115">
          <cell r="C115" t="str">
            <v>TB8</v>
          </cell>
          <cell r="E115" t="str">
            <v>FR26.749.534</v>
          </cell>
        </row>
        <row r="116">
          <cell r="C116" t="str">
            <v>TB8</v>
          </cell>
          <cell r="E116" t="str">
            <v>FR26.400.232</v>
          </cell>
        </row>
        <row r="117">
          <cell r="C117" t="str">
            <v>TB8</v>
          </cell>
          <cell r="E117" t="str">
            <v>FR26.409.432</v>
          </cell>
        </row>
        <row r="118">
          <cell r="C118" t="str">
            <v>TB8</v>
          </cell>
          <cell r="E118" t="str">
            <v>FR26.740.232</v>
          </cell>
        </row>
        <row r="119">
          <cell r="C119" t="str">
            <v>TB8</v>
          </cell>
          <cell r="E119" t="str">
            <v>FR26.749.432</v>
          </cell>
        </row>
        <row r="120">
          <cell r="C120" t="str">
            <v>TB8</v>
          </cell>
          <cell r="E120" t="str">
            <v>FR26.400.234</v>
          </cell>
        </row>
        <row r="121">
          <cell r="C121" t="str">
            <v>TB8</v>
          </cell>
          <cell r="E121" t="str">
            <v>FR26.409.434</v>
          </cell>
        </row>
        <row r="122">
          <cell r="C122" t="str">
            <v>TB8</v>
          </cell>
          <cell r="E122" t="str">
            <v>FR26.740.234</v>
          </cell>
        </row>
        <row r="123">
          <cell r="C123" t="str">
            <v>TB8</v>
          </cell>
          <cell r="E123" t="str">
            <v>FR26.749.434</v>
          </cell>
        </row>
        <row r="124">
          <cell r="C124" t="str">
            <v>TB8</v>
          </cell>
          <cell r="E124" t="str">
            <v>FR26.400.062</v>
          </cell>
        </row>
        <row r="125">
          <cell r="C125" t="str">
            <v>TB8</v>
          </cell>
          <cell r="E125" t="str">
            <v>FR26.409.302</v>
          </cell>
        </row>
        <row r="126">
          <cell r="C126" t="str">
            <v>TB8</v>
          </cell>
          <cell r="E126" t="str">
            <v>FR26.740.062</v>
          </cell>
        </row>
        <row r="127">
          <cell r="C127" t="str">
            <v>TB8</v>
          </cell>
          <cell r="E127" t="str">
            <v>FR26.749.362</v>
          </cell>
        </row>
        <row r="128">
          <cell r="C128" t="str">
            <v>TB8</v>
          </cell>
          <cell r="E128" t="str">
            <v>FR26.403.101</v>
          </cell>
        </row>
        <row r="129">
          <cell r="C129" t="str">
            <v>TB8</v>
          </cell>
          <cell r="E129" t="str">
            <v>FR26.403.201</v>
          </cell>
        </row>
        <row r="130">
          <cell r="C130" t="str">
            <v>TB8</v>
          </cell>
          <cell r="E130" t="str">
            <v>FR26.269.304</v>
          </cell>
        </row>
        <row r="131">
          <cell r="C131" t="str">
            <v>TB8</v>
          </cell>
          <cell r="E131" t="str">
            <v>FR26.269.404</v>
          </cell>
        </row>
        <row r="132">
          <cell r="C132" t="str">
            <v>TB8</v>
          </cell>
          <cell r="E132" t="str">
            <v>FR26.269.434</v>
          </cell>
        </row>
        <row r="133">
          <cell r="C133" t="str">
            <v>TB8</v>
          </cell>
          <cell r="E133" t="str">
            <v>FR26.269.504</v>
          </cell>
        </row>
        <row r="134">
          <cell r="C134" t="str">
            <v>TB8</v>
          </cell>
          <cell r="E134" t="str">
            <v>FR26.269.534</v>
          </cell>
        </row>
        <row r="135">
          <cell r="C135" t="str">
            <v>TVOX</v>
          </cell>
          <cell r="E135" t="str">
            <v>FR26.450.102</v>
          </cell>
        </row>
        <row r="136">
          <cell r="C136" t="str">
            <v>TVOX</v>
          </cell>
          <cell r="E136" t="str">
            <v>FR26.450.202</v>
          </cell>
        </row>
        <row r="137">
          <cell r="C137" t="str">
            <v>TVOX</v>
          </cell>
          <cell r="E137" t="str">
            <v>FR26.450.132</v>
          </cell>
        </row>
        <row r="138">
          <cell r="C138" t="str">
            <v>TVOX</v>
          </cell>
          <cell r="E138" t="str">
            <v>FR26.450.232</v>
          </cell>
        </row>
        <row r="139">
          <cell r="C139" t="str">
            <v>TVOX</v>
          </cell>
          <cell r="E139" t="str">
            <v>FR26.459.502</v>
          </cell>
        </row>
        <row r="140">
          <cell r="C140" t="str">
            <v>TVOX</v>
          </cell>
          <cell r="E140" t="str">
            <v>FR26.459.402</v>
          </cell>
        </row>
        <row r="141">
          <cell r="C141" t="str">
            <v>TVOX</v>
          </cell>
          <cell r="E141" t="str">
            <v>FR26.459.532</v>
          </cell>
        </row>
        <row r="142">
          <cell r="C142" t="str">
            <v>TVOX</v>
          </cell>
          <cell r="E142" t="str">
            <v>FR26.459.432</v>
          </cell>
        </row>
        <row r="143">
          <cell r="C143" t="str">
            <v>GLOBAL D_FENDER</v>
          </cell>
          <cell r="E143" t="str">
            <v>FR26.460.102</v>
          </cell>
        </row>
        <row r="144">
          <cell r="C144" t="str">
            <v>GLOBAL D_FENDER</v>
          </cell>
          <cell r="E144" t="str">
            <v>FR26.460.202</v>
          </cell>
        </row>
        <row r="145">
          <cell r="C145" t="str">
            <v>GLOBAL D_FENDER</v>
          </cell>
          <cell r="E145" t="str">
            <v>FR26.460.112</v>
          </cell>
        </row>
        <row r="146">
          <cell r="C146" t="str">
            <v>GLOBAL D_FENDER</v>
          </cell>
          <cell r="E146" t="str">
            <v>FR26.460.212</v>
          </cell>
        </row>
        <row r="147">
          <cell r="C147" t="str">
            <v>GLOBAL D_TRUNK</v>
          </cell>
          <cell r="E147" t="str">
            <v>FR26.460.132</v>
          </cell>
        </row>
        <row r="148">
          <cell r="C148" t="str">
            <v>GLOBAL D_TRUNK</v>
          </cell>
          <cell r="E148" t="str">
            <v>FR26.460.142</v>
          </cell>
        </row>
        <row r="149">
          <cell r="C149" t="str">
            <v>GLOBAL D_TRUNK</v>
          </cell>
          <cell r="E149" t="str">
            <v>FR26.460.144</v>
          </cell>
        </row>
        <row r="150">
          <cell r="C150" t="str">
            <v>GLOBAL D_TRUNK</v>
          </cell>
          <cell r="E150" t="str">
            <v>FR26.460.232</v>
          </cell>
        </row>
        <row r="151">
          <cell r="C151" t="str">
            <v>GLOBAL D_TRUNK</v>
          </cell>
          <cell r="E151" t="str">
            <v>FR26.460.242</v>
          </cell>
        </row>
        <row r="152">
          <cell r="C152" t="str">
            <v>GLOBAL D_FENDER</v>
          </cell>
          <cell r="E152" t="str">
            <v>FR26.470.102</v>
          </cell>
        </row>
        <row r="153">
          <cell r="C153" t="str">
            <v>GLOBAL D_FENDER</v>
          </cell>
          <cell r="E153" t="str">
            <v>FR26.470.202</v>
          </cell>
        </row>
        <row r="154">
          <cell r="C154" t="str">
            <v>GLOBAL D_FENDER</v>
          </cell>
          <cell r="E154" t="str">
            <v>FR26.470.112</v>
          </cell>
        </row>
        <row r="155">
          <cell r="C155" t="str">
            <v>GLOBAL D_FENDER</v>
          </cell>
          <cell r="E155" t="str">
            <v>FR26.470.212</v>
          </cell>
        </row>
        <row r="156">
          <cell r="C156" t="str">
            <v>GLOBAL D_TRUNK</v>
          </cell>
          <cell r="E156" t="str">
            <v>FR26.470.132</v>
          </cell>
        </row>
        <row r="157">
          <cell r="C157" t="str">
            <v>GLOBAL D_TRUNK</v>
          </cell>
          <cell r="E157" t="str">
            <v>FR26.470.232</v>
          </cell>
        </row>
        <row r="158">
          <cell r="C158" t="str">
            <v>GLOBAL D_TRUNK</v>
          </cell>
          <cell r="E158" t="str">
            <v>FR26.470.142</v>
          </cell>
        </row>
        <row r="159">
          <cell r="C159" t="str">
            <v>GLOBAL D_TRUNK</v>
          </cell>
          <cell r="E159" t="str">
            <v>FR26.470.242</v>
          </cell>
        </row>
        <row r="160">
          <cell r="C160" t="str">
            <v>GLOBAL D_TRUNK</v>
          </cell>
          <cell r="E160" t="str">
            <v>FR26.470.144</v>
          </cell>
        </row>
        <row r="161">
          <cell r="C161" t="str">
            <v>GLOBAL D_FENDER</v>
          </cell>
          <cell r="E161" t="str">
            <v>FR26.480.102</v>
          </cell>
        </row>
        <row r="162">
          <cell r="C162" t="str">
            <v>GLOBAL D_FENDER</v>
          </cell>
          <cell r="E162" t="str">
            <v>FR26.480.202</v>
          </cell>
        </row>
        <row r="163">
          <cell r="C163" t="str">
            <v>GLOBAL D_TRUNK</v>
          </cell>
          <cell r="E163" t="str">
            <v>FR26.480.132</v>
          </cell>
        </row>
        <row r="164">
          <cell r="C164" t="str">
            <v>GLOBAL D_TRUNK</v>
          </cell>
          <cell r="E164" t="str">
            <v>FR26.480.232</v>
          </cell>
        </row>
        <row r="165">
          <cell r="C165" t="str">
            <v>D91 JAG L322 X10</v>
          </cell>
          <cell r="E165" t="str">
            <v>FR26.280.106</v>
          </cell>
        </row>
        <row r="166">
          <cell r="C166" t="str">
            <v>D91 JAG L322 X10</v>
          </cell>
          <cell r="E166" t="str">
            <v>FR26.280.206</v>
          </cell>
        </row>
        <row r="167">
          <cell r="C167" t="str">
            <v>D91 JAG L322 X10</v>
          </cell>
          <cell r="E167" t="str">
            <v>FR26.289.506</v>
          </cell>
        </row>
        <row r="168">
          <cell r="C168" t="str">
            <v>D91 JAG L322 X10</v>
          </cell>
          <cell r="E168" t="str">
            <v>FR26.289.406</v>
          </cell>
        </row>
        <row r="169">
          <cell r="C169" t="str">
            <v>TVOX</v>
          </cell>
          <cell r="E169" t="str">
            <v>FR26.453.101</v>
          </cell>
        </row>
        <row r="170">
          <cell r="C170" t="str">
            <v>TVOX</v>
          </cell>
          <cell r="E170" t="str">
            <v>FR26.453.201</v>
          </cell>
        </row>
        <row r="171">
          <cell r="C171" t="str">
            <v>D91 JAG L322 X10</v>
          </cell>
          <cell r="E171" t="str">
            <v>FR26.759.401</v>
          </cell>
        </row>
        <row r="172">
          <cell r="C172" t="str">
            <v>D91 JAG L322 X10</v>
          </cell>
          <cell r="E172" t="str">
            <v>FR26.759.501</v>
          </cell>
        </row>
        <row r="173">
          <cell r="C173" t="str">
            <v>D91 JAG L322 X10</v>
          </cell>
          <cell r="E173" t="str">
            <v>FR26.759.402</v>
          </cell>
        </row>
        <row r="174">
          <cell r="C174" t="str">
            <v>D91 JAG L322 X10</v>
          </cell>
          <cell r="E174" t="str">
            <v>FR26.759.502</v>
          </cell>
        </row>
        <row r="175">
          <cell r="C175" t="str">
            <v>GLOBAL D_FENDER</v>
          </cell>
          <cell r="E175" t="str">
            <v>FR26.469.402</v>
          </cell>
        </row>
        <row r="176">
          <cell r="C176" t="str">
            <v>GLOBAL D_FENDER</v>
          </cell>
          <cell r="E176" t="str">
            <v>FR26.469.502</v>
          </cell>
        </row>
        <row r="177">
          <cell r="C177" t="str">
            <v>GLOBAL D_TRUNK</v>
          </cell>
          <cell r="E177" t="str">
            <v>FR26.469.432</v>
          </cell>
        </row>
        <row r="178">
          <cell r="C178" t="str">
            <v>GLOBAL D_TRUNK</v>
          </cell>
          <cell r="E178" t="str">
            <v>FR26.469.532</v>
          </cell>
        </row>
        <row r="179">
          <cell r="C179" t="str">
            <v>GLOBAL D_TRUNK</v>
          </cell>
          <cell r="E179" t="str">
            <v>FR26.469.544</v>
          </cell>
        </row>
        <row r="180">
          <cell r="C180" t="str">
            <v>GLOBAL D_FENDER</v>
          </cell>
          <cell r="E180" t="str">
            <v>FR26.479.402</v>
          </cell>
        </row>
        <row r="181">
          <cell r="C181" t="str">
            <v>GLOBAL D_FENDER</v>
          </cell>
          <cell r="E181" t="str">
            <v>FR26.479.502</v>
          </cell>
        </row>
        <row r="182">
          <cell r="C182" t="str">
            <v>GLOBAL D_TRUNK</v>
          </cell>
          <cell r="E182" t="str">
            <v>FR26.479.432</v>
          </cell>
        </row>
        <row r="183">
          <cell r="C183" t="str">
            <v>GLOBAL D_TRUNK</v>
          </cell>
          <cell r="E183" t="str">
            <v>FR26.479.532</v>
          </cell>
        </row>
        <row r="184">
          <cell r="C184" t="str">
            <v>GLOBAL D_TRUNK</v>
          </cell>
          <cell r="E184" t="str">
            <v>FR26.479.544</v>
          </cell>
        </row>
        <row r="185">
          <cell r="C185" t="str">
            <v>GLOBAL D_FENDER</v>
          </cell>
          <cell r="E185" t="str">
            <v>FR26.489.402</v>
          </cell>
        </row>
        <row r="186">
          <cell r="C186" t="str">
            <v>GLOBAL D_FENDER</v>
          </cell>
          <cell r="E186" t="str">
            <v>FR26.489.502</v>
          </cell>
        </row>
        <row r="187">
          <cell r="C187" t="str">
            <v>GLOBAL D_TRUNK</v>
          </cell>
          <cell r="E187" t="str">
            <v>FR26.489.432</v>
          </cell>
        </row>
        <row r="188">
          <cell r="C188" t="str">
            <v>GLOBAL D_TRUNK</v>
          </cell>
          <cell r="E188" t="str">
            <v>FR26.489.532</v>
          </cell>
        </row>
        <row r="189">
          <cell r="C189" t="str">
            <v>KFB</v>
          </cell>
          <cell r="E189" t="str">
            <v>FR26.700.102</v>
          </cell>
        </row>
        <row r="190">
          <cell r="C190" t="str">
            <v>KFB</v>
          </cell>
          <cell r="E190" t="str">
            <v>FR26.700.202</v>
          </cell>
        </row>
        <row r="191">
          <cell r="C191" t="str">
            <v>KFB</v>
          </cell>
          <cell r="E191" t="str">
            <v>FR26.700.132</v>
          </cell>
        </row>
        <row r="192">
          <cell r="C192" t="str">
            <v>KFB</v>
          </cell>
          <cell r="E192" t="str">
            <v>FR26.700.232</v>
          </cell>
        </row>
        <row r="193">
          <cell r="C193" t="str">
            <v>B98</v>
          </cell>
          <cell r="E193" t="str">
            <v>FR26.389.504</v>
          </cell>
        </row>
        <row r="194">
          <cell r="C194" t="str">
            <v>B98</v>
          </cell>
          <cell r="E194" t="str">
            <v>FR26.389.404</v>
          </cell>
        </row>
        <row r="195">
          <cell r="C195" t="str">
            <v>KFB</v>
          </cell>
          <cell r="E195" t="str">
            <v>FR26.709.502</v>
          </cell>
        </row>
        <row r="196">
          <cell r="C196" t="str">
            <v>KFB</v>
          </cell>
          <cell r="E196" t="str">
            <v>FR26.709.402</v>
          </cell>
        </row>
        <row r="197">
          <cell r="C197" t="str">
            <v>KFB</v>
          </cell>
          <cell r="E197" t="str">
            <v>FR26.709.532</v>
          </cell>
        </row>
        <row r="198">
          <cell r="C198" t="str">
            <v>KFB</v>
          </cell>
          <cell r="E198" t="str">
            <v>FR26.709.432</v>
          </cell>
        </row>
        <row r="199">
          <cell r="C199">
            <v>0</v>
          </cell>
          <cell r="E199">
            <v>0</v>
          </cell>
        </row>
        <row r="200">
          <cell r="C200">
            <v>0</v>
          </cell>
          <cell r="E200">
            <v>0</v>
          </cell>
        </row>
        <row r="201">
          <cell r="C201">
            <v>0</v>
          </cell>
          <cell r="E201">
            <v>0</v>
          </cell>
        </row>
        <row r="202">
          <cell r="C202">
            <v>0</v>
          </cell>
          <cell r="E202">
            <v>0</v>
          </cell>
        </row>
        <row r="203">
          <cell r="C203">
            <v>0</v>
          </cell>
          <cell r="E203">
            <v>0</v>
          </cell>
        </row>
        <row r="204">
          <cell r="C204">
            <v>0</v>
          </cell>
          <cell r="E204">
            <v>0</v>
          </cell>
        </row>
        <row r="205">
          <cell r="C205">
            <v>0</v>
          </cell>
          <cell r="E205">
            <v>0</v>
          </cell>
        </row>
        <row r="206">
          <cell r="C206">
            <v>0</v>
          </cell>
          <cell r="E206">
            <v>0</v>
          </cell>
        </row>
        <row r="207">
          <cell r="C207">
            <v>0</v>
          </cell>
          <cell r="E207">
            <v>0</v>
          </cell>
        </row>
        <row r="208">
          <cell r="C208">
            <v>0</v>
          </cell>
          <cell r="E208">
            <v>0</v>
          </cell>
        </row>
        <row r="209">
          <cell r="C209">
            <v>0</v>
          </cell>
          <cell r="E209">
            <v>0</v>
          </cell>
        </row>
        <row r="210">
          <cell r="C210">
            <v>0</v>
          </cell>
          <cell r="E210">
            <v>0</v>
          </cell>
        </row>
        <row r="211">
          <cell r="C211">
            <v>0</v>
          </cell>
          <cell r="E211">
            <v>0</v>
          </cell>
        </row>
        <row r="212">
          <cell r="C212">
            <v>0</v>
          </cell>
          <cell r="E212">
            <v>0</v>
          </cell>
        </row>
        <row r="213">
          <cell r="C213">
            <v>0</v>
          </cell>
          <cell r="E213">
            <v>0</v>
          </cell>
        </row>
        <row r="214">
          <cell r="C214">
            <v>0</v>
          </cell>
          <cell r="E214">
            <v>0</v>
          </cell>
        </row>
        <row r="215">
          <cell r="C215">
            <v>0</v>
          </cell>
          <cell r="E215">
            <v>0</v>
          </cell>
        </row>
        <row r="216">
          <cell r="C216">
            <v>0</v>
          </cell>
          <cell r="E216">
            <v>0</v>
          </cell>
        </row>
        <row r="217">
          <cell r="C217">
            <v>0</v>
          </cell>
          <cell r="E217">
            <v>0</v>
          </cell>
        </row>
        <row r="218">
          <cell r="C218">
            <v>0</v>
          </cell>
          <cell r="E218">
            <v>0</v>
          </cell>
        </row>
        <row r="219">
          <cell r="C219">
            <v>0</v>
          </cell>
          <cell r="E219">
            <v>0</v>
          </cell>
        </row>
        <row r="220">
          <cell r="C220">
            <v>0</v>
          </cell>
          <cell r="E220">
            <v>0</v>
          </cell>
        </row>
        <row r="221">
          <cell r="C221">
            <v>0</v>
          </cell>
          <cell r="E221">
            <v>0</v>
          </cell>
        </row>
        <row r="222">
          <cell r="C222">
            <v>0</v>
          </cell>
          <cell r="E222">
            <v>0</v>
          </cell>
        </row>
        <row r="223">
          <cell r="C223">
            <v>0</v>
          </cell>
          <cell r="E223">
            <v>0</v>
          </cell>
        </row>
        <row r="224">
          <cell r="C224">
            <v>0</v>
          </cell>
          <cell r="E224">
            <v>0</v>
          </cell>
        </row>
        <row r="225">
          <cell r="C225">
            <v>0</v>
          </cell>
          <cell r="E225">
            <v>0</v>
          </cell>
        </row>
        <row r="226">
          <cell r="C226">
            <v>0</v>
          </cell>
          <cell r="E226">
            <v>0</v>
          </cell>
        </row>
        <row r="227">
          <cell r="C227">
            <v>0</v>
          </cell>
          <cell r="E227">
            <v>0</v>
          </cell>
        </row>
        <row r="228">
          <cell r="C228">
            <v>0</v>
          </cell>
          <cell r="E228">
            <v>0</v>
          </cell>
        </row>
        <row r="229">
          <cell r="C229">
            <v>0</v>
          </cell>
          <cell r="E229">
            <v>0</v>
          </cell>
        </row>
        <row r="230">
          <cell r="C230">
            <v>0</v>
          </cell>
          <cell r="E230">
            <v>0</v>
          </cell>
        </row>
        <row r="231">
          <cell r="C231">
            <v>0</v>
          </cell>
          <cell r="E231">
            <v>0</v>
          </cell>
        </row>
        <row r="232">
          <cell r="C232">
            <v>0</v>
          </cell>
          <cell r="E232">
            <v>0</v>
          </cell>
        </row>
        <row r="233">
          <cell r="C233">
            <v>0</v>
          </cell>
          <cell r="E233">
            <v>0</v>
          </cell>
        </row>
        <row r="234">
          <cell r="C234">
            <v>0</v>
          </cell>
          <cell r="E234">
            <v>0</v>
          </cell>
        </row>
        <row r="235">
          <cell r="C235">
            <v>0</v>
          </cell>
          <cell r="E235">
            <v>0</v>
          </cell>
        </row>
        <row r="236">
          <cell r="C236">
            <v>0</v>
          </cell>
          <cell r="E236">
            <v>0</v>
          </cell>
        </row>
        <row r="237">
          <cell r="C237">
            <v>0</v>
          </cell>
          <cell r="E237">
            <v>0</v>
          </cell>
        </row>
        <row r="238">
          <cell r="C238">
            <v>0</v>
          </cell>
          <cell r="E238">
            <v>0</v>
          </cell>
        </row>
        <row r="239">
          <cell r="C239">
            <v>0</v>
          </cell>
          <cell r="E239">
            <v>0</v>
          </cell>
        </row>
        <row r="240">
          <cell r="C240">
            <v>0</v>
          </cell>
          <cell r="E240">
            <v>0</v>
          </cell>
        </row>
        <row r="241">
          <cell r="C241">
            <v>0</v>
          </cell>
          <cell r="E241">
            <v>0</v>
          </cell>
        </row>
        <row r="242">
          <cell r="C242">
            <v>0</v>
          </cell>
          <cell r="E242">
            <v>0</v>
          </cell>
        </row>
        <row r="243">
          <cell r="C243">
            <v>0</v>
          </cell>
          <cell r="E243">
            <v>0</v>
          </cell>
        </row>
        <row r="244">
          <cell r="C244">
            <v>0</v>
          </cell>
          <cell r="E244">
            <v>0</v>
          </cell>
        </row>
        <row r="245">
          <cell r="C245">
            <v>0</v>
          </cell>
          <cell r="E245">
            <v>0</v>
          </cell>
        </row>
        <row r="246">
          <cell r="C246">
            <v>0</v>
          </cell>
          <cell r="E246">
            <v>0</v>
          </cell>
        </row>
        <row r="247">
          <cell r="C247">
            <v>0</v>
          </cell>
          <cell r="E247">
            <v>0</v>
          </cell>
        </row>
        <row r="248">
          <cell r="C248">
            <v>0</v>
          </cell>
          <cell r="E248">
            <v>0</v>
          </cell>
        </row>
        <row r="249">
          <cell r="C249">
            <v>0</v>
          </cell>
          <cell r="E249">
            <v>0</v>
          </cell>
        </row>
        <row r="250">
          <cell r="C250">
            <v>0</v>
          </cell>
          <cell r="E250">
            <v>0</v>
          </cell>
        </row>
        <row r="251">
          <cell r="C251">
            <v>0</v>
          </cell>
          <cell r="E251">
            <v>0</v>
          </cell>
        </row>
        <row r="252">
          <cell r="C252">
            <v>0</v>
          </cell>
          <cell r="E252">
            <v>0</v>
          </cell>
        </row>
        <row r="253">
          <cell r="C253">
            <v>0</v>
          </cell>
          <cell r="E253">
            <v>0</v>
          </cell>
        </row>
        <row r="254">
          <cell r="C254">
            <v>0</v>
          </cell>
          <cell r="E254">
            <v>0</v>
          </cell>
        </row>
        <row r="255">
          <cell r="C255">
            <v>0</v>
          </cell>
          <cell r="E255">
            <v>0</v>
          </cell>
        </row>
        <row r="256">
          <cell r="C256">
            <v>0</v>
          </cell>
          <cell r="E256">
            <v>0</v>
          </cell>
        </row>
        <row r="257">
          <cell r="C257">
            <v>0</v>
          </cell>
          <cell r="E257">
            <v>0</v>
          </cell>
        </row>
        <row r="258">
          <cell r="C258">
            <v>0</v>
          </cell>
          <cell r="E258">
            <v>0</v>
          </cell>
        </row>
        <row r="259">
          <cell r="C259">
            <v>0</v>
          </cell>
          <cell r="E259">
            <v>0</v>
          </cell>
        </row>
        <row r="260">
          <cell r="C260">
            <v>0</v>
          </cell>
          <cell r="E260">
            <v>0</v>
          </cell>
        </row>
        <row r="261">
          <cell r="C261">
            <v>0</v>
          </cell>
          <cell r="E261">
            <v>0</v>
          </cell>
        </row>
        <row r="262">
          <cell r="C262">
            <v>0</v>
          </cell>
          <cell r="E262">
            <v>0</v>
          </cell>
        </row>
        <row r="263">
          <cell r="C263">
            <v>0</v>
          </cell>
          <cell r="E263">
            <v>0</v>
          </cell>
        </row>
        <row r="264">
          <cell r="C264">
            <v>0</v>
          </cell>
          <cell r="E264">
            <v>0</v>
          </cell>
        </row>
        <row r="265">
          <cell r="C265">
            <v>0</v>
          </cell>
          <cell r="E265">
            <v>0</v>
          </cell>
        </row>
        <row r="266">
          <cell r="C266">
            <v>0</v>
          </cell>
          <cell r="E266">
            <v>0</v>
          </cell>
        </row>
        <row r="267">
          <cell r="C267">
            <v>0</v>
          </cell>
          <cell r="E267">
            <v>0</v>
          </cell>
        </row>
        <row r="268">
          <cell r="C268">
            <v>0</v>
          </cell>
          <cell r="E268">
            <v>0</v>
          </cell>
        </row>
        <row r="269">
          <cell r="C269">
            <v>0</v>
          </cell>
          <cell r="E269">
            <v>0</v>
          </cell>
        </row>
        <row r="270">
          <cell r="C270">
            <v>0</v>
          </cell>
          <cell r="E270">
            <v>0</v>
          </cell>
        </row>
        <row r="271">
          <cell r="C271">
            <v>0</v>
          </cell>
          <cell r="E271">
            <v>0</v>
          </cell>
        </row>
        <row r="272">
          <cell r="C272">
            <v>0</v>
          </cell>
          <cell r="E272">
            <v>0</v>
          </cell>
        </row>
        <row r="273">
          <cell r="C273">
            <v>0</v>
          </cell>
          <cell r="E273">
            <v>0</v>
          </cell>
        </row>
        <row r="274">
          <cell r="C274">
            <v>0</v>
          </cell>
          <cell r="E274">
            <v>0</v>
          </cell>
        </row>
        <row r="275">
          <cell r="C275">
            <v>0</v>
          </cell>
          <cell r="E275">
            <v>0</v>
          </cell>
        </row>
        <row r="276">
          <cell r="C276">
            <v>0</v>
          </cell>
          <cell r="E276">
            <v>0</v>
          </cell>
        </row>
        <row r="277">
          <cell r="C277">
            <v>0</v>
          </cell>
          <cell r="E277">
            <v>0</v>
          </cell>
        </row>
        <row r="278">
          <cell r="C278">
            <v>0</v>
          </cell>
          <cell r="E278">
            <v>0</v>
          </cell>
        </row>
        <row r="279">
          <cell r="C279">
            <v>0</v>
          </cell>
          <cell r="E279">
            <v>0</v>
          </cell>
        </row>
        <row r="280">
          <cell r="C280">
            <v>0</v>
          </cell>
          <cell r="E280">
            <v>0</v>
          </cell>
        </row>
        <row r="281">
          <cell r="C281">
            <v>0</v>
          </cell>
          <cell r="E281">
            <v>0</v>
          </cell>
        </row>
        <row r="282">
          <cell r="C282">
            <v>0</v>
          </cell>
          <cell r="E282">
            <v>0</v>
          </cell>
        </row>
        <row r="283">
          <cell r="C283">
            <v>0</v>
          </cell>
          <cell r="E283">
            <v>0</v>
          </cell>
        </row>
        <row r="284">
          <cell r="C284">
            <v>0</v>
          </cell>
          <cell r="E284">
            <v>0</v>
          </cell>
        </row>
        <row r="285">
          <cell r="C285">
            <v>0</v>
          </cell>
          <cell r="E285">
            <v>0</v>
          </cell>
        </row>
        <row r="286">
          <cell r="C286">
            <v>0</v>
          </cell>
          <cell r="E286">
            <v>0</v>
          </cell>
        </row>
        <row r="287">
          <cell r="C287">
            <v>0</v>
          </cell>
          <cell r="E287">
            <v>0</v>
          </cell>
        </row>
        <row r="288">
          <cell r="C288">
            <v>0</v>
          </cell>
          <cell r="E288">
            <v>0</v>
          </cell>
        </row>
        <row r="289">
          <cell r="C289">
            <v>0</v>
          </cell>
          <cell r="E289">
            <v>0</v>
          </cell>
        </row>
        <row r="290">
          <cell r="C290">
            <v>0</v>
          </cell>
          <cell r="E290">
            <v>0</v>
          </cell>
        </row>
        <row r="291">
          <cell r="C291">
            <v>0</v>
          </cell>
          <cell r="E291">
            <v>0</v>
          </cell>
        </row>
        <row r="292">
          <cell r="C292">
            <v>0</v>
          </cell>
          <cell r="E292">
            <v>0</v>
          </cell>
        </row>
        <row r="293">
          <cell r="C293">
            <v>0</v>
          </cell>
          <cell r="E293">
            <v>0</v>
          </cell>
        </row>
        <row r="294">
          <cell r="C294">
            <v>0</v>
          </cell>
          <cell r="E294">
            <v>0</v>
          </cell>
        </row>
        <row r="295">
          <cell r="C295">
            <v>0</v>
          </cell>
          <cell r="E295">
            <v>0</v>
          </cell>
        </row>
        <row r="296">
          <cell r="C296">
            <v>0</v>
          </cell>
          <cell r="E296">
            <v>0</v>
          </cell>
        </row>
        <row r="297">
          <cell r="C297">
            <v>0</v>
          </cell>
          <cell r="E297">
            <v>0</v>
          </cell>
        </row>
        <row r="298">
          <cell r="C298">
            <v>0</v>
          </cell>
          <cell r="E298">
            <v>0</v>
          </cell>
        </row>
        <row r="299">
          <cell r="C299">
            <v>0</v>
          </cell>
          <cell r="E299">
            <v>0</v>
          </cell>
        </row>
        <row r="300">
          <cell r="C300">
            <v>0</v>
          </cell>
          <cell r="E300">
            <v>0</v>
          </cell>
        </row>
        <row r="301">
          <cell r="C301">
            <v>0</v>
          </cell>
          <cell r="E301">
            <v>0</v>
          </cell>
        </row>
        <row r="302">
          <cell r="C302">
            <v>0</v>
          </cell>
          <cell r="E302">
            <v>0</v>
          </cell>
        </row>
        <row r="303">
          <cell r="C303">
            <v>0</v>
          </cell>
          <cell r="E303">
            <v>0</v>
          </cell>
        </row>
        <row r="304">
          <cell r="C304">
            <v>0</v>
          </cell>
          <cell r="E304">
            <v>0</v>
          </cell>
        </row>
        <row r="305">
          <cell r="C305">
            <v>0</v>
          </cell>
          <cell r="E305">
            <v>0</v>
          </cell>
        </row>
        <row r="306">
          <cell r="C306">
            <v>0</v>
          </cell>
          <cell r="E306">
            <v>0</v>
          </cell>
        </row>
        <row r="307">
          <cell r="C307">
            <v>0</v>
          </cell>
          <cell r="E307">
            <v>0</v>
          </cell>
        </row>
        <row r="308">
          <cell r="C308">
            <v>0</v>
          </cell>
          <cell r="E308">
            <v>0</v>
          </cell>
        </row>
        <row r="309">
          <cell r="C309">
            <v>0</v>
          </cell>
          <cell r="E309">
            <v>0</v>
          </cell>
        </row>
        <row r="310">
          <cell r="C310">
            <v>0</v>
          </cell>
          <cell r="E310">
            <v>0</v>
          </cell>
        </row>
        <row r="311">
          <cell r="C311">
            <v>0</v>
          </cell>
          <cell r="E311">
            <v>0</v>
          </cell>
        </row>
        <row r="312">
          <cell r="C312">
            <v>0</v>
          </cell>
          <cell r="E312">
            <v>0</v>
          </cell>
        </row>
      </sheetData>
      <sheetData sheetId="20">
        <row r="3">
          <cell r="B3" t="str">
            <v>Référence</v>
          </cell>
        </row>
      </sheetData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BQ19"/>
  <sheetViews>
    <sheetView tabSelected="1" zoomScale="53" zoomScaleNormal="53" workbookViewId="0">
      <pane xSplit="4" topLeftCell="E1" activePane="topRight" state="frozen"/>
      <selection pane="topRight" activeCell="X6" sqref="X6"/>
    </sheetView>
  </sheetViews>
  <sheetFormatPr baseColWidth="10" defaultRowHeight="12.75" outlineLevelCol="1" x14ac:dyDescent="0.2"/>
  <cols>
    <col min="1" max="1" width="7.7109375" customWidth="1"/>
    <col min="2" max="2" width="9.140625" customWidth="1"/>
    <col min="3" max="3" width="15.85546875" customWidth="1"/>
    <col min="4" max="4" width="52.5703125" customWidth="1"/>
    <col min="5" max="5" width="4.5703125" style="1" customWidth="1"/>
    <col min="6" max="6" width="9.28515625" style="2" customWidth="1"/>
    <col min="7" max="7" width="9.42578125" style="2" customWidth="1"/>
    <col min="8" max="8" width="16" style="2" customWidth="1"/>
    <col min="9" max="9" width="10.7109375" style="2" customWidth="1"/>
    <col min="10" max="10" width="9.28515625" style="2" customWidth="1"/>
    <col min="11" max="13" width="12.28515625" style="2" customWidth="1"/>
    <col min="14" max="14" width="9.7109375" style="2" customWidth="1"/>
    <col min="15" max="15" width="10" style="2" customWidth="1"/>
    <col min="16" max="16" width="23.140625" style="2" customWidth="1"/>
    <col min="17" max="17" width="13" style="2" customWidth="1"/>
    <col min="18" max="18" width="6.5703125" style="2" customWidth="1"/>
    <col min="19" max="21" width="14.85546875" style="2" customWidth="1"/>
    <col min="22" max="23" width="10.140625" style="2" customWidth="1"/>
    <col min="24" max="24" width="14.5703125" style="2" customWidth="1"/>
    <col min="25" max="25" width="13.140625" style="2" customWidth="1"/>
    <col min="26" max="26" width="10.140625" style="2" customWidth="1"/>
    <col min="27" max="27" width="14.5703125" style="2" customWidth="1"/>
    <col min="28" max="28" width="13.140625" style="2" customWidth="1"/>
    <col min="29" max="29" width="10.140625" style="2" customWidth="1"/>
    <col min="30" max="30" width="14.5703125" style="2" customWidth="1"/>
    <col min="31" max="31" width="13.140625" style="2" customWidth="1"/>
    <col min="32" max="32" width="10.140625" style="2" customWidth="1"/>
    <col min="33" max="33" width="14.5703125" style="2" customWidth="1"/>
    <col min="34" max="34" width="13.140625" style="2" customWidth="1"/>
    <col min="35" max="35" width="10.140625" style="2" customWidth="1"/>
    <col min="36" max="36" width="14.5703125" style="2" customWidth="1"/>
    <col min="37" max="37" width="13.140625" style="2" customWidth="1"/>
    <col min="38" max="38" width="8" style="2" customWidth="1"/>
    <col min="39" max="39" width="10.5703125" style="2" customWidth="1"/>
    <col min="40" max="40" width="0.42578125" style="4" customWidth="1"/>
    <col min="41" max="52" width="13.28515625" style="2" customWidth="1" outlineLevel="1"/>
    <col min="53" max="53" width="1" style="2" customWidth="1" outlineLevel="1"/>
    <col min="54" max="54" width="7.7109375" style="2" bestFit="1" customWidth="1"/>
    <col min="55" max="55" width="12.28515625" style="2" bestFit="1" customWidth="1"/>
    <col min="56" max="56" width="8.140625" style="2" customWidth="1"/>
    <col min="57" max="57" width="12.85546875" style="2" customWidth="1"/>
    <col min="58" max="58" width="9.28515625" style="2" customWidth="1"/>
    <col min="59" max="59" width="10.28515625" style="2" customWidth="1"/>
    <col min="60" max="60" width="7.42578125" style="2" customWidth="1"/>
    <col min="61" max="61" width="12.28515625" style="2" customWidth="1"/>
    <col min="62" max="62" width="8.28515625" style="2" customWidth="1"/>
    <col min="63" max="63" width="12.28515625" style="2" bestFit="1" customWidth="1"/>
    <col min="64" max="64" width="8.42578125" style="2" customWidth="1"/>
    <col min="65" max="65" width="15.5703125" style="2" customWidth="1"/>
  </cols>
  <sheetData>
    <row r="1" spans="1:69" ht="28.5" thickBot="1" x14ac:dyDescent="0.45">
      <c r="P1" s="3"/>
      <c r="W1" s="71" t="s">
        <v>0</v>
      </c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2">
        <f>WEEKNUM($W$2)</f>
        <v>30</v>
      </c>
      <c r="BB1" s="72" t="s">
        <v>1</v>
      </c>
      <c r="BC1" s="73"/>
      <c r="BD1" s="73"/>
      <c r="BE1" s="73"/>
      <c r="BF1" s="73"/>
      <c r="BG1" s="73"/>
      <c r="BH1" s="73"/>
      <c r="BI1" s="73"/>
      <c r="BJ1" s="73"/>
      <c r="BK1" s="74"/>
      <c r="BL1" s="2">
        <f>WEEKNUM(BB2)</f>
        <v>31</v>
      </c>
    </row>
    <row r="2" spans="1:69" ht="13.5" thickBot="1" x14ac:dyDescent="0.25">
      <c r="W2" s="75">
        <f>'[5]Data L494'!B4</f>
        <v>42569</v>
      </c>
      <c r="X2" s="76"/>
      <c r="Y2" s="76"/>
      <c r="Z2" s="77">
        <f>W2+1</f>
        <v>42570</v>
      </c>
      <c r="AA2" s="78"/>
      <c r="AB2" s="79"/>
      <c r="AC2" s="77">
        <f>Z2+1</f>
        <v>42571</v>
      </c>
      <c r="AD2" s="78"/>
      <c r="AE2" s="79"/>
      <c r="AF2" s="77">
        <f>AC2+1</f>
        <v>42572</v>
      </c>
      <c r="AG2" s="78"/>
      <c r="AH2" s="79"/>
      <c r="AI2" s="77">
        <f>AF2+1</f>
        <v>42573</v>
      </c>
      <c r="AJ2" s="78"/>
      <c r="AK2" s="80"/>
      <c r="BB2" s="81">
        <f>AI2+3</f>
        <v>42576</v>
      </c>
      <c r="BC2" s="82"/>
      <c r="BD2" s="83">
        <f>BB2+1</f>
        <v>42577</v>
      </c>
      <c r="BE2" s="82"/>
      <c r="BF2" s="83">
        <f>BD2+1</f>
        <v>42578</v>
      </c>
      <c r="BG2" s="82"/>
      <c r="BH2" s="83">
        <f>BF2+1</f>
        <v>42579</v>
      </c>
      <c r="BI2" s="82"/>
      <c r="BJ2" s="83">
        <f>BH2+1</f>
        <v>42580</v>
      </c>
      <c r="BK2" s="84"/>
    </row>
    <row r="3" spans="1:69" ht="26.25" customHeight="1" thickBot="1" x14ac:dyDescent="0.25">
      <c r="C3" s="5" t="s">
        <v>2</v>
      </c>
      <c r="D3" s="5">
        <v>5</v>
      </c>
      <c r="W3" s="65" t="s">
        <v>3</v>
      </c>
      <c r="X3" s="66"/>
      <c r="Y3" s="66"/>
      <c r="Z3" s="67" t="s">
        <v>4</v>
      </c>
      <c r="AA3" s="68"/>
      <c r="AB3" s="69"/>
      <c r="AC3" s="67" t="s">
        <v>5</v>
      </c>
      <c r="AD3" s="68"/>
      <c r="AE3" s="69"/>
      <c r="AF3" s="67" t="s">
        <v>6</v>
      </c>
      <c r="AG3" s="68"/>
      <c r="AH3" s="69"/>
      <c r="AI3" s="67" t="s">
        <v>7</v>
      </c>
      <c r="AJ3" s="68"/>
      <c r="AK3" s="70"/>
      <c r="BB3" s="63" t="s">
        <v>3</v>
      </c>
      <c r="BC3" s="64"/>
      <c r="BD3" s="63" t="s">
        <v>4</v>
      </c>
      <c r="BE3" s="64"/>
      <c r="BF3" s="63" t="s">
        <v>5</v>
      </c>
      <c r="BG3" s="64"/>
      <c r="BH3" s="63" t="s">
        <v>6</v>
      </c>
      <c r="BI3" s="64"/>
      <c r="BJ3" s="63" t="s">
        <v>7</v>
      </c>
      <c r="BK3" s="64"/>
    </row>
    <row r="4" spans="1:69" ht="37.5" customHeight="1" x14ac:dyDescent="0.2">
      <c r="A4" s="6" t="s">
        <v>8</v>
      </c>
      <c r="B4" s="7" t="s">
        <v>9</v>
      </c>
      <c r="C4" s="8" t="s">
        <v>10</v>
      </c>
      <c r="D4" s="8" t="s">
        <v>11</v>
      </c>
      <c r="E4" s="9" t="s">
        <v>12</v>
      </c>
      <c r="F4" s="9" t="s">
        <v>13</v>
      </c>
      <c r="G4" s="9" t="s">
        <v>14</v>
      </c>
      <c r="H4" s="9" t="s">
        <v>15</v>
      </c>
      <c r="I4" s="9" t="s">
        <v>16</v>
      </c>
      <c r="J4" s="9" t="s">
        <v>17</v>
      </c>
      <c r="K4" s="9" t="s">
        <v>18</v>
      </c>
      <c r="L4" s="9" t="s">
        <v>19</v>
      </c>
      <c r="M4" s="9" t="s">
        <v>20</v>
      </c>
      <c r="N4" s="9" t="s">
        <v>21</v>
      </c>
      <c r="O4" s="9" t="s">
        <v>22</v>
      </c>
      <c r="P4" s="9" t="s">
        <v>23</v>
      </c>
      <c r="Q4" s="9" t="s">
        <v>24</v>
      </c>
      <c r="R4" s="9" t="s">
        <v>25</v>
      </c>
      <c r="S4" s="9" t="s">
        <v>26</v>
      </c>
      <c r="T4" s="9" t="s">
        <v>26</v>
      </c>
      <c r="U4" s="9" t="s">
        <v>26</v>
      </c>
      <c r="V4" s="10" t="s">
        <v>27</v>
      </c>
      <c r="W4" s="11" t="s">
        <v>28</v>
      </c>
      <c r="X4" s="12" t="s">
        <v>29</v>
      </c>
      <c r="Y4" s="13" t="s">
        <v>30</v>
      </c>
      <c r="Z4" s="14" t="s">
        <v>28</v>
      </c>
      <c r="AA4" s="9" t="s">
        <v>29</v>
      </c>
      <c r="AB4" s="15" t="s">
        <v>30</v>
      </c>
      <c r="AC4" s="14" t="s">
        <v>28</v>
      </c>
      <c r="AD4" s="9" t="s">
        <v>29</v>
      </c>
      <c r="AE4" s="15" t="s">
        <v>30</v>
      </c>
      <c r="AF4" s="14" t="s">
        <v>28</v>
      </c>
      <c r="AG4" s="9" t="s">
        <v>29</v>
      </c>
      <c r="AH4" s="15" t="s">
        <v>30</v>
      </c>
      <c r="AI4" s="14" t="s">
        <v>28</v>
      </c>
      <c r="AJ4" s="9" t="s">
        <v>29</v>
      </c>
      <c r="AK4" s="16" t="s">
        <v>30</v>
      </c>
      <c r="AL4" s="17" t="s">
        <v>31</v>
      </c>
      <c r="AM4" s="18" t="s">
        <v>32</v>
      </c>
      <c r="AN4" s="19"/>
      <c r="AO4" s="9" t="s">
        <v>33</v>
      </c>
      <c r="AP4" s="9" t="s">
        <v>34</v>
      </c>
      <c r="AQ4" s="9" t="s">
        <v>15</v>
      </c>
      <c r="AR4" s="9" t="s">
        <v>16</v>
      </c>
      <c r="AS4" s="9" t="s">
        <v>17</v>
      </c>
      <c r="AT4" s="9" t="s">
        <v>35</v>
      </c>
      <c r="AU4" s="9" t="s">
        <v>20</v>
      </c>
      <c r="AV4" s="9" t="s">
        <v>21</v>
      </c>
      <c r="AW4" s="9" t="s">
        <v>22</v>
      </c>
      <c r="AX4" s="9" t="s">
        <v>36</v>
      </c>
      <c r="AY4" s="9" t="s">
        <v>24</v>
      </c>
      <c r="AZ4" s="15" t="s">
        <v>25</v>
      </c>
      <c r="BA4" s="20" t="s">
        <v>27</v>
      </c>
      <c r="BB4" s="21" t="s">
        <v>28</v>
      </c>
      <c r="BC4" s="16" t="s">
        <v>29</v>
      </c>
      <c r="BD4" s="14" t="s">
        <v>28</v>
      </c>
      <c r="BE4" s="16" t="s">
        <v>29</v>
      </c>
      <c r="BF4" s="14" t="s">
        <v>28</v>
      </c>
      <c r="BG4" s="16" t="s">
        <v>29</v>
      </c>
      <c r="BH4" s="14" t="s">
        <v>28</v>
      </c>
      <c r="BI4" s="16" t="s">
        <v>29</v>
      </c>
      <c r="BJ4" s="14" t="s">
        <v>28</v>
      </c>
      <c r="BK4" s="16" t="s">
        <v>29</v>
      </c>
      <c r="BL4" s="17" t="s">
        <v>31</v>
      </c>
      <c r="BM4" s="17" t="s">
        <v>37</v>
      </c>
    </row>
    <row r="5" spans="1:69" ht="15.75" customHeight="1" x14ac:dyDescent="0.25">
      <c r="A5" s="60" t="str">
        <f>INDEX('[6]Prod par ref'!$C:$C,MATCH($C$5,'[6]Prod par ref'!$E:$E,0))</f>
        <v>L494</v>
      </c>
      <c r="B5" s="87" t="s">
        <v>68</v>
      </c>
      <c r="C5" s="86" t="s">
        <v>38</v>
      </c>
      <c r="D5" s="85" t="s">
        <v>56</v>
      </c>
      <c r="E5" s="23">
        <v>48</v>
      </c>
      <c r="F5" s="24">
        <v>3232</v>
      </c>
      <c r="G5" s="24">
        <v>3128</v>
      </c>
      <c r="H5" s="25">
        <f>(G5-F5)</f>
        <v>-104</v>
      </c>
      <c r="I5" s="26">
        <f>IF(H5/E5&lt;0,0,H5/E5)</f>
        <v>0</v>
      </c>
      <c r="J5" s="27">
        <v>1440</v>
      </c>
      <c r="K5" s="27">
        <f>J5+H5</f>
        <v>1336</v>
      </c>
      <c r="L5" s="27">
        <f>ROUNDUP(K5/E5,0)</f>
        <v>28</v>
      </c>
      <c r="M5" s="28">
        <f t="shared" ref="M5:M16" si="0">I5+W5-X5+Z5-AA5+AC5-AD5+AF5-AG5+AI5-AJ5</f>
        <v>32</v>
      </c>
      <c r="N5" s="25">
        <v>1666</v>
      </c>
      <c r="O5" s="25">
        <f>N5/5</f>
        <v>333.2</v>
      </c>
      <c r="P5" s="29">
        <f>ROUNDUP(N5/E5,0)</f>
        <v>35</v>
      </c>
      <c r="Q5" s="30">
        <f>(J5+H5)/$D$3/E5</f>
        <v>5.5666666666666664</v>
      </c>
      <c r="R5" s="31">
        <v>6</v>
      </c>
      <c r="S5" s="32" t="s">
        <v>39</v>
      </c>
      <c r="T5" s="32">
        <f>IF(S5:S16="hr",RANK(AM5,$AM$5:$AM$16),IF($S$5:$S$16="LR",RANK(AM5,$AM$5:$AM$16)))</f>
        <v>1</v>
      </c>
      <c r="U5" s="32" t="str">
        <f>CONCATENATE(S5,T5)</f>
        <v>HR1</v>
      </c>
      <c r="V5" s="33">
        <f t="shared" ref="V5:V16" si="1">F5/48</f>
        <v>67.333333333333329</v>
      </c>
      <c r="W5" s="34">
        <v>8</v>
      </c>
      <c r="X5" s="35"/>
      <c r="Y5" s="36">
        <v>0</v>
      </c>
      <c r="Z5" s="34">
        <v>8</v>
      </c>
      <c r="AA5" s="35"/>
      <c r="AB5" s="36">
        <v>0</v>
      </c>
      <c r="AC5" s="34">
        <v>8</v>
      </c>
      <c r="AD5" s="35"/>
      <c r="AE5" s="36">
        <v>0</v>
      </c>
      <c r="AF5" s="34">
        <v>0</v>
      </c>
      <c r="AG5" s="35"/>
      <c r="AH5" s="36">
        <v>0</v>
      </c>
      <c r="AI5" s="34">
        <v>8</v>
      </c>
      <c r="AJ5" s="35"/>
      <c r="AK5" s="37">
        <v>0</v>
      </c>
      <c r="AL5" s="38">
        <f t="shared" ref="AL5:AL16" si="2">SUM(X5,AA5,AD5,AG5,AJ5)-P5</f>
        <v>-35</v>
      </c>
      <c r="AM5" s="2">
        <f>AK5</f>
        <v>0</v>
      </c>
      <c r="AO5" s="24">
        <f t="shared" ref="AO5:AO16" si="3">AM5</f>
        <v>0</v>
      </c>
      <c r="AP5" s="24">
        <f>VLOOKUP(C:C,'[6]Stock par ref'!$E:$H,4,FALSE)</f>
        <v>3128</v>
      </c>
      <c r="AQ5" s="25">
        <f t="shared" ref="AQ5:AQ16" si="4">(AP5-AO5)</f>
        <v>3128</v>
      </c>
      <c r="AR5" s="26">
        <f>IF(AQ5/E5&lt;0,0,AQ5/E5)</f>
        <v>65.166666666666671</v>
      </c>
      <c r="AS5" s="27" t="e">
        <f>SUMIFS('[5]Besoins clients'!T:T,'[5]Besoins clients'!W:W,$BL$1,'[5]Besoins clients'!M:M,'Cas stock LR low'!C:C)</f>
        <v>#VALUE!</v>
      </c>
      <c r="AT5" s="27" t="e">
        <f>SUM(BB5,BD5,BF5,BH5,BJ5)*E5</f>
        <v>#VALUE!</v>
      </c>
      <c r="AU5" s="28" t="e">
        <f t="shared" ref="AU5:AU16" si="5">AR5+BB5-BC5+BD5-BE5+BF5-BG5+BH5-BI5+BJ5-BK5</f>
        <v>#VALUE!</v>
      </c>
      <c r="AV5" s="25" t="e">
        <f>IF(AS5+AQ5&lt;0,0,AS5+AQ5)</f>
        <v>#VALUE!</v>
      </c>
      <c r="AW5" s="25" t="e">
        <f t="shared" ref="AW5:AW17" si="6">AV5/5</f>
        <v>#VALUE!</v>
      </c>
      <c r="AX5" s="29" t="e">
        <f>ROUNDUP(AV5/E5,0)</f>
        <v>#VALUE!</v>
      </c>
      <c r="AY5" s="30" t="e">
        <f>(AS5+AQ5)/5/E5</f>
        <v>#VALUE!</v>
      </c>
      <c r="AZ5" s="31">
        <v>6</v>
      </c>
      <c r="BA5" s="39">
        <f t="shared" ref="BA5:BA16" si="7">AO5/48</f>
        <v>0</v>
      </c>
      <c r="BB5" s="40" t="e">
        <f>SUMIFS('[5]Besoins clients'!$T:$T,'[5]Besoins clients'!$M:$M,'Cas stock LR low'!$C5,'[5]Besoins clients'!$S:$S,'Cas stock LR low'!$BB$2)/48</f>
        <v>#VALUE!</v>
      </c>
      <c r="BC5" s="37">
        <v>8</v>
      </c>
      <c r="BD5" s="40" t="e">
        <f>SUMIFS('[5]Besoins clients'!$T:$T,'[5]Besoins clients'!$M:$M,'Cas stock LR low'!$C5,'[5]Besoins clients'!$S:$S,'Cas stock LR low'!BD$2)/48</f>
        <v>#VALUE!</v>
      </c>
      <c r="BE5" s="37">
        <v>10</v>
      </c>
      <c r="BF5" s="40" t="e">
        <f>SUMIFS('[5]Besoins clients'!$T:$T,'[5]Besoins clients'!$M:$M,'Cas stock LR low'!$C5,'[5]Besoins clients'!$S:$S,'Cas stock LR low'!BF$2)/48</f>
        <v>#VALUE!</v>
      </c>
      <c r="BG5" s="37">
        <v>8</v>
      </c>
      <c r="BH5" s="40" t="e">
        <f>SUMIFS('[5]Besoins clients'!$T:$T,'[5]Besoins clients'!$M:$M,'Cas stock LR low'!$C5,'[5]Besoins clients'!$S:$S,'Cas stock LR low'!BH$2)/48</f>
        <v>#VALUE!</v>
      </c>
      <c r="BI5" s="37">
        <v>8</v>
      </c>
      <c r="BJ5" s="40" t="e">
        <f>SUMIFS('[5]Besoins clients'!$T:$T,'[5]Besoins clients'!$M:$M,'Cas stock LR low'!$C5,'[5]Besoins clients'!$S:$S,'Cas stock LR low'!BJ$2)/48</f>
        <v>#VALUE!</v>
      </c>
      <c r="BK5" s="37">
        <v>8</v>
      </c>
      <c r="BL5" s="38" t="e">
        <f>SUM(BC5,BE5,BG5,BI5,BK5,)-AX5</f>
        <v>#VALUE!</v>
      </c>
      <c r="BM5" s="2" t="e">
        <f>AO5+(BC5-BB5+BE5-BD5+BG5-BF5+BI5-BH5+BK5-BJ5)*48</f>
        <v>#VALUE!</v>
      </c>
      <c r="BQ5" s="41"/>
    </row>
    <row r="6" spans="1:69" ht="15.75" x14ac:dyDescent="0.25">
      <c r="A6" s="60"/>
      <c r="B6" s="87" t="s">
        <v>69</v>
      </c>
      <c r="C6" s="22" t="s">
        <v>40</v>
      </c>
      <c r="D6" s="85" t="s">
        <v>57</v>
      </c>
      <c r="E6" s="23">
        <v>48</v>
      </c>
      <c r="F6" s="24">
        <v>3226</v>
      </c>
      <c r="G6" s="24">
        <v>3122</v>
      </c>
      <c r="H6" s="25">
        <f t="shared" ref="H6:H16" si="8">(G6-F6)</f>
        <v>-104</v>
      </c>
      <c r="I6" s="26">
        <f t="shared" ref="I6:I16" si="9">IF(H6/E6&lt;0,0,H6/E6)</f>
        <v>0</v>
      </c>
      <c r="J6" s="27">
        <v>1536</v>
      </c>
      <c r="K6" s="27">
        <f t="shared" ref="K6:K16" si="10">J6+H6</f>
        <v>1432</v>
      </c>
      <c r="L6" s="27">
        <f t="shared" ref="L6:L16" si="11">ROUNDUP(K6/E6,0)</f>
        <v>30</v>
      </c>
      <c r="M6" s="28">
        <f t="shared" si="0"/>
        <v>32</v>
      </c>
      <c r="N6" s="25">
        <v>2066</v>
      </c>
      <c r="O6" s="25">
        <f>N6/5</f>
        <v>413.2</v>
      </c>
      <c r="P6" s="29">
        <f>ROUNDUP(N6/E6,0)</f>
        <v>44</v>
      </c>
      <c r="Q6" s="30">
        <f t="shared" ref="Q6:Q16" si="12">(J6+H6)/$D$3/E6</f>
        <v>5.9666666666666659</v>
      </c>
      <c r="R6" s="31">
        <v>6</v>
      </c>
      <c r="S6" s="32" t="s">
        <v>39</v>
      </c>
      <c r="T6" s="32">
        <f t="shared" ref="T6:T9" si="13">IF(S6:S17="hr",RANK(AM6,$AM$5:$AM$16),IF($S$5:$S$16="LR",RANK(AM6,$AM$5:$AM$16)))</f>
        <v>1</v>
      </c>
      <c r="U6" s="32" t="str">
        <f t="shared" ref="U6:U16" si="14">CONCATENATE(S6,T6)</f>
        <v>HR1</v>
      </c>
      <c r="V6" s="33">
        <f t="shared" si="1"/>
        <v>67.208333333333329</v>
      </c>
      <c r="W6" s="34">
        <v>6</v>
      </c>
      <c r="X6" s="35"/>
      <c r="Y6" s="36">
        <v>0</v>
      </c>
      <c r="Z6" s="34">
        <v>6</v>
      </c>
      <c r="AA6" s="35"/>
      <c r="AB6" s="36">
        <v>0</v>
      </c>
      <c r="AC6" s="34">
        <v>6</v>
      </c>
      <c r="AD6" s="35"/>
      <c r="AE6" s="36">
        <v>0</v>
      </c>
      <c r="AF6" s="34">
        <v>6</v>
      </c>
      <c r="AG6" s="35"/>
      <c r="AH6" s="36">
        <v>0</v>
      </c>
      <c r="AI6" s="34">
        <v>8</v>
      </c>
      <c r="AJ6" s="35"/>
      <c r="AK6" s="37">
        <v>0</v>
      </c>
      <c r="AL6" s="38">
        <f t="shared" si="2"/>
        <v>-44</v>
      </c>
      <c r="AM6" s="2">
        <f t="shared" ref="AM6:AM16" si="15">AK6</f>
        <v>0</v>
      </c>
      <c r="AO6" s="24">
        <f t="shared" si="3"/>
        <v>0</v>
      </c>
      <c r="AP6" s="24">
        <f>VLOOKUP(C:C,'[6]Stock par ref'!$E:$H,4,FALSE)</f>
        <v>3122</v>
      </c>
      <c r="AQ6" s="25">
        <f t="shared" si="4"/>
        <v>3122</v>
      </c>
      <c r="AR6" s="26">
        <f t="shared" ref="AR6:AR16" si="16">IF(AQ6/E6&lt;0,0,AQ6/E6)</f>
        <v>65.041666666666671</v>
      </c>
      <c r="AS6" s="27" t="e">
        <f>SUMIFS('[5]Besoins clients'!T:T,'[5]Besoins clients'!W:W,$BL$1,'[5]Besoins clients'!M:M,'Cas stock LR low'!C:C)</f>
        <v>#VALUE!</v>
      </c>
      <c r="AT6" s="27" t="e">
        <f t="shared" ref="AT6:AT16" si="17">SUM(BB6,BD6,BF6,BH6,BJ6)*E6</f>
        <v>#VALUE!</v>
      </c>
      <c r="AU6" s="28" t="e">
        <f t="shared" si="5"/>
        <v>#VALUE!</v>
      </c>
      <c r="AV6" s="25" t="e">
        <f t="shared" ref="AV6:AV16" si="18">IF(AS6+AQ6&lt;0,0,AS6+AQ6)</f>
        <v>#VALUE!</v>
      </c>
      <c r="AW6" s="25" t="e">
        <f t="shared" si="6"/>
        <v>#VALUE!</v>
      </c>
      <c r="AX6" s="29" t="e">
        <f t="shared" ref="AX6:AX16" si="19">ROUNDUP(AV6/E6,0)</f>
        <v>#VALUE!</v>
      </c>
      <c r="AY6" s="30" t="e">
        <f t="shared" ref="AY6:AY16" si="20">(AS6+AQ6)/5/E6</f>
        <v>#VALUE!</v>
      </c>
      <c r="AZ6" s="31">
        <v>6</v>
      </c>
      <c r="BA6" s="39">
        <f t="shared" si="7"/>
        <v>0</v>
      </c>
      <c r="BB6" s="40" t="e">
        <f>SUMIFS('[5]Besoins clients'!$T:$T,'[5]Besoins clients'!$M:$M,'Cas stock LR low'!$C6,'[5]Besoins clients'!$S:$S,'Cas stock LR low'!$BB$2)/48</f>
        <v>#VALUE!</v>
      </c>
      <c r="BC6" s="37">
        <v>8</v>
      </c>
      <c r="BD6" s="40" t="e">
        <f>SUMIFS('[5]Besoins clients'!$T:$T,'[5]Besoins clients'!$M:$M,'Cas stock LR low'!$C6,'[5]Besoins clients'!$S:$S,'Cas stock LR low'!BD$2)/48</f>
        <v>#VALUE!</v>
      </c>
      <c r="BE6" s="37">
        <v>10</v>
      </c>
      <c r="BF6" s="40" t="e">
        <f>SUMIFS('[5]Besoins clients'!$T:$T,'[5]Besoins clients'!$M:$M,'Cas stock LR low'!$C6,'[5]Besoins clients'!$S:$S,'Cas stock LR low'!BF$2)/48</f>
        <v>#VALUE!</v>
      </c>
      <c r="BG6" s="37">
        <v>8</v>
      </c>
      <c r="BH6" s="40" t="e">
        <f>SUMIFS('[5]Besoins clients'!$T:$T,'[5]Besoins clients'!$M:$M,'Cas stock LR low'!$C6,'[5]Besoins clients'!$S:$S,'Cas stock LR low'!BH$2)/48</f>
        <v>#VALUE!</v>
      </c>
      <c r="BI6" s="37">
        <v>8</v>
      </c>
      <c r="BJ6" s="40" t="e">
        <f>SUMIFS('[5]Besoins clients'!$T:$T,'[5]Besoins clients'!$M:$M,'Cas stock LR low'!$C6,'[5]Besoins clients'!$S:$S,'Cas stock LR low'!BJ$2)/48</f>
        <v>#VALUE!</v>
      </c>
      <c r="BK6" s="37">
        <v>0</v>
      </c>
      <c r="BL6" s="38" t="e">
        <f t="shared" ref="BL6:BL16" si="21">SUM(BC6,BE6,BG6,BI6,BK6,)-AX6</f>
        <v>#VALUE!</v>
      </c>
      <c r="BM6" s="2" t="e">
        <f t="shared" ref="BM6:BM16" si="22">AO6+(BC6-BB6+BE6-BD6+BG6-BF6+BI6-BH6+BK6-BJ6)*48</f>
        <v>#VALUE!</v>
      </c>
    </row>
    <row r="7" spans="1:69" ht="15.75" hidden="1" x14ac:dyDescent="0.25">
      <c r="A7" s="60"/>
      <c r="B7" s="87" t="s">
        <v>70</v>
      </c>
      <c r="C7" s="42" t="s">
        <v>41</v>
      </c>
      <c r="D7" s="85" t="s">
        <v>58</v>
      </c>
      <c r="E7" s="23">
        <v>48</v>
      </c>
      <c r="F7" s="24">
        <v>117</v>
      </c>
      <c r="G7" s="24">
        <v>57</v>
      </c>
      <c r="H7" s="25">
        <f t="shared" si="8"/>
        <v>-60</v>
      </c>
      <c r="I7" s="26">
        <f t="shared" si="9"/>
        <v>0</v>
      </c>
      <c r="J7" s="27" t="e">
        <f>SUMIFS('[5]Besoins clients'!$T:$T,'[5]Besoins clients'!$W:$W,'Cas stock LR low'!$AL$1,'[5]Besoins clients'!M:M,'Cas stock LR low'!C7)</f>
        <v>#VALUE!</v>
      </c>
      <c r="K7" s="27" t="e">
        <f t="shared" si="10"/>
        <v>#VALUE!</v>
      </c>
      <c r="L7" s="27" t="e">
        <f t="shared" si="11"/>
        <v>#VALUE!</v>
      </c>
      <c r="M7" s="28">
        <f t="shared" si="0"/>
        <v>3</v>
      </c>
      <c r="N7" s="25">
        <v>0</v>
      </c>
      <c r="O7" s="25">
        <f>N7/5</f>
        <v>0</v>
      </c>
      <c r="P7" s="29">
        <f>ROUNDUP(N7/E7,0)</f>
        <v>0</v>
      </c>
      <c r="Q7" s="30" t="e">
        <f t="shared" si="12"/>
        <v>#VALUE!</v>
      </c>
      <c r="R7" s="31">
        <v>1</v>
      </c>
      <c r="S7" s="32" t="s">
        <v>42</v>
      </c>
      <c r="T7" s="32">
        <f t="shared" si="13"/>
        <v>1</v>
      </c>
      <c r="U7" s="32" t="str">
        <f t="shared" si="14"/>
        <v>LR1</v>
      </c>
      <c r="V7" s="33">
        <f t="shared" si="1"/>
        <v>2.4375</v>
      </c>
      <c r="W7" s="34">
        <v>3</v>
      </c>
      <c r="X7" s="35"/>
      <c r="Y7" s="36">
        <v>0</v>
      </c>
      <c r="Z7" s="34">
        <v>0</v>
      </c>
      <c r="AA7" s="35"/>
      <c r="AB7" s="36">
        <v>0</v>
      </c>
      <c r="AC7" s="34">
        <v>0</v>
      </c>
      <c r="AD7" s="35"/>
      <c r="AE7" s="36">
        <v>0</v>
      </c>
      <c r="AF7" s="34">
        <v>0</v>
      </c>
      <c r="AG7" s="35"/>
      <c r="AH7" s="36">
        <v>0</v>
      </c>
      <c r="AI7" s="34">
        <v>0</v>
      </c>
      <c r="AJ7" s="35"/>
      <c r="AK7" s="37">
        <v>0</v>
      </c>
      <c r="AL7" s="38">
        <f t="shared" si="2"/>
        <v>0</v>
      </c>
      <c r="AM7" s="2">
        <f t="shared" si="15"/>
        <v>0</v>
      </c>
      <c r="AO7" s="24">
        <f t="shared" si="3"/>
        <v>0</v>
      </c>
      <c r="AP7" s="24">
        <f>VLOOKUP(C:C,'[6]Stock par ref'!$E:$H,4,FALSE)</f>
        <v>57</v>
      </c>
      <c r="AQ7" s="25">
        <f t="shared" si="4"/>
        <v>57</v>
      </c>
      <c r="AR7" s="26">
        <f t="shared" si="16"/>
        <v>1.1875</v>
      </c>
      <c r="AS7" s="27" t="e">
        <f>SUMIFS('[5]Besoins clients'!T:T,'[5]Besoins clients'!W:W,$BL$1,'[5]Besoins clients'!M:M,'Cas stock LR low'!C:C)</f>
        <v>#VALUE!</v>
      </c>
      <c r="AT7" s="27" t="e">
        <f t="shared" si="17"/>
        <v>#VALUE!</v>
      </c>
      <c r="AU7" s="28" t="e">
        <f t="shared" si="5"/>
        <v>#VALUE!</v>
      </c>
      <c r="AV7" s="25" t="e">
        <f t="shared" si="18"/>
        <v>#VALUE!</v>
      </c>
      <c r="AW7" s="25" t="e">
        <f t="shared" si="6"/>
        <v>#VALUE!</v>
      </c>
      <c r="AX7" s="29" t="e">
        <f t="shared" si="19"/>
        <v>#VALUE!</v>
      </c>
      <c r="AY7" s="30" t="e">
        <f t="shared" si="20"/>
        <v>#VALUE!</v>
      </c>
      <c r="AZ7" s="31">
        <v>1</v>
      </c>
      <c r="BA7" s="39">
        <f t="shared" si="7"/>
        <v>0</v>
      </c>
      <c r="BB7" s="40" t="e">
        <f>SUMIFS('[5]Besoins clients'!$T:$T,'[5]Besoins clients'!$M:$M,'Cas stock LR low'!$C7,'[5]Besoins clients'!$S:$S,'Cas stock LR low'!$BB$2)/48</f>
        <v>#VALUE!</v>
      </c>
      <c r="BC7" s="37">
        <v>0</v>
      </c>
      <c r="BD7" s="40" t="e">
        <f>SUMIFS('[5]Besoins clients'!$T:$T,'[5]Besoins clients'!$M:$M,'Cas stock LR low'!$C7,'[5]Besoins clients'!$S:$S,'Cas stock LR low'!BD$2)/48</f>
        <v>#VALUE!</v>
      </c>
      <c r="BE7" s="37">
        <v>0</v>
      </c>
      <c r="BF7" s="40" t="e">
        <f>SUMIFS('[5]Besoins clients'!$T:$T,'[5]Besoins clients'!$M:$M,'Cas stock LR low'!$C7,'[5]Besoins clients'!$S:$S,'Cas stock LR low'!BF$2)/48</f>
        <v>#VALUE!</v>
      </c>
      <c r="BG7" s="37">
        <v>0</v>
      </c>
      <c r="BH7" s="40" t="e">
        <f>SUMIFS('[5]Besoins clients'!$T:$T,'[5]Besoins clients'!$M:$M,'Cas stock LR low'!$C7,'[5]Besoins clients'!$S:$S,'Cas stock LR low'!BH$2)/48</f>
        <v>#VALUE!</v>
      </c>
      <c r="BI7" s="37">
        <v>0</v>
      </c>
      <c r="BJ7" s="40" t="e">
        <f>SUMIFS('[5]Besoins clients'!$T:$T,'[5]Besoins clients'!$M:$M,'Cas stock LR low'!$C7,'[5]Besoins clients'!$S:$S,'Cas stock LR low'!BJ$2)/48</f>
        <v>#VALUE!</v>
      </c>
      <c r="BK7" s="37">
        <v>0</v>
      </c>
      <c r="BL7" s="38" t="e">
        <f t="shared" si="21"/>
        <v>#VALUE!</v>
      </c>
      <c r="BM7" s="2" t="e">
        <f t="shared" si="22"/>
        <v>#VALUE!</v>
      </c>
    </row>
    <row r="8" spans="1:69" ht="15.75" hidden="1" customHeight="1" x14ac:dyDescent="0.25">
      <c r="A8" s="60"/>
      <c r="B8" s="87" t="s">
        <v>71</v>
      </c>
      <c r="C8" s="42" t="s">
        <v>43</v>
      </c>
      <c r="D8" s="85" t="s">
        <v>59</v>
      </c>
      <c r="E8" s="23">
        <v>48</v>
      </c>
      <c r="F8" s="24">
        <v>113</v>
      </c>
      <c r="G8" s="24">
        <v>53</v>
      </c>
      <c r="H8" s="25">
        <f t="shared" si="8"/>
        <v>-60</v>
      </c>
      <c r="I8" s="26">
        <f t="shared" si="9"/>
        <v>0</v>
      </c>
      <c r="J8" s="27" t="e">
        <f>SUMIFS('[5]Besoins clients'!$T:$T,'[5]Besoins clients'!$W:$W,'Cas stock LR low'!$AL$1,'[5]Besoins clients'!M:M,'Cas stock LR low'!C8)</f>
        <v>#VALUE!</v>
      </c>
      <c r="K8" s="27" t="e">
        <f t="shared" si="10"/>
        <v>#VALUE!</v>
      </c>
      <c r="L8" s="27" t="e">
        <f t="shared" si="11"/>
        <v>#VALUE!</v>
      </c>
      <c r="M8" s="28">
        <f t="shared" si="0"/>
        <v>3</v>
      </c>
      <c r="N8" s="25">
        <v>60</v>
      </c>
      <c r="O8" s="25">
        <f>N8/5</f>
        <v>12</v>
      </c>
      <c r="P8" s="29">
        <f>ROUNDUP(N8/E8,0)</f>
        <v>2</v>
      </c>
      <c r="Q8" s="30" t="e">
        <f t="shared" si="12"/>
        <v>#VALUE!</v>
      </c>
      <c r="R8" s="31">
        <v>1</v>
      </c>
      <c r="S8" s="32" t="s">
        <v>42</v>
      </c>
      <c r="T8" s="32">
        <f t="shared" si="13"/>
        <v>1</v>
      </c>
      <c r="U8" s="32" t="str">
        <f t="shared" si="14"/>
        <v>LR1</v>
      </c>
      <c r="V8" s="33">
        <f t="shared" si="1"/>
        <v>2.3541666666666665</v>
      </c>
      <c r="W8" s="34">
        <v>3</v>
      </c>
      <c r="X8" s="35"/>
      <c r="Y8" s="36">
        <v>0</v>
      </c>
      <c r="Z8" s="34">
        <v>0</v>
      </c>
      <c r="AA8" s="35"/>
      <c r="AB8" s="36">
        <v>0</v>
      </c>
      <c r="AC8" s="34">
        <v>0</v>
      </c>
      <c r="AD8" s="35"/>
      <c r="AE8" s="36">
        <v>0</v>
      </c>
      <c r="AF8" s="34">
        <v>0</v>
      </c>
      <c r="AG8" s="35"/>
      <c r="AH8" s="36">
        <v>0</v>
      </c>
      <c r="AI8" s="34">
        <v>0</v>
      </c>
      <c r="AJ8" s="35"/>
      <c r="AK8" s="37">
        <v>0</v>
      </c>
      <c r="AL8" s="38">
        <f t="shared" si="2"/>
        <v>-2</v>
      </c>
      <c r="AM8" s="2">
        <f t="shared" si="15"/>
        <v>0</v>
      </c>
      <c r="AO8" s="24">
        <f t="shared" si="3"/>
        <v>0</v>
      </c>
      <c r="AP8" s="24">
        <f>VLOOKUP(C:C,'[6]Stock par ref'!$E:$H,4,FALSE)</f>
        <v>53</v>
      </c>
      <c r="AQ8" s="25">
        <f t="shared" si="4"/>
        <v>53</v>
      </c>
      <c r="AR8" s="26">
        <f t="shared" si="16"/>
        <v>1.1041666666666667</v>
      </c>
      <c r="AS8" s="27" t="e">
        <f>SUMIFS('[5]Besoins clients'!T:T,'[5]Besoins clients'!W:W,$BL$1,'[5]Besoins clients'!M:M,'Cas stock LR low'!C:C)</f>
        <v>#VALUE!</v>
      </c>
      <c r="AT8" s="27" t="e">
        <f t="shared" si="17"/>
        <v>#VALUE!</v>
      </c>
      <c r="AU8" s="28" t="e">
        <f t="shared" si="5"/>
        <v>#VALUE!</v>
      </c>
      <c r="AV8" s="25" t="e">
        <f t="shared" si="18"/>
        <v>#VALUE!</v>
      </c>
      <c r="AW8" s="25" t="e">
        <f t="shared" si="6"/>
        <v>#VALUE!</v>
      </c>
      <c r="AX8" s="29" t="e">
        <f t="shared" si="19"/>
        <v>#VALUE!</v>
      </c>
      <c r="AY8" s="30" t="e">
        <f t="shared" si="20"/>
        <v>#VALUE!</v>
      </c>
      <c r="AZ8" s="31">
        <v>1</v>
      </c>
      <c r="BA8" s="39">
        <f t="shared" si="7"/>
        <v>0</v>
      </c>
      <c r="BB8" s="40" t="e">
        <f>SUMIFS('[5]Besoins clients'!$T:$T,'[5]Besoins clients'!$M:$M,'Cas stock LR low'!$C8,'[5]Besoins clients'!$S:$S,'Cas stock LR low'!$BB$2)/48</f>
        <v>#VALUE!</v>
      </c>
      <c r="BC8" s="37">
        <v>0</v>
      </c>
      <c r="BD8" s="40" t="e">
        <f>SUMIFS('[5]Besoins clients'!$T:$T,'[5]Besoins clients'!$M:$M,'Cas stock LR low'!$C8,'[5]Besoins clients'!$S:$S,'Cas stock LR low'!BD$2)/48</f>
        <v>#VALUE!</v>
      </c>
      <c r="BE8" s="37">
        <v>0</v>
      </c>
      <c r="BF8" s="40" t="e">
        <f>SUMIFS('[5]Besoins clients'!$T:$T,'[5]Besoins clients'!$M:$M,'Cas stock LR low'!$C8,'[5]Besoins clients'!$S:$S,'Cas stock LR low'!BF$2)/48</f>
        <v>#VALUE!</v>
      </c>
      <c r="BG8" s="37">
        <v>0</v>
      </c>
      <c r="BH8" s="40" t="e">
        <f>SUMIFS('[5]Besoins clients'!$T:$T,'[5]Besoins clients'!$M:$M,'Cas stock LR low'!$C8,'[5]Besoins clients'!$S:$S,'Cas stock LR low'!BH$2)/48</f>
        <v>#VALUE!</v>
      </c>
      <c r="BI8" s="37">
        <v>0</v>
      </c>
      <c r="BJ8" s="40" t="e">
        <f>SUMIFS('[5]Besoins clients'!$T:$T,'[5]Besoins clients'!$M:$M,'Cas stock LR low'!$C8,'[5]Besoins clients'!$S:$S,'Cas stock LR low'!BJ$2)/48</f>
        <v>#VALUE!</v>
      </c>
      <c r="BK8" s="37">
        <v>0</v>
      </c>
      <c r="BL8" s="38" t="e">
        <f t="shared" si="21"/>
        <v>#VALUE!</v>
      </c>
      <c r="BM8" s="2" t="e">
        <f t="shared" si="22"/>
        <v>#VALUE!</v>
      </c>
    </row>
    <row r="9" spans="1:69" ht="15.75" x14ac:dyDescent="0.25">
      <c r="A9" s="60"/>
      <c r="B9" s="87" t="s">
        <v>72</v>
      </c>
      <c r="C9" s="43" t="s">
        <v>44</v>
      </c>
      <c r="D9" s="85" t="s">
        <v>60</v>
      </c>
      <c r="E9" s="23">
        <v>48</v>
      </c>
      <c r="F9" s="24">
        <v>624</v>
      </c>
      <c r="G9" s="24">
        <v>780</v>
      </c>
      <c r="H9" s="25">
        <f t="shared" si="8"/>
        <v>156</v>
      </c>
      <c r="I9" s="26">
        <f t="shared" si="9"/>
        <v>3.25</v>
      </c>
      <c r="J9" s="27">
        <v>624</v>
      </c>
      <c r="K9" s="27">
        <f t="shared" si="10"/>
        <v>780</v>
      </c>
      <c r="L9" s="27">
        <f t="shared" si="11"/>
        <v>17</v>
      </c>
      <c r="M9" s="28">
        <f t="shared" si="0"/>
        <v>13.25</v>
      </c>
      <c r="N9" s="25">
        <v>480</v>
      </c>
      <c r="O9" s="25">
        <f>N9/5</f>
        <v>96</v>
      </c>
      <c r="P9" s="29">
        <f>ROUNDUP(N9/E9,0)</f>
        <v>10</v>
      </c>
      <c r="Q9" s="30">
        <f t="shared" si="12"/>
        <v>3.25</v>
      </c>
      <c r="R9" s="31">
        <v>2</v>
      </c>
      <c r="S9" s="32" t="s">
        <v>42</v>
      </c>
      <c r="T9" s="32">
        <f t="shared" si="13"/>
        <v>1</v>
      </c>
      <c r="U9" s="32" t="str">
        <f t="shared" si="14"/>
        <v>LR1</v>
      </c>
      <c r="V9" s="33">
        <f>F9/48</f>
        <v>13</v>
      </c>
      <c r="W9" s="34">
        <v>2</v>
      </c>
      <c r="X9" s="35"/>
      <c r="Y9" s="36">
        <v>0</v>
      </c>
      <c r="Z9" s="34">
        <v>2</v>
      </c>
      <c r="AA9" s="35"/>
      <c r="AB9" s="36">
        <v>0</v>
      </c>
      <c r="AC9" s="34">
        <v>2</v>
      </c>
      <c r="AD9" s="35"/>
      <c r="AE9" s="36">
        <v>0</v>
      </c>
      <c r="AF9" s="34">
        <v>2</v>
      </c>
      <c r="AG9" s="35"/>
      <c r="AH9" s="36">
        <v>0</v>
      </c>
      <c r="AI9" s="34">
        <v>2</v>
      </c>
      <c r="AJ9" s="35"/>
      <c r="AK9" s="37">
        <v>0</v>
      </c>
      <c r="AL9" s="38">
        <f>SUM(X9,AA9,AD9,AG9,AJ9)-P9</f>
        <v>-10</v>
      </c>
      <c r="AM9" s="2">
        <f t="shared" si="15"/>
        <v>0</v>
      </c>
      <c r="AO9" s="24">
        <f t="shared" si="3"/>
        <v>0</v>
      </c>
      <c r="AP9" s="24">
        <f>VLOOKUP(C:C,'[6]Stock par ref'!$E:$H,4,FALSE)</f>
        <v>624</v>
      </c>
      <c r="AQ9" s="25">
        <f t="shared" si="4"/>
        <v>624</v>
      </c>
      <c r="AR9" s="26">
        <f t="shared" si="16"/>
        <v>13</v>
      </c>
      <c r="AS9" s="27" t="e">
        <f>SUMIFS('[5]Besoins clients'!T:T,'[5]Besoins clients'!W:W,$BL$1,'[5]Besoins clients'!M:M,'Cas stock LR low'!C:C)</f>
        <v>#VALUE!</v>
      </c>
      <c r="AT9" s="27" t="e">
        <f t="shared" si="17"/>
        <v>#VALUE!</v>
      </c>
      <c r="AU9" s="28" t="e">
        <f t="shared" si="5"/>
        <v>#VALUE!</v>
      </c>
      <c r="AV9" s="25" t="e">
        <f t="shared" si="18"/>
        <v>#VALUE!</v>
      </c>
      <c r="AW9" s="25" t="e">
        <f t="shared" si="6"/>
        <v>#VALUE!</v>
      </c>
      <c r="AX9" s="29" t="e">
        <f t="shared" si="19"/>
        <v>#VALUE!</v>
      </c>
      <c r="AY9" s="30" t="e">
        <f t="shared" si="20"/>
        <v>#VALUE!</v>
      </c>
      <c r="AZ9" s="31">
        <v>2</v>
      </c>
      <c r="BA9" s="39">
        <f t="shared" si="7"/>
        <v>0</v>
      </c>
      <c r="BB9" s="40" t="e">
        <f>SUMIFS('[5]Besoins clients'!$T:$T,'[5]Besoins clients'!$M:$M,'Cas stock LR low'!$C9,'[5]Besoins clients'!$S:$S,'Cas stock LR low'!$BB$2)/48</f>
        <v>#VALUE!</v>
      </c>
      <c r="BC9" s="37">
        <v>2</v>
      </c>
      <c r="BD9" s="40" t="e">
        <f>SUMIFS('[5]Besoins clients'!$T:$T,'[5]Besoins clients'!$M:$M,'Cas stock LR low'!$C9,'[5]Besoins clients'!$S:$S,'Cas stock LR low'!BD$2)/48</f>
        <v>#VALUE!</v>
      </c>
      <c r="BE9" s="37">
        <v>0</v>
      </c>
      <c r="BF9" s="40" t="e">
        <f>SUMIFS('[5]Besoins clients'!$T:$T,'[5]Besoins clients'!$M:$M,'Cas stock LR low'!$C9,'[5]Besoins clients'!$S:$S,'Cas stock LR low'!BF$2)/48</f>
        <v>#VALUE!</v>
      </c>
      <c r="BG9" s="37">
        <v>2</v>
      </c>
      <c r="BH9" s="40" t="e">
        <f>SUMIFS('[5]Besoins clients'!$T:$T,'[5]Besoins clients'!$M:$M,'Cas stock LR low'!$C9,'[5]Besoins clients'!$S:$S,'Cas stock LR low'!BH$2)/48</f>
        <v>#VALUE!</v>
      </c>
      <c r="BI9" s="37">
        <v>2</v>
      </c>
      <c r="BJ9" s="40" t="e">
        <f>SUMIFS('[5]Besoins clients'!$T:$T,'[5]Besoins clients'!$M:$M,'Cas stock LR low'!$C9,'[5]Besoins clients'!$S:$S,'Cas stock LR low'!BJ$2)/48</f>
        <v>#VALUE!</v>
      </c>
      <c r="BK9" s="37">
        <v>2</v>
      </c>
      <c r="BL9" s="38" t="e">
        <f>SUM(BC9,BE9,BG9,BI9,BK9,)-AX9</f>
        <v>#VALUE!</v>
      </c>
      <c r="BM9" s="2" t="e">
        <f t="shared" si="22"/>
        <v>#VALUE!</v>
      </c>
    </row>
    <row r="10" spans="1:69" ht="15.75" x14ac:dyDescent="0.25">
      <c r="A10" s="60"/>
      <c r="B10" s="87" t="s">
        <v>73</v>
      </c>
      <c r="C10" s="43" t="s">
        <v>45</v>
      </c>
      <c r="D10" s="85" t="s">
        <v>61</v>
      </c>
      <c r="E10" s="23">
        <v>48</v>
      </c>
      <c r="F10" s="24">
        <v>720</v>
      </c>
      <c r="G10" s="24">
        <v>624</v>
      </c>
      <c r="H10" s="25">
        <f t="shared" si="8"/>
        <v>-96</v>
      </c>
      <c r="I10" s="26">
        <f t="shared" si="9"/>
        <v>0</v>
      </c>
      <c r="J10" s="27">
        <v>624</v>
      </c>
      <c r="K10" s="27">
        <f t="shared" si="10"/>
        <v>528</v>
      </c>
      <c r="L10" s="27">
        <f t="shared" si="11"/>
        <v>11</v>
      </c>
      <c r="M10" s="28">
        <f t="shared" si="0"/>
        <v>10</v>
      </c>
      <c r="N10" s="25">
        <v>528</v>
      </c>
      <c r="O10" s="25">
        <f t="shared" ref="O10:O16" si="23">N10/5</f>
        <v>105.6</v>
      </c>
      <c r="P10" s="29">
        <f t="shared" ref="P10:P16" si="24">ROUNDUP(N10/E10,0)</f>
        <v>11</v>
      </c>
      <c r="Q10" s="30">
        <f t="shared" si="12"/>
        <v>2.1999999999999997</v>
      </c>
      <c r="R10" s="31">
        <v>2</v>
      </c>
      <c r="S10" s="32" t="s">
        <v>42</v>
      </c>
      <c r="T10" s="32">
        <f>IF(S10:S20="hr",RANK(AM10,$AM$5:$AM$16),IF($S$5:$S$16="LR",RANK(AM10,$AM$5:$AM$16)))</f>
        <v>1</v>
      </c>
      <c r="U10" s="32" t="str">
        <f t="shared" si="14"/>
        <v>LR1</v>
      </c>
      <c r="V10" s="33">
        <f t="shared" si="1"/>
        <v>15</v>
      </c>
      <c r="W10" s="34">
        <v>0</v>
      </c>
      <c r="X10" s="35"/>
      <c r="Y10" s="36">
        <v>0</v>
      </c>
      <c r="Z10" s="34">
        <v>4</v>
      </c>
      <c r="AA10" s="35"/>
      <c r="AB10" s="36">
        <v>0</v>
      </c>
      <c r="AC10" s="34">
        <v>4</v>
      </c>
      <c r="AD10" s="35"/>
      <c r="AE10" s="36">
        <v>0</v>
      </c>
      <c r="AF10" s="34">
        <v>1</v>
      </c>
      <c r="AG10" s="35"/>
      <c r="AH10" s="36">
        <v>0</v>
      </c>
      <c r="AI10" s="34">
        <v>1</v>
      </c>
      <c r="AJ10" s="35"/>
      <c r="AK10" s="37">
        <v>0</v>
      </c>
      <c r="AL10" s="38">
        <f t="shared" si="2"/>
        <v>-11</v>
      </c>
      <c r="AM10" s="2">
        <f t="shared" si="15"/>
        <v>0</v>
      </c>
      <c r="AO10" s="24">
        <f t="shared" si="3"/>
        <v>0</v>
      </c>
      <c r="AP10" s="24">
        <f>VLOOKUP(C:C,'[6]Stock par ref'!$E:$H,4,FALSE)</f>
        <v>624</v>
      </c>
      <c r="AQ10" s="25">
        <f t="shared" si="4"/>
        <v>624</v>
      </c>
      <c r="AR10" s="26">
        <f t="shared" si="16"/>
        <v>13</v>
      </c>
      <c r="AS10" s="27" t="e">
        <f>SUMIFS('[5]Besoins clients'!T:T,'[5]Besoins clients'!W:W,$BL$1,'[5]Besoins clients'!M:M,'Cas stock LR low'!C:C)</f>
        <v>#VALUE!</v>
      </c>
      <c r="AT10" s="27" t="e">
        <f t="shared" si="17"/>
        <v>#VALUE!</v>
      </c>
      <c r="AU10" s="28" t="e">
        <f t="shared" si="5"/>
        <v>#VALUE!</v>
      </c>
      <c r="AV10" s="25" t="e">
        <f t="shared" si="18"/>
        <v>#VALUE!</v>
      </c>
      <c r="AW10" s="25" t="e">
        <f t="shared" si="6"/>
        <v>#VALUE!</v>
      </c>
      <c r="AX10" s="29" t="e">
        <f t="shared" si="19"/>
        <v>#VALUE!</v>
      </c>
      <c r="AY10" s="30" t="e">
        <f t="shared" si="20"/>
        <v>#VALUE!</v>
      </c>
      <c r="AZ10" s="31">
        <v>2</v>
      </c>
      <c r="BA10" s="39">
        <f t="shared" si="7"/>
        <v>0</v>
      </c>
      <c r="BB10" s="40" t="e">
        <f>SUMIFS('[5]Besoins clients'!$T:$T,'[5]Besoins clients'!$M:$M,'Cas stock LR low'!$C10,'[5]Besoins clients'!$S:$S,'Cas stock LR low'!$BB$2)/48</f>
        <v>#VALUE!</v>
      </c>
      <c r="BC10" s="37">
        <v>2</v>
      </c>
      <c r="BD10" s="40" t="e">
        <f>SUMIFS('[5]Besoins clients'!$T:$T,'[5]Besoins clients'!$M:$M,'Cas stock LR low'!$C10,'[5]Besoins clients'!$S:$S,'Cas stock LR low'!BD$2)/48</f>
        <v>#VALUE!</v>
      </c>
      <c r="BE10" s="37">
        <v>0</v>
      </c>
      <c r="BF10" s="40" t="e">
        <f>SUMIFS('[5]Besoins clients'!$T:$T,'[5]Besoins clients'!$M:$M,'Cas stock LR low'!$C10,'[5]Besoins clients'!$S:$S,'Cas stock LR low'!BF$2)/48</f>
        <v>#VALUE!</v>
      </c>
      <c r="BG10" s="37">
        <v>2</v>
      </c>
      <c r="BH10" s="40" t="e">
        <f>SUMIFS('[5]Besoins clients'!$T:$T,'[5]Besoins clients'!$M:$M,'Cas stock LR low'!$C10,'[5]Besoins clients'!$S:$S,'Cas stock LR low'!BH$2)/48</f>
        <v>#VALUE!</v>
      </c>
      <c r="BI10" s="37">
        <v>2</v>
      </c>
      <c r="BJ10" s="40" t="e">
        <f>SUMIFS('[5]Besoins clients'!$T:$T,'[5]Besoins clients'!$M:$M,'Cas stock LR low'!$C10,'[5]Besoins clients'!$S:$S,'Cas stock LR low'!BJ$2)/48</f>
        <v>#VALUE!</v>
      </c>
      <c r="BK10" s="37">
        <v>0</v>
      </c>
      <c r="BL10" s="38" t="e">
        <f t="shared" si="21"/>
        <v>#VALUE!</v>
      </c>
      <c r="BM10" s="2" t="e">
        <f t="shared" si="22"/>
        <v>#VALUE!</v>
      </c>
    </row>
    <row r="11" spans="1:69" ht="15.75" x14ac:dyDescent="0.25">
      <c r="A11" s="60"/>
      <c r="B11" s="87" t="s">
        <v>74</v>
      </c>
      <c r="C11" s="43" t="s">
        <v>46</v>
      </c>
      <c r="D11" s="85" t="s">
        <v>62</v>
      </c>
      <c r="E11" s="23">
        <v>48</v>
      </c>
      <c r="F11" s="24">
        <v>188</v>
      </c>
      <c r="G11" s="24">
        <v>188</v>
      </c>
      <c r="H11" s="25">
        <f t="shared" si="8"/>
        <v>0</v>
      </c>
      <c r="I11" s="26">
        <f t="shared" si="9"/>
        <v>0</v>
      </c>
      <c r="J11" s="27">
        <v>0</v>
      </c>
      <c r="K11" s="27">
        <f t="shared" si="10"/>
        <v>0</v>
      </c>
      <c r="L11" s="27">
        <f t="shared" si="11"/>
        <v>0</v>
      </c>
      <c r="M11" s="28">
        <f t="shared" si="0"/>
        <v>0</v>
      </c>
      <c r="N11" s="25">
        <v>0</v>
      </c>
      <c r="O11" s="25">
        <f t="shared" si="23"/>
        <v>0</v>
      </c>
      <c r="P11" s="29">
        <f t="shared" si="24"/>
        <v>0</v>
      </c>
      <c r="Q11" s="30">
        <f t="shared" si="12"/>
        <v>0</v>
      </c>
      <c r="R11" s="31">
        <v>1</v>
      </c>
      <c r="S11" s="32" t="s">
        <v>42</v>
      </c>
      <c r="T11" s="32">
        <f>IF(S11:S20="hr",RANK(AM11,$AM$5:$AM$16),IF($S$5:$S$16="LR",RANK(AM11,$AM$5:$AM$16)))</f>
        <v>1</v>
      </c>
      <c r="U11" s="32" t="str">
        <f t="shared" si="14"/>
        <v>LR1</v>
      </c>
      <c r="V11" s="33">
        <f t="shared" si="1"/>
        <v>3.9166666666666665</v>
      </c>
      <c r="W11" s="34">
        <v>0</v>
      </c>
      <c r="X11" s="35"/>
      <c r="Y11" s="36">
        <v>0</v>
      </c>
      <c r="Z11" s="34">
        <v>0</v>
      </c>
      <c r="AA11" s="35"/>
      <c r="AB11" s="36">
        <v>0</v>
      </c>
      <c r="AC11" s="34">
        <v>0</v>
      </c>
      <c r="AD11" s="35"/>
      <c r="AE11" s="36">
        <v>0</v>
      </c>
      <c r="AF11" s="34">
        <v>0</v>
      </c>
      <c r="AG11" s="35"/>
      <c r="AH11" s="36">
        <v>0</v>
      </c>
      <c r="AI11" s="34">
        <v>0</v>
      </c>
      <c r="AJ11" s="35"/>
      <c r="AK11" s="37">
        <v>0</v>
      </c>
      <c r="AL11" s="38">
        <f t="shared" si="2"/>
        <v>0</v>
      </c>
      <c r="AM11" s="2">
        <f t="shared" si="15"/>
        <v>0</v>
      </c>
      <c r="AO11" s="24">
        <f t="shared" si="3"/>
        <v>0</v>
      </c>
      <c r="AP11" s="24">
        <f>VLOOKUP(C:C,'[6]Stock par ref'!$E:$H,4,FALSE)</f>
        <v>188</v>
      </c>
      <c r="AQ11" s="25">
        <f t="shared" si="4"/>
        <v>188</v>
      </c>
      <c r="AR11" s="26">
        <f t="shared" si="16"/>
        <v>3.9166666666666665</v>
      </c>
      <c r="AS11" s="27" t="e">
        <f>SUMIFS('[5]Besoins clients'!T:T,'[5]Besoins clients'!W:W,$BL$1,'[5]Besoins clients'!M:M,'Cas stock LR low'!C:C)</f>
        <v>#VALUE!</v>
      </c>
      <c r="AT11" s="27" t="e">
        <f t="shared" si="17"/>
        <v>#VALUE!</v>
      </c>
      <c r="AU11" s="28" t="e">
        <f t="shared" si="5"/>
        <v>#VALUE!</v>
      </c>
      <c r="AV11" s="25" t="e">
        <f t="shared" si="18"/>
        <v>#VALUE!</v>
      </c>
      <c r="AW11" s="25" t="e">
        <f t="shared" si="6"/>
        <v>#VALUE!</v>
      </c>
      <c r="AX11" s="29" t="e">
        <f t="shared" si="19"/>
        <v>#VALUE!</v>
      </c>
      <c r="AY11" s="30" t="e">
        <f t="shared" si="20"/>
        <v>#VALUE!</v>
      </c>
      <c r="AZ11" s="31">
        <v>1</v>
      </c>
      <c r="BA11" s="39">
        <f t="shared" si="7"/>
        <v>0</v>
      </c>
      <c r="BB11" s="40" t="e">
        <f>SUMIFS('[5]Besoins clients'!$T:$T,'[5]Besoins clients'!$M:$M,'Cas stock LR low'!$C11,'[5]Besoins clients'!$S:$S,'Cas stock LR low'!$BB$2)/48</f>
        <v>#VALUE!</v>
      </c>
      <c r="BC11" s="37">
        <v>0</v>
      </c>
      <c r="BD11" s="40" t="e">
        <f>SUMIFS('[5]Besoins clients'!$T:$T,'[5]Besoins clients'!$M:$M,'Cas stock LR low'!$C11,'[5]Besoins clients'!$S:$S,'Cas stock LR low'!BD$2)/48</f>
        <v>#VALUE!</v>
      </c>
      <c r="BE11" s="37">
        <v>0</v>
      </c>
      <c r="BF11" s="40" t="e">
        <f>SUMIFS('[5]Besoins clients'!$T:$T,'[5]Besoins clients'!$M:$M,'Cas stock LR low'!$C11,'[5]Besoins clients'!$S:$S,'Cas stock LR low'!BF$2)/48</f>
        <v>#VALUE!</v>
      </c>
      <c r="BG11" s="37">
        <v>0</v>
      </c>
      <c r="BH11" s="40" t="e">
        <f>SUMIFS('[5]Besoins clients'!$T:$T,'[5]Besoins clients'!$M:$M,'Cas stock LR low'!$C11,'[5]Besoins clients'!$S:$S,'Cas stock LR low'!BH$2)/48</f>
        <v>#VALUE!</v>
      </c>
      <c r="BI11" s="37">
        <v>0</v>
      </c>
      <c r="BJ11" s="40" t="e">
        <f>SUMIFS('[5]Besoins clients'!$T:$T,'[5]Besoins clients'!$M:$M,'Cas stock LR low'!$C11,'[5]Besoins clients'!$S:$S,'Cas stock LR low'!BJ$2)/48</f>
        <v>#VALUE!</v>
      </c>
      <c r="BK11" s="37">
        <v>0</v>
      </c>
      <c r="BL11" s="38" t="e">
        <f t="shared" si="21"/>
        <v>#VALUE!</v>
      </c>
      <c r="BM11" s="2" t="e">
        <f t="shared" si="22"/>
        <v>#VALUE!</v>
      </c>
    </row>
    <row r="12" spans="1:69" ht="15.75" x14ac:dyDescent="0.25">
      <c r="A12" s="60"/>
      <c r="B12" s="87" t="s">
        <v>75</v>
      </c>
      <c r="C12" s="43" t="s">
        <v>47</v>
      </c>
      <c r="D12" s="85" t="s">
        <v>63</v>
      </c>
      <c r="E12" s="23">
        <v>48</v>
      </c>
      <c r="F12" s="24">
        <v>230</v>
      </c>
      <c r="G12" s="24">
        <v>230</v>
      </c>
      <c r="H12" s="25">
        <f t="shared" si="8"/>
        <v>0</v>
      </c>
      <c r="I12" s="26">
        <f t="shared" si="9"/>
        <v>0</v>
      </c>
      <c r="J12" s="27">
        <v>0</v>
      </c>
      <c r="K12" s="27">
        <f t="shared" si="10"/>
        <v>0</v>
      </c>
      <c r="L12" s="27">
        <f t="shared" si="11"/>
        <v>0</v>
      </c>
      <c r="M12" s="28">
        <f t="shared" si="0"/>
        <v>0</v>
      </c>
      <c r="N12" s="25">
        <v>0</v>
      </c>
      <c r="O12" s="25">
        <f t="shared" si="23"/>
        <v>0</v>
      </c>
      <c r="P12" s="29">
        <f t="shared" si="24"/>
        <v>0</v>
      </c>
      <c r="Q12" s="30">
        <f t="shared" si="12"/>
        <v>0</v>
      </c>
      <c r="R12" s="31">
        <v>1</v>
      </c>
      <c r="S12" s="32" t="s">
        <v>42</v>
      </c>
      <c r="T12" s="32">
        <f>IF(S12:S20="hr",RANK(AM12,$AM$5:$AM$16),IF($S$5:$S$16="LR",RANK(AM12,$AM$5:$AM$16)))</f>
        <v>1</v>
      </c>
      <c r="U12" s="32" t="str">
        <f t="shared" si="14"/>
        <v>LR1</v>
      </c>
      <c r="V12" s="33">
        <f t="shared" si="1"/>
        <v>4.791666666666667</v>
      </c>
      <c r="W12" s="34">
        <v>0</v>
      </c>
      <c r="X12" s="35"/>
      <c r="Y12" s="36">
        <v>0</v>
      </c>
      <c r="Z12" s="34">
        <v>0</v>
      </c>
      <c r="AA12" s="35"/>
      <c r="AB12" s="36">
        <v>0</v>
      </c>
      <c r="AC12" s="34">
        <v>0</v>
      </c>
      <c r="AD12" s="35"/>
      <c r="AE12" s="36">
        <v>0</v>
      </c>
      <c r="AF12" s="34">
        <v>0</v>
      </c>
      <c r="AG12" s="35"/>
      <c r="AH12" s="36">
        <v>0</v>
      </c>
      <c r="AI12" s="34">
        <v>0</v>
      </c>
      <c r="AJ12" s="35"/>
      <c r="AK12" s="37">
        <v>0</v>
      </c>
      <c r="AL12" s="38">
        <f t="shared" si="2"/>
        <v>0</v>
      </c>
      <c r="AM12" s="2">
        <f t="shared" si="15"/>
        <v>0</v>
      </c>
      <c r="AO12" s="24">
        <f t="shared" si="3"/>
        <v>0</v>
      </c>
      <c r="AP12" s="24">
        <f>VLOOKUP(C:C,'[6]Stock par ref'!$E:$H,4,FALSE)</f>
        <v>230</v>
      </c>
      <c r="AQ12" s="25">
        <f t="shared" si="4"/>
        <v>230</v>
      </c>
      <c r="AR12" s="26">
        <f t="shared" si="16"/>
        <v>4.791666666666667</v>
      </c>
      <c r="AS12" s="27" t="e">
        <f>SUMIFS('[5]Besoins clients'!T:T,'[5]Besoins clients'!W:W,$BL$1,'[5]Besoins clients'!M:M,'Cas stock LR low'!C:C)</f>
        <v>#VALUE!</v>
      </c>
      <c r="AT12" s="27" t="e">
        <f t="shared" si="17"/>
        <v>#VALUE!</v>
      </c>
      <c r="AU12" s="28" t="e">
        <f t="shared" si="5"/>
        <v>#VALUE!</v>
      </c>
      <c r="AV12" s="25" t="e">
        <f t="shared" si="18"/>
        <v>#VALUE!</v>
      </c>
      <c r="AW12" s="25" t="e">
        <f t="shared" si="6"/>
        <v>#VALUE!</v>
      </c>
      <c r="AX12" s="29" t="e">
        <f t="shared" si="19"/>
        <v>#VALUE!</v>
      </c>
      <c r="AY12" s="30" t="e">
        <f t="shared" si="20"/>
        <v>#VALUE!</v>
      </c>
      <c r="AZ12" s="31">
        <v>1</v>
      </c>
      <c r="BA12" s="39">
        <f t="shared" si="7"/>
        <v>0</v>
      </c>
      <c r="BB12" s="40" t="e">
        <f>SUMIFS('[5]Besoins clients'!$T:$T,'[5]Besoins clients'!$M:$M,'Cas stock LR low'!$C12,'[5]Besoins clients'!$S:$S,'Cas stock LR low'!$BB$2)/48</f>
        <v>#VALUE!</v>
      </c>
      <c r="BC12" s="37">
        <v>0</v>
      </c>
      <c r="BD12" s="40" t="e">
        <f>SUMIFS('[5]Besoins clients'!$T:$T,'[5]Besoins clients'!$M:$M,'Cas stock LR low'!$C12,'[5]Besoins clients'!$S:$S,'Cas stock LR low'!BD$2)/48</f>
        <v>#VALUE!</v>
      </c>
      <c r="BE12" s="37">
        <v>0</v>
      </c>
      <c r="BF12" s="40" t="e">
        <f>SUMIFS('[5]Besoins clients'!$T:$T,'[5]Besoins clients'!$M:$M,'Cas stock LR low'!$C12,'[5]Besoins clients'!$S:$S,'Cas stock LR low'!BF$2)/48</f>
        <v>#VALUE!</v>
      </c>
      <c r="BG12" s="37">
        <v>0</v>
      </c>
      <c r="BH12" s="40" t="e">
        <f>SUMIFS('[5]Besoins clients'!$T:$T,'[5]Besoins clients'!$M:$M,'Cas stock LR low'!$C12,'[5]Besoins clients'!$S:$S,'Cas stock LR low'!BH$2)/48</f>
        <v>#VALUE!</v>
      </c>
      <c r="BI12" s="37">
        <v>0</v>
      </c>
      <c r="BJ12" s="40" t="e">
        <f>SUMIFS('[5]Besoins clients'!$T:$T,'[5]Besoins clients'!$M:$M,'Cas stock LR low'!$C12,'[5]Besoins clients'!$S:$S,'Cas stock LR low'!BJ$2)/48</f>
        <v>#VALUE!</v>
      </c>
      <c r="BK12" s="37">
        <v>0</v>
      </c>
      <c r="BL12" s="38" t="e">
        <f t="shared" si="21"/>
        <v>#VALUE!</v>
      </c>
      <c r="BM12" s="2" t="e">
        <f t="shared" si="22"/>
        <v>#VALUE!</v>
      </c>
    </row>
    <row r="13" spans="1:69" ht="15.75" x14ac:dyDescent="0.25">
      <c r="A13" s="60"/>
      <c r="B13" s="87" t="s">
        <v>76</v>
      </c>
      <c r="C13" s="43" t="s">
        <v>48</v>
      </c>
      <c r="D13" s="85" t="s">
        <v>64</v>
      </c>
      <c r="E13" s="23">
        <v>48</v>
      </c>
      <c r="F13" s="24">
        <v>3</v>
      </c>
      <c r="G13" s="24">
        <v>3</v>
      </c>
      <c r="H13" s="25">
        <f t="shared" si="8"/>
        <v>0</v>
      </c>
      <c r="I13" s="26">
        <f t="shared" si="9"/>
        <v>0</v>
      </c>
      <c r="J13" s="27">
        <v>0</v>
      </c>
      <c r="K13" s="27">
        <f t="shared" si="10"/>
        <v>0</v>
      </c>
      <c r="L13" s="27">
        <f t="shared" si="11"/>
        <v>0</v>
      </c>
      <c r="M13" s="28">
        <f t="shared" si="0"/>
        <v>0</v>
      </c>
      <c r="N13" s="25">
        <v>0</v>
      </c>
      <c r="O13" s="25">
        <f t="shared" si="23"/>
        <v>0</v>
      </c>
      <c r="P13" s="29">
        <f t="shared" si="24"/>
        <v>0</v>
      </c>
      <c r="Q13" s="30">
        <f t="shared" si="12"/>
        <v>0</v>
      </c>
      <c r="R13" s="31">
        <v>1</v>
      </c>
      <c r="S13" s="32" t="s">
        <v>42</v>
      </c>
      <c r="T13" s="32">
        <f>IF(S13:S20="hr",RANK(AM13,$AM$5:$AM$16),IF($S$5:$S$16="LR",RANK(AM13,$AM$5:$AM$16)))</f>
        <v>1</v>
      </c>
      <c r="U13" s="32" t="str">
        <f t="shared" si="14"/>
        <v>LR1</v>
      </c>
      <c r="V13" s="33">
        <f t="shared" si="1"/>
        <v>6.25E-2</v>
      </c>
      <c r="W13" s="34">
        <v>0</v>
      </c>
      <c r="X13" s="35"/>
      <c r="Y13" s="36">
        <v>0</v>
      </c>
      <c r="Z13" s="34">
        <v>0</v>
      </c>
      <c r="AA13" s="35"/>
      <c r="AB13" s="36">
        <v>0</v>
      </c>
      <c r="AC13" s="34">
        <v>0</v>
      </c>
      <c r="AD13" s="35"/>
      <c r="AE13" s="36">
        <v>0</v>
      </c>
      <c r="AF13" s="34">
        <v>0</v>
      </c>
      <c r="AG13" s="35"/>
      <c r="AH13" s="36">
        <v>0</v>
      </c>
      <c r="AI13" s="34">
        <v>0</v>
      </c>
      <c r="AJ13" s="35"/>
      <c r="AK13" s="37">
        <v>0</v>
      </c>
      <c r="AL13" s="38">
        <f t="shared" si="2"/>
        <v>0</v>
      </c>
      <c r="AM13" s="2">
        <f t="shared" si="15"/>
        <v>0</v>
      </c>
      <c r="AO13" s="24">
        <f t="shared" si="3"/>
        <v>0</v>
      </c>
      <c r="AP13" s="24">
        <f>VLOOKUP(C:C,'[6]Stock par ref'!$E:$H,4,FALSE)</f>
        <v>3</v>
      </c>
      <c r="AQ13" s="25">
        <f t="shared" si="4"/>
        <v>3</v>
      </c>
      <c r="AR13" s="26">
        <f t="shared" si="16"/>
        <v>6.25E-2</v>
      </c>
      <c r="AS13" s="27" t="e">
        <f>SUMIFS('[5]Besoins clients'!T:T,'[5]Besoins clients'!W:W,$BL$1,'[5]Besoins clients'!M:M,'Cas stock LR low'!C:C)</f>
        <v>#VALUE!</v>
      </c>
      <c r="AT13" s="27" t="e">
        <f t="shared" si="17"/>
        <v>#VALUE!</v>
      </c>
      <c r="AU13" s="28" t="e">
        <f t="shared" si="5"/>
        <v>#VALUE!</v>
      </c>
      <c r="AV13" s="25" t="e">
        <f t="shared" si="18"/>
        <v>#VALUE!</v>
      </c>
      <c r="AW13" s="25" t="e">
        <f t="shared" si="6"/>
        <v>#VALUE!</v>
      </c>
      <c r="AX13" s="29" t="e">
        <f t="shared" si="19"/>
        <v>#VALUE!</v>
      </c>
      <c r="AY13" s="30" t="e">
        <f t="shared" si="20"/>
        <v>#VALUE!</v>
      </c>
      <c r="AZ13" s="31">
        <v>1</v>
      </c>
      <c r="BA13" s="39">
        <f t="shared" si="7"/>
        <v>0</v>
      </c>
      <c r="BB13" s="40" t="e">
        <f>SUMIFS('[5]Besoins clients'!$T:$T,'[5]Besoins clients'!$M:$M,'Cas stock LR low'!$C13,'[5]Besoins clients'!$S:$S,'Cas stock LR low'!$BB$2)/48</f>
        <v>#VALUE!</v>
      </c>
      <c r="BC13" s="37">
        <v>0</v>
      </c>
      <c r="BD13" s="40" t="e">
        <f>SUMIFS('[5]Besoins clients'!$T:$T,'[5]Besoins clients'!$M:$M,'Cas stock LR low'!$C13,'[5]Besoins clients'!$S:$S,'Cas stock LR low'!BD$2)/48</f>
        <v>#VALUE!</v>
      </c>
      <c r="BE13" s="37">
        <v>0</v>
      </c>
      <c r="BF13" s="40" t="e">
        <f>SUMIFS('[5]Besoins clients'!$T:$T,'[5]Besoins clients'!$M:$M,'Cas stock LR low'!$C13,'[5]Besoins clients'!$S:$S,'Cas stock LR low'!BF$2)/48</f>
        <v>#VALUE!</v>
      </c>
      <c r="BG13" s="37">
        <v>0</v>
      </c>
      <c r="BH13" s="40" t="e">
        <f>SUMIFS('[5]Besoins clients'!$T:$T,'[5]Besoins clients'!$M:$M,'Cas stock LR low'!$C13,'[5]Besoins clients'!$S:$S,'Cas stock LR low'!BH$2)/48</f>
        <v>#VALUE!</v>
      </c>
      <c r="BI13" s="37">
        <v>0</v>
      </c>
      <c r="BJ13" s="40" t="e">
        <f>SUMIFS('[5]Besoins clients'!$T:$T,'[5]Besoins clients'!$M:$M,'Cas stock LR low'!$C13,'[5]Besoins clients'!$S:$S,'Cas stock LR low'!BJ$2)/48</f>
        <v>#VALUE!</v>
      </c>
      <c r="BK13" s="37">
        <v>0</v>
      </c>
      <c r="BL13" s="38" t="e">
        <f t="shared" si="21"/>
        <v>#VALUE!</v>
      </c>
      <c r="BM13" s="2" t="e">
        <f t="shared" si="22"/>
        <v>#VALUE!</v>
      </c>
    </row>
    <row r="14" spans="1:69" ht="15.75" x14ac:dyDescent="0.25">
      <c r="A14" s="60"/>
      <c r="B14" s="87" t="s">
        <v>77</v>
      </c>
      <c r="C14" s="43" t="s">
        <v>49</v>
      </c>
      <c r="D14" s="85" t="s">
        <v>65</v>
      </c>
      <c r="E14" s="23">
        <v>48</v>
      </c>
      <c r="F14" s="24">
        <v>3</v>
      </c>
      <c r="G14" s="24">
        <v>3</v>
      </c>
      <c r="H14" s="25">
        <f t="shared" si="8"/>
        <v>0</v>
      </c>
      <c r="I14" s="26">
        <f t="shared" si="9"/>
        <v>0</v>
      </c>
      <c r="J14" s="27">
        <v>0</v>
      </c>
      <c r="K14" s="27">
        <f t="shared" si="10"/>
        <v>0</v>
      </c>
      <c r="L14" s="27">
        <f t="shared" si="11"/>
        <v>0</v>
      </c>
      <c r="M14" s="28">
        <f t="shared" si="0"/>
        <v>12</v>
      </c>
      <c r="N14" s="25">
        <v>0</v>
      </c>
      <c r="O14" s="25">
        <f t="shared" si="23"/>
        <v>0</v>
      </c>
      <c r="P14" s="29">
        <f t="shared" si="24"/>
        <v>0</v>
      </c>
      <c r="Q14" s="30">
        <f t="shared" si="12"/>
        <v>0</v>
      </c>
      <c r="R14" s="31">
        <v>1</v>
      </c>
      <c r="S14" s="32" t="s">
        <v>42</v>
      </c>
      <c r="T14" s="32">
        <f>IF(S14:S20="hr",RANK(AM14,$AM$5:$AM$16),IF($S$5:$S$16="LR",RANK(AM14,$AM$5:$AM$16)))</f>
        <v>1</v>
      </c>
      <c r="U14" s="32" t="str">
        <f t="shared" si="14"/>
        <v>LR1</v>
      </c>
      <c r="V14" s="33">
        <f t="shared" si="1"/>
        <v>6.25E-2</v>
      </c>
      <c r="W14" s="34">
        <v>0</v>
      </c>
      <c r="X14" s="35"/>
      <c r="Y14" s="36">
        <v>0</v>
      </c>
      <c r="Z14" s="34">
        <v>3</v>
      </c>
      <c r="AA14" s="35"/>
      <c r="AB14" s="36">
        <v>0</v>
      </c>
      <c r="AC14" s="34">
        <v>3</v>
      </c>
      <c r="AD14" s="35"/>
      <c r="AE14" s="36">
        <v>0</v>
      </c>
      <c r="AF14" s="34">
        <v>3</v>
      </c>
      <c r="AG14" s="35"/>
      <c r="AH14" s="36">
        <v>0</v>
      </c>
      <c r="AI14" s="34">
        <v>3</v>
      </c>
      <c r="AJ14" s="35"/>
      <c r="AK14" s="37">
        <v>0</v>
      </c>
      <c r="AL14" s="38">
        <f t="shared" si="2"/>
        <v>0</v>
      </c>
      <c r="AM14" s="2">
        <f t="shared" si="15"/>
        <v>0</v>
      </c>
      <c r="AO14" s="24">
        <f t="shared" si="3"/>
        <v>0</v>
      </c>
      <c r="AP14" s="24">
        <f>VLOOKUP(C:C,'[6]Stock par ref'!$E:$H,4,FALSE)</f>
        <v>3</v>
      </c>
      <c r="AQ14" s="25">
        <f t="shared" si="4"/>
        <v>3</v>
      </c>
      <c r="AR14" s="26">
        <f t="shared" si="16"/>
        <v>6.25E-2</v>
      </c>
      <c r="AS14" s="27" t="e">
        <f>SUMIFS('[5]Besoins clients'!T:T,'[5]Besoins clients'!W:W,$BL$1,'[5]Besoins clients'!M:M,'Cas stock LR low'!C:C)</f>
        <v>#VALUE!</v>
      </c>
      <c r="AT14" s="27" t="e">
        <f t="shared" si="17"/>
        <v>#VALUE!</v>
      </c>
      <c r="AU14" s="28" t="e">
        <f t="shared" si="5"/>
        <v>#VALUE!</v>
      </c>
      <c r="AV14" s="25" t="e">
        <f t="shared" si="18"/>
        <v>#VALUE!</v>
      </c>
      <c r="AW14" s="25" t="e">
        <f t="shared" si="6"/>
        <v>#VALUE!</v>
      </c>
      <c r="AX14" s="29" t="e">
        <f t="shared" si="19"/>
        <v>#VALUE!</v>
      </c>
      <c r="AY14" s="30" t="e">
        <f t="shared" si="20"/>
        <v>#VALUE!</v>
      </c>
      <c r="AZ14" s="31">
        <v>1</v>
      </c>
      <c r="BA14" s="39">
        <f t="shared" si="7"/>
        <v>0</v>
      </c>
      <c r="BB14" s="40" t="e">
        <f>SUMIFS('[5]Besoins clients'!$T:$T,'[5]Besoins clients'!$M:$M,'Cas stock LR low'!$C14,'[5]Besoins clients'!$S:$S,'Cas stock LR low'!$BB$2)/48</f>
        <v>#VALUE!</v>
      </c>
      <c r="BC14" s="37">
        <v>0</v>
      </c>
      <c r="BD14" s="40" t="e">
        <f>SUMIFS('[5]Besoins clients'!$T:$T,'[5]Besoins clients'!$M:$M,'Cas stock LR low'!$C14,'[5]Besoins clients'!$S:$S,'Cas stock LR low'!BD$2)/48</f>
        <v>#VALUE!</v>
      </c>
      <c r="BE14" s="37">
        <v>0</v>
      </c>
      <c r="BF14" s="40" t="e">
        <f>SUMIFS('[5]Besoins clients'!$T:$T,'[5]Besoins clients'!$M:$M,'Cas stock LR low'!$C14,'[5]Besoins clients'!$S:$S,'Cas stock LR low'!BF$2)/48</f>
        <v>#VALUE!</v>
      </c>
      <c r="BG14" s="37">
        <v>0</v>
      </c>
      <c r="BH14" s="40" t="e">
        <f>SUMIFS('[5]Besoins clients'!$T:$T,'[5]Besoins clients'!$M:$M,'Cas stock LR low'!$C14,'[5]Besoins clients'!$S:$S,'Cas stock LR low'!BH$2)/48</f>
        <v>#VALUE!</v>
      </c>
      <c r="BI14" s="37">
        <v>0</v>
      </c>
      <c r="BJ14" s="40" t="e">
        <f>SUMIFS('[5]Besoins clients'!$T:$T,'[5]Besoins clients'!$M:$M,'Cas stock LR low'!$C14,'[5]Besoins clients'!$S:$S,'Cas stock LR low'!BJ$2)/48</f>
        <v>#VALUE!</v>
      </c>
      <c r="BK14" s="37">
        <v>0</v>
      </c>
      <c r="BL14" s="38" t="e">
        <f t="shared" si="21"/>
        <v>#VALUE!</v>
      </c>
      <c r="BM14" s="2" t="e">
        <f t="shared" si="22"/>
        <v>#VALUE!</v>
      </c>
    </row>
    <row r="15" spans="1:69" ht="15.75" x14ac:dyDescent="0.25">
      <c r="A15" s="60"/>
      <c r="B15" s="87" t="s">
        <v>78</v>
      </c>
      <c r="C15" s="44" t="s">
        <v>50</v>
      </c>
      <c r="D15" s="85" t="s">
        <v>66</v>
      </c>
      <c r="E15" s="23">
        <v>48</v>
      </c>
      <c r="F15" s="24">
        <v>-12</v>
      </c>
      <c r="G15" s="24">
        <v>-12</v>
      </c>
      <c r="H15" s="25">
        <f t="shared" si="8"/>
        <v>0</v>
      </c>
      <c r="I15" s="26">
        <f t="shared" si="9"/>
        <v>0</v>
      </c>
      <c r="J15" s="27">
        <v>0</v>
      </c>
      <c r="K15" s="27">
        <f t="shared" si="10"/>
        <v>0</v>
      </c>
      <c r="L15" s="27">
        <f t="shared" si="11"/>
        <v>0</v>
      </c>
      <c r="M15" s="28">
        <f t="shared" si="0"/>
        <v>0</v>
      </c>
      <c r="N15" s="25">
        <v>0</v>
      </c>
      <c r="O15" s="25">
        <f t="shared" si="23"/>
        <v>0</v>
      </c>
      <c r="P15" s="29">
        <f t="shared" si="24"/>
        <v>0</v>
      </c>
      <c r="Q15" s="30">
        <f t="shared" si="12"/>
        <v>0</v>
      </c>
      <c r="R15" s="31">
        <v>1</v>
      </c>
      <c r="S15" s="32" t="s">
        <v>42</v>
      </c>
      <c r="T15" s="32">
        <f>IF(S15:S20="hr",RANK(AM15,$AM$5:$AM$16),IF($S$5:$S$16="LR",RANK(AM15,$AM$5:$AM$16)))</f>
        <v>1</v>
      </c>
      <c r="U15" s="32" t="str">
        <f t="shared" si="14"/>
        <v>LR1</v>
      </c>
      <c r="V15" s="33">
        <f t="shared" si="1"/>
        <v>-0.25</v>
      </c>
      <c r="W15" s="34">
        <v>0</v>
      </c>
      <c r="X15" s="35"/>
      <c r="Y15" s="36">
        <v>0</v>
      </c>
      <c r="Z15" s="34">
        <v>0</v>
      </c>
      <c r="AA15" s="35"/>
      <c r="AB15" s="36">
        <v>0</v>
      </c>
      <c r="AC15" s="34">
        <v>0</v>
      </c>
      <c r="AD15" s="35"/>
      <c r="AE15" s="36">
        <v>0</v>
      </c>
      <c r="AF15" s="34">
        <v>0</v>
      </c>
      <c r="AG15" s="35"/>
      <c r="AH15" s="36">
        <v>0</v>
      </c>
      <c r="AI15" s="34">
        <v>0</v>
      </c>
      <c r="AJ15" s="35"/>
      <c r="AK15" s="37">
        <v>0</v>
      </c>
      <c r="AL15" s="38">
        <f t="shared" si="2"/>
        <v>0</v>
      </c>
      <c r="AM15" s="2">
        <f t="shared" si="15"/>
        <v>0</v>
      </c>
      <c r="AO15" s="24">
        <f t="shared" si="3"/>
        <v>0</v>
      </c>
      <c r="AP15" s="24">
        <f>VLOOKUP(C:C,'[6]Stock par ref'!$E:$H,4,FALSE)</f>
        <v>-12</v>
      </c>
      <c r="AQ15" s="25">
        <f t="shared" si="4"/>
        <v>-12</v>
      </c>
      <c r="AR15" s="26">
        <f t="shared" si="16"/>
        <v>0</v>
      </c>
      <c r="AS15" s="27" t="e">
        <f>SUMIFS('[5]Besoins clients'!T:T,'[5]Besoins clients'!W:W,$BL$1,'[5]Besoins clients'!M:M,'Cas stock LR low'!C:C)</f>
        <v>#VALUE!</v>
      </c>
      <c r="AT15" s="27" t="e">
        <f t="shared" si="17"/>
        <v>#VALUE!</v>
      </c>
      <c r="AU15" s="28" t="e">
        <f t="shared" si="5"/>
        <v>#VALUE!</v>
      </c>
      <c r="AV15" s="25" t="e">
        <f t="shared" si="18"/>
        <v>#VALUE!</v>
      </c>
      <c r="AW15" s="25" t="e">
        <f t="shared" si="6"/>
        <v>#VALUE!</v>
      </c>
      <c r="AX15" s="29" t="e">
        <f t="shared" si="19"/>
        <v>#VALUE!</v>
      </c>
      <c r="AY15" s="30" t="e">
        <f t="shared" si="20"/>
        <v>#VALUE!</v>
      </c>
      <c r="AZ15" s="31">
        <v>1</v>
      </c>
      <c r="BA15" s="39">
        <f t="shared" si="7"/>
        <v>0</v>
      </c>
      <c r="BB15" s="40" t="e">
        <f>SUMIFS('[5]Besoins clients'!$T:$T,'[5]Besoins clients'!$M:$M,'Cas stock LR low'!$C15,'[5]Besoins clients'!$S:$S,'Cas stock LR low'!$BB$2)/48</f>
        <v>#VALUE!</v>
      </c>
      <c r="BC15" s="37">
        <v>0</v>
      </c>
      <c r="BD15" s="40" t="e">
        <f>SUMIFS('[5]Besoins clients'!$T:$T,'[5]Besoins clients'!$M:$M,'Cas stock LR low'!$C15,'[5]Besoins clients'!$S:$S,'Cas stock LR low'!BD$2)/48</f>
        <v>#VALUE!</v>
      </c>
      <c r="BE15" s="37">
        <v>0</v>
      </c>
      <c r="BF15" s="40" t="e">
        <f>SUMIFS('[5]Besoins clients'!$T:$T,'[5]Besoins clients'!$M:$M,'Cas stock LR low'!$C15,'[5]Besoins clients'!$S:$S,'Cas stock LR low'!BF$2)/48</f>
        <v>#VALUE!</v>
      </c>
      <c r="BG15" s="37">
        <v>0</v>
      </c>
      <c r="BH15" s="40" t="e">
        <f>SUMIFS('[5]Besoins clients'!$T:$T,'[5]Besoins clients'!$M:$M,'Cas stock LR low'!$C15,'[5]Besoins clients'!$S:$S,'Cas stock LR low'!BH$2)/48</f>
        <v>#VALUE!</v>
      </c>
      <c r="BI15" s="37">
        <v>0</v>
      </c>
      <c r="BJ15" s="40" t="e">
        <f>SUMIFS('[5]Besoins clients'!$T:$T,'[5]Besoins clients'!$M:$M,'Cas stock LR low'!$C15,'[5]Besoins clients'!$S:$S,'Cas stock LR low'!BJ$2)/48</f>
        <v>#VALUE!</v>
      </c>
      <c r="BK15" s="37">
        <v>0</v>
      </c>
      <c r="BL15" s="38" t="e">
        <f t="shared" si="21"/>
        <v>#VALUE!</v>
      </c>
      <c r="BM15" s="2" t="e">
        <f t="shared" si="22"/>
        <v>#VALUE!</v>
      </c>
    </row>
    <row r="16" spans="1:69" ht="16.5" thickBot="1" x14ac:dyDescent="0.3">
      <c r="A16" s="60"/>
      <c r="B16" s="87" t="s">
        <v>79</v>
      </c>
      <c r="C16" s="44" t="s">
        <v>51</v>
      </c>
      <c r="D16" s="85" t="s">
        <v>67</v>
      </c>
      <c r="E16" s="23">
        <v>48</v>
      </c>
      <c r="F16" s="24">
        <v>-1</v>
      </c>
      <c r="G16" s="24">
        <v>-1</v>
      </c>
      <c r="H16" s="25">
        <f t="shared" si="8"/>
        <v>0</v>
      </c>
      <c r="I16" s="26">
        <f t="shared" si="9"/>
        <v>0</v>
      </c>
      <c r="J16" s="27">
        <v>0</v>
      </c>
      <c r="K16" s="27">
        <f t="shared" si="10"/>
        <v>0</v>
      </c>
      <c r="L16" s="27">
        <f t="shared" si="11"/>
        <v>0</v>
      </c>
      <c r="M16" s="28">
        <f t="shared" si="0"/>
        <v>0</v>
      </c>
      <c r="N16" s="25">
        <v>0</v>
      </c>
      <c r="O16" s="25">
        <f t="shared" si="23"/>
        <v>0</v>
      </c>
      <c r="P16" s="29">
        <f t="shared" si="24"/>
        <v>0</v>
      </c>
      <c r="Q16" s="30">
        <f t="shared" si="12"/>
        <v>0</v>
      </c>
      <c r="R16" s="45">
        <v>1</v>
      </c>
      <c r="S16" s="32" t="s">
        <v>42</v>
      </c>
      <c r="T16" s="32">
        <f>IF(S16:S20="hr",RANK(AM16,$AM$5:$AM$16),IF($S$5:$S$16="LR",RANK(AM16,$AM$5:$AM$16)))</f>
        <v>1</v>
      </c>
      <c r="U16" s="32" t="str">
        <f t="shared" si="14"/>
        <v>LR1</v>
      </c>
      <c r="V16" s="46">
        <f t="shared" si="1"/>
        <v>-2.0833333333333332E-2</v>
      </c>
      <c r="W16" s="34">
        <v>0</v>
      </c>
      <c r="X16" s="35"/>
      <c r="Y16" s="36">
        <v>0</v>
      </c>
      <c r="Z16" s="34">
        <v>0</v>
      </c>
      <c r="AA16" s="35"/>
      <c r="AB16" s="36">
        <v>0</v>
      </c>
      <c r="AC16" s="34">
        <v>0</v>
      </c>
      <c r="AD16" s="35"/>
      <c r="AE16" s="36">
        <v>0</v>
      </c>
      <c r="AF16" s="34">
        <v>0</v>
      </c>
      <c r="AG16" s="35"/>
      <c r="AH16" s="36">
        <v>0</v>
      </c>
      <c r="AI16" s="34">
        <v>0</v>
      </c>
      <c r="AJ16" s="35"/>
      <c r="AK16" s="37">
        <v>0</v>
      </c>
      <c r="AL16" s="38">
        <f t="shared" si="2"/>
        <v>0</v>
      </c>
      <c r="AM16" s="2">
        <f t="shared" si="15"/>
        <v>0</v>
      </c>
      <c r="AO16" s="24">
        <f t="shared" si="3"/>
        <v>0</v>
      </c>
      <c r="AP16" s="24">
        <f>VLOOKUP(C:C,'[6]Stock par ref'!$E:$H,4,FALSE)</f>
        <v>-1</v>
      </c>
      <c r="AQ16" s="25">
        <f t="shared" si="4"/>
        <v>-1</v>
      </c>
      <c r="AR16" s="26">
        <f t="shared" si="16"/>
        <v>0</v>
      </c>
      <c r="AS16" s="27" t="e">
        <f>SUMIFS('[5]Besoins clients'!T:T,'[5]Besoins clients'!W:W,$BL$1,'[5]Besoins clients'!M:M,'Cas stock LR low'!C:C)</f>
        <v>#VALUE!</v>
      </c>
      <c r="AT16" s="27" t="e">
        <f t="shared" si="17"/>
        <v>#VALUE!</v>
      </c>
      <c r="AU16" s="28" t="e">
        <f t="shared" si="5"/>
        <v>#VALUE!</v>
      </c>
      <c r="AV16" s="25" t="e">
        <f t="shared" si="18"/>
        <v>#VALUE!</v>
      </c>
      <c r="AW16" s="25" t="e">
        <f t="shared" si="6"/>
        <v>#VALUE!</v>
      </c>
      <c r="AX16" s="29" t="e">
        <f t="shared" si="19"/>
        <v>#VALUE!</v>
      </c>
      <c r="AY16" s="30" t="e">
        <f t="shared" si="20"/>
        <v>#VALUE!</v>
      </c>
      <c r="AZ16" s="31">
        <v>1</v>
      </c>
      <c r="BA16" s="39">
        <f t="shared" si="7"/>
        <v>0</v>
      </c>
      <c r="BB16" s="40" t="e">
        <f>SUMIFS('[5]Besoins clients'!$T:$T,'[5]Besoins clients'!$M:$M,'Cas stock LR low'!$C16,'[5]Besoins clients'!$S:$S,'Cas stock LR low'!$BB$2)/48</f>
        <v>#VALUE!</v>
      </c>
      <c r="BC16" s="37">
        <v>0</v>
      </c>
      <c r="BD16" s="40" t="e">
        <f>SUMIFS('[5]Besoins clients'!$T:$T,'[5]Besoins clients'!$M:$M,'Cas stock LR low'!$C16,'[5]Besoins clients'!$S:$S,'Cas stock LR low'!BD$2)/48</f>
        <v>#VALUE!</v>
      </c>
      <c r="BE16" s="37">
        <v>0</v>
      </c>
      <c r="BF16" s="40" t="e">
        <f>SUMIFS('[5]Besoins clients'!$T:$T,'[5]Besoins clients'!$M:$M,'Cas stock LR low'!$C16,'[5]Besoins clients'!$S:$S,'Cas stock LR low'!BF$2)/48</f>
        <v>#VALUE!</v>
      </c>
      <c r="BG16" s="37">
        <v>0</v>
      </c>
      <c r="BH16" s="40" t="e">
        <f>SUMIFS('[5]Besoins clients'!$T:$T,'[5]Besoins clients'!$M:$M,'Cas stock LR low'!$C16,'[5]Besoins clients'!$S:$S,'Cas stock LR low'!BH$2)/48</f>
        <v>#VALUE!</v>
      </c>
      <c r="BI16" s="37">
        <v>0</v>
      </c>
      <c r="BJ16" s="40" t="e">
        <f>SUMIFS('[5]Besoins clients'!$T:$T,'[5]Besoins clients'!$M:$M,'Cas stock LR low'!$C16,'[5]Besoins clients'!$S:$S,'Cas stock LR low'!BJ$2)/48</f>
        <v>#VALUE!</v>
      </c>
      <c r="BK16" s="37">
        <v>0</v>
      </c>
      <c r="BL16" s="38" t="e">
        <f t="shared" si="21"/>
        <v>#VALUE!</v>
      </c>
      <c r="BM16" s="2" t="e">
        <f t="shared" si="22"/>
        <v>#VALUE!</v>
      </c>
    </row>
    <row r="17" spans="1:69" s="2" customFormat="1" ht="15.75" customHeight="1" thickBot="1" x14ac:dyDescent="0.25">
      <c r="A17"/>
      <c r="B17"/>
      <c r="C17"/>
      <c r="D17"/>
      <c r="E17" s="1"/>
      <c r="N17" s="47">
        <v>3732</v>
      </c>
      <c r="O17" s="25">
        <f>N17/5</f>
        <v>746.4</v>
      </c>
      <c r="Q17" s="61" t="s">
        <v>52</v>
      </c>
      <c r="R17" s="62"/>
      <c r="S17" s="62"/>
      <c r="T17" s="62"/>
      <c r="U17" s="62"/>
      <c r="V17" s="62"/>
      <c r="W17" s="48">
        <f>SUMPRODUCT(W5:W16,$E$5:$E$16)</f>
        <v>1056</v>
      </c>
      <c r="X17" s="25">
        <f t="shared" ref="X17:AI17" si="25">SUMPRODUCT(X5:X16,$E$5:$E$16)</f>
        <v>0</v>
      </c>
      <c r="Y17" s="49"/>
      <c r="Z17" s="48">
        <f t="shared" si="25"/>
        <v>1104</v>
      </c>
      <c r="AA17" s="25">
        <f t="shared" si="25"/>
        <v>0</v>
      </c>
      <c r="AB17" s="49"/>
      <c r="AC17" s="48">
        <f t="shared" si="25"/>
        <v>1104</v>
      </c>
      <c r="AD17" s="25">
        <f t="shared" si="25"/>
        <v>0</v>
      </c>
      <c r="AE17" s="49"/>
      <c r="AF17" s="48">
        <f t="shared" si="25"/>
        <v>576</v>
      </c>
      <c r="AG17" s="25">
        <f>SUMPRODUCT(AG5:AG16,$E$5:$E$16)</f>
        <v>0</v>
      </c>
      <c r="AH17" s="49"/>
      <c r="AI17" s="48">
        <f t="shared" si="25"/>
        <v>1056</v>
      </c>
      <c r="AJ17" s="25">
        <f>SUMPRODUCT(AJ5:AJ16,$E$5:$E$16)</f>
        <v>0</v>
      </c>
      <c r="AK17" s="49"/>
      <c r="AN17" s="4"/>
      <c r="AV17" s="47" t="e">
        <f>AV5+AV6+AV7+AV11+AV12+AV13</f>
        <v>#VALUE!</v>
      </c>
      <c r="AW17" s="25" t="e">
        <f t="shared" si="6"/>
        <v>#VALUE!</v>
      </c>
      <c r="AY17" s="50" t="s">
        <v>53</v>
      </c>
      <c r="BB17" s="48" t="e">
        <f>SUMPRODUCT(BB5:BB16,$E$5:$E$16)</f>
        <v>#VALUE!</v>
      </c>
      <c r="BC17" s="48">
        <f>SUMPRODUCT(BC5:BC16,$E$5:$E$16)</f>
        <v>960</v>
      </c>
      <c r="BD17" s="48" t="e">
        <f t="shared" ref="BD17:BK17" si="26">SUMPRODUCT(BD5:BD16,$E$5:$E$16)</f>
        <v>#VALUE!</v>
      </c>
      <c r="BE17" s="48">
        <f t="shared" si="26"/>
        <v>960</v>
      </c>
      <c r="BF17" s="48" t="e">
        <f t="shared" si="26"/>
        <v>#VALUE!</v>
      </c>
      <c r="BG17" s="48">
        <f t="shared" si="26"/>
        <v>960</v>
      </c>
      <c r="BH17" s="48" t="e">
        <f t="shared" si="26"/>
        <v>#VALUE!</v>
      </c>
      <c r="BI17" s="48">
        <f t="shared" si="26"/>
        <v>960</v>
      </c>
      <c r="BJ17" s="48" t="e">
        <f t="shared" si="26"/>
        <v>#VALUE!</v>
      </c>
      <c r="BK17" s="48">
        <f t="shared" si="26"/>
        <v>480</v>
      </c>
      <c r="BN17"/>
      <c r="BO17"/>
      <c r="BP17"/>
      <c r="BQ17"/>
    </row>
    <row r="18" spans="1:69" s="2" customFormat="1" ht="16.5" customHeight="1" thickBot="1" x14ac:dyDescent="0.25">
      <c r="A18"/>
      <c r="B18"/>
      <c r="C18"/>
      <c r="D18"/>
      <c r="E18" s="1"/>
      <c r="N18" s="51"/>
      <c r="O18" s="52"/>
      <c r="Q18" s="61" t="s">
        <v>54</v>
      </c>
      <c r="R18" s="62"/>
      <c r="S18" s="62"/>
      <c r="T18" s="62"/>
      <c r="U18" s="62"/>
      <c r="V18" s="62"/>
      <c r="W18" s="53">
        <f>W17</f>
        <v>1056</v>
      </c>
      <c r="X18" s="54">
        <f t="shared" ref="X18:AJ18" si="27">X17</f>
        <v>0</v>
      </c>
      <c r="Y18" s="55"/>
      <c r="Z18" s="53">
        <f>W18+Z17</f>
        <v>2160</v>
      </c>
      <c r="AA18" s="54">
        <f t="shared" si="27"/>
        <v>0</v>
      </c>
      <c r="AB18" s="55"/>
      <c r="AC18" s="53">
        <f>AC17+Z18</f>
        <v>3264</v>
      </c>
      <c r="AD18" s="54">
        <f t="shared" si="27"/>
        <v>0</v>
      </c>
      <c r="AE18" s="55"/>
      <c r="AF18" s="53">
        <f>AF17+AC18</f>
        <v>3840</v>
      </c>
      <c r="AG18" s="54">
        <f t="shared" si="27"/>
        <v>0</v>
      </c>
      <c r="AH18" s="55"/>
      <c r="AI18" s="53">
        <f>AI17+AF18</f>
        <v>4896</v>
      </c>
      <c r="AJ18" s="54">
        <f t="shared" si="27"/>
        <v>0</v>
      </c>
      <c r="AK18" s="55"/>
      <c r="AN18" s="4"/>
      <c r="AV18" s="51"/>
      <c r="AW18" s="52"/>
      <c r="AY18" s="50" t="s">
        <v>55</v>
      </c>
      <c r="BB18" s="53" t="e">
        <f>BB17</f>
        <v>#VALUE!</v>
      </c>
      <c r="BC18" s="56">
        <f>BC17</f>
        <v>960</v>
      </c>
      <c r="BD18" s="53" t="e">
        <f t="shared" ref="BD18:BK18" si="28">BD17+BB18</f>
        <v>#VALUE!</v>
      </c>
      <c r="BE18" s="56">
        <f t="shared" si="28"/>
        <v>1920</v>
      </c>
      <c r="BF18" s="53" t="e">
        <f t="shared" si="28"/>
        <v>#VALUE!</v>
      </c>
      <c r="BG18" s="56">
        <f t="shared" si="28"/>
        <v>2880</v>
      </c>
      <c r="BH18" s="53" t="e">
        <f t="shared" si="28"/>
        <v>#VALUE!</v>
      </c>
      <c r="BI18" s="56">
        <f t="shared" si="28"/>
        <v>3840</v>
      </c>
      <c r="BJ18" s="53" t="e">
        <f t="shared" si="28"/>
        <v>#VALUE!</v>
      </c>
      <c r="BK18" s="56">
        <f t="shared" si="28"/>
        <v>4320</v>
      </c>
      <c r="BN18"/>
      <c r="BO18"/>
      <c r="BP18"/>
      <c r="BQ18"/>
    </row>
    <row r="19" spans="1:69" s="2" customFormat="1" ht="22.5" customHeight="1" thickBot="1" x14ac:dyDescent="0.3">
      <c r="A19"/>
      <c r="B19"/>
      <c r="C19"/>
      <c r="D19"/>
      <c r="E19" s="1"/>
      <c r="O19" s="52"/>
      <c r="AI19" s="57">
        <f>W17+Z17+AC17+AF17+AI17</f>
        <v>4896</v>
      </c>
      <c r="AJ19" s="58">
        <f>X17+AA17+AD17+AG17+AJ17</f>
        <v>0</v>
      </c>
      <c r="AN19" s="4"/>
      <c r="BJ19" s="59" t="e">
        <f>BB17+BD17+BF17+BH17+BJ17</f>
        <v>#VALUE!</v>
      </c>
      <c r="BK19" s="59">
        <f>BC17+BE17+BG17+BI17+BK17</f>
        <v>4320</v>
      </c>
      <c r="BN19"/>
      <c r="BO19"/>
      <c r="BP19"/>
      <c r="BQ19"/>
    </row>
  </sheetData>
  <mergeCells count="25">
    <mergeCell ref="W1:AK1"/>
    <mergeCell ref="BB1:BK1"/>
    <mergeCell ref="W2:Y2"/>
    <mergeCell ref="Z2:AB2"/>
    <mergeCell ref="AC2:AE2"/>
    <mergeCell ref="AF2:AH2"/>
    <mergeCell ref="AI2:AK2"/>
    <mergeCell ref="BB2:BC2"/>
    <mergeCell ref="BD2:BE2"/>
    <mergeCell ref="BF2:BG2"/>
    <mergeCell ref="BH2:BI2"/>
    <mergeCell ref="BJ2:BK2"/>
    <mergeCell ref="BF3:BG3"/>
    <mergeCell ref="BH3:BI3"/>
    <mergeCell ref="BJ3:BK3"/>
    <mergeCell ref="W3:Y3"/>
    <mergeCell ref="Z3:AB3"/>
    <mergeCell ref="AC3:AE3"/>
    <mergeCell ref="AF3:AH3"/>
    <mergeCell ref="AI3:AK3"/>
    <mergeCell ref="A5:A16"/>
    <mergeCell ref="Q17:V17"/>
    <mergeCell ref="Q18:V18"/>
    <mergeCell ref="BB3:BC3"/>
    <mergeCell ref="BD3:BE3"/>
  </mergeCells>
  <conditionalFormatting sqref="AI19:AJ19 BL5:BL16 AL5:AL16">
    <cfRule type="cellIs" dxfId="11" priority="11" stopIfTrue="1" operator="lessThan">
      <formula>0</formula>
    </cfRule>
    <cfRule type="cellIs" dxfId="10" priority="12" stopIfTrue="1" operator="greaterThanOrEqual">
      <formula>0</formula>
    </cfRule>
  </conditionalFormatting>
  <conditionalFormatting sqref="K5:L16">
    <cfRule type="cellIs" dxfId="9" priority="9" operator="lessThan">
      <formula>J5</formula>
    </cfRule>
    <cfRule type="cellIs" dxfId="8" priority="10" operator="greaterThan">
      <formula>J5</formula>
    </cfRule>
  </conditionalFormatting>
  <conditionalFormatting sqref="BM5">
    <cfRule type="cellIs" dxfId="7" priority="8" operator="greaterThan">
      <formula>$G$5</formula>
    </cfRule>
  </conditionalFormatting>
  <conditionalFormatting sqref="BJ19:BK19">
    <cfRule type="cellIs" dxfId="6" priority="6" stopIfTrue="1" operator="lessThan">
      <formula>0</formula>
    </cfRule>
    <cfRule type="cellIs" dxfId="5" priority="7" stopIfTrue="1" operator="greaterThanOrEqual">
      <formula>0</formula>
    </cfRule>
  </conditionalFormatting>
  <conditionalFormatting sqref="AT5:AT16">
    <cfRule type="cellIs" dxfId="4" priority="4" operator="lessThan">
      <formula>AS5</formula>
    </cfRule>
    <cfRule type="cellIs" dxfId="3" priority="5" operator="greaterThan">
      <formula>AS5</formula>
    </cfRule>
  </conditionalFormatting>
  <conditionalFormatting sqref="BM5:BM16">
    <cfRule type="cellIs" dxfId="2" priority="3" operator="greaterThanOrEqual">
      <formula>$AP$5</formula>
    </cfRule>
  </conditionalFormatting>
  <conditionalFormatting sqref="BM6">
    <cfRule type="cellIs" dxfId="1" priority="2" operator="greaterThanOrEqual">
      <formula>$AP$6</formula>
    </cfRule>
  </conditionalFormatting>
  <conditionalFormatting sqref="AM5:AM16">
    <cfRule type="cellIs" dxfId="0" priority="1" operator="equal">
      <formula>$G$5</formula>
    </cfRule>
  </conditionalFormatting>
  <pageMargins left="0.78740157499999996" right="0.78740157499999996" top="0.984251969" bottom="0.984251969" header="0.4921259845" footer="0.4921259845"/>
  <pageSetup paperSize="9" scale="43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airelaplanif">
                <anchor moveWithCells="1" sizeWithCells="1">
                  <from>
                    <xdr:col>1</xdr:col>
                    <xdr:colOff>47625</xdr:colOff>
                    <xdr:row>0</xdr:row>
                    <xdr:rowOff>85725</xdr:rowOff>
                  </from>
                  <to>
                    <xdr:col>2</xdr:col>
                    <xdr:colOff>495300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Cas stock LR low</vt:lpstr>
    </vt:vector>
  </TitlesOfParts>
  <Company>Fiat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ESSAFIANI</dc:creator>
  <cp:lastModifiedBy>ESSAFIANI</cp:lastModifiedBy>
  <dcterms:created xsi:type="dcterms:W3CDTF">2016-07-21T14:51:00Z</dcterms:created>
  <dcterms:modified xsi:type="dcterms:W3CDTF">2016-07-22T10:34:09Z</dcterms:modified>
</cp:coreProperties>
</file>