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15600" windowHeight="9180" activeTab="1"/>
  </bookViews>
  <sheets>
    <sheet name="Accueil" sheetId="20" r:id="rId1"/>
    <sheet name="janvier" sheetId="1" r:id="rId2"/>
    <sheet name="RECAP" sheetId="21" r:id="rId3"/>
    <sheet name="JOURSFERIES" sheetId="4" r:id="rId4"/>
    <sheet name="code absences" sheetId="23" r:id="rId5"/>
  </sheets>
  <functionGroups builtInGroupCount="17"/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</externalReferences>
  <definedNames>
    <definedName name="_Order1" hidden="1">255</definedName>
    <definedName name="_Order2" hidden="1">255</definedName>
    <definedName name="ABCD">#REF!</definedName>
    <definedName name="ANNEE" localSheetId="3">#REF!</definedName>
    <definedName name="ANNEE">#REF!</definedName>
    <definedName name="Année" localSheetId="0">[1]Année!$A$2</definedName>
    <definedName name="Année" localSheetId="4">[2]Année!$A$2</definedName>
    <definedName name="Année" localSheetId="3">#REF!</definedName>
    <definedName name="Année">#REF!</definedName>
    <definedName name="ANNEEDEREFERENCE" localSheetId="3">JOURSFERIES!$A$1</definedName>
    <definedName name="ANNEEDEREFERENCE">#REF!</definedName>
    <definedName name="BDD">#REF!</definedName>
    <definedName name="Contract_Type">'[3]Employment typ'!$F$3:$F$5</definedName>
    <definedName name="E">'[4]P30 9220'!$AA$62</definedName>
    <definedName name="Employment">[5]Definitions!$H$21:$H$26</definedName>
    <definedName name="fd">[6]Lookup_tables!$B$3:$C$42</definedName>
    <definedName name="Function_Group">'[7]lookup-funct.'!$A$1:$A$16</definedName>
    <definedName name="jours_fériés" localSheetId="4">[8]Année!$C$2:$C$12</definedName>
    <definedName name="jours_fériés">[9]Année!$C$2:$C$12</definedName>
    <definedName name="JoursFerie" localSheetId="4">'[10]Jours Férié'!$A$3:$A$15</definedName>
    <definedName name="JoursFerie">'[11]Jours Férié'!$A$3:$A$15</definedName>
    <definedName name="JOURSFERIES" localSheetId="0">[12]JOURSFERIES!$A$3:$A$15</definedName>
    <definedName name="JOURSFERIES" localSheetId="4">[13]JOURSFERIES!$A$3:$A$15</definedName>
    <definedName name="JOURSFERIES">JOURSFERIES!$A$3:$A$15</definedName>
    <definedName name="lstSalarié" localSheetId="4">[10]!Tableau1[[Listes des Salariés ]]</definedName>
    <definedName name="lstSalarié">[11]!Tableau1[[Listes des Salariés ]]</definedName>
    <definedName name="Macro2" description="Macro enregistrée le 9/16/96 par etaddei" localSheetId="3" xlm="1" functionGroupId="14">[14]Macro1!#REF!</definedName>
    <definedName name="Macro2" description="Macro enregistrée le 9/16/96 par etaddei" xlm="1" functionGroupId="14">[14]Macro1!#REF!</definedName>
    <definedName name="MesCouleurs" localSheetId="4">#REF!</definedName>
    <definedName name="MesCouleurs">#REF!</definedName>
    <definedName name="MotifsCongés" localSheetId="4">#REF!</definedName>
    <definedName name="MotifsCongés">#REF!</definedName>
    <definedName name="ouinon">[15]Table!$D$1:$D$2</definedName>
    <definedName name="PC_Lookup">[6]Lookup_tables!$B$3:$C$42</definedName>
    <definedName name="REFA">#REF!</definedName>
    <definedName name="refannee">#REF!</definedName>
    <definedName name="REFERENCEANNEE" localSheetId="3">JOURSFERIES!$A$1</definedName>
    <definedName name="REFERENCEANNEE">#REF!</definedName>
    <definedName name="semaine">[15]Table!$A$1:$B$7</definedName>
    <definedName name="X">#REF!</definedName>
    <definedName name="XX">#REF!</definedName>
    <definedName name="XXX" description="Macro enregistrée le 9/16/96 par etaddei" xlm="1" functionGroupId="14">[14]Macro1!#REF!</definedName>
    <definedName name="XY" description="Macro enregistrée le 9/16/96 par etaddei" xlm="1" functionGroupId="14">[14]Macro1!#REF!</definedName>
    <definedName name="XYZ" description="Macro enregistrée le 9/16/96 par etaddei" xlm="1" functionGroupId="14">[14]Macro1!#REF!</definedName>
    <definedName name="YAB" description="Macro enregistrée le 9/16/96 par etaddei" xlm="1" functionGroupId="14">[14]Macro1!#REF!</definedName>
    <definedName name="YE">#REF!</definedName>
  </definedNames>
  <calcPr calcId="145621"/>
</workbook>
</file>

<file path=xl/calcChain.xml><?xml version="1.0" encoding="utf-8"?>
<calcChain xmlns="http://schemas.openxmlformats.org/spreadsheetml/2006/main">
  <c r="E5" i="1" l="1"/>
  <c r="M2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E17" i="1"/>
  <c r="B3" i="21" l="1"/>
  <c r="B2" i="21"/>
  <c r="E8" i="1" l="1"/>
  <c r="E6" i="1" s="1"/>
  <c r="AQ6" i="1" l="1"/>
  <c r="AP6" i="1"/>
  <c r="AO6" i="1"/>
  <c r="AN6" i="1"/>
  <c r="AM6" i="1"/>
  <c r="AL6" i="1"/>
  <c r="AK6" i="1"/>
  <c r="AJ6" i="1"/>
  <c r="AJ11" i="1" l="1"/>
  <c r="D9" i="21" s="1"/>
  <c r="AJ12" i="1"/>
  <c r="D10" i="21" s="1"/>
  <c r="AJ13" i="1"/>
  <c r="D11" i="21" s="1"/>
  <c r="AJ14" i="1"/>
  <c r="D12" i="21" s="1"/>
  <c r="E12" i="21" s="1"/>
  <c r="AJ15" i="1"/>
  <c r="D13" i="21" s="1"/>
  <c r="AJ16" i="1"/>
  <c r="D14" i="21" s="1"/>
  <c r="AJ10" i="1"/>
  <c r="D8" i="21" s="1"/>
  <c r="AK10" i="1"/>
  <c r="F8" i="21" s="1"/>
  <c r="AK11" i="1"/>
  <c r="F9" i="21" s="1"/>
  <c r="AK12" i="1"/>
  <c r="F10" i="21" s="1"/>
  <c r="AK13" i="1"/>
  <c r="F11" i="21" s="1"/>
  <c r="AK14" i="1"/>
  <c r="F12" i="21" s="1"/>
  <c r="M12" i="21" s="1"/>
  <c r="AK15" i="1"/>
  <c r="F13" i="21" s="1"/>
  <c r="AK16" i="1"/>
  <c r="F14" i="21" s="1"/>
  <c r="AO10" i="1"/>
  <c r="J8" i="21" s="1"/>
  <c r="AO11" i="1"/>
  <c r="J9" i="21" s="1"/>
  <c r="AO12" i="1"/>
  <c r="J10" i="21" s="1"/>
  <c r="AO13" i="1"/>
  <c r="J11" i="21" s="1"/>
  <c r="AO14" i="1"/>
  <c r="J12" i="21" s="1"/>
  <c r="AO15" i="1"/>
  <c r="J13" i="21" s="1"/>
  <c r="AO16" i="1"/>
  <c r="J14" i="21" s="1"/>
  <c r="AL11" i="1"/>
  <c r="G9" i="21" s="1"/>
  <c r="AL12" i="1"/>
  <c r="G10" i="21" s="1"/>
  <c r="AL13" i="1"/>
  <c r="G11" i="21" s="1"/>
  <c r="AL14" i="1"/>
  <c r="G12" i="21" s="1"/>
  <c r="AL15" i="1"/>
  <c r="G13" i="21" s="1"/>
  <c r="AL16" i="1"/>
  <c r="G14" i="21" s="1"/>
  <c r="AL10" i="1"/>
  <c r="G8" i="21" s="1"/>
  <c r="AP10" i="1"/>
  <c r="K8" i="21" s="1"/>
  <c r="AP11" i="1"/>
  <c r="K9" i="21" s="1"/>
  <c r="AP12" i="1"/>
  <c r="K10" i="21" s="1"/>
  <c r="AP13" i="1"/>
  <c r="K11" i="21" s="1"/>
  <c r="AP14" i="1"/>
  <c r="K12" i="21" s="1"/>
  <c r="AP15" i="1"/>
  <c r="K13" i="21" s="1"/>
  <c r="AP16" i="1"/>
  <c r="K14" i="21" s="1"/>
  <c r="AN11" i="1"/>
  <c r="I9" i="21" s="1"/>
  <c r="AN12" i="1"/>
  <c r="I10" i="21" s="1"/>
  <c r="AN13" i="1"/>
  <c r="I11" i="21" s="1"/>
  <c r="AN14" i="1"/>
  <c r="I12" i="21" s="1"/>
  <c r="AN15" i="1"/>
  <c r="I13" i="21" s="1"/>
  <c r="AN16" i="1"/>
  <c r="I14" i="21" s="1"/>
  <c r="AN10" i="1"/>
  <c r="I8" i="21" s="1"/>
  <c r="AM10" i="1"/>
  <c r="H8" i="21" s="1"/>
  <c r="AM12" i="1"/>
  <c r="H10" i="21" s="1"/>
  <c r="AM13" i="1"/>
  <c r="H11" i="21" s="1"/>
  <c r="AM14" i="1"/>
  <c r="H12" i="21" s="1"/>
  <c r="AM15" i="1"/>
  <c r="H13" i="21" s="1"/>
  <c r="AM16" i="1"/>
  <c r="H14" i="21" s="1"/>
  <c r="AM11" i="1"/>
  <c r="H9" i="21" s="1"/>
  <c r="AQ10" i="1"/>
  <c r="L8" i="21" s="1"/>
  <c r="AQ11" i="1"/>
  <c r="L9" i="21" s="1"/>
  <c r="AQ12" i="1"/>
  <c r="L10" i="21" s="1"/>
  <c r="AQ13" i="1"/>
  <c r="L11" i="21" s="1"/>
  <c r="AQ14" i="1"/>
  <c r="L12" i="21" s="1"/>
  <c r="AQ15" i="1"/>
  <c r="L13" i="21" s="1"/>
  <c r="AQ16" i="1"/>
  <c r="L14" i="21" s="1"/>
  <c r="D3" i="1"/>
  <c r="M11" i="21" l="1"/>
  <c r="E11" i="21"/>
  <c r="E14" i="21"/>
  <c r="M14" i="21"/>
  <c r="E10" i="21"/>
  <c r="M10" i="21"/>
  <c r="M8" i="21"/>
  <c r="E8" i="21"/>
  <c r="E13" i="21"/>
  <c r="M13" i="21"/>
  <c r="M9" i="21"/>
  <c r="E9" i="21"/>
  <c r="E7" i="1"/>
  <c r="F7" i="1" l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F5" i="1" l="1"/>
  <c r="E2" i="1"/>
  <c r="G5" i="1" l="1"/>
  <c r="F8" i="1"/>
  <c r="F6" i="1" s="1"/>
  <c r="H5" i="1" l="1"/>
  <c r="G8" i="1"/>
  <c r="A15" i="4"/>
  <c r="A14" i="4"/>
  <c r="A13" i="4"/>
  <c r="A12" i="4"/>
  <c r="A11" i="4"/>
  <c r="A7" i="4"/>
  <c r="A6" i="4"/>
  <c r="A4" i="4"/>
  <c r="A8" i="4" s="1"/>
  <c r="A3" i="4"/>
  <c r="G6" i="1" l="1"/>
  <c r="I5" i="1"/>
  <c r="A5" i="4"/>
  <c r="A9" i="4"/>
  <c r="A10" i="4" s="1"/>
  <c r="H8" i="1"/>
  <c r="H6" i="1" s="1"/>
  <c r="J5" i="1" l="1"/>
  <c r="I8" i="1"/>
  <c r="I6" i="1" s="1"/>
  <c r="K5" i="1" l="1"/>
  <c r="J8" i="1"/>
  <c r="J6" i="1" l="1"/>
  <c r="L5" i="1"/>
  <c r="K8" i="1"/>
  <c r="K6" i="1" s="1"/>
  <c r="M5" i="1" l="1"/>
  <c r="L8" i="1"/>
  <c r="L6" i="1" s="1"/>
  <c r="N5" i="1" l="1"/>
  <c r="M8" i="1"/>
  <c r="M6" i="1" s="1"/>
  <c r="O5" i="1" l="1"/>
  <c r="N8" i="1"/>
  <c r="N6" i="1" s="1"/>
  <c r="P5" i="1" l="1"/>
  <c r="O8" i="1"/>
  <c r="O6" i="1" s="1"/>
  <c r="Q5" i="1" l="1"/>
  <c r="P8" i="1"/>
  <c r="P6" i="1" s="1"/>
  <c r="R5" i="1" l="1"/>
  <c r="Q8" i="1"/>
  <c r="Q6" i="1" s="1"/>
  <c r="S5" i="1" l="1"/>
  <c r="R8" i="1"/>
  <c r="R6" i="1" s="1"/>
  <c r="T5" i="1" l="1"/>
  <c r="S8" i="1"/>
  <c r="S6" i="1" s="1"/>
  <c r="U5" i="1" l="1"/>
  <c r="T8" i="1"/>
  <c r="T6" i="1" s="1"/>
  <c r="V5" i="1" l="1"/>
  <c r="U8" i="1"/>
  <c r="U6" i="1" s="1"/>
  <c r="W5" i="1" l="1"/>
  <c r="V8" i="1"/>
  <c r="V6" i="1" s="1"/>
  <c r="X5" i="1" l="1"/>
  <c r="W8" i="1"/>
  <c r="W6" i="1" s="1"/>
  <c r="Y5" i="1" l="1"/>
  <c r="X8" i="1"/>
  <c r="X6" i="1" s="1"/>
  <c r="Z5" i="1" l="1"/>
  <c r="Y8" i="1"/>
  <c r="Y6" i="1" s="1"/>
  <c r="AA5" i="1" l="1"/>
  <c r="Z8" i="1"/>
  <c r="Z6" i="1" s="1"/>
  <c r="AB5" i="1" l="1"/>
  <c r="AA8" i="1"/>
  <c r="AA6" i="1" s="1"/>
  <c r="AC5" i="1" l="1"/>
  <c r="AB8" i="1"/>
  <c r="AB6" i="1" s="1"/>
  <c r="AD5" i="1" l="1"/>
  <c r="AC8" i="1"/>
  <c r="AC6" i="1" s="1"/>
  <c r="AE5" i="1" l="1"/>
  <c r="AD8" i="1"/>
  <c r="AD6" i="1" s="1"/>
  <c r="AF5" i="1" l="1"/>
  <c r="AE8" i="1"/>
  <c r="AE6" i="1" s="1"/>
  <c r="AG5" i="1" l="1"/>
  <c r="AH5" i="1" s="1"/>
  <c r="AF8" i="1"/>
  <c r="AF6" i="1" s="1"/>
  <c r="AI5" i="1" l="1"/>
  <c r="AG8" i="1"/>
  <c r="AG6" i="1" l="1"/>
  <c r="AI8" i="1"/>
  <c r="AI6" i="1" s="1"/>
  <c r="AH8" i="1"/>
  <c r="AH6" i="1" s="1"/>
</calcChain>
</file>

<file path=xl/sharedStrings.xml><?xml version="1.0" encoding="utf-8"?>
<sst xmlns="http://schemas.openxmlformats.org/spreadsheetml/2006/main" count="93" uniqueCount="77">
  <si>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</si>
  <si>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</si>
  <si>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</si>
  <si>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</si>
  <si>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</si>
  <si>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</si>
  <si>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</si>
  <si>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</si>
  <si>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</si>
  <si>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</si>
  <si>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</si>
  <si>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</si>
  <si>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</si>
  <si>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</si>
  <si>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</si>
  <si>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</si>
  <si>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</si>
  <si>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</si>
  <si>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</si>
  <si>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</si>
  <si>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</si>
  <si>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</si>
  <si>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</si>
  <si>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</si>
  <si>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</si>
  <si>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SALARIES</t>
  </si>
  <si>
    <t>Planning des absences/congés</t>
  </si>
  <si>
    <t>Janvier</t>
  </si>
  <si>
    <t>Juillet</t>
  </si>
  <si>
    <t>Recap annuel</t>
  </si>
  <si>
    <t>Février</t>
  </si>
  <si>
    <t>Aout</t>
  </si>
  <si>
    <t>Mars</t>
  </si>
  <si>
    <t>Sept</t>
  </si>
  <si>
    <t>Avril</t>
  </si>
  <si>
    <t>Oct</t>
  </si>
  <si>
    <t>Mai</t>
  </si>
  <si>
    <t>Nov</t>
  </si>
  <si>
    <t>Juin</t>
  </si>
  <si>
    <t>Déc</t>
  </si>
  <si>
    <t>Dominique DENIS - MAJ 05/07/2016</t>
  </si>
  <si>
    <t>dominiquemerlindenis@gmail.com</t>
  </si>
  <si>
    <t>SUR L'ANNEE 2016 nous avons 112 jours WE et Fériés</t>
  </si>
  <si>
    <t>Nombre de personnes présentes</t>
  </si>
  <si>
    <t>ABSENCES MENSUELLES</t>
  </si>
  <si>
    <t>CP</t>
  </si>
  <si>
    <t>MAT</t>
  </si>
  <si>
    <t>Date début :</t>
  </si>
  <si>
    <t>RECAP ANNUELLE</t>
  </si>
  <si>
    <t>Date fin :</t>
  </si>
  <si>
    <t>Accueil</t>
  </si>
  <si>
    <t>Date du jour :</t>
  </si>
  <si>
    <t>MAL</t>
  </si>
  <si>
    <t>CX</t>
  </si>
  <si>
    <t>CPA</t>
  </si>
  <si>
    <t>ABNR</t>
  </si>
  <si>
    <t xml:space="preserve">CPAT </t>
  </si>
  <si>
    <t>DJ</t>
  </si>
  <si>
    <t>Jours Travaillés</t>
  </si>
  <si>
    <t>Base</t>
  </si>
  <si>
    <t>Pris</t>
  </si>
  <si>
    <t>Solde</t>
  </si>
  <si>
    <t>Congés</t>
  </si>
  <si>
    <t>Maladie</t>
  </si>
  <si>
    <t>Maternité</t>
  </si>
  <si>
    <t>Evnt. Familiale</t>
  </si>
  <si>
    <t>Congé Parental</t>
  </si>
  <si>
    <t>Absence non rému.</t>
  </si>
  <si>
    <t>CPAT</t>
  </si>
  <si>
    <t>Congé Paternité</t>
  </si>
  <si>
    <t>Demi-journée</t>
  </si>
  <si>
    <t>- Sélectionner le champ des congés puis taper le type de congés : la couleur se mettra automatiquement</t>
  </si>
  <si>
    <r>
      <t xml:space="preserve">- Les onglets </t>
    </r>
    <r>
      <rPr>
        <b/>
        <sz val="9"/>
        <rFont val="Verdana"/>
        <family val="2"/>
      </rPr>
      <t>code absences, Jours fériés</t>
    </r>
    <r>
      <rPr>
        <sz val="9"/>
        <rFont val="Verdana"/>
        <family val="2"/>
      </rPr>
      <t xml:space="preserve"> peuvent être masqués</t>
    </r>
  </si>
  <si>
    <t>- Le choix de l'année et des mois se fait par une toupie sur l'onglet correspondant</t>
  </si>
  <si>
    <r>
      <t xml:space="preserve">- L'onglet </t>
    </r>
    <r>
      <rPr>
        <b/>
        <sz val="10"/>
        <rFont val="Verdana"/>
        <family val="2"/>
      </rPr>
      <t xml:space="preserve">code absences </t>
    </r>
    <r>
      <rPr>
        <sz val="10"/>
        <rFont val="Verdana"/>
        <family val="2"/>
      </rPr>
      <t>contient la liste des absences</t>
    </r>
  </si>
  <si>
    <t>- Le choix du mois se fait par une toupie sur l'onglet correspondant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</si>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</sst>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3" formatCode="_-* #,##0.00\ _€_-;\-* #,##0.00\ _€_-;_-* &quot;-&quot;??\ _€_-;_-@_-"/>
    <numFmt numFmtId="164" formatCode="[$-F800]dddd\,\ mmmm\ dd\,\ yyyy"/>
    <numFmt numFmtId="165" formatCode="\ dd"/>
    <numFmt numFmtId="166" formatCode="ddd"/>
    <numFmt numFmtId="167" formatCode="mmmm"/>
    <numFmt numFmtId="168" formatCode="_-* #,##0.00\ [$€-1]_-;\-* #,##0.00\ [$€-1]_-;_-* &quot;-&quot;??\ [$€-1]_-"/>
    <numFmt numFmtId="169" formatCode="#.##0\.00"/>
    <numFmt numFmtId="170" formatCode="#\.00"/>
    <numFmt numFmtId="171" formatCode="\$#\.00"/>
    <numFmt numFmtId="172" formatCode="ddd\ dd"/>
    <numFmt numFmtId="173" formatCode="_-* #,##0\ _€_-;\-* #,##0\ _€_-;_-* &quot;-&quot;??\ _€_-;_-@_-"/>
    <numFmt numFmtId="174" formatCode="0_ ;[Red]\-0\ "/>
    <numFmt numFmtId="175" formatCode="#,##0;[Red]#,##0"/>
  </numFmts>
  <fonts count="64" x14ac:knownFonts="1">
    <font>
      <sz val="11"/>
      <color theme="1"/>
      <name val="Arial Narrow"/>
      <family val="2"/>
    </font>
    <font>
      <sz val="24"/>
      <color theme="1"/>
      <name val="Arial Narrow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0"/>
      <name val="Courier"/>
      <family val="3"/>
    </font>
    <font>
      <sz val="10"/>
      <color indexed="8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8"/>
      <color rgb="FF0000FF"/>
      <name val="Arial Narrow"/>
      <family val="2"/>
    </font>
    <font>
      <sz val="11"/>
      <color theme="0"/>
      <name val="Arial Narrow"/>
      <family val="2"/>
    </font>
    <font>
      <sz val="16"/>
      <name val="Arial"/>
      <family val="2"/>
    </font>
    <font>
      <sz val="20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name val="Arial Narrow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8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sz val="9"/>
      <name val="Verdana"/>
      <family val="2"/>
    </font>
    <font>
      <b/>
      <sz val="12"/>
      <color indexed="9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9"/>
      <name val="Verdana"/>
      <family val="2"/>
    </font>
    <font>
      <sz val="9"/>
      <color indexed="8"/>
      <name val="Verdana"/>
      <family val="2"/>
    </font>
    <font>
      <u/>
      <sz val="10"/>
      <color indexed="12"/>
      <name val="Arial"/>
      <family val="2"/>
    </font>
    <font>
      <sz val="9"/>
      <color indexed="57"/>
      <name val="Verdana"/>
      <family val="2"/>
    </font>
    <font>
      <sz val="9"/>
      <color theme="0"/>
      <name val="Verdana"/>
      <family val="2"/>
    </font>
    <font>
      <u/>
      <sz val="10"/>
      <color indexed="57"/>
      <name val="Arial"/>
      <family val="2"/>
    </font>
    <font>
      <sz val="9"/>
      <color rgb="FF00B050"/>
      <name val="Verdana"/>
      <family val="2"/>
    </font>
    <font>
      <u/>
      <sz val="10"/>
      <color rgb="FF00B050"/>
      <name val="Arial"/>
      <family val="2"/>
    </font>
    <font>
      <sz val="8"/>
      <color indexed="23"/>
      <name val="Verdana"/>
      <family val="2"/>
    </font>
    <font>
      <sz val="8"/>
      <color theme="0" tint="-0.499984740745262"/>
      <name val="Verdana"/>
      <family val="2"/>
    </font>
    <font>
      <u/>
      <sz val="10"/>
      <color theme="0" tint="-0.499984740745262"/>
      <name val="Arial"/>
      <family val="2"/>
    </font>
    <font>
      <sz val="9"/>
      <color theme="0" tint="-0.499984740745262"/>
      <name val="Verdana"/>
      <family val="2"/>
    </font>
    <font>
      <sz val="7"/>
      <color indexed="23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b/>
      <sz val="12"/>
      <name val="Arial Narrow"/>
      <family val="2"/>
    </font>
    <font>
      <b/>
      <sz val="8"/>
      <color theme="1"/>
      <name val="Arial Narrow"/>
      <family val="2"/>
    </font>
    <font>
      <b/>
      <sz val="8"/>
      <name val="Arial Narrow"/>
      <family val="2"/>
    </font>
    <font>
      <b/>
      <sz val="12"/>
      <color theme="1"/>
      <name val="Arial Narrow"/>
      <family val="2"/>
    </font>
    <font>
      <sz val="28"/>
      <color rgb="FFFF0000"/>
      <name val="Copperplate Gothic Light"/>
      <family val="2"/>
    </font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sz val="24"/>
      <name val="Arial Narrow"/>
      <family val="2"/>
    </font>
    <font>
      <b/>
      <u/>
      <sz val="11"/>
      <color indexed="8"/>
      <name val="Arial Narrow"/>
      <family val="2"/>
    </font>
    <font>
      <u/>
      <sz val="11"/>
      <color indexed="8"/>
      <name val="Arial Narrow"/>
      <family val="2"/>
    </font>
    <font>
      <sz val="11"/>
      <name val="Arial Narrow"/>
      <family val="2"/>
    </font>
    <font>
      <b/>
      <sz val="8"/>
      <name val="Verdana"/>
      <family val="2"/>
    </font>
    <font>
      <sz val="8"/>
      <name val="Verdana"/>
      <family val="2"/>
    </font>
    <font>
      <b/>
      <sz val="8"/>
      <color indexed="9"/>
      <name val="Verdana"/>
      <family val="2"/>
    </font>
    <font>
      <b/>
      <sz val="10"/>
      <name val="Arial"/>
      <family val="2"/>
    </font>
    <font>
      <b/>
      <sz val="20"/>
      <name val="Arial Narrow"/>
      <family val="2"/>
    </font>
    <font>
      <b/>
      <sz val="12"/>
      <color theme="0"/>
      <name val="Arial Narrow"/>
      <family val="2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 diagonalUp="1">
      <left/>
      <right/>
      <top style="hair">
        <color indexed="64"/>
      </top>
      <bottom/>
      <diagonal style="hair">
        <color indexed="64"/>
      </diagonal>
    </border>
    <border diagonalUp="1">
      <left/>
      <right/>
      <top/>
      <bottom/>
      <diagonal style="hair">
        <color indexed="64"/>
      </diagonal>
    </border>
    <border diagonalUp="1">
      <left/>
      <right/>
      <top/>
      <bottom style="hair">
        <color indexed="64"/>
      </bottom>
      <diagonal style="hair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6">
    <xf numFmtId="0" fontId="0" fillId="0" borderId="0"/>
    <xf numFmtId="0" fontId="5" fillId="0" borderId="0"/>
    <xf numFmtId="0" fontId="9" fillId="0" borderId="0"/>
    <xf numFmtId="0" fontId="10" fillId="0" borderId="0"/>
    <xf numFmtId="0" fontId="11" fillId="0" borderId="0" applyNumberFormat="0" applyFont="0" applyFill="0" applyBorder="0" applyAlignment="0" applyProtection="0">
      <alignment horizontal="left"/>
    </xf>
    <xf numFmtId="0" fontId="12" fillId="0" borderId="1">
      <alignment horizontal="center"/>
    </xf>
    <xf numFmtId="0" fontId="33" fillId="0" borderId="0" applyNumberFormat="0" applyFill="0" applyBorder="0" applyAlignment="0" applyProtection="0">
      <alignment vertical="top"/>
      <protection locked="0"/>
    </xf>
    <xf numFmtId="0" fontId="44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168" fontId="46" fillId="0" borderId="0" applyFont="0" applyFill="0" applyBorder="0" applyAlignment="0" applyProtection="0"/>
    <xf numFmtId="169" fontId="44" fillId="0" borderId="0">
      <protection locked="0"/>
    </xf>
    <xf numFmtId="170" fontId="44" fillId="0" borderId="0">
      <protection locked="0"/>
    </xf>
    <xf numFmtId="171" fontId="44" fillId="0" borderId="0">
      <protection locked="0"/>
    </xf>
    <xf numFmtId="0" fontId="3" fillId="0" borderId="0"/>
    <xf numFmtId="43" fontId="52" fillId="0" borderId="0" applyFont="0" applyFill="0" applyBorder="0" applyAlignment="0" applyProtection="0"/>
  </cellStyleXfs>
  <cellXfs count="195">
    <xf numFmtId="0" fontId="0" fillId="0" borderId="0" xfId="0"/>
    <xf numFmtId="0" fontId="2" fillId="0" borderId="0" xfId="0" applyFont="1"/>
    <xf numFmtId="0" fontId="3" fillId="0" borderId="0" xfId="0" applyFont="1"/>
    <xf numFmtId="0" fontId="5" fillId="0" borderId="0" xfId="1"/>
    <xf numFmtId="0" fontId="7" fillId="0" borderId="0" xfId="1" applyFont="1" applyFill="1" applyAlignment="1">
      <alignment horizontal="center" vertical="center"/>
    </xf>
    <xf numFmtId="14" fontId="5" fillId="0" borderId="0" xfId="1" applyNumberFormat="1" applyAlignment="1">
      <alignment horizontal="center"/>
    </xf>
    <xf numFmtId="164" fontId="5" fillId="0" borderId="0" xfId="1" applyNumberFormat="1"/>
    <xf numFmtId="14" fontId="5" fillId="0" borderId="0" xfId="1" applyNumberFormat="1" applyAlignment="1">
      <alignment horizontal="center" wrapText="1"/>
    </xf>
    <xf numFmtId="0" fontId="8" fillId="0" borderId="0" xfId="1" applyFont="1" applyAlignment="1">
      <alignment vertical="center"/>
    </xf>
    <xf numFmtId="0" fontId="5" fillId="0" borderId="0" xfId="1" applyAlignment="1">
      <alignment horizontal="left" vertical="center" inden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15" fillId="0" borderId="0" xfId="1" applyFont="1"/>
    <xf numFmtId="14" fontId="14" fillId="0" borderId="0" xfId="0" applyNumberFormat="1" applyFont="1" applyAlignment="1">
      <alignment horizontal="center" vertical="center"/>
    </xf>
    <xf numFmtId="165" fontId="18" fillId="0" borderId="5" xfId="0" applyNumberFormat="1" applyFont="1" applyBorder="1" applyAlignment="1">
      <alignment horizontal="center" vertical="center"/>
    </xf>
    <xf numFmtId="166" fontId="18" fillId="0" borderId="5" xfId="0" applyNumberFormat="1" applyFont="1" applyBorder="1" applyAlignment="1">
      <alignment horizontal="center" vertical="center"/>
    </xf>
    <xf numFmtId="0" fontId="27" fillId="0" borderId="0" xfId="1" applyFont="1"/>
    <xf numFmtId="0" fontId="29" fillId="0" borderId="0" xfId="1" applyFont="1"/>
    <xf numFmtId="0" fontId="27" fillId="0" borderId="0" xfId="1" applyFont="1" applyAlignment="1">
      <alignment horizontal="left"/>
    </xf>
    <xf numFmtId="0" fontId="32" fillId="0" borderId="0" xfId="1" applyFont="1"/>
    <xf numFmtId="0" fontId="34" fillId="0" borderId="9" xfId="1" applyFont="1" applyFill="1" applyBorder="1"/>
    <xf numFmtId="0" fontId="34" fillId="0" borderId="10" xfId="1" applyFont="1" applyFill="1" applyBorder="1"/>
    <xf numFmtId="0" fontId="35" fillId="0" borderId="10" xfId="1" applyFont="1" applyFill="1" applyBorder="1"/>
    <xf numFmtId="0" fontId="35" fillId="0" borderId="11" xfId="1" applyFont="1" applyFill="1" applyBorder="1"/>
    <xf numFmtId="0" fontId="34" fillId="0" borderId="12" xfId="1" applyFont="1" applyFill="1" applyBorder="1"/>
    <xf numFmtId="0" fontId="36" fillId="0" borderId="0" xfId="6" applyFont="1" applyFill="1" applyBorder="1" applyAlignment="1" applyProtection="1">
      <alignment horizontal="left"/>
    </xf>
    <xf numFmtId="0" fontId="34" fillId="0" borderId="0" xfId="1" applyFont="1" applyFill="1" applyBorder="1"/>
    <xf numFmtId="0" fontId="37" fillId="0" borderId="0" xfId="1" applyFont="1" applyFill="1" applyBorder="1"/>
    <xf numFmtId="0" fontId="38" fillId="0" borderId="0" xfId="6" applyFont="1" applyFill="1" applyBorder="1" applyAlignment="1" applyProtection="1">
      <alignment horizontal="left"/>
    </xf>
    <xf numFmtId="0" fontId="37" fillId="0" borderId="13" xfId="1" applyFont="1" applyFill="1" applyBorder="1"/>
    <xf numFmtId="0" fontId="35" fillId="0" borderId="0" xfId="1" applyFont="1" applyFill="1" applyBorder="1"/>
    <xf numFmtId="0" fontId="35" fillId="0" borderId="13" xfId="1" applyFont="1" applyFill="1" applyBorder="1"/>
    <xf numFmtId="0" fontId="34" fillId="0" borderId="13" xfId="1" applyFont="1" applyFill="1" applyBorder="1"/>
    <xf numFmtId="0" fontId="34" fillId="0" borderId="14" xfId="1" applyFont="1" applyFill="1" applyBorder="1" applyAlignment="1">
      <alignment horizontal="right"/>
    </xf>
    <xf numFmtId="0" fontId="34" fillId="0" borderId="15" xfId="1" applyFont="1" applyFill="1" applyBorder="1"/>
    <xf numFmtId="0" fontId="34" fillId="0" borderId="16" xfId="1" applyFont="1" applyFill="1" applyBorder="1"/>
    <xf numFmtId="0" fontId="39" fillId="0" borderId="0" xfId="1" applyFont="1" applyBorder="1"/>
    <xf numFmtId="0" fontId="27" fillId="0" borderId="0" xfId="1" applyFont="1" applyBorder="1"/>
    <xf numFmtId="0" fontId="39" fillId="0" borderId="0" xfId="1" applyFont="1"/>
    <xf numFmtId="0" fontId="40" fillId="0" borderId="0" xfId="1" applyFont="1"/>
    <xf numFmtId="0" fontId="41" fillId="0" borderId="0" xfId="6" applyFont="1" applyAlignment="1" applyProtection="1"/>
    <xf numFmtId="0" fontId="42" fillId="0" borderId="0" xfId="1" applyFont="1"/>
    <xf numFmtId="0" fontId="43" fillId="0" borderId="0" xfId="1" applyFont="1"/>
    <xf numFmtId="0" fontId="23" fillId="0" borderId="0" xfId="0" applyFont="1" applyFill="1" applyBorder="1" applyAlignment="1"/>
    <xf numFmtId="0" fontId="26" fillId="0" borderId="0" xfId="0" applyFont="1" applyFill="1" applyBorder="1" applyAlignment="1"/>
    <xf numFmtId="0" fontId="19" fillId="0" borderId="0" xfId="0" applyFont="1" applyFill="1" applyBorder="1" applyAlignment="1"/>
    <xf numFmtId="0" fontId="4" fillId="0" borderId="0" xfId="0" applyFont="1"/>
    <xf numFmtId="0" fontId="4" fillId="0" borderId="5" xfId="0" applyFont="1" applyBorder="1" applyAlignment="1">
      <alignment horizontal="left" vertical="center"/>
    </xf>
    <xf numFmtId="0" fontId="19" fillId="0" borderId="0" xfId="0" applyFont="1"/>
    <xf numFmtId="0" fontId="19" fillId="4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14" fontId="0" fillId="0" borderId="5" xfId="0" applyNumberFormat="1" applyFont="1" applyBorder="1" applyAlignment="1">
      <alignment horizontal="center" vertical="center"/>
    </xf>
    <xf numFmtId="0" fontId="0" fillId="0" borderId="0" xfId="0" applyFont="1"/>
    <xf numFmtId="14" fontId="17" fillId="0" borderId="5" xfId="0" applyNumberFormat="1" applyFont="1" applyBorder="1" applyAlignment="1">
      <alignment horizontal="center" textRotation="90"/>
    </xf>
    <xf numFmtId="0" fontId="0" fillId="0" borderId="0" xfId="0" applyAlignment="1"/>
    <xf numFmtId="0" fontId="47" fillId="0" borderId="7" xfId="0" applyFont="1" applyBorder="1" applyAlignment="1">
      <alignment horizontal="center" vertical="center"/>
    </xf>
    <xf numFmtId="0" fontId="25" fillId="0" borderId="6" xfId="0" applyFont="1" applyBorder="1" applyAlignment="1">
      <alignment horizontal="right" vertical="center"/>
    </xf>
    <xf numFmtId="14" fontId="0" fillId="0" borderId="6" xfId="0" applyNumberFormat="1" applyBorder="1"/>
    <xf numFmtId="14" fontId="24" fillId="0" borderId="0" xfId="0" applyNumberFormat="1" applyFont="1"/>
    <xf numFmtId="0" fontId="24" fillId="0" borderId="0" xfId="0" applyFont="1"/>
    <xf numFmtId="0" fontId="24" fillId="0" borderId="0" xfId="0" applyFont="1" applyAlignment="1">
      <alignment horizontal="center"/>
    </xf>
    <xf numFmtId="0" fontId="56" fillId="0" borderId="0" xfId="6" applyFont="1" applyAlignment="1" applyProtection="1"/>
    <xf numFmtId="0" fontId="57" fillId="0" borderId="0" xfId="0" applyFont="1"/>
    <xf numFmtId="0" fontId="21" fillId="0" borderId="0" xfId="0" applyFont="1" applyFill="1" applyBorder="1" applyAlignment="1">
      <alignment horizontal="center" vertical="center" wrapText="1"/>
    </xf>
    <xf numFmtId="0" fontId="53" fillId="13" borderId="6" xfId="14" applyFont="1" applyFill="1" applyBorder="1" applyAlignment="1">
      <alignment horizontal="center"/>
    </xf>
    <xf numFmtId="0" fontId="47" fillId="0" borderId="29" xfId="0" applyFont="1" applyBorder="1" applyAlignment="1">
      <alignment horizontal="left" vertical="center"/>
    </xf>
    <xf numFmtId="0" fontId="47" fillId="0" borderId="30" xfId="0" applyFont="1" applyBorder="1" applyAlignment="1">
      <alignment horizontal="left" vertical="center"/>
    </xf>
    <xf numFmtId="0" fontId="24" fillId="0" borderId="30" xfId="0" applyFont="1" applyBorder="1" applyAlignment="1">
      <alignment horizontal="left" vertical="center"/>
    </xf>
    <xf numFmtId="0" fontId="24" fillId="4" borderId="6" xfId="0" applyFont="1" applyFill="1" applyBorder="1" applyAlignment="1">
      <alignment horizontal="center" vertical="center"/>
    </xf>
    <xf numFmtId="0" fontId="53" fillId="4" borderId="6" xfId="0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53" fillId="0" borderId="6" xfId="0" applyFont="1" applyFill="1" applyBorder="1" applyAlignment="1">
      <alignment horizontal="center" vertical="center"/>
    </xf>
    <xf numFmtId="173" fontId="21" fillId="0" borderId="6" xfId="15" applyNumberFormat="1" applyFont="1" applyFill="1" applyBorder="1" applyAlignment="1">
      <alignment horizontal="center" vertical="center"/>
    </xf>
    <xf numFmtId="0" fontId="22" fillId="0" borderId="5" xfId="0" applyFont="1" applyBorder="1" applyAlignment="1">
      <alignment horizontal="left" vertical="center" indent="1"/>
    </xf>
    <xf numFmtId="0" fontId="22" fillId="0" borderId="7" xfId="0" applyFont="1" applyBorder="1" applyAlignment="1">
      <alignment horizontal="left" vertical="center" indent="1"/>
    </xf>
    <xf numFmtId="0" fontId="24" fillId="13" borderId="6" xfId="0" applyFont="1" applyFill="1" applyBorder="1" applyAlignment="1">
      <alignment horizontal="left" vertical="center" indent="1"/>
    </xf>
    <xf numFmtId="174" fontId="24" fillId="13" borderId="6" xfId="0" applyNumberFormat="1" applyFont="1" applyFill="1" applyBorder="1" applyAlignment="1">
      <alignment horizontal="center" vertical="center"/>
    </xf>
    <xf numFmtId="174" fontId="24" fillId="9" borderId="6" xfId="0" applyNumberFormat="1" applyFont="1" applyFill="1" applyBorder="1" applyAlignment="1">
      <alignment horizontal="center" vertical="center"/>
    </xf>
    <xf numFmtId="174" fontId="53" fillId="5" borderId="6" xfId="0" applyNumberFormat="1" applyFont="1" applyFill="1" applyBorder="1" applyAlignment="1">
      <alignment horizontal="center" vertical="center"/>
    </xf>
    <xf numFmtId="174" fontId="24" fillId="10" borderId="6" xfId="0" applyNumberFormat="1" applyFont="1" applyFill="1" applyBorder="1" applyAlignment="1">
      <alignment horizontal="center" vertical="center"/>
    </xf>
    <xf numFmtId="174" fontId="24" fillId="11" borderId="6" xfId="0" applyNumberFormat="1" applyFont="1" applyFill="1" applyBorder="1" applyAlignment="1">
      <alignment horizontal="center" vertical="center"/>
    </xf>
    <xf numFmtId="174" fontId="24" fillId="7" borderId="6" xfId="0" applyNumberFormat="1" applyFont="1" applyFill="1" applyBorder="1" applyAlignment="1">
      <alignment horizontal="center" vertical="center"/>
    </xf>
    <xf numFmtId="174" fontId="24" fillId="12" borderId="6" xfId="0" applyNumberFormat="1" applyFont="1" applyFill="1" applyBorder="1" applyAlignment="1">
      <alignment horizontal="center" vertical="center"/>
    </xf>
    <xf numFmtId="175" fontId="21" fillId="0" borderId="6" xfId="15" applyNumberFormat="1" applyFont="1" applyFill="1" applyBorder="1" applyAlignment="1">
      <alignment horizontal="center" vertical="center"/>
    </xf>
    <xf numFmtId="0" fontId="47" fillId="0" borderId="12" xfId="0" applyFont="1" applyBorder="1" applyAlignment="1">
      <alignment horizontal="left" vertical="center"/>
    </xf>
    <xf numFmtId="0" fontId="47" fillId="0" borderId="0" xfId="0" applyFont="1" applyBorder="1" applyAlignment="1">
      <alignment horizontal="left" vertical="center"/>
    </xf>
    <xf numFmtId="0" fontId="24" fillId="0" borderId="6" xfId="0" applyFont="1" applyBorder="1" applyAlignment="1">
      <alignment horizontal="left" vertical="center"/>
    </xf>
    <xf numFmtId="0" fontId="24" fillId="8" borderId="6" xfId="0" applyFont="1" applyFill="1" applyBorder="1" applyAlignment="1">
      <alignment horizontal="center" vertical="center"/>
    </xf>
    <xf numFmtId="0" fontId="24" fillId="9" borderId="6" xfId="0" applyFont="1" applyFill="1" applyBorder="1" applyAlignment="1">
      <alignment horizontal="center" vertical="center"/>
    </xf>
    <xf numFmtId="0" fontId="53" fillId="5" borderId="6" xfId="0" applyFont="1" applyFill="1" applyBorder="1" applyAlignment="1">
      <alignment horizontal="center" vertical="center"/>
    </xf>
    <xf numFmtId="0" fontId="24" fillId="10" borderId="6" xfId="0" applyFont="1" applyFill="1" applyBorder="1" applyAlignment="1">
      <alignment horizontal="center" vertical="center"/>
    </xf>
    <xf numFmtId="0" fontId="24" fillId="11" borderId="6" xfId="0" applyFont="1" applyFill="1" applyBorder="1" applyAlignment="1">
      <alignment horizontal="center" vertical="center"/>
    </xf>
    <xf numFmtId="0" fontId="24" fillId="7" borderId="6" xfId="0" applyFont="1" applyFill="1" applyBorder="1" applyAlignment="1">
      <alignment horizontal="center" vertical="center"/>
    </xf>
    <xf numFmtId="0" fontId="24" fillId="12" borderId="6" xfId="0" applyFont="1" applyFill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8" fillId="0" borderId="5" xfId="0" applyFont="1" applyBorder="1" applyAlignment="1">
      <alignment horizontal="center"/>
    </xf>
    <xf numFmtId="0" fontId="48" fillId="0" borderId="0" xfId="0" applyFont="1"/>
    <xf numFmtId="0" fontId="58" fillId="2" borderId="6" xfId="1" applyFont="1" applyFill="1" applyBorder="1" applyAlignment="1">
      <alignment horizontal="center"/>
    </xf>
    <xf numFmtId="0" fontId="59" fillId="0" borderId="6" xfId="1" applyFont="1" applyBorder="1" applyAlignment="1"/>
    <xf numFmtId="0" fontId="58" fillId="9" borderId="6" xfId="1" applyFont="1" applyFill="1" applyBorder="1" applyAlignment="1">
      <alignment horizontal="center"/>
    </xf>
    <xf numFmtId="0" fontId="60" fillId="15" borderId="6" xfId="1" applyFont="1" applyFill="1" applyBorder="1" applyAlignment="1">
      <alignment horizontal="center"/>
    </xf>
    <xf numFmtId="0" fontId="58" fillId="10" borderId="6" xfId="1" applyFont="1" applyFill="1" applyBorder="1" applyAlignment="1">
      <alignment horizontal="center"/>
    </xf>
    <xf numFmtId="0" fontId="58" fillId="16" borderId="6" xfId="1" applyFont="1" applyFill="1" applyBorder="1" applyAlignment="1">
      <alignment horizontal="center"/>
    </xf>
    <xf numFmtId="0" fontId="58" fillId="7" borderId="6" xfId="1" applyFont="1" applyFill="1" applyBorder="1" applyAlignment="1">
      <alignment horizontal="center"/>
    </xf>
    <xf numFmtId="0" fontId="58" fillId="17" borderId="6" xfId="1" applyFont="1" applyFill="1" applyBorder="1" applyAlignment="1">
      <alignment horizontal="center"/>
    </xf>
    <xf numFmtId="0" fontId="61" fillId="0" borderId="0" xfId="1" applyFont="1" applyAlignment="1">
      <alignment horizontal="center"/>
    </xf>
    <xf numFmtId="0" fontId="59" fillId="0" borderId="6" xfId="1" applyFont="1" applyBorder="1" applyAlignment="1">
      <alignment horizontal="left"/>
    </xf>
    <xf numFmtId="0" fontId="47" fillId="4" borderId="5" xfId="0" applyFont="1" applyFill="1" applyBorder="1" applyAlignment="1">
      <alignment horizontal="center"/>
    </xf>
    <xf numFmtId="0" fontId="47" fillId="11" borderId="5" xfId="0" applyFont="1" applyFill="1" applyBorder="1" applyAlignment="1">
      <alignment horizontal="center"/>
    </xf>
    <xf numFmtId="0" fontId="47" fillId="8" borderId="5" xfId="0" applyFont="1" applyFill="1" applyBorder="1" applyAlignment="1">
      <alignment horizontal="center"/>
    </xf>
    <xf numFmtId="0" fontId="47" fillId="9" borderId="5" xfId="0" applyFont="1" applyFill="1" applyBorder="1" applyAlignment="1">
      <alignment horizontal="center"/>
    </xf>
    <xf numFmtId="0" fontId="63" fillId="5" borderId="5" xfId="0" applyFont="1" applyFill="1" applyBorder="1" applyAlignment="1">
      <alignment horizontal="center"/>
    </xf>
    <xf numFmtId="0" fontId="47" fillId="7" borderId="5" xfId="0" applyFont="1" applyFill="1" applyBorder="1" applyAlignment="1">
      <alignment horizontal="center"/>
    </xf>
    <xf numFmtId="0" fontId="47" fillId="10" borderId="5" xfId="0" applyFont="1" applyFill="1" applyBorder="1" applyAlignment="1">
      <alignment horizontal="center"/>
    </xf>
    <xf numFmtId="0" fontId="28" fillId="6" borderId="0" xfId="1" applyFont="1" applyFill="1" applyAlignment="1">
      <alignment horizontal="center"/>
    </xf>
    <xf numFmtId="0" fontId="27" fillId="0" borderId="0" xfId="1" quotePrefix="1" applyFont="1" applyAlignment="1">
      <alignment horizontal="left"/>
    </xf>
    <xf numFmtId="0" fontId="29" fillId="0" borderId="0" xfId="1" quotePrefix="1" applyFont="1" applyAlignment="1">
      <alignment horizontal="left"/>
    </xf>
    <xf numFmtId="0" fontId="50" fillId="3" borderId="7" xfId="0" applyFont="1" applyFill="1" applyBorder="1" applyAlignment="1">
      <alignment horizontal="left" vertical="center"/>
    </xf>
    <xf numFmtId="0" fontId="50" fillId="3" borderId="19" xfId="0" applyFont="1" applyFill="1" applyBorder="1" applyAlignment="1">
      <alignment horizontal="left" vertical="center"/>
    </xf>
    <xf numFmtId="0" fontId="62" fillId="0" borderId="14" xfId="0" applyFont="1" applyBorder="1" applyAlignment="1">
      <alignment horizontal="center" vertical="center"/>
    </xf>
    <xf numFmtId="0" fontId="62" fillId="0" borderId="15" xfId="0" applyFont="1" applyBorder="1" applyAlignment="1">
      <alignment horizontal="center" vertical="center"/>
    </xf>
    <xf numFmtId="172" fontId="19" fillId="8" borderId="10" xfId="0" applyNumberFormat="1" applyFont="1" applyFill="1" applyBorder="1" applyAlignment="1">
      <alignment horizontal="center" vertical="center"/>
    </xf>
    <xf numFmtId="172" fontId="19" fillId="8" borderId="0" xfId="0" applyNumberFormat="1" applyFont="1" applyFill="1" applyBorder="1" applyAlignment="1">
      <alignment horizontal="center" vertical="center"/>
    </xf>
    <xf numFmtId="172" fontId="19" fillId="8" borderId="15" xfId="0" applyNumberFormat="1" applyFont="1" applyFill="1" applyBorder="1" applyAlignment="1">
      <alignment horizontal="center" vertical="center"/>
    </xf>
    <xf numFmtId="172" fontId="19" fillId="9" borderId="10" xfId="0" applyNumberFormat="1" applyFont="1" applyFill="1" applyBorder="1" applyAlignment="1">
      <alignment horizontal="center" vertical="center"/>
    </xf>
    <xf numFmtId="172" fontId="19" fillId="9" borderId="0" xfId="0" applyNumberFormat="1" applyFont="1" applyFill="1" applyBorder="1" applyAlignment="1">
      <alignment horizontal="center" vertical="center"/>
    </xf>
    <xf numFmtId="172" fontId="19" fillId="9" borderId="15" xfId="0" applyNumberFormat="1" applyFont="1" applyFill="1" applyBorder="1" applyAlignment="1">
      <alignment horizontal="center" vertical="center"/>
    </xf>
    <xf numFmtId="172" fontId="26" fillId="5" borderId="10" xfId="0" applyNumberFormat="1" applyFont="1" applyFill="1" applyBorder="1" applyAlignment="1">
      <alignment horizontal="center" vertical="center"/>
    </xf>
    <xf numFmtId="172" fontId="26" fillId="5" borderId="0" xfId="0" applyNumberFormat="1" applyFont="1" applyFill="1" applyBorder="1" applyAlignment="1">
      <alignment horizontal="center" vertical="center"/>
    </xf>
    <xf numFmtId="172" fontId="26" fillId="5" borderId="15" xfId="0" applyNumberFormat="1" applyFont="1" applyFill="1" applyBorder="1" applyAlignment="1">
      <alignment horizontal="center" vertical="center"/>
    </xf>
    <xf numFmtId="172" fontId="19" fillId="10" borderId="10" xfId="0" applyNumberFormat="1" applyFont="1" applyFill="1" applyBorder="1" applyAlignment="1">
      <alignment horizontal="center" vertical="center"/>
    </xf>
    <xf numFmtId="172" fontId="19" fillId="10" borderId="0" xfId="0" applyNumberFormat="1" applyFont="1" applyFill="1" applyBorder="1" applyAlignment="1">
      <alignment horizontal="center" vertical="center"/>
    </xf>
    <xf numFmtId="172" fontId="19" fillId="10" borderId="15" xfId="0" applyNumberFormat="1" applyFont="1" applyFill="1" applyBorder="1" applyAlignment="1">
      <alignment horizontal="center" vertical="center"/>
    </xf>
    <xf numFmtId="172" fontId="19" fillId="11" borderId="10" xfId="0" applyNumberFormat="1" applyFont="1" applyFill="1" applyBorder="1" applyAlignment="1">
      <alignment horizontal="center" vertical="center"/>
    </xf>
    <xf numFmtId="172" fontId="19" fillId="11" borderId="0" xfId="0" applyNumberFormat="1" applyFont="1" applyFill="1" applyBorder="1" applyAlignment="1">
      <alignment horizontal="center" vertical="center"/>
    </xf>
    <xf numFmtId="172" fontId="19" fillId="11" borderId="15" xfId="0" applyNumberFormat="1" applyFont="1" applyFill="1" applyBorder="1" applyAlignment="1">
      <alignment horizontal="center" vertical="center"/>
    </xf>
    <xf numFmtId="172" fontId="19" fillId="7" borderId="10" xfId="0" applyNumberFormat="1" applyFont="1" applyFill="1" applyBorder="1" applyAlignment="1">
      <alignment horizontal="center" vertical="center"/>
    </xf>
    <xf numFmtId="172" fontId="19" fillId="7" borderId="0" xfId="0" applyNumberFormat="1" applyFont="1" applyFill="1" applyBorder="1" applyAlignment="1">
      <alignment horizontal="center" vertical="center"/>
    </xf>
    <xf numFmtId="172" fontId="19" fillId="7" borderId="15" xfId="0" applyNumberFormat="1" applyFont="1" applyFill="1" applyBorder="1" applyAlignment="1">
      <alignment horizontal="center" vertical="center"/>
    </xf>
    <xf numFmtId="172" fontId="19" fillId="12" borderId="21" xfId="0" applyNumberFormat="1" applyFont="1" applyFill="1" applyBorder="1" applyAlignment="1">
      <alignment horizontal="center" vertical="center"/>
    </xf>
    <xf numFmtId="172" fontId="19" fillId="12" borderId="22" xfId="0" applyNumberFormat="1" applyFont="1" applyFill="1" applyBorder="1" applyAlignment="1">
      <alignment horizontal="center" vertical="center"/>
    </xf>
    <xf numFmtId="172" fontId="19" fillId="12" borderId="23" xfId="0" applyNumberFormat="1" applyFont="1" applyFill="1" applyBorder="1" applyAlignment="1">
      <alignment horizontal="center" vertical="center"/>
    </xf>
    <xf numFmtId="0" fontId="49" fillId="0" borderId="7" xfId="0" applyFont="1" applyFill="1" applyBorder="1" applyAlignment="1">
      <alignment horizontal="right" vertical="center"/>
    </xf>
    <xf numFmtId="0" fontId="49" fillId="0" borderId="19" xfId="0" applyFont="1" applyFill="1" applyBorder="1" applyAlignment="1">
      <alignment horizontal="right" vertical="center"/>
    </xf>
    <xf numFmtId="0" fontId="49" fillId="0" borderId="8" xfId="0" applyFont="1" applyFill="1" applyBorder="1" applyAlignment="1">
      <alignment horizontal="right" vertical="center"/>
    </xf>
    <xf numFmtId="0" fontId="49" fillId="0" borderId="17" xfId="0" applyFont="1" applyBorder="1" applyAlignment="1">
      <alignment horizontal="center" vertical="center" textRotation="90"/>
    </xf>
    <xf numFmtId="0" fontId="49" fillId="0" borderId="20" xfId="0" applyFont="1" applyBorder="1" applyAlignment="1">
      <alignment horizontal="center" vertical="center" textRotation="90"/>
    </xf>
    <xf numFmtId="0" fontId="49" fillId="0" borderId="18" xfId="0" applyFont="1" applyBorder="1" applyAlignment="1">
      <alignment horizontal="center" vertical="center" textRotation="90"/>
    </xf>
    <xf numFmtId="0" fontId="23" fillId="0" borderId="0" xfId="0" applyFont="1" applyFill="1" applyBorder="1" applyAlignment="1">
      <alignment horizontal="center"/>
    </xf>
    <xf numFmtId="0" fontId="51" fillId="3" borderId="3" xfId="0" applyFont="1" applyFill="1" applyBorder="1" applyAlignment="1">
      <alignment horizontal="center" vertical="center"/>
    </xf>
    <xf numFmtId="0" fontId="51" fillId="3" borderId="4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textRotation="90"/>
    </xf>
    <xf numFmtId="0" fontId="16" fillId="0" borderId="9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167" fontId="51" fillId="3" borderId="2" xfId="0" applyNumberFormat="1" applyFont="1" applyFill="1" applyBorder="1" applyAlignment="1">
      <alignment horizontal="center" vertical="center"/>
    </xf>
    <xf numFmtId="167" fontId="51" fillId="3" borderId="3" xfId="0" applyNumberFormat="1" applyFont="1" applyFill="1" applyBorder="1" applyAlignment="1">
      <alignment horizontal="center" vertical="center"/>
    </xf>
    <xf numFmtId="0" fontId="47" fillId="0" borderId="12" xfId="0" applyFont="1" applyBorder="1" applyAlignment="1">
      <alignment horizontal="left" vertical="center"/>
    </xf>
    <xf numFmtId="0" fontId="47" fillId="0" borderId="0" xfId="0" applyFont="1" applyBorder="1" applyAlignment="1">
      <alignment horizontal="left" vertical="center"/>
    </xf>
    <xf numFmtId="0" fontId="21" fillId="14" borderId="6" xfId="0" applyFont="1" applyFill="1" applyBorder="1" applyAlignment="1">
      <alignment horizontal="center" vertical="center" wrapText="1"/>
    </xf>
    <xf numFmtId="0" fontId="47" fillId="0" borderId="7" xfId="0" applyFont="1" applyFill="1" applyBorder="1" applyAlignment="1">
      <alignment horizontal="center" vertical="center"/>
    </xf>
    <xf numFmtId="0" fontId="47" fillId="0" borderId="19" xfId="0" applyFont="1" applyFill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7" fillId="0" borderId="7" xfId="0" applyFont="1" applyBorder="1" applyAlignment="1">
      <alignment horizontal="center" vertical="center"/>
    </xf>
    <xf numFmtId="0" fontId="54" fillId="0" borderId="24" xfId="0" applyFont="1" applyBorder="1" applyAlignment="1">
      <alignment horizontal="center" vertical="center"/>
    </xf>
    <xf numFmtId="0" fontId="54" fillId="0" borderId="25" xfId="0" applyFont="1" applyBorder="1" applyAlignment="1">
      <alignment horizontal="center" vertical="center"/>
    </xf>
    <xf numFmtId="0" fontId="54" fillId="0" borderId="26" xfId="0" applyFont="1" applyBorder="1" applyAlignment="1">
      <alignment horizontal="center" vertical="center"/>
    </xf>
    <xf numFmtId="0" fontId="54" fillId="0" borderId="27" xfId="0" applyFont="1" applyBorder="1" applyAlignment="1">
      <alignment horizontal="center" vertical="center"/>
    </xf>
    <xf numFmtId="0" fontId="54" fillId="0" borderId="1" xfId="0" applyFont="1" applyBorder="1" applyAlignment="1">
      <alignment horizontal="center" vertical="center"/>
    </xf>
    <xf numFmtId="0" fontId="54" fillId="0" borderId="28" xfId="0" applyFont="1" applyBorder="1" applyAlignment="1">
      <alignment horizontal="center" vertical="center"/>
    </xf>
    <xf numFmtId="0" fontId="55" fillId="0" borderId="2" xfId="6" applyFont="1" applyBorder="1" applyAlignment="1" applyProtection="1">
      <alignment horizontal="center"/>
    </xf>
    <xf numFmtId="0" fontId="55" fillId="0" borderId="4" xfId="6" applyFont="1" applyBorder="1" applyAlignment="1" applyProtection="1">
      <alignment horizontal="center"/>
    </xf>
    <xf numFmtId="0" fontId="53" fillId="8" borderId="6" xfId="0" applyFont="1" applyFill="1" applyBorder="1" applyAlignment="1">
      <alignment horizontal="center"/>
    </xf>
    <xf numFmtId="0" fontId="24" fillId="9" borderId="6" xfId="0" applyFont="1" applyFill="1" applyBorder="1" applyAlignment="1">
      <alignment horizontal="center" vertical="center"/>
    </xf>
    <xf numFmtId="0" fontId="53" fillId="5" borderId="6" xfId="0" applyFont="1" applyFill="1" applyBorder="1" applyAlignment="1">
      <alignment horizontal="center" vertical="center"/>
    </xf>
    <xf numFmtId="0" fontId="24" fillId="10" borderId="6" xfId="0" applyFont="1" applyFill="1" applyBorder="1" applyAlignment="1">
      <alignment horizontal="center" vertical="center"/>
    </xf>
    <xf numFmtId="0" fontId="24" fillId="11" borderId="6" xfId="0" applyFont="1" applyFill="1" applyBorder="1" applyAlignment="1">
      <alignment horizontal="center" vertical="center"/>
    </xf>
    <xf numFmtId="0" fontId="24" fillId="7" borderId="6" xfId="0" applyFont="1" applyFill="1" applyBorder="1" applyAlignment="1">
      <alignment horizontal="center" vertical="center"/>
    </xf>
    <xf numFmtId="0" fontId="24" fillId="12" borderId="6" xfId="0" applyFont="1" applyFill="1" applyBorder="1" applyAlignment="1">
      <alignment horizontal="center" vertical="center"/>
    </xf>
    <xf numFmtId="0" fontId="6" fillId="2" borderId="0" xfId="1" applyFont="1" applyFill="1" applyAlignment="1">
      <alignment horizontal="center" vertical="center"/>
    </xf>
  </cellXfs>
  <cellStyles count="16">
    <cellStyle name="Date" xfId="7"/>
    <cellStyle name="En-tete1" xfId="8"/>
    <cellStyle name="En-tete2" xfId="9"/>
    <cellStyle name="Euro" xfId="10"/>
    <cellStyle name="Financier" xfId="11"/>
    <cellStyle name="Fixe" xfId="12"/>
    <cellStyle name="Lien hypertexte" xfId="6" builtinId="8"/>
    <cellStyle name="Milliers" xfId="15" builtinId="3"/>
    <cellStyle name="Monetaire" xfId="13"/>
    <cellStyle name="Non d‚fini" xfId="2"/>
    <cellStyle name="Normal" xfId="0" builtinId="0"/>
    <cellStyle name="Normal 2" xfId="1"/>
    <cellStyle name="Normal 3" xfId="14"/>
    <cellStyle name="Normalny_Arkusz1" xfId="3"/>
    <cellStyle name="PSChar" xfId="4"/>
    <cellStyle name="PSHeading" xfId="5"/>
  </cellStyles>
  <dxfs count="21">
    <dxf>
      <font>
        <b/>
        <i val="0"/>
        <color theme="0"/>
      </font>
      <fill>
        <patternFill patternType="solid">
          <fgColor theme="0"/>
          <bgColor rgb="FF0033CC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indexed="5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8" tint="0.79998168889431442"/>
        </patternFill>
      </fill>
      <border>
        <vertical/>
        <horizontal/>
      </border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 patternType="solid">
          <fgColor theme="0"/>
          <bgColor rgb="FF0033CC"/>
        </patternFill>
      </fill>
    </dxf>
    <dxf>
      <font>
        <b/>
        <i val="0"/>
        <color theme="5"/>
      </font>
      <fill>
        <patternFill>
          <bgColor theme="9" tint="0.79998168889431442"/>
        </patternFill>
      </fill>
      <border>
        <left style="thin">
          <color theme="5"/>
        </left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theme="4" tint="0.79998168889431442"/>
        </patternFill>
      </fill>
    </dxf>
    <dxf>
      <font>
        <b/>
        <i val="0"/>
        <color rgb="FF0000FF"/>
      </font>
      <fill>
        <patternFill>
          <bgColor theme="4" tint="0.79998168889431442"/>
        </patternFill>
      </fill>
    </dxf>
    <dxf>
      <font>
        <b/>
        <i val="0"/>
        <color rgb="FFCC3300"/>
      </font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FFCCFF"/>
      <color rgb="FFFF99FF"/>
      <color rgb="FFFFFFCC"/>
      <color rgb="FFCC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JOURSFERIES!$G$2:$G$13" noThreeD="1" sel="7" val="0"/>
</file>

<file path=xl/ctrlProps/ctrlProp2.xml><?xml version="1.0" encoding="utf-8"?>
<formControlPr xmlns="http://schemas.microsoft.com/office/spreadsheetml/2009/9/main" objectType="Spin" dx="16" fmlaLink="$A$1" max="2999" min="2016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1</xdr:col>
          <xdr:colOff>1285875</xdr:colOff>
          <xdr:row>0</xdr:row>
          <xdr:rowOff>409575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0</xdr:rowOff>
        </xdr:from>
        <xdr:to>
          <xdr:col>3</xdr:col>
          <xdr:colOff>0</xdr:colOff>
          <xdr:row>1</xdr:row>
          <xdr:rowOff>19050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%20et%20dossier%20du%20personnel/PLANNING%20MIDI%20ET%20DEMI%2030%20juin%20201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MIDI%20ET%20DEMI%2030%20juin%20201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RH/DRH_REP/S&#233;bastien/Effectifs%20%20RH%20APC/Tableaux%20Effectifs%202004/TEMP/DOCUME~1/JACQMIN/LOCALS~1/Temp/2002-10-16/GPS%20Employees%202002-10-11%20rev0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csgusr/Budget%202000/ECS/Stagiaire/BOPE%20200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sangd/USTAWI~1/Temp/headcount%2006_01_31%20Plant%20Business%20tot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RH/DRH_REP/S&#233;bastien/Effectifs%20%20RH%20APC/Tableaux%20Effectifs%202004/TEMP/TEMP/PM&amp;C%20Backlog%20Database%20V1.9%2002101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RH/DRH_REP/S&#233;bastien/Gestion%20des%20Effectifs/Effectifs%20BADEN/Juin%202005/4026%20PTPFRP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AU%2005%2007%202016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%20et%20dossier%20du%20personnel/PLANNING%20AU%2005%2007%202016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AA%20MIDI%20ET%20DEMI/MES%20ESSAIS/Copie%20de%20Gestion%20des%20Cong&#233;s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AA%20MIDI%20ET%20DEMI/MES%20ESSAIS/Copie%20de%20Gestion%20des%20Cong&#233;s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AA%20MIDI%20ET%20DEMI/cles%20usb%20emmen&#233;e%20a%20nantes/CHRISTINE/calendrier%20automatique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AA%20MIDI%20ET%20DEMI/cles%20usb%20emmen&#233;e%20a%20nantes/CHRISTINE/calendrier%20automatique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ning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é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Recap"/>
      <sheetName val="Année"/>
      <sheetName val="code absen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2">
          <cell r="A2">
            <v>2016</v>
          </cell>
        </row>
      </sheetData>
      <sheetData sheetId="16" refreshError="1">
        <row r="3">
          <cell r="A3" t="str">
            <v>CP</v>
          </cell>
        </row>
        <row r="4">
          <cell r="A4" t="str">
            <v>MAL</v>
          </cell>
        </row>
        <row r="5">
          <cell r="A5" t="str">
            <v>MAT</v>
          </cell>
        </row>
        <row r="6">
          <cell r="A6" t="str">
            <v>CX</v>
          </cell>
        </row>
        <row r="7">
          <cell r="A7" t="str">
            <v>CPA</v>
          </cell>
        </row>
        <row r="8">
          <cell r="A8" t="str">
            <v>ABNR</v>
          </cell>
        </row>
        <row r="9">
          <cell r="A9" t="str">
            <v>CPAT</v>
          </cell>
        </row>
        <row r="10">
          <cell r="A10" t="str">
            <v>DJ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é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Recap"/>
      <sheetName val="Année"/>
      <sheetName val="code absen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2">
          <cell r="A2">
            <v>2016</v>
          </cell>
        </row>
      </sheetData>
      <sheetData sheetId="1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 Title"/>
      <sheetName val="Sheet1"/>
      <sheetName val="GPS Employees 2002-10-11"/>
      <sheetName val="GPS Employees"/>
      <sheetName val="Columns description"/>
      <sheetName val="Projects"/>
      <sheetName val="Country list"/>
      <sheetName val="Assignment status"/>
      <sheetName val="Employment typ"/>
      <sheetName val="Function"/>
      <sheetName val="Product"/>
      <sheetName val="Main Department"/>
      <sheetName val="Location"/>
      <sheetName val="Sec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F3" t="str">
            <v>Permanent Staff Full Time</v>
          </cell>
        </row>
        <row r="4">
          <cell r="F4" t="str">
            <v>Fixed Term Staff</v>
          </cell>
        </row>
        <row r="5">
          <cell r="F5" t="str">
            <v>Contract/Agency Staff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30 9220"/>
      <sheetName val="P31 9210"/>
      <sheetName val="P32 9210 "/>
      <sheetName val="P32 9180"/>
      <sheetName val="P33 9210"/>
      <sheetName val="P34 9180"/>
      <sheetName val="P35 9210 "/>
      <sheetName val="P36 9180 "/>
      <sheetName val="P37 9220"/>
      <sheetName val="38 9220"/>
      <sheetName val="39 9220 "/>
      <sheetName val="consolidation"/>
      <sheetName val="Arbre de répartition"/>
    </sheetNames>
    <sheetDataSet>
      <sheetData sheetId="0" refreshError="1">
        <row r="62">
          <cell r="AA62">
            <v>6.5595699999999999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employee list"/>
      <sheetName val="starters"/>
      <sheetName val="leavers"/>
      <sheetName val="Definitions"/>
      <sheetName val="Functions"/>
      <sheetName val="Carat cod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1">
          <cell r="H21" t="str">
            <v xml:space="preserve">Permanent </v>
          </cell>
        </row>
        <row r="22">
          <cell r="H22" t="str">
            <v>Fixed-term office</v>
          </cell>
        </row>
        <row r="23">
          <cell r="H23" t="str">
            <v>Fixed-term site</v>
          </cell>
        </row>
        <row r="24">
          <cell r="H24" t="str">
            <v>Hired</v>
          </cell>
        </row>
        <row r="25">
          <cell r="H25" t="str">
            <v>Long Term Absentee</v>
          </cell>
        </row>
        <row r="26">
          <cell r="H26" t="str">
            <v>Apprentice</v>
          </cell>
        </row>
      </sheetData>
      <sheetData sheetId="5" refreshError="1"/>
      <sheetData sheetId="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t-Loc-Phased by Year"/>
      <sheetName val="PDList"/>
      <sheetName val="SupportData"/>
      <sheetName val="Sheet1"/>
      <sheetName val="SPLF-Tamuin"/>
      <sheetName val="SPLF-Can"/>
      <sheetName val="SPLF-Rades"/>
      <sheetName val="SPLF-Dunkerque"/>
      <sheetName val="SPLF-Esch"/>
      <sheetName val="SPLF-Lavrion"/>
      <sheetName val="SPLF-Sakra"/>
      <sheetName val="SPLF-Tucuman"/>
      <sheetName val="SPLF-Kelanitissa"/>
      <sheetName val="SPLF-Nehuenco"/>
      <sheetName val="SPLF-Support"/>
      <sheetName val="SPLU-Manjung"/>
      <sheetName val="SPLU-HoPing"/>
      <sheetName val="SPLU-LingAo"/>
      <sheetName val="SPLU-Winnington"/>
      <sheetName val="SPLU-Blackpoint"/>
      <sheetName val="SPLU-Shotton"/>
      <sheetName val="SPLU-Sual"/>
      <sheetName val="SPLU-Support"/>
      <sheetName val="SPLI-Shoaiba"/>
      <sheetName val="SPLI-Jorf"/>
      <sheetName val="SPLI-Kureimat"/>
      <sheetName val="SPLI-Barahona"/>
      <sheetName val="SPLI-Aqaba"/>
      <sheetName val="SPLI-Can"/>
      <sheetName val="SPLI-Support"/>
      <sheetName val="SPLD-Shoaiba"/>
      <sheetName val="SPLD-Vasilikos"/>
      <sheetName val="SPLD-RAF B"/>
      <sheetName val="SPLD-Panipat"/>
      <sheetName val="SPLD-Paipa"/>
      <sheetName val="SPLD-Neyveli"/>
      <sheetName val="SPLD-Marmara"/>
      <sheetName val="SPLD-Hefei"/>
      <sheetName val="SPLD-Hagit"/>
      <sheetName val="SPLD-Florina"/>
      <sheetName val="SPLD-Eshkol"/>
      <sheetName val="SPLD-Ashuganj"/>
      <sheetName val="SPLD-Support"/>
      <sheetName val="SPLin-Neyveli"/>
      <sheetName val="SPLin-Korba"/>
      <sheetName val="SPLP-Turow4-6"/>
      <sheetName val="SPLP-Patnow"/>
      <sheetName val="SPLP-Support"/>
      <sheetName val="GPS-01Baden"/>
      <sheetName val="GPS-04Richmond"/>
      <sheetName val="GPS-Adnoc"/>
      <sheetName val="GPS-Agawam"/>
      <sheetName val="GPS-AlHiddII"/>
      <sheetName val="GPS-Aqaba"/>
      <sheetName val="GPS-BangBo"/>
      <sheetName val="GPS-Bellingham"/>
      <sheetName val="GPS-BenghaziIV"/>
      <sheetName val="GPS-Besos"/>
      <sheetName val="GPS-Bioc"/>
      <sheetName val="GPS-Birr26"/>
      <sheetName val="GPS-Blackstone"/>
      <sheetName val="GPS-BowinII"/>
      <sheetName val="GPS-Brandon"/>
      <sheetName val="GPS-Castejon"/>
      <sheetName val="GPS-Chiba Mill"/>
      <sheetName val="GPS-Chihuahua"/>
      <sheetName val="GPS-Cockburn"/>
      <sheetName val="GPS-DockSud"/>
      <sheetName val="GPS-Enfield"/>
      <sheetName val="GPS-Hays"/>
      <sheetName val="GPS-Hazira"/>
      <sheetName val="GPS-Hermosillo"/>
      <sheetName val="GPS-Komotini"/>
      <sheetName val="GPS-LaPaloma"/>
      <sheetName val="GPS-LakeRoad"/>
      <sheetName val="GPS-LumutIII"/>
      <sheetName val="GPS-Midlothian"/>
      <sheetName val="GPS-Milford"/>
      <sheetName val="GPS-MonterreyIII"/>
      <sheetName val="GPS-Perlis"/>
      <sheetName val="GPS-PhuMy"/>
      <sheetName val="GPS-Piratininga"/>
      <sheetName val="GPS-Poryong"/>
      <sheetName val="GPS-RAFB"/>
      <sheetName val="GPS-Ringsend"/>
      <sheetName val="GPS-Rosarito"/>
      <sheetName val="GPS-Ruwais"/>
      <sheetName val="GPS-Salzberg"/>
      <sheetName val="GPS-SanRoque"/>
      <sheetName val="GPS-Sarnia"/>
      <sheetName val="GPS-Senoko"/>
      <sheetName val="GPS-Shoaiba"/>
      <sheetName val="GPS-SonReus"/>
      <sheetName val="GPS-Sunrise"/>
      <sheetName val="GPS-Swanbank"/>
      <sheetName val="GPS-Termobahia"/>
      <sheetName val="GPS-TermoRio"/>
      <sheetName val="GPS-ValledeMexico"/>
      <sheetName val="GPS-PCService"/>
      <sheetName val="GPS-Temp"/>
      <sheetName val="GPS-Support"/>
      <sheetName val="Spare (28)"/>
      <sheetName val="Spare (29)"/>
      <sheetName val="Spare (30)"/>
      <sheetName val="Spare (31)"/>
      <sheetName val="Spare (32)"/>
      <sheetName val="Spare"/>
      <sheetName val="Backstop"/>
      <sheetName val="Lookup_t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>
        <row r="3">
          <cell r="B3" t="str">
            <v>Project Director</v>
          </cell>
          <cell r="C3" t="str">
            <v>P</v>
          </cell>
        </row>
        <row r="4">
          <cell r="B4" t="str">
            <v>Project Engineering Manager</v>
          </cell>
          <cell r="C4" t="str">
            <v>P</v>
          </cell>
        </row>
        <row r="5">
          <cell r="B5" t="str">
            <v>QA Manager</v>
          </cell>
          <cell r="C5" t="str">
            <v>P</v>
          </cell>
        </row>
        <row r="6">
          <cell r="B6" t="str">
            <v>Site Manager</v>
          </cell>
          <cell r="C6" t="str">
            <v>C</v>
          </cell>
        </row>
        <row r="7">
          <cell r="B7" t="str">
            <v>Project Procurement Manager</v>
          </cell>
          <cell r="C7" t="str">
            <v>P</v>
          </cell>
        </row>
        <row r="8">
          <cell r="B8" t="str">
            <v>Commercial Manager</v>
          </cell>
          <cell r="C8" t="str">
            <v>P</v>
          </cell>
        </row>
        <row r="9">
          <cell r="B9" t="str">
            <v>Planning Manager</v>
          </cell>
          <cell r="C9" t="str">
            <v>P</v>
          </cell>
        </row>
        <row r="10">
          <cell r="B10" t="str">
            <v>Offshore Project Manager</v>
          </cell>
          <cell r="C10" t="str">
            <v>P</v>
          </cell>
        </row>
        <row r="11">
          <cell r="B11" t="str">
            <v>Project Accountant</v>
          </cell>
          <cell r="C11" t="str">
            <v>P</v>
          </cell>
        </row>
        <row r="12">
          <cell r="B12" t="str">
            <v>Site Operations Manager</v>
          </cell>
          <cell r="C12" t="str">
            <v>C</v>
          </cell>
        </row>
        <row r="13">
          <cell r="B13" t="str">
            <v>Site Commissioning &amp; Operations Manager</v>
          </cell>
          <cell r="C13" t="str">
            <v>C</v>
          </cell>
        </row>
        <row r="14">
          <cell r="B14" t="str">
            <v>Site BOPM Manager</v>
          </cell>
          <cell r="C14" t="str">
            <v>C</v>
          </cell>
        </row>
        <row r="15">
          <cell r="B15" t="str">
            <v>Site Civil Works Manager</v>
          </cell>
          <cell r="C15" t="str">
            <v>C</v>
          </cell>
        </row>
        <row r="16">
          <cell r="B16" t="str">
            <v>Site Construction Manager</v>
          </cell>
          <cell r="C16" t="str">
            <v>C</v>
          </cell>
        </row>
        <row r="17">
          <cell r="B17" t="str">
            <v>Site Training Manager</v>
          </cell>
          <cell r="C17" t="str">
            <v>C</v>
          </cell>
        </row>
        <row r="18">
          <cell r="B18" t="str">
            <v>Site Turnover Engineer</v>
          </cell>
          <cell r="C18" t="str">
            <v>C</v>
          </cell>
        </row>
        <row r="19">
          <cell r="B19" t="str">
            <v>Site Finance Manager</v>
          </cell>
          <cell r="C19" t="str">
            <v>C</v>
          </cell>
        </row>
        <row r="20">
          <cell r="B20" t="str">
            <v>Site Commercial Manager</v>
          </cell>
          <cell r="C20" t="str">
            <v>C</v>
          </cell>
        </row>
        <row r="21">
          <cell r="B21" t="str">
            <v>Site Commercial Engineer</v>
          </cell>
          <cell r="C21" t="str">
            <v>C</v>
          </cell>
        </row>
        <row r="22">
          <cell r="B22" t="str">
            <v>Site QA Manager</v>
          </cell>
          <cell r="C22" t="str">
            <v>C</v>
          </cell>
        </row>
        <row r="23">
          <cell r="B23" t="str">
            <v>Site Engineering Manager</v>
          </cell>
          <cell r="C23" t="str">
            <v>C</v>
          </cell>
        </row>
        <row r="24">
          <cell r="B24" t="str">
            <v>Site Design Co-Ord Engineer</v>
          </cell>
          <cell r="C24" t="str">
            <v>C</v>
          </cell>
        </row>
        <row r="25">
          <cell r="B25" t="str">
            <v>Site Procurement Manager</v>
          </cell>
          <cell r="C25" t="str">
            <v>C</v>
          </cell>
        </row>
        <row r="26">
          <cell r="B26" t="str">
            <v>Site Adminstration Manager</v>
          </cell>
          <cell r="C26" t="str">
            <v>C</v>
          </cell>
        </row>
        <row r="27">
          <cell r="B27" t="str">
            <v>Site HS&amp;E Manager</v>
          </cell>
          <cell r="C27" t="str">
            <v>C</v>
          </cell>
        </row>
        <row r="28">
          <cell r="B28" t="str">
            <v>Warranty Engineer</v>
          </cell>
          <cell r="C28" t="str">
            <v>C</v>
          </cell>
        </row>
        <row r="29">
          <cell r="B29" t="str">
            <v>Site Chemist</v>
          </cell>
          <cell r="C29" t="str">
            <v>C</v>
          </cell>
        </row>
        <row r="30">
          <cell r="B30" t="str">
            <v>Site Commissioning Manager</v>
          </cell>
          <cell r="C30" t="str">
            <v>C</v>
          </cell>
        </row>
        <row r="31">
          <cell r="B31" t="str">
            <v>Site Material Controller</v>
          </cell>
          <cell r="C31" t="str">
            <v>C</v>
          </cell>
        </row>
        <row r="32">
          <cell r="B32" t="str">
            <v>Site Permit to Work Engineer</v>
          </cell>
          <cell r="C32" t="str">
            <v>C</v>
          </cell>
        </row>
        <row r="33">
          <cell r="B33" t="str">
            <v>Shift Team Leader</v>
          </cell>
          <cell r="C33" t="str">
            <v>C</v>
          </cell>
        </row>
        <row r="34">
          <cell r="B34" t="str">
            <v>Quantity Surveyor</v>
          </cell>
          <cell r="C34" t="str">
            <v>C</v>
          </cell>
        </row>
        <row r="35">
          <cell r="B35" t="str">
            <v>Site Erection Supervisor</v>
          </cell>
          <cell r="C35" t="str">
            <v>C</v>
          </cell>
        </row>
        <row r="36">
          <cell r="B36" t="str">
            <v>BOPM Construction Manager</v>
          </cell>
          <cell r="C36" t="str">
            <v>C</v>
          </cell>
        </row>
        <row r="37">
          <cell r="B37" t="str">
            <v>BOPM Commissioning Manager</v>
          </cell>
          <cell r="C37" t="str">
            <v>C</v>
          </cell>
        </row>
        <row r="38">
          <cell r="B38" t="str">
            <v>Site Welding Engineer</v>
          </cell>
          <cell r="C38" t="str">
            <v>C</v>
          </cell>
        </row>
        <row r="39">
          <cell r="B39" t="str">
            <v>Commissioning Engineers</v>
          </cell>
          <cell r="C39" t="str">
            <v>C</v>
          </cell>
        </row>
        <row r="40">
          <cell r="B40" t="str">
            <v>Site Planning Manager</v>
          </cell>
          <cell r="C40" t="str">
            <v>C</v>
          </cell>
        </row>
        <row r="41">
          <cell r="B41" t="str">
            <v>Administration Support</v>
          </cell>
          <cell r="C41" t="str">
            <v>P</v>
          </cell>
        </row>
        <row r="42">
          <cell r="B42" t="str">
            <v>To be discussed</v>
          </cell>
          <cell r="C42" t="str">
            <v>P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w1"/>
      <sheetName val="Sheet1"/>
      <sheetName val="doublecounts"/>
      <sheetName val="double"/>
      <sheetName val="check"/>
      <sheetName val="Input"/>
      <sheetName val="load-plan vs HR Data"/>
      <sheetName val="Essbase"/>
      <sheetName val="OH Anal vs. HR Data"/>
      <sheetName val="OH_Anal"/>
      <sheetName val="raw_OH_Anal"/>
      <sheetName val="lookup-funct."/>
      <sheetName val="lookup-other"/>
      <sheetName val="lookup-Un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Project_Mgt.</v>
          </cell>
        </row>
        <row r="2">
          <cell r="A2" t="str">
            <v>Construction</v>
          </cell>
        </row>
        <row r="3">
          <cell r="A3" t="str">
            <v>BOP_Mechanical</v>
          </cell>
        </row>
        <row r="4">
          <cell r="A4" t="str">
            <v>BOP_Electrical</v>
          </cell>
        </row>
        <row r="5">
          <cell r="A5" t="str">
            <v>Controls_Engineering</v>
          </cell>
        </row>
        <row r="6">
          <cell r="A6" t="str">
            <v>Procurement_and_Logistics</v>
          </cell>
        </row>
        <row r="7">
          <cell r="A7" t="str">
            <v>Admin_Office</v>
          </cell>
        </row>
        <row r="8">
          <cell r="A8" t="str">
            <v>Management</v>
          </cell>
        </row>
        <row r="9">
          <cell r="A9" t="str">
            <v>HR</v>
          </cell>
        </row>
        <row r="10">
          <cell r="A10" t="str">
            <v>Finance</v>
          </cell>
        </row>
        <row r="11">
          <cell r="A11" t="str">
            <v>Quality</v>
          </cell>
        </row>
        <row r="12">
          <cell r="A12" t="str">
            <v>Legal</v>
          </cell>
        </row>
        <row r="13">
          <cell r="A13" t="str">
            <v>IT</v>
          </cell>
        </row>
        <row r="14">
          <cell r="A14" t="str">
            <v>Shared_Services</v>
          </cell>
        </row>
        <row r="15">
          <cell r="A15" t="str">
            <v>Sales</v>
          </cell>
        </row>
        <row r="16">
          <cell r="A16" t="str">
            <v>Marketing</v>
          </cell>
        </row>
      </sheetData>
      <sheetData sheetId="12"/>
      <sheetData sheetId="1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é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Recap"/>
      <sheetName val="Année"/>
      <sheetName val="code absences"/>
    </sheetNames>
    <sheetDataSet>
      <sheetData sheetId="0" refreshError="1"/>
      <sheetData sheetId="1">
        <row r="5">
          <cell r="A5" t="str">
            <v>GALLIEZ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44">
          <cell r="AH44">
            <v>0</v>
          </cell>
        </row>
      </sheetData>
      <sheetData sheetId="7">
        <row r="44">
          <cell r="AH44">
            <v>0</v>
          </cell>
        </row>
      </sheetData>
      <sheetData sheetId="8">
        <row r="44">
          <cell r="AH44">
            <v>0</v>
          </cell>
        </row>
      </sheetData>
      <sheetData sheetId="9">
        <row r="44">
          <cell r="AH44">
            <v>10</v>
          </cell>
        </row>
      </sheetData>
      <sheetData sheetId="10">
        <row r="44">
          <cell r="AH44">
            <v>0</v>
          </cell>
        </row>
      </sheetData>
      <sheetData sheetId="11">
        <row r="44">
          <cell r="AH44">
            <v>0</v>
          </cell>
        </row>
      </sheetData>
      <sheetData sheetId="12">
        <row r="44">
          <cell r="AH44">
            <v>0</v>
          </cell>
        </row>
      </sheetData>
      <sheetData sheetId="13">
        <row r="44">
          <cell r="AH44">
            <v>0</v>
          </cell>
        </row>
      </sheetData>
      <sheetData sheetId="14" refreshError="1"/>
      <sheetData sheetId="15">
        <row r="2"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42457</v>
          </cell>
        </row>
        <row r="11">
          <cell r="C11">
            <v>42495</v>
          </cell>
        </row>
        <row r="12">
          <cell r="C12">
            <v>42506</v>
          </cell>
        </row>
      </sheetData>
      <sheetData sheetId="1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é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éc"/>
      <sheetName val="Recap"/>
      <sheetName val="Année"/>
      <sheetName val="code absen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42457</v>
          </cell>
        </row>
        <row r="11">
          <cell r="C11">
            <v>42495</v>
          </cell>
        </row>
        <row r="12">
          <cell r="C12">
            <v>42506</v>
          </cell>
        </row>
      </sheetData>
      <sheetData sheetId="16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Planning"/>
      <sheetName val="Jours Férié"/>
      <sheetName val="Consignes "/>
      <sheetName val="Copie de Gestion des Congés"/>
    </sheetNames>
    <sheetDataSet>
      <sheetData sheetId="0" refreshError="1"/>
      <sheetData sheetId="1" refreshError="1"/>
      <sheetData sheetId="2" refreshError="1">
        <row r="3">
          <cell r="A3">
            <v>42370</v>
          </cell>
        </row>
        <row r="4">
          <cell r="A4">
            <v>42456</v>
          </cell>
        </row>
        <row r="5">
          <cell r="A5">
            <v>42457</v>
          </cell>
        </row>
        <row r="6">
          <cell r="A6">
            <v>42491</v>
          </cell>
        </row>
        <row r="7">
          <cell r="A7">
            <v>42498</v>
          </cell>
        </row>
        <row r="8">
          <cell r="A8">
            <v>42495</v>
          </cell>
        </row>
        <row r="9">
          <cell r="A9">
            <v>42505</v>
          </cell>
        </row>
        <row r="10">
          <cell r="A10">
            <v>42506</v>
          </cell>
        </row>
        <row r="11">
          <cell r="A11">
            <v>42565</v>
          </cell>
        </row>
        <row r="12">
          <cell r="A12">
            <v>42597</v>
          </cell>
        </row>
        <row r="13">
          <cell r="A13">
            <v>42675</v>
          </cell>
        </row>
        <row r="14">
          <cell r="A14">
            <v>42685</v>
          </cell>
        </row>
        <row r="15">
          <cell r="A15">
            <v>42729</v>
          </cell>
        </row>
      </sheetData>
      <sheetData sheetId="3" refreshError="1"/>
      <sheetData sheetId="4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Planning"/>
      <sheetName val="Jours Férié"/>
      <sheetName val="Consignes "/>
      <sheetName val="Copie de Gestion des Congés"/>
    </sheetNames>
    <sheetDataSet>
      <sheetData sheetId="0" refreshError="1"/>
      <sheetData sheetId="1" refreshError="1"/>
      <sheetData sheetId="2" refreshError="1">
        <row r="3">
          <cell r="A3">
            <v>42370</v>
          </cell>
        </row>
        <row r="4">
          <cell r="A4">
            <v>42456</v>
          </cell>
        </row>
        <row r="5">
          <cell r="A5">
            <v>42457</v>
          </cell>
        </row>
        <row r="6">
          <cell r="A6">
            <v>42491</v>
          </cell>
        </row>
        <row r="7">
          <cell r="A7">
            <v>42498</v>
          </cell>
        </row>
        <row r="8">
          <cell r="A8">
            <v>42495</v>
          </cell>
        </row>
        <row r="9">
          <cell r="A9">
            <v>42505</v>
          </cell>
        </row>
        <row r="10">
          <cell r="A10">
            <v>42506</v>
          </cell>
        </row>
        <row r="11">
          <cell r="A11">
            <v>42565</v>
          </cell>
        </row>
        <row r="12">
          <cell r="A12">
            <v>42597</v>
          </cell>
        </row>
        <row r="13">
          <cell r="A13">
            <v>42675</v>
          </cell>
        </row>
        <row r="14">
          <cell r="A14">
            <v>42685</v>
          </cell>
        </row>
        <row r="15">
          <cell r="A15">
            <v>42729</v>
          </cell>
        </row>
      </sheetData>
      <sheetData sheetId="3" refreshError="1"/>
      <sheetData sheetId="4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PLANNING"/>
      <sheetName val="CONGES"/>
      <sheetName val="Remplaçants"/>
      <sheetName val="JOURSFERIES"/>
      <sheetName val="Feuil2"/>
    </sheetNames>
    <sheetDataSet>
      <sheetData sheetId="0"/>
      <sheetData sheetId="1"/>
      <sheetData sheetId="2"/>
      <sheetData sheetId="3"/>
      <sheetData sheetId="4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5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PLANNING"/>
      <sheetName val="CONGES"/>
      <sheetName val="Remplaçants"/>
      <sheetName val="JOURSFERIES"/>
      <sheetName val="Feuil2"/>
    </sheetNames>
    <sheetDataSet>
      <sheetData sheetId="0"/>
      <sheetData sheetId="1"/>
      <sheetData sheetId="2"/>
      <sheetData sheetId="3"/>
      <sheetData sheetId="4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5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1"/>
      <sheetName val="Pl0197"/>
      <sheetName val="Module1"/>
      <sheetName val="Macro1"/>
      <sheetName val="Module2"/>
      <sheetName val="Feuil1"/>
      <sheetName val="Feuil2"/>
      <sheetName val="Feuil3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ominiquemerlindenis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:I31"/>
  <sheetViews>
    <sheetView showGridLines="0" workbookViewId="0">
      <selection activeCell="B13" sqref="B13:H13"/>
    </sheetView>
  </sheetViews>
  <sheetFormatPr baseColWidth="10" defaultRowHeight="11.25" x14ac:dyDescent="0.15"/>
  <cols>
    <col min="1" max="1" width="5.7109375" style="20" bestFit="1" customWidth="1"/>
    <col min="2" max="2" width="5.42578125" style="20" customWidth="1"/>
    <col min="3" max="5" width="11.42578125" style="20"/>
    <col min="6" max="6" width="9.28515625" style="20" customWidth="1"/>
    <col min="7" max="7" width="13.5703125" style="20" customWidth="1"/>
    <col min="8" max="8" width="33.5703125" style="20" customWidth="1"/>
    <col min="9" max="16384" width="11.42578125" style="20"/>
  </cols>
  <sheetData>
    <row r="1" spans="1:9" ht="12.75" x14ac:dyDescent="0.2">
      <c r="A1" s="3"/>
    </row>
    <row r="2" spans="1:9" ht="15" x14ac:dyDescent="0.2">
      <c r="B2" s="119" t="s">
        <v>26</v>
      </c>
      <c r="C2" s="119"/>
      <c r="D2" s="119"/>
      <c r="E2" s="119"/>
      <c r="F2" s="119"/>
      <c r="G2" s="119"/>
      <c r="H2" s="119"/>
      <c r="I2" s="3"/>
    </row>
    <row r="5" spans="1:9" ht="12.75" x14ac:dyDescent="0.2">
      <c r="B5" s="121" t="s">
        <v>74</v>
      </c>
      <c r="C5" s="121"/>
      <c r="D5" s="121"/>
      <c r="E5" s="121"/>
      <c r="F5" s="121"/>
      <c r="G5" s="121"/>
      <c r="H5" s="121"/>
    </row>
    <row r="7" spans="1:9" ht="12.75" x14ac:dyDescent="0.2">
      <c r="B7" s="120" t="s">
        <v>71</v>
      </c>
      <c r="C7" s="120"/>
      <c r="D7" s="120"/>
      <c r="E7" s="120"/>
      <c r="F7" s="120"/>
      <c r="G7" s="120"/>
      <c r="H7" s="120"/>
      <c r="I7" s="21"/>
    </row>
    <row r="8" spans="1:9" ht="12.75" x14ac:dyDescent="0.2">
      <c r="I8" s="21"/>
    </row>
    <row r="9" spans="1:9" x14ac:dyDescent="0.15">
      <c r="B9" s="120" t="s">
        <v>72</v>
      </c>
      <c r="C9" s="120"/>
      <c r="D9" s="120"/>
      <c r="E9" s="120"/>
      <c r="F9" s="120"/>
      <c r="G9" s="120"/>
      <c r="H9" s="120"/>
    </row>
    <row r="11" spans="1:9" x14ac:dyDescent="0.15">
      <c r="B11" s="120" t="s">
        <v>73</v>
      </c>
      <c r="C11" s="120"/>
      <c r="D11" s="120"/>
      <c r="E11" s="120"/>
      <c r="F11" s="120"/>
      <c r="G11" s="120"/>
      <c r="H11" s="120"/>
    </row>
    <row r="12" spans="1:9" x14ac:dyDescent="0.15">
      <c r="B12" s="22"/>
    </row>
    <row r="13" spans="1:9" x14ac:dyDescent="0.15">
      <c r="B13" s="120" t="s">
        <v>75</v>
      </c>
      <c r="C13" s="120"/>
      <c r="D13" s="120"/>
      <c r="E13" s="120"/>
      <c r="F13" s="120"/>
      <c r="G13" s="120"/>
      <c r="H13" s="120"/>
    </row>
    <row r="14" spans="1:9" x14ac:dyDescent="0.15">
      <c r="A14" s="23"/>
    </row>
    <row r="15" spans="1:9" x14ac:dyDescent="0.15">
      <c r="B15" s="24"/>
      <c r="C15" s="25"/>
      <c r="D15" s="25"/>
      <c r="E15" s="25"/>
      <c r="F15" s="26"/>
      <c r="G15" s="26"/>
      <c r="H15" s="27"/>
    </row>
    <row r="16" spans="1:9" ht="12.75" x14ac:dyDescent="0.2">
      <c r="B16" s="28"/>
      <c r="C16" s="29" t="s">
        <v>27</v>
      </c>
      <c r="D16" s="30"/>
      <c r="E16" s="29" t="s">
        <v>28</v>
      </c>
      <c r="F16" s="31"/>
      <c r="G16" s="32" t="s">
        <v>29</v>
      </c>
      <c r="H16" s="33"/>
    </row>
    <row r="17" spans="1:8" ht="12.75" x14ac:dyDescent="0.2">
      <c r="B17" s="28"/>
      <c r="C17" s="29" t="s">
        <v>30</v>
      </c>
      <c r="D17" s="30"/>
      <c r="E17" s="29" t="s">
        <v>31</v>
      </c>
      <c r="F17" s="31"/>
      <c r="G17" s="31"/>
      <c r="H17" s="33"/>
    </row>
    <row r="18" spans="1:8" ht="12.75" x14ac:dyDescent="0.2">
      <c r="B18" s="28"/>
      <c r="C18" s="29" t="s">
        <v>32</v>
      </c>
      <c r="D18" s="30"/>
      <c r="E18" s="29" t="s">
        <v>33</v>
      </c>
      <c r="F18" s="31"/>
      <c r="G18" s="32"/>
      <c r="H18" s="33"/>
    </row>
    <row r="19" spans="1:8" ht="12.75" x14ac:dyDescent="0.2">
      <c r="B19" s="28"/>
      <c r="C19" s="29" t="s">
        <v>34</v>
      </c>
      <c r="D19" s="30"/>
      <c r="E19" s="29" t="s">
        <v>35</v>
      </c>
      <c r="F19" s="34"/>
      <c r="G19" s="34"/>
      <c r="H19" s="35"/>
    </row>
    <row r="20" spans="1:8" ht="12.75" x14ac:dyDescent="0.2">
      <c r="B20" s="28"/>
      <c r="C20" s="29" t="s">
        <v>36</v>
      </c>
      <c r="D20" s="30"/>
      <c r="E20" s="29" t="s">
        <v>37</v>
      </c>
      <c r="F20" s="30"/>
      <c r="G20" s="30"/>
      <c r="H20" s="36"/>
    </row>
    <row r="21" spans="1:8" ht="12.75" x14ac:dyDescent="0.2">
      <c r="B21" s="28"/>
      <c r="C21" s="29" t="s">
        <v>38</v>
      </c>
      <c r="D21" s="30"/>
      <c r="E21" s="29" t="s">
        <v>39</v>
      </c>
      <c r="F21" s="30"/>
      <c r="G21" s="30"/>
      <c r="H21" s="36"/>
    </row>
    <row r="22" spans="1:8" x14ac:dyDescent="0.15">
      <c r="B22" s="37"/>
      <c r="C22" s="38"/>
      <c r="D22" s="38"/>
      <c r="E22" s="38"/>
      <c r="F22" s="38"/>
      <c r="G22" s="38"/>
      <c r="H22" s="39"/>
    </row>
    <row r="23" spans="1:8" x14ac:dyDescent="0.15">
      <c r="A23" s="42"/>
      <c r="B23" s="40"/>
      <c r="C23" s="40"/>
      <c r="D23" s="41"/>
      <c r="E23" s="41"/>
      <c r="F23" s="41"/>
      <c r="G23" s="41"/>
      <c r="H23" s="41"/>
    </row>
    <row r="25" spans="1:8" x14ac:dyDescent="0.15">
      <c r="A25" s="42"/>
    </row>
    <row r="26" spans="1:8" s="45" customFormat="1" x14ac:dyDescent="0.15">
      <c r="A26" s="43"/>
      <c r="B26" s="42" t="s">
        <v>40</v>
      </c>
      <c r="C26" s="42"/>
      <c r="D26" s="20"/>
      <c r="E26" s="20"/>
      <c r="F26" s="20"/>
      <c r="G26" s="20"/>
      <c r="H26" s="20"/>
    </row>
    <row r="27" spans="1:8" ht="12.75" x14ac:dyDescent="0.2">
      <c r="B27" s="44" t="s">
        <v>41</v>
      </c>
      <c r="C27" s="43"/>
      <c r="D27" s="45"/>
      <c r="E27" s="45"/>
      <c r="F27" s="45"/>
      <c r="G27" s="45"/>
      <c r="H27" s="45"/>
    </row>
    <row r="28" spans="1:8" x14ac:dyDescent="0.15">
      <c r="B28" s="46"/>
    </row>
    <row r="31" spans="1:8" x14ac:dyDescent="0.15">
      <c r="B31" s="20" t="s">
        <v>42</v>
      </c>
    </row>
  </sheetData>
  <mergeCells count="6">
    <mergeCell ref="B13:H13"/>
    <mergeCell ref="B2:H2"/>
    <mergeCell ref="B7:H7"/>
    <mergeCell ref="B5:H5"/>
    <mergeCell ref="B9:H9"/>
    <mergeCell ref="B11:H11"/>
  </mergeCells>
  <hyperlinks>
    <hyperlink ref="B27" r:id="rId1"/>
    <hyperlink ref="C16" location="Janvier!A1" display="Janvier!A1"/>
    <hyperlink ref="C17" location="Février!A1" display="Février!A1"/>
    <hyperlink ref="C18" location="Mars!A1" display="Mars!A1"/>
    <hyperlink ref="G16" location="Recap!A1" display="Recap annuel"/>
    <hyperlink ref="C19" location="Avril!A1" display="Avril!A1"/>
    <hyperlink ref="C20" location="Mai!A1" display="Mai!A1"/>
    <hyperlink ref="C21" location="Juin!A1" display="Juin!A1"/>
    <hyperlink ref="E16" location="Juillet!A1" display="Juillet!A1"/>
    <hyperlink ref="E21" location="Déc!A1" display="Déc!A1"/>
    <hyperlink ref="E20" location="Nov!A1" display="Nov"/>
    <hyperlink ref="E17" location="Aout!A1" display="Aout!A1"/>
    <hyperlink ref="E18" location="Sept!A1" display="Sept!A1"/>
    <hyperlink ref="E19" location="Oct!A1" display="Oct!A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17"/>
  <sheetViews>
    <sheetView tabSelected="1" zoomScale="85" zoomScaleNormal="85" workbookViewId="0">
      <selection activeCell="E17" sqref="E17"/>
    </sheetView>
  </sheetViews>
  <sheetFormatPr baseColWidth="10" defaultRowHeight="16.5" x14ac:dyDescent="0.3"/>
  <cols>
    <col min="1" max="1" width="3.28515625" customWidth="1"/>
    <col min="2" max="2" width="19.85546875" customWidth="1"/>
    <col min="3" max="3" width="0" style="2" hidden="1" customWidth="1"/>
    <col min="4" max="4" width="17" customWidth="1"/>
    <col min="5" max="35" width="5.7109375" customWidth="1"/>
    <col min="36" max="43" width="7.7109375" style="52" customWidth="1"/>
  </cols>
  <sheetData>
    <row r="1" spans="1:43" ht="35.1" customHeight="1" thickBot="1" x14ac:dyDescent="0.35">
      <c r="A1" s="167">
        <v>7</v>
      </c>
      <c r="B1" s="167"/>
      <c r="C1" s="1" t="s">
        <v>0</v>
      </c>
      <c r="G1" s="169"/>
      <c r="H1" s="169"/>
      <c r="I1" s="12"/>
      <c r="J1" s="12"/>
      <c r="K1" s="12"/>
      <c r="L1" s="12"/>
      <c r="M1" s="15"/>
      <c r="N1" s="14"/>
      <c r="T1" s="47"/>
      <c r="U1" s="153"/>
      <c r="V1" s="153"/>
      <c r="W1" s="153"/>
      <c r="X1" s="48"/>
      <c r="Y1" s="15"/>
      <c r="Z1" s="15"/>
    </row>
    <row r="2" spans="1:43" ht="35.1" customHeight="1" thickBot="1" x14ac:dyDescent="0.35">
      <c r="A2" s="168"/>
      <c r="B2" s="168"/>
      <c r="C2" s="1" t="s">
        <v>1</v>
      </c>
      <c r="E2" s="170">
        <f>E5</f>
        <v>42552</v>
      </c>
      <c r="F2" s="171"/>
      <c r="G2" s="171"/>
      <c r="H2" s="171"/>
      <c r="I2" s="171"/>
      <c r="J2" s="171"/>
      <c r="K2" s="171"/>
      <c r="L2" s="171"/>
      <c r="M2" s="154">
        <f>JOURSFERIES!A1</f>
        <v>2016</v>
      </c>
      <c r="N2" s="154"/>
      <c r="O2" s="154"/>
      <c r="P2" s="155"/>
      <c r="T2" s="47"/>
      <c r="U2" s="153"/>
      <c r="V2" s="153"/>
      <c r="W2" s="153"/>
      <c r="X2" s="49"/>
      <c r="Y2" s="15"/>
      <c r="Z2" s="15"/>
    </row>
    <row r="3" spans="1:43" ht="30" customHeight="1" x14ac:dyDescent="0.3">
      <c r="A3" s="166"/>
      <c r="B3" s="166"/>
      <c r="C3" s="1" t="s">
        <v>2</v>
      </c>
      <c r="D3" s="17">
        <f ca="1">TODAY()</f>
        <v>42564</v>
      </c>
      <c r="G3" s="169"/>
      <c r="H3" s="169"/>
      <c r="I3" s="12"/>
      <c r="J3" s="12"/>
      <c r="K3" s="12"/>
      <c r="L3" s="12"/>
      <c r="M3" s="15"/>
      <c r="N3" s="14"/>
      <c r="T3" s="47"/>
      <c r="U3" s="153"/>
      <c r="V3" s="153"/>
      <c r="W3" s="153"/>
      <c r="X3" s="49"/>
      <c r="Y3" s="15"/>
      <c r="Z3" s="15"/>
    </row>
    <row r="4" spans="1:43" ht="12" customHeight="1" x14ac:dyDescent="0.3">
      <c r="C4" s="1"/>
      <c r="G4" s="10"/>
      <c r="H4" s="11"/>
      <c r="I4" s="12"/>
      <c r="J4" s="12"/>
      <c r="K4" s="12"/>
      <c r="L4" s="12"/>
      <c r="M4" s="13"/>
      <c r="N4" s="13"/>
      <c r="O4" s="13"/>
    </row>
    <row r="5" spans="1:43" s="58" customFormat="1" ht="50.1" customHeight="1" x14ac:dyDescent="0.3">
      <c r="A5" s="156"/>
      <c r="B5" s="157" t="s">
        <v>25</v>
      </c>
      <c r="C5" s="158"/>
      <c r="D5" s="159"/>
      <c r="E5" s="57">
        <f>DATE(JOURSFERIES!ANNEEDEREFERENCE,$A$1,1)</f>
        <v>42552</v>
      </c>
      <c r="F5" s="57">
        <f>E5+1</f>
        <v>42553</v>
      </c>
      <c r="G5" s="57">
        <f t="shared" ref="G5" si="0">F5+1</f>
        <v>42554</v>
      </c>
      <c r="H5" s="57">
        <f t="shared" ref="H5" si="1">G5+1</f>
        <v>42555</v>
      </c>
      <c r="I5" s="57">
        <f t="shared" ref="I5" si="2">H5+1</f>
        <v>42556</v>
      </c>
      <c r="J5" s="57">
        <f t="shared" ref="J5" si="3">I5+1</f>
        <v>42557</v>
      </c>
      <c r="K5" s="57">
        <f t="shared" ref="K5" si="4">J5+1</f>
        <v>42558</v>
      </c>
      <c r="L5" s="57">
        <f t="shared" ref="L5" si="5">K5+1</f>
        <v>42559</v>
      </c>
      <c r="M5" s="57">
        <f t="shared" ref="M5" si="6">L5+1</f>
        <v>42560</v>
      </c>
      <c r="N5" s="57">
        <f t="shared" ref="N5" si="7">M5+1</f>
        <v>42561</v>
      </c>
      <c r="O5" s="57">
        <f t="shared" ref="O5" si="8">N5+1</f>
        <v>42562</v>
      </c>
      <c r="P5" s="57">
        <f t="shared" ref="P5" si="9">O5+1</f>
        <v>42563</v>
      </c>
      <c r="Q5" s="57">
        <f t="shared" ref="Q5" si="10">P5+1</f>
        <v>42564</v>
      </c>
      <c r="R5" s="57">
        <f t="shared" ref="R5" si="11">Q5+1</f>
        <v>42565</v>
      </c>
      <c r="S5" s="57">
        <f t="shared" ref="S5" si="12">R5+1</f>
        <v>42566</v>
      </c>
      <c r="T5" s="57">
        <f t="shared" ref="T5" si="13">S5+1</f>
        <v>42567</v>
      </c>
      <c r="U5" s="57">
        <f t="shared" ref="U5" si="14">T5+1</f>
        <v>42568</v>
      </c>
      <c r="V5" s="57">
        <f t="shared" ref="V5" si="15">U5+1</f>
        <v>42569</v>
      </c>
      <c r="W5" s="57">
        <f t="shared" ref="W5" si="16">V5+1</f>
        <v>42570</v>
      </c>
      <c r="X5" s="57">
        <f t="shared" ref="X5" si="17">W5+1</f>
        <v>42571</v>
      </c>
      <c r="Y5" s="57">
        <f t="shared" ref="Y5" si="18">X5+1</f>
        <v>42572</v>
      </c>
      <c r="Z5" s="57">
        <f t="shared" ref="Z5" si="19">Y5+1</f>
        <v>42573</v>
      </c>
      <c r="AA5" s="57">
        <f t="shared" ref="AA5" si="20">Z5+1</f>
        <v>42574</v>
      </c>
      <c r="AB5" s="57">
        <f t="shared" ref="AB5" si="21">AA5+1</f>
        <v>42575</v>
      </c>
      <c r="AC5" s="57">
        <f t="shared" ref="AC5" si="22">AB5+1</f>
        <v>42576</v>
      </c>
      <c r="AD5" s="57">
        <f t="shared" ref="AD5" si="23">AC5+1</f>
        <v>42577</v>
      </c>
      <c r="AE5" s="57">
        <f t="shared" ref="AE5" si="24">AD5+1</f>
        <v>42578</v>
      </c>
      <c r="AF5" s="57">
        <f t="shared" ref="AF5" si="25">AE5+1</f>
        <v>42579</v>
      </c>
      <c r="AG5" s="57">
        <f>AF5+1</f>
        <v>42580</v>
      </c>
      <c r="AH5" s="57">
        <f t="shared" ref="AH5" si="26">AG5+1</f>
        <v>42581</v>
      </c>
      <c r="AI5" s="57">
        <f>AH5+1</f>
        <v>42582</v>
      </c>
      <c r="AJ5" s="124" t="s">
        <v>44</v>
      </c>
      <c r="AK5" s="125"/>
      <c r="AL5" s="125"/>
      <c r="AM5" s="125"/>
      <c r="AN5" s="125"/>
      <c r="AO5" s="125"/>
      <c r="AP5" s="125"/>
      <c r="AQ5" s="125"/>
    </row>
    <row r="6" spans="1:43" s="56" customFormat="1" x14ac:dyDescent="0.3">
      <c r="A6" s="156"/>
      <c r="B6" s="160"/>
      <c r="C6" s="161"/>
      <c r="D6" s="162"/>
      <c r="E6" s="55" t="str">
        <f t="shared" ref="E6:AI6" si="27">IF(E8="L","S "&amp;WEEKNUM(E5),"")</f>
        <v/>
      </c>
      <c r="F6" s="55" t="str">
        <f t="shared" si="27"/>
        <v/>
      </c>
      <c r="G6" s="55" t="str">
        <f t="shared" si="27"/>
        <v/>
      </c>
      <c r="H6" s="55" t="str">
        <f t="shared" si="27"/>
        <v>S 28</v>
      </c>
      <c r="I6" s="55" t="str">
        <f t="shared" si="27"/>
        <v/>
      </c>
      <c r="J6" s="55" t="str">
        <f t="shared" si="27"/>
        <v/>
      </c>
      <c r="K6" s="55" t="str">
        <f t="shared" si="27"/>
        <v/>
      </c>
      <c r="L6" s="55" t="str">
        <f t="shared" si="27"/>
        <v/>
      </c>
      <c r="M6" s="55" t="str">
        <f t="shared" si="27"/>
        <v/>
      </c>
      <c r="N6" s="55" t="str">
        <f t="shared" si="27"/>
        <v/>
      </c>
      <c r="O6" s="55" t="str">
        <f t="shared" si="27"/>
        <v>S 29</v>
      </c>
      <c r="P6" s="55" t="str">
        <f t="shared" si="27"/>
        <v/>
      </c>
      <c r="Q6" s="55" t="str">
        <f t="shared" si="27"/>
        <v/>
      </c>
      <c r="R6" s="55" t="str">
        <f t="shared" si="27"/>
        <v/>
      </c>
      <c r="S6" s="55" t="str">
        <f t="shared" si="27"/>
        <v/>
      </c>
      <c r="T6" s="55" t="str">
        <f t="shared" si="27"/>
        <v/>
      </c>
      <c r="U6" s="55" t="str">
        <f t="shared" si="27"/>
        <v/>
      </c>
      <c r="V6" s="55" t="str">
        <f t="shared" si="27"/>
        <v>S 30</v>
      </c>
      <c r="W6" s="55" t="str">
        <f t="shared" si="27"/>
        <v/>
      </c>
      <c r="X6" s="55" t="str">
        <f t="shared" si="27"/>
        <v/>
      </c>
      <c r="Y6" s="55" t="str">
        <f t="shared" si="27"/>
        <v/>
      </c>
      <c r="Z6" s="55" t="str">
        <f t="shared" si="27"/>
        <v/>
      </c>
      <c r="AA6" s="55" t="str">
        <f t="shared" si="27"/>
        <v/>
      </c>
      <c r="AB6" s="55" t="str">
        <f t="shared" si="27"/>
        <v/>
      </c>
      <c r="AC6" s="55" t="str">
        <f t="shared" si="27"/>
        <v>S 31</v>
      </c>
      <c r="AD6" s="55" t="str">
        <f t="shared" si="27"/>
        <v/>
      </c>
      <c r="AE6" s="55" t="str">
        <f t="shared" si="27"/>
        <v/>
      </c>
      <c r="AF6" s="55" t="str">
        <f t="shared" si="27"/>
        <v/>
      </c>
      <c r="AG6" s="55" t="str">
        <f t="shared" si="27"/>
        <v/>
      </c>
      <c r="AH6" s="55" t="str">
        <f t="shared" si="27"/>
        <v/>
      </c>
      <c r="AI6" s="55" t="str">
        <f t="shared" si="27"/>
        <v/>
      </c>
      <c r="AJ6" s="126" t="str">
        <f>'[1]code absences'!$A$3</f>
        <v>CP</v>
      </c>
      <c r="AK6" s="129" t="str">
        <f>'[1]code absences'!$A$4</f>
        <v>MAL</v>
      </c>
      <c r="AL6" s="132" t="str">
        <f>'[1]code absences'!$A$5</f>
        <v>MAT</v>
      </c>
      <c r="AM6" s="135" t="str">
        <f>'[1]code absences'!$A$6</f>
        <v>CX</v>
      </c>
      <c r="AN6" s="138" t="str">
        <f>'[1]code absences'!$A$7</f>
        <v>CPA</v>
      </c>
      <c r="AO6" s="141" t="str">
        <f>'[1]code absences'!$A$8</f>
        <v>ABNR</v>
      </c>
      <c r="AP6" s="132" t="str">
        <f>'[1]code absences'!$A$9</f>
        <v>CPAT</v>
      </c>
      <c r="AQ6" s="144" t="str">
        <f>'[1]code absences'!$A$10</f>
        <v>DJ</v>
      </c>
    </row>
    <row r="7" spans="1:43" ht="20.100000000000001" customHeight="1" x14ac:dyDescent="0.3">
      <c r="A7" s="156"/>
      <c r="B7" s="160"/>
      <c r="C7" s="161"/>
      <c r="D7" s="162"/>
      <c r="E7" s="18">
        <f>DATE($A$2,$A$1,1)</f>
        <v>183</v>
      </c>
      <c r="F7" s="18">
        <f>E7+1</f>
        <v>184</v>
      </c>
      <c r="G7" s="18">
        <f t="shared" ref="G7:AI7" si="28">F7+1</f>
        <v>185</v>
      </c>
      <c r="H7" s="18">
        <f t="shared" si="28"/>
        <v>186</v>
      </c>
      <c r="I7" s="18">
        <f t="shared" si="28"/>
        <v>187</v>
      </c>
      <c r="J7" s="18">
        <f t="shared" si="28"/>
        <v>188</v>
      </c>
      <c r="K7" s="18">
        <f t="shared" si="28"/>
        <v>189</v>
      </c>
      <c r="L7" s="18">
        <f t="shared" si="28"/>
        <v>190</v>
      </c>
      <c r="M7" s="18">
        <f t="shared" si="28"/>
        <v>191</v>
      </c>
      <c r="N7" s="18">
        <f t="shared" si="28"/>
        <v>192</v>
      </c>
      <c r="O7" s="18">
        <f t="shared" si="28"/>
        <v>193</v>
      </c>
      <c r="P7" s="18">
        <f t="shared" si="28"/>
        <v>194</v>
      </c>
      <c r="Q7" s="18">
        <f t="shared" si="28"/>
        <v>195</v>
      </c>
      <c r="R7" s="18">
        <f t="shared" si="28"/>
        <v>196</v>
      </c>
      <c r="S7" s="18">
        <f t="shared" si="28"/>
        <v>197</v>
      </c>
      <c r="T7" s="18">
        <f t="shared" si="28"/>
        <v>198</v>
      </c>
      <c r="U7" s="18">
        <f t="shared" si="28"/>
        <v>199</v>
      </c>
      <c r="V7" s="18">
        <f t="shared" si="28"/>
        <v>200</v>
      </c>
      <c r="W7" s="18">
        <f t="shared" si="28"/>
        <v>201</v>
      </c>
      <c r="X7" s="18">
        <f t="shared" si="28"/>
        <v>202</v>
      </c>
      <c r="Y7" s="18">
        <f t="shared" si="28"/>
        <v>203</v>
      </c>
      <c r="Z7" s="18">
        <f t="shared" si="28"/>
        <v>204</v>
      </c>
      <c r="AA7" s="18">
        <f t="shared" si="28"/>
        <v>205</v>
      </c>
      <c r="AB7" s="18">
        <f t="shared" si="28"/>
        <v>206</v>
      </c>
      <c r="AC7" s="18">
        <f t="shared" si="28"/>
        <v>207</v>
      </c>
      <c r="AD7" s="18">
        <f t="shared" si="28"/>
        <v>208</v>
      </c>
      <c r="AE7" s="18">
        <f t="shared" si="28"/>
        <v>209</v>
      </c>
      <c r="AF7" s="18">
        <f t="shared" si="28"/>
        <v>210</v>
      </c>
      <c r="AG7" s="18">
        <f t="shared" si="28"/>
        <v>211</v>
      </c>
      <c r="AH7" s="18">
        <f t="shared" si="28"/>
        <v>212</v>
      </c>
      <c r="AI7" s="18">
        <f t="shared" si="28"/>
        <v>213</v>
      </c>
      <c r="AJ7" s="127"/>
      <c r="AK7" s="130"/>
      <c r="AL7" s="133"/>
      <c r="AM7" s="136"/>
      <c r="AN7" s="139"/>
      <c r="AO7" s="142"/>
      <c r="AP7" s="133"/>
      <c r="AQ7" s="145"/>
    </row>
    <row r="8" spans="1:43" ht="20.100000000000001" customHeight="1" x14ac:dyDescent="0.3">
      <c r="A8" s="156"/>
      <c r="B8" s="163"/>
      <c r="C8" s="164"/>
      <c r="D8" s="165"/>
      <c r="E8" s="19" t="str">
        <f>CHOOSE(WEEKDAY(E5),"D","L","M","M","J","V","S")</f>
        <v>V</v>
      </c>
      <c r="F8" s="19" t="str">
        <f t="shared" ref="F8:AI8" si="29">CHOOSE(WEEKDAY(F5),"D","L","M","M","J","V","S")</f>
        <v>S</v>
      </c>
      <c r="G8" s="19" t="str">
        <f t="shared" si="29"/>
        <v>D</v>
      </c>
      <c r="H8" s="19" t="str">
        <f t="shared" si="29"/>
        <v>L</v>
      </c>
      <c r="I8" s="19" t="str">
        <f t="shared" si="29"/>
        <v>M</v>
      </c>
      <c r="J8" s="19" t="str">
        <f t="shared" si="29"/>
        <v>M</v>
      </c>
      <c r="K8" s="19" t="str">
        <f t="shared" si="29"/>
        <v>J</v>
      </c>
      <c r="L8" s="19" t="str">
        <f t="shared" si="29"/>
        <v>V</v>
      </c>
      <c r="M8" s="19" t="str">
        <f t="shared" si="29"/>
        <v>S</v>
      </c>
      <c r="N8" s="19" t="str">
        <f t="shared" si="29"/>
        <v>D</v>
      </c>
      <c r="O8" s="19" t="str">
        <f t="shared" si="29"/>
        <v>L</v>
      </c>
      <c r="P8" s="19" t="str">
        <f t="shared" si="29"/>
        <v>M</v>
      </c>
      <c r="Q8" s="19" t="str">
        <f t="shared" si="29"/>
        <v>M</v>
      </c>
      <c r="R8" s="19" t="str">
        <f t="shared" si="29"/>
        <v>J</v>
      </c>
      <c r="S8" s="19" t="str">
        <f t="shared" si="29"/>
        <v>V</v>
      </c>
      <c r="T8" s="19" t="str">
        <f t="shared" si="29"/>
        <v>S</v>
      </c>
      <c r="U8" s="19" t="str">
        <f t="shared" si="29"/>
        <v>D</v>
      </c>
      <c r="V8" s="19" t="str">
        <f t="shared" si="29"/>
        <v>L</v>
      </c>
      <c r="W8" s="19" t="str">
        <f t="shared" si="29"/>
        <v>M</v>
      </c>
      <c r="X8" s="19" t="str">
        <f t="shared" si="29"/>
        <v>M</v>
      </c>
      <c r="Y8" s="19" t="str">
        <f t="shared" si="29"/>
        <v>J</v>
      </c>
      <c r="Z8" s="19" t="str">
        <f t="shared" si="29"/>
        <v>V</v>
      </c>
      <c r="AA8" s="19" t="str">
        <f t="shared" si="29"/>
        <v>S</v>
      </c>
      <c r="AB8" s="19" t="str">
        <f t="shared" si="29"/>
        <v>D</v>
      </c>
      <c r="AC8" s="19" t="str">
        <f t="shared" si="29"/>
        <v>L</v>
      </c>
      <c r="AD8" s="19" t="str">
        <f t="shared" si="29"/>
        <v>M</v>
      </c>
      <c r="AE8" s="19" t="str">
        <f t="shared" si="29"/>
        <v>M</v>
      </c>
      <c r="AF8" s="19" t="str">
        <f t="shared" si="29"/>
        <v>J</v>
      </c>
      <c r="AG8" s="19" t="str">
        <f t="shared" si="29"/>
        <v>V</v>
      </c>
      <c r="AH8" s="19" t="str">
        <f t="shared" si="29"/>
        <v>S</v>
      </c>
      <c r="AI8" s="19" t="str">
        <f t="shared" si="29"/>
        <v>D</v>
      </c>
      <c r="AJ8" s="128"/>
      <c r="AK8" s="131"/>
      <c r="AL8" s="134"/>
      <c r="AM8" s="137"/>
      <c r="AN8" s="140"/>
      <c r="AO8" s="143"/>
      <c r="AP8" s="134"/>
      <c r="AQ8" s="146"/>
    </row>
    <row r="9" spans="1:43" s="50" customFormat="1" ht="20.100000000000001" customHeight="1" x14ac:dyDescent="0.25">
      <c r="A9" s="122" t="s">
        <v>76</v>
      </c>
      <c r="B9" s="123"/>
      <c r="C9" s="123"/>
      <c r="D9" s="123"/>
      <c r="E9" s="123"/>
      <c r="F9" s="123"/>
      <c r="G9" s="123"/>
      <c r="H9" s="123"/>
      <c r="I9" s="123"/>
      <c r="J9" s="123"/>
      <c r="K9" s="123"/>
      <c r="L9" s="123"/>
      <c r="M9" s="123"/>
      <c r="N9" s="123"/>
      <c r="O9" s="123"/>
      <c r="P9" s="123"/>
      <c r="Q9" s="123"/>
      <c r="R9" s="123"/>
      <c r="S9" s="123"/>
      <c r="T9" s="123"/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3"/>
      <c r="AH9" s="123"/>
      <c r="AI9" s="123"/>
      <c r="AJ9" s="123"/>
      <c r="AK9" s="123"/>
      <c r="AL9" s="123"/>
      <c r="AM9" s="123"/>
      <c r="AN9" s="123"/>
      <c r="AO9" s="123"/>
      <c r="AP9" s="123"/>
      <c r="AQ9" s="123"/>
    </row>
    <row r="10" spans="1:43" s="50" customFormat="1" ht="24.95" customHeight="1" x14ac:dyDescent="0.25">
      <c r="A10" s="150"/>
      <c r="B10" s="51"/>
      <c r="C10" s="51"/>
      <c r="D10" s="51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114">
        <f>COUNTIF($E10:$AI10,AJ$6)</f>
        <v>0</v>
      </c>
      <c r="AK10" s="115">
        <f t="shared" ref="AK10:AQ16" si="30">COUNTIF($E10:$AI10,AK$6)</f>
        <v>0</v>
      </c>
      <c r="AL10" s="116">
        <f t="shared" si="30"/>
        <v>0</v>
      </c>
      <c r="AM10" s="118">
        <f t="shared" si="30"/>
        <v>0</v>
      </c>
      <c r="AN10" s="113">
        <f t="shared" si="30"/>
        <v>0</v>
      </c>
      <c r="AO10" s="117">
        <f t="shared" si="30"/>
        <v>0</v>
      </c>
      <c r="AP10" s="116">
        <f t="shared" si="30"/>
        <v>0</v>
      </c>
      <c r="AQ10" s="112">
        <f t="shared" si="30"/>
        <v>0</v>
      </c>
    </row>
    <row r="11" spans="1:43" s="50" customFormat="1" ht="24.95" customHeight="1" x14ac:dyDescent="0.25">
      <c r="A11" s="151"/>
      <c r="B11" s="51"/>
      <c r="C11" s="51"/>
      <c r="D11" s="51"/>
      <c r="E11" s="54"/>
      <c r="F11" s="54"/>
      <c r="G11" s="54"/>
      <c r="H11" s="54" t="s">
        <v>45</v>
      </c>
      <c r="I11" s="54" t="s">
        <v>45</v>
      </c>
      <c r="J11" s="54" t="s">
        <v>45</v>
      </c>
      <c r="K11" s="54" t="s">
        <v>45</v>
      </c>
      <c r="L11" s="54" t="s">
        <v>45</v>
      </c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114">
        <f t="shared" ref="AJ11:AJ16" si="31">COUNTIF($E11:$AI11,AJ$6)</f>
        <v>5</v>
      </c>
      <c r="AK11" s="115">
        <f t="shared" si="30"/>
        <v>0</v>
      </c>
      <c r="AL11" s="116">
        <f t="shared" si="30"/>
        <v>0</v>
      </c>
      <c r="AM11" s="118">
        <f t="shared" si="30"/>
        <v>0</v>
      </c>
      <c r="AN11" s="113">
        <f t="shared" si="30"/>
        <v>0</v>
      </c>
      <c r="AO11" s="117">
        <f t="shared" si="30"/>
        <v>0</v>
      </c>
      <c r="AP11" s="116">
        <f t="shared" si="30"/>
        <v>0</v>
      </c>
      <c r="AQ11" s="112">
        <f t="shared" si="30"/>
        <v>0</v>
      </c>
    </row>
    <row r="12" spans="1:43" s="50" customFormat="1" ht="24.95" customHeight="1" x14ac:dyDescent="0.25">
      <c r="A12" s="151"/>
      <c r="B12" s="51"/>
      <c r="C12" s="51"/>
      <c r="D12" s="51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114">
        <f t="shared" si="31"/>
        <v>0</v>
      </c>
      <c r="AK12" s="115">
        <f t="shared" si="30"/>
        <v>0</v>
      </c>
      <c r="AL12" s="116">
        <f t="shared" si="30"/>
        <v>0</v>
      </c>
      <c r="AM12" s="118">
        <f t="shared" si="30"/>
        <v>0</v>
      </c>
      <c r="AN12" s="113">
        <f t="shared" si="30"/>
        <v>0</v>
      </c>
      <c r="AO12" s="117">
        <f t="shared" si="30"/>
        <v>0</v>
      </c>
      <c r="AP12" s="116">
        <f t="shared" si="30"/>
        <v>0</v>
      </c>
      <c r="AQ12" s="112">
        <f t="shared" si="30"/>
        <v>0</v>
      </c>
    </row>
    <row r="13" spans="1:43" s="50" customFormat="1" ht="24.95" customHeight="1" x14ac:dyDescent="0.25">
      <c r="A13" s="151"/>
      <c r="B13" s="51"/>
      <c r="C13" s="51"/>
      <c r="D13" s="51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114">
        <f t="shared" si="31"/>
        <v>0</v>
      </c>
      <c r="AK13" s="115">
        <f t="shared" si="30"/>
        <v>0</v>
      </c>
      <c r="AL13" s="116">
        <f t="shared" si="30"/>
        <v>0</v>
      </c>
      <c r="AM13" s="118">
        <f t="shared" si="30"/>
        <v>0</v>
      </c>
      <c r="AN13" s="113">
        <f t="shared" si="30"/>
        <v>0</v>
      </c>
      <c r="AO13" s="117">
        <f t="shared" si="30"/>
        <v>0</v>
      </c>
      <c r="AP13" s="116">
        <f t="shared" si="30"/>
        <v>0</v>
      </c>
      <c r="AQ13" s="112">
        <f t="shared" si="30"/>
        <v>0</v>
      </c>
    </row>
    <row r="14" spans="1:43" s="50" customFormat="1" ht="24.95" customHeight="1" x14ac:dyDescent="0.25">
      <c r="A14" s="151"/>
      <c r="B14" s="51"/>
      <c r="C14" s="51"/>
      <c r="D14" s="51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114">
        <f t="shared" si="31"/>
        <v>0</v>
      </c>
      <c r="AK14" s="115">
        <f t="shared" si="30"/>
        <v>0</v>
      </c>
      <c r="AL14" s="116">
        <f t="shared" si="30"/>
        <v>0</v>
      </c>
      <c r="AM14" s="118">
        <f t="shared" si="30"/>
        <v>0</v>
      </c>
      <c r="AN14" s="113">
        <f t="shared" si="30"/>
        <v>0</v>
      </c>
      <c r="AO14" s="117">
        <f t="shared" si="30"/>
        <v>0</v>
      </c>
      <c r="AP14" s="116">
        <f t="shared" si="30"/>
        <v>0</v>
      </c>
      <c r="AQ14" s="112">
        <f t="shared" si="30"/>
        <v>0</v>
      </c>
    </row>
    <row r="15" spans="1:43" s="50" customFormat="1" ht="24.95" customHeight="1" x14ac:dyDescent="0.25">
      <c r="A15" s="151"/>
      <c r="B15" s="51"/>
      <c r="C15" s="51"/>
      <c r="D15" s="51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114">
        <f t="shared" si="31"/>
        <v>0</v>
      </c>
      <c r="AK15" s="115">
        <f t="shared" si="30"/>
        <v>0</v>
      </c>
      <c r="AL15" s="116">
        <f t="shared" si="30"/>
        <v>0</v>
      </c>
      <c r="AM15" s="118">
        <f t="shared" si="30"/>
        <v>0</v>
      </c>
      <c r="AN15" s="113">
        <f t="shared" si="30"/>
        <v>0</v>
      </c>
      <c r="AO15" s="117">
        <f t="shared" si="30"/>
        <v>0</v>
      </c>
      <c r="AP15" s="116">
        <f t="shared" si="30"/>
        <v>0</v>
      </c>
      <c r="AQ15" s="112">
        <f t="shared" si="30"/>
        <v>0</v>
      </c>
    </row>
    <row r="16" spans="1:43" s="50" customFormat="1" ht="24.95" customHeight="1" x14ac:dyDescent="0.25">
      <c r="A16" s="152"/>
      <c r="B16" s="51"/>
      <c r="C16" s="51"/>
      <c r="D16" s="51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114">
        <f t="shared" si="31"/>
        <v>0</v>
      </c>
      <c r="AK16" s="115">
        <f t="shared" si="30"/>
        <v>0</v>
      </c>
      <c r="AL16" s="116">
        <f t="shared" si="30"/>
        <v>0</v>
      </c>
      <c r="AM16" s="118">
        <f t="shared" si="30"/>
        <v>0</v>
      </c>
      <c r="AN16" s="113">
        <f t="shared" si="30"/>
        <v>0</v>
      </c>
      <c r="AO16" s="117">
        <f t="shared" si="30"/>
        <v>0</v>
      </c>
      <c r="AP16" s="116">
        <f t="shared" si="30"/>
        <v>0</v>
      </c>
      <c r="AQ16" s="112">
        <f t="shared" si="30"/>
        <v>0</v>
      </c>
    </row>
    <row r="17" spans="1:43" s="101" customFormat="1" ht="18" customHeight="1" x14ac:dyDescent="0.25">
      <c r="A17" s="147" t="s">
        <v>43</v>
      </c>
      <c r="B17" s="148"/>
      <c r="C17" s="148"/>
      <c r="D17" s="149"/>
      <c r="E17" s="100">
        <f>COUNTBLANK(E10:E16)</f>
        <v>7</v>
      </c>
      <c r="F17" s="100">
        <f t="shared" ref="F17:AI17" si="32">COUNTBLANK(F10:F16)</f>
        <v>7</v>
      </c>
      <c r="G17" s="100">
        <f t="shared" si="32"/>
        <v>7</v>
      </c>
      <c r="H17" s="100">
        <f t="shared" si="32"/>
        <v>6</v>
      </c>
      <c r="I17" s="100">
        <f t="shared" si="32"/>
        <v>6</v>
      </c>
      <c r="J17" s="100">
        <f t="shared" si="32"/>
        <v>6</v>
      </c>
      <c r="K17" s="100">
        <f t="shared" si="32"/>
        <v>6</v>
      </c>
      <c r="L17" s="100">
        <f t="shared" si="32"/>
        <v>6</v>
      </c>
      <c r="M17" s="100">
        <f t="shared" si="32"/>
        <v>7</v>
      </c>
      <c r="N17" s="100">
        <f t="shared" si="32"/>
        <v>7</v>
      </c>
      <c r="O17" s="100">
        <f t="shared" si="32"/>
        <v>7</v>
      </c>
      <c r="P17" s="100">
        <f t="shared" si="32"/>
        <v>7</v>
      </c>
      <c r="Q17" s="100">
        <f t="shared" si="32"/>
        <v>7</v>
      </c>
      <c r="R17" s="100">
        <f t="shared" si="32"/>
        <v>7</v>
      </c>
      <c r="S17" s="100">
        <f t="shared" si="32"/>
        <v>7</v>
      </c>
      <c r="T17" s="100">
        <f t="shared" si="32"/>
        <v>7</v>
      </c>
      <c r="U17" s="100">
        <f t="shared" si="32"/>
        <v>7</v>
      </c>
      <c r="V17" s="100">
        <f t="shared" si="32"/>
        <v>7</v>
      </c>
      <c r="W17" s="100">
        <f t="shared" si="32"/>
        <v>7</v>
      </c>
      <c r="X17" s="100">
        <f t="shared" si="32"/>
        <v>7</v>
      </c>
      <c r="Y17" s="100">
        <f t="shared" si="32"/>
        <v>7</v>
      </c>
      <c r="Z17" s="100">
        <f t="shared" si="32"/>
        <v>7</v>
      </c>
      <c r="AA17" s="100">
        <f t="shared" si="32"/>
        <v>7</v>
      </c>
      <c r="AB17" s="100">
        <f t="shared" si="32"/>
        <v>7</v>
      </c>
      <c r="AC17" s="100">
        <f t="shared" si="32"/>
        <v>7</v>
      </c>
      <c r="AD17" s="100">
        <f t="shared" si="32"/>
        <v>7</v>
      </c>
      <c r="AE17" s="100">
        <f t="shared" si="32"/>
        <v>7</v>
      </c>
      <c r="AF17" s="100">
        <f t="shared" si="32"/>
        <v>7</v>
      </c>
      <c r="AG17" s="100">
        <f t="shared" si="32"/>
        <v>7</v>
      </c>
      <c r="AH17" s="100">
        <f t="shared" si="32"/>
        <v>7</v>
      </c>
      <c r="AI17" s="100">
        <f t="shared" si="32"/>
        <v>7</v>
      </c>
      <c r="AJ17" s="53"/>
      <c r="AK17" s="53"/>
      <c r="AL17" s="53"/>
      <c r="AM17" s="53"/>
      <c r="AN17" s="53"/>
      <c r="AO17" s="53"/>
      <c r="AP17" s="53"/>
      <c r="AQ17" s="53"/>
    </row>
  </sheetData>
  <mergeCells count="24">
    <mergeCell ref="A17:D17"/>
    <mergeCell ref="A10:A16"/>
    <mergeCell ref="U1:W1"/>
    <mergeCell ref="U2:W2"/>
    <mergeCell ref="U3:W3"/>
    <mergeCell ref="M2:P2"/>
    <mergeCell ref="A5:A8"/>
    <mergeCell ref="B5:D8"/>
    <mergeCell ref="A3:B3"/>
    <mergeCell ref="A1:B1"/>
    <mergeCell ref="A2:B2"/>
    <mergeCell ref="G1:H1"/>
    <mergeCell ref="G3:H3"/>
    <mergeCell ref="E2:L2"/>
    <mergeCell ref="A9:AQ9"/>
    <mergeCell ref="AJ5:AQ5"/>
    <mergeCell ref="AJ6:AJ8"/>
    <mergeCell ref="AK6:AK8"/>
    <mergeCell ref="AL6:AL8"/>
    <mergeCell ref="AM6:AM8"/>
    <mergeCell ref="AN6:AN8"/>
    <mergeCell ref="AO6:AO8"/>
    <mergeCell ref="AP6:AP8"/>
    <mergeCell ref="AQ6:AQ8"/>
  </mergeCells>
  <conditionalFormatting sqref="E5:AI8 E10:AI17">
    <cfRule type="expression" dxfId="20" priority="20">
      <formula>OR(E$5=JOURSFERIES)</formula>
    </cfRule>
    <cfRule type="expression" dxfId="19" priority="24">
      <formula>WEEKDAY(E$5)=1</formula>
    </cfRule>
    <cfRule type="expression" dxfId="18" priority="25">
      <formula>WEEKDAY(E$5)=7</formula>
    </cfRule>
  </conditionalFormatting>
  <conditionalFormatting sqref="E5:AI5">
    <cfRule type="cellIs" dxfId="17" priority="18" operator="equal">
      <formula>$D$3</formula>
    </cfRule>
  </conditionalFormatting>
  <conditionalFormatting sqref="E6:AI6">
    <cfRule type="containsText" dxfId="16" priority="17" operator="containsText" text="S">
      <formula>NOT(ISERROR(SEARCH("S",E6)))</formula>
    </cfRule>
  </conditionalFormatting>
  <conditionalFormatting sqref="AJ6:AQ6 AJ10:AQ17">
    <cfRule type="expression" dxfId="15" priority="34" stopIfTrue="1">
      <formula>COUNTIF(jours_fériés,AJ$6)&gt;0</formula>
    </cfRule>
  </conditionalFormatting>
  <conditionalFormatting sqref="AJ6:AQ6">
    <cfRule type="expression" dxfId="14" priority="38" stopIfTrue="1">
      <formula>WEEKDAY(AJ$6,2)&gt;5</formula>
    </cfRule>
  </conditionalFormatting>
  <conditionalFormatting sqref="AJ6:AQ6">
    <cfRule type="expression" dxfId="13" priority="39" stopIfTrue="1">
      <formula>WEEKDAY(#REF!,2)&gt;7</formula>
    </cfRule>
  </conditionalFormatting>
  <conditionalFormatting sqref="E10:AI17">
    <cfRule type="cellIs" dxfId="12" priority="4" operator="equal">
      <formula>"DJ"</formula>
    </cfRule>
    <cfRule type="cellIs" dxfId="11" priority="5" operator="equal">
      <formula>"CPAT"</formula>
    </cfRule>
    <cfRule type="cellIs" dxfId="10" priority="6" operator="equal">
      <formula>"ABNR"</formula>
    </cfRule>
    <cfRule type="cellIs" dxfId="9" priority="7" operator="equal">
      <formula>"CPA"</formula>
    </cfRule>
    <cfRule type="cellIs" dxfId="8" priority="9" operator="equal">
      <formula>"CX"</formula>
    </cfRule>
    <cfRule type="cellIs" dxfId="7" priority="10" operator="equal">
      <formula>"MAT"</formula>
    </cfRule>
    <cfRule type="cellIs" dxfId="6" priority="11" operator="equal">
      <formula>"MAL"</formula>
    </cfRule>
    <cfRule type="cellIs" dxfId="5" priority="12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1285875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87"/>
  <sheetViews>
    <sheetView workbookViewId="0">
      <selection activeCell="A16" sqref="A16:XFD88"/>
    </sheetView>
  </sheetViews>
  <sheetFormatPr baseColWidth="10" defaultRowHeight="16.5" x14ac:dyDescent="0.3"/>
  <cols>
    <col min="1" max="2" width="16.7109375" customWidth="1"/>
    <col min="3" max="12" width="6.7109375" customWidth="1"/>
  </cols>
  <sheetData>
    <row r="1" spans="1:13" ht="17.25" thickBot="1" x14ac:dyDescent="0.35">
      <c r="A1" s="60" t="s">
        <v>47</v>
      </c>
      <c r="B1" s="61">
        <v>42370</v>
      </c>
      <c r="C1" s="62"/>
      <c r="D1" s="179" t="s">
        <v>48</v>
      </c>
      <c r="E1" s="180"/>
      <c r="F1" s="180"/>
      <c r="G1" s="180"/>
      <c r="H1" s="180"/>
      <c r="I1" s="180"/>
      <c r="J1" s="181"/>
      <c r="K1" s="63"/>
      <c r="L1" s="63"/>
      <c r="M1" s="64"/>
    </row>
    <row r="2" spans="1:13" ht="17.25" thickBot="1" x14ac:dyDescent="0.35">
      <c r="A2" s="60" t="s">
        <v>49</v>
      </c>
      <c r="B2" s="61">
        <f>B1+365</f>
        <v>42735</v>
      </c>
      <c r="C2" s="62"/>
      <c r="D2" s="182"/>
      <c r="E2" s="183"/>
      <c r="F2" s="183"/>
      <c r="G2" s="183"/>
      <c r="H2" s="183"/>
      <c r="I2" s="183"/>
      <c r="J2" s="184"/>
      <c r="K2" s="63"/>
      <c r="L2" s="185" t="s">
        <v>50</v>
      </c>
      <c r="M2" s="186"/>
    </row>
    <row r="3" spans="1:13" x14ac:dyDescent="0.3">
      <c r="A3" s="60" t="s">
        <v>51</v>
      </c>
      <c r="B3" s="61">
        <f ca="1">TODAY()</f>
        <v>42564</v>
      </c>
      <c r="C3" s="62"/>
      <c r="D3" s="65"/>
      <c r="E3" s="65"/>
      <c r="F3" s="66"/>
      <c r="G3" s="66"/>
      <c r="H3" s="63"/>
      <c r="I3" s="63"/>
      <c r="J3" s="63"/>
      <c r="K3" s="63"/>
      <c r="L3" s="63"/>
      <c r="M3" s="64"/>
    </row>
    <row r="4" spans="1:13" x14ac:dyDescent="0.3">
      <c r="C4" s="63"/>
      <c r="D4" s="66"/>
      <c r="E4" s="66"/>
      <c r="F4" s="66"/>
      <c r="G4" s="66"/>
      <c r="H4" s="63"/>
      <c r="I4" s="63"/>
      <c r="J4" s="63"/>
      <c r="K4" s="63"/>
      <c r="L4" s="63"/>
      <c r="M4" s="67"/>
    </row>
    <row r="5" spans="1:13" x14ac:dyDescent="0.3">
      <c r="C5" s="187" t="s">
        <v>45</v>
      </c>
      <c r="D5" s="187"/>
      <c r="E5" s="187"/>
      <c r="F5" s="188" t="s">
        <v>52</v>
      </c>
      <c r="G5" s="189" t="s">
        <v>46</v>
      </c>
      <c r="H5" s="190" t="s">
        <v>53</v>
      </c>
      <c r="I5" s="191" t="s">
        <v>54</v>
      </c>
      <c r="J5" s="192" t="s">
        <v>55</v>
      </c>
      <c r="K5" s="189" t="s">
        <v>56</v>
      </c>
      <c r="L5" s="193" t="s">
        <v>57</v>
      </c>
      <c r="M5" s="174" t="s">
        <v>58</v>
      </c>
    </row>
    <row r="6" spans="1:13" x14ac:dyDescent="0.3">
      <c r="C6" s="68" t="s">
        <v>59</v>
      </c>
      <c r="D6" s="68" t="s">
        <v>60</v>
      </c>
      <c r="E6" s="68" t="s">
        <v>61</v>
      </c>
      <c r="F6" s="188"/>
      <c r="G6" s="189"/>
      <c r="H6" s="190"/>
      <c r="I6" s="191"/>
      <c r="J6" s="192"/>
      <c r="K6" s="189"/>
      <c r="L6" s="193"/>
      <c r="M6" s="174"/>
    </row>
    <row r="7" spans="1:13" x14ac:dyDescent="0.3">
      <c r="A7" s="69"/>
      <c r="B7" s="70"/>
      <c r="C7" s="71"/>
      <c r="D7" s="72"/>
      <c r="E7" s="72"/>
      <c r="F7" s="72"/>
      <c r="G7" s="73"/>
      <c r="H7" s="74"/>
      <c r="I7" s="74"/>
      <c r="J7" s="74"/>
      <c r="K7" s="75"/>
      <c r="L7" s="74"/>
      <c r="M7" s="76"/>
    </row>
    <row r="8" spans="1:13" x14ac:dyDescent="0.3">
      <c r="A8" s="77"/>
      <c r="B8" s="78"/>
      <c r="C8" s="79">
        <v>25</v>
      </c>
      <c r="D8" s="80">
        <f>SUM(janvier!AJ10)</f>
        <v>0</v>
      </c>
      <c r="E8" s="80">
        <f>C8-D8</f>
        <v>25</v>
      </c>
      <c r="F8" s="81">
        <f>SUM(janvier!AK10)</f>
        <v>0</v>
      </c>
      <c r="G8" s="82">
        <f>SUM(janvier!AL10)</f>
        <v>0</v>
      </c>
      <c r="H8" s="83">
        <f>SUM(janvier!AM10)</f>
        <v>0</v>
      </c>
      <c r="I8" s="84">
        <f>SUM(janvier!AN10)</f>
        <v>0</v>
      </c>
      <c r="J8" s="85">
        <f>SUM(janvier!AO10)</f>
        <v>0</v>
      </c>
      <c r="K8" s="82">
        <f>SUM(janvier!AP10)</f>
        <v>0</v>
      </c>
      <c r="L8" s="86">
        <f>SUM(janvier!AQ10)</f>
        <v>0</v>
      </c>
      <c r="M8" s="87">
        <f t="shared" ref="M8:M14" si="0">NETWORKDAYS($B$1,$B$2,JoursFerie)-(D8+F8+G8+H8+I8+J8+K8+L8)</f>
        <v>253</v>
      </c>
    </row>
    <row r="9" spans="1:13" x14ac:dyDescent="0.3">
      <c r="A9" s="77"/>
      <c r="B9" s="78"/>
      <c r="C9" s="79">
        <v>25</v>
      </c>
      <c r="D9" s="80">
        <f>SUM(janvier!AJ11)</f>
        <v>5</v>
      </c>
      <c r="E9" s="80">
        <f t="shared" ref="E9:E14" si="1">C9-D9</f>
        <v>20</v>
      </c>
      <c r="F9" s="81">
        <f>SUM(janvier!AK11)</f>
        <v>0</v>
      </c>
      <c r="G9" s="82">
        <f>SUM(janvier!AL11)</f>
        <v>0</v>
      </c>
      <c r="H9" s="83">
        <f>SUM(janvier!AM11)</f>
        <v>0</v>
      </c>
      <c r="I9" s="84">
        <f>SUM(janvier!AN11)</f>
        <v>0</v>
      </c>
      <c r="J9" s="85">
        <f>SUM(janvier!AO11)</f>
        <v>0</v>
      </c>
      <c r="K9" s="82">
        <f>SUM(janvier!AP11)</f>
        <v>0</v>
      </c>
      <c r="L9" s="86">
        <f>SUM(janvier!AQ11)</f>
        <v>0</v>
      </c>
      <c r="M9" s="87">
        <f t="shared" si="0"/>
        <v>248</v>
      </c>
    </row>
    <row r="10" spans="1:13" x14ac:dyDescent="0.3">
      <c r="A10" s="77"/>
      <c r="B10" s="78"/>
      <c r="C10" s="79">
        <v>25</v>
      </c>
      <c r="D10" s="80">
        <f>SUM(janvier!AJ12)</f>
        <v>0</v>
      </c>
      <c r="E10" s="80">
        <f t="shared" si="1"/>
        <v>25</v>
      </c>
      <c r="F10" s="81">
        <f>SUM(janvier!AK12)</f>
        <v>0</v>
      </c>
      <c r="G10" s="82">
        <f>SUM(janvier!AL12)</f>
        <v>0</v>
      </c>
      <c r="H10" s="83">
        <f>SUM(janvier!AM12)</f>
        <v>0</v>
      </c>
      <c r="I10" s="84">
        <f>SUM(janvier!AN12)</f>
        <v>0</v>
      </c>
      <c r="J10" s="85">
        <f>SUM(janvier!AO12)</f>
        <v>0</v>
      </c>
      <c r="K10" s="82">
        <f>SUM(janvier!AP12)</f>
        <v>0</v>
      </c>
      <c r="L10" s="86">
        <f>SUM(janvier!AQ12)</f>
        <v>0</v>
      </c>
      <c r="M10" s="87">
        <f t="shared" si="0"/>
        <v>253</v>
      </c>
    </row>
    <row r="11" spans="1:13" x14ac:dyDescent="0.3">
      <c r="A11" s="77"/>
      <c r="B11" s="78"/>
      <c r="C11" s="79">
        <v>25</v>
      </c>
      <c r="D11" s="80">
        <f>SUM(janvier!AJ13)</f>
        <v>0</v>
      </c>
      <c r="E11" s="80">
        <f t="shared" si="1"/>
        <v>25</v>
      </c>
      <c r="F11" s="81">
        <f>SUM(janvier!AK13)</f>
        <v>0</v>
      </c>
      <c r="G11" s="82">
        <f>SUM(janvier!AL13)</f>
        <v>0</v>
      </c>
      <c r="H11" s="83">
        <f>SUM(janvier!AM13)</f>
        <v>0</v>
      </c>
      <c r="I11" s="84">
        <f>SUM(janvier!AN13)</f>
        <v>0</v>
      </c>
      <c r="J11" s="85">
        <f>SUM(janvier!AO13)</f>
        <v>0</v>
      </c>
      <c r="K11" s="82">
        <f>SUM(janvier!AP13)</f>
        <v>0</v>
      </c>
      <c r="L11" s="86">
        <f>SUM(janvier!AQ13)</f>
        <v>0</v>
      </c>
      <c r="M11" s="87">
        <f t="shared" si="0"/>
        <v>253</v>
      </c>
    </row>
    <row r="12" spans="1:13" x14ac:dyDescent="0.3">
      <c r="A12" s="77"/>
      <c r="B12" s="78"/>
      <c r="C12" s="79">
        <v>25</v>
      </c>
      <c r="D12" s="80">
        <f>SUM(janvier!AJ14)</f>
        <v>0</v>
      </c>
      <c r="E12" s="80">
        <f t="shared" si="1"/>
        <v>25</v>
      </c>
      <c r="F12" s="81">
        <f>SUM(janvier!AK14)</f>
        <v>0</v>
      </c>
      <c r="G12" s="82">
        <f>SUM(janvier!AL14)</f>
        <v>0</v>
      </c>
      <c r="H12" s="83">
        <f>SUM(janvier!AM14)</f>
        <v>0</v>
      </c>
      <c r="I12" s="84">
        <f>SUM(janvier!AN14)</f>
        <v>0</v>
      </c>
      <c r="J12" s="85">
        <f>SUM(janvier!AO14)</f>
        <v>0</v>
      </c>
      <c r="K12" s="82">
        <f>SUM(janvier!AP14)</f>
        <v>0</v>
      </c>
      <c r="L12" s="86">
        <f>SUM(janvier!AQ14)</f>
        <v>0</v>
      </c>
      <c r="M12" s="87">
        <f t="shared" si="0"/>
        <v>253</v>
      </c>
    </row>
    <row r="13" spans="1:13" x14ac:dyDescent="0.3">
      <c r="A13" s="77"/>
      <c r="B13" s="78"/>
      <c r="C13" s="79">
        <v>25</v>
      </c>
      <c r="D13" s="80">
        <f>SUM(janvier!AJ15)</f>
        <v>0</v>
      </c>
      <c r="E13" s="80">
        <f t="shared" si="1"/>
        <v>25</v>
      </c>
      <c r="F13" s="81">
        <f>SUM(janvier!AK15)</f>
        <v>0</v>
      </c>
      <c r="G13" s="82">
        <f>SUM(janvier!AL15)</f>
        <v>0</v>
      </c>
      <c r="H13" s="83">
        <f>SUM(janvier!AM15)</f>
        <v>0</v>
      </c>
      <c r="I13" s="84">
        <f>SUM(janvier!AN15)</f>
        <v>0</v>
      </c>
      <c r="J13" s="85">
        <f>SUM(janvier!AO15)</f>
        <v>0</v>
      </c>
      <c r="K13" s="82">
        <f>SUM(janvier!AP15)</f>
        <v>0</v>
      </c>
      <c r="L13" s="86">
        <f>SUM(janvier!AQ15)</f>
        <v>0</v>
      </c>
      <c r="M13" s="87">
        <f t="shared" si="0"/>
        <v>253</v>
      </c>
    </row>
    <row r="14" spans="1:13" x14ac:dyDescent="0.3">
      <c r="A14" s="77"/>
      <c r="B14" s="78"/>
      <c r="C14" s="79">
        <v>25</v>
      </c>
      <c r="D14" s="80">
        <f>SUM(janvier!AJ16)</f>
        <v>0</v>
      </c>
      <c r="E14" s="80">
        <f t="shared" si="1"/>
        <v>25</v>
      </c>
      <c r="F14" s="81">
        <f>SUM(janvier!AK16)</f>
        <v>0</v>
      </c>
      <c r="G14" s="82">
        <f>SUM(janvier!AL16)</f>
        <v>0</v>
      </c>
      <c r="H14" s="83">
        <f>SUM(janvier!AM16)</f>
        <v>0</v>
      </c>
      <c r="I14" s="84">
        <f>SUM(janvier!AN16)</f>
        <v>0</v>
      </c>
      <c r="J14" s="85">
        <f>SUM(janvier!AO16)</f>
        <v>0</v>
      </c>
      <c r="K14" s="82">
        <f>SUM(janvier!AP16)</f>
        <v>0</v>
      </c>
      <c r="L14" s="86">
        <f>SUM(janvier!AQ16)</f>
        <v>0</v>
      </c>
      <c r="M14" s="87">
        <f t="shared" si="0"/>
        <v>253</v>
      </c>
    </row>
    <row r="15" spans="1:13" x14ac:dyDescent="0.3">
      <c r="A15" s="175"/>
      <c r="B15" s="176"/>
      <c r="C15" s="74"/>
      <c r="D15" s="72"/>
      <c r="E15" s="72"/>
      <c r="F15" s="72"/>
      <c r="G15" s="72"/>
      <c r="H15" s="74"/>
      <c r="I15" s="74"/>
      <c r="J15" s="74"/>
      <c r="K15" s="72"/>
      <c r="L15" s="74"/>
      <c r="M15" s="87"/>
    </row>
    <row r="16" spans="1:13" x14ac:dyDescent="0.3">
      <c r="A16" s="88"/>
      <c r="B16" s="89"/>
      <c r="C16" s="90"/>
      <c r="D16" s="72"/>
      <c r="E16" s="72"/>
      <c r="F16" s="72"/>
      <c r="G16" s="72"/>
      <c r="H16" s="74"/>
      <c r="I16" s="74"/>
      <c r="J16" s="74"/>
      <c r="K16" s="72"/>
      <c r="L16" s="74"/>
      <c r="M16" s="87"/>
    </row>
    <row r="17" spans="1:13" x14ac:dyDescent="0.3">
      <c r="A17" s="77"/>
      <c r="B17" s="78"/>
      <c r="C17" s="79"/>
      <c r="D17" s="91"/>
      <c r="E17" s="91"/>
      <c r="F17" s="92"/>
      <c r="G17" s="93"/>
      <c r="H17" s="94"/>
      <c r="I17" s="95"/>
      <c r="J17" s="96"/>
      <c r="K17" s="93"/>
      <c r="L17" s="97"/>
      <c r="M17" s="87"/>
    </row>
    <row r="18" spans="1:13" x14ac:dyDescent="0.3">
      <c r="A18" s="77"/>
      <c r="B18" s="78"/>
      <c r="C18" s="79"/>
      <c r="D18" s="91"/>
      <c r="E18" s="91"/>
      <c r="F18" s="92"/>
      <c r="G18" s="93"/>
      <c r="H18" s="94"/>
      <c r="I18" s="95"/>
      <c r="J18" s="96"/>
      <c r="K18" s="93"/>
      <c r="L18" s="97"/>
      <c r="M18" s="87"/>
    </row>
    <row r="19" spans="1:13" x14ac:dyDescent="0.3">
      <c r="A19" s="177"/>
      <c r="B19" s="178"/>
      <c r="C19" s="98"/>
      <c r="D19" s="72"/>
      <c r="E19" s="72"/>
      <c r="F19" s="72"/>
      <c r="G19" s="72"/>
      <c r="H19" s="74"/>
      <c r="I19" s="74"/>
      <c r="J19" s="74"/>
      <c r="K19" s="72"/>
      <c r="L19" s="74"/>
      <c r="M19" s="87"/>
    </row>
    <row r="20" spans="1:13" x14ac:dyDescent="0.3">
      <c r="A20" s="88"/>
      <c r="B20" s="89"/>
      <c r="C20" s="90"/>
      <c r="D20" s="72"/>
      <c r="E20" s="72"/>
      <c r="F20" s="72"/>
      <c r="G20" s="72"/>
      <c r="H20" s="74"/>
      <c r="I20" s="74"/>
      <c r="J20" s="74"/>
      <c r="K20" s="72"/>
      <c r="L20" s="74"/>
      <c r="M20" s="87"/>
    </row>
    <row r="21" spans="1:13" x14ac:dyDescent="0.3">
      <c r="A21" s="77"/>
      <c r="B21" s="78"/>
      <c r="C21" s="79"/>
      <c r="D21" s="91"/>
      <c r="E21" s="91"/>
      <c r="F21" s="92"/>
      <c r="G21" s="93"/>
      <c r="H21" s="94"/>
      <c r="I21" s="95"/>
      <c r="J21" s="96"/>
      <c r="K21" s="93"/>
      <c r="L21" s="97"/>
      <c r="M21" s="87"/>
    </row>
    <row r="22" spans="1:13" x14ac:dyDescent="0.3">
      <c r="A22" s="77"/>
      <c r="B22" s="78"/>
      <c r="C22" s="79"/>
      <c r="D22" s="91"/>
      <c r="E22" s="91"/>
      <c r="F22" s="92"/>
      <c r="G22" s="93"/>
      <c r="H22" s="94"/>
      <c r="I22" s="95"/>
      <c r="J22" s="96"/>
      <c r="K22" s="93"/>
      <c r="L22" s="97"/>
      <c r="M22" s="87"/>
    </row>
    <row r="23" spans="1:13" x14ac:dyDescent="0.3">
      <c r="A23" s="77"/>
      <c r="B23" s="78"/>
      <c r="C23" s="79"/>
      <c r="D23" s="91"/>
      <c r="E23" s="91"/>
      <c r="F23" s="92"/>
      <c r="G23" s="93"/>
      <c r="H23" s="94"/>
      <c r="I23" s="95"/>
      <c r="J23" s="96"/>
      <c r="K23" s="93"/>
      <c r="L23" s="97"/>
      <c r="M23" s="87"/>
    </row>
    <row r="24" spans="1:13" x14ac:dyDescent="0.3">
      <c r="A24" s="77"/>
      <c r="B24" s="78"/>
      <c r="C24" s="79"/>
      <c r="D24" s="91"/>
      <c r="E24" s="91"/>
      <c r="F24" s="92"/>
      <c r="G24" s="93"/>
      <c r="H24" s="94"/>
      <c r="I24" s="95"/>
      <c r="J24" s="96"/>
      <c r="K24" s="93"/>
      <c r="L24" s="97"/>
      <c r="M24" s="87"/>
    </row>
    <row r="25" spans="1:13" x14ac:dyDescent="0.3">
      <c r="A25" s="77"/>
      <c r="B25" s="78"/>
      <c r="C25" s="79"/>
      <c r="D25" s="91"/>
      <c r="E25" s="91"/>
      <c r="F25" s="92"/>
      <c r="G25" s="93"/>
      <c r="H25" s="94"/>
      <c r="I25" s="95"/>
      <c r="J25" s="96"/>
      <c r="K25" s="93"/>
      <c r="L25" s="97"/>
      <c r="M25" s="87"/>
    </row>
    <row r="26" spans="1:13" x14ac:dyDescent="0.3">
      <c r="A26" s="177"/>
      <c r="B26" s="178"/>
      <c r="C26" s="98"/>
      <c r="D26" s="72"/>
      <c r="E26" s="72"/>
      <c r="F26" s="72"/>
      <c r="G26" s="72"/>
      <c r="H26" s="74"/>
      <c r="I26" s="74"/>
      <c r="J26" s="74"/>
      <c r="K26" s="72"/>
      <c r="L26" s="74"/>
      <c r="M26" s="87"/>
    </row>
    <row r="27" spans="1:13" x14ac:dyDescent="0.3">
      <c r="A27" s="88"/>
      <c r="B27" s="89"/>
      <c r="C27" s="90"/>
      <c r="D27" s="72"/>
      <c r="E27" s="72"/>
      <c r="F27" s="72"/>
      <c r="G27" s="72"/>
      <c r="H27" s="74"/>
      <c r="I27" s="74"/>
      <c r="J27" s="74"/>
      <c r="K27" s="72"/>
      <c r="L27" s="74"/>
      <c r="M27" s="87"/>
    </row>
    <row r="28" spans="1:13" x14ac:dyDescent="0.3">
      <c r="A28" s="77"/>
      <c r="B28" s="78"/>
      <c r="C28" s="79"/>
      <c r="D28" s="91"/>
      <c r="E28" s="91"/>
      <c r="F28" s="92"/>
      <c r="G28" s="93"/>
      <c r="H28" s="94"/>
      <c r="I28" s="95"/>
      <c r="J28" s="96"/>
      <c r="K28" s="93"/>
      <c r="L28" s="97"/>
      <c r="M28" s="87"/>
    </row>
    <row r="29" spans="1:13" x14ac:dyDescent="0.3">
      <c r="A29" s="77"/>
      <c r="B29" s="78"/>
      <c r="C29" s="79"/>
      <c r="D29" s="91"/>
      <c r="E29" s="91"/>
      <c r="F29" s="92"/>
      <c r="G29" s="93"/>
      <c r="H29" s="94"/>
      <c r="I29" s="95"/>
      <c r="J29" s="96"/>
      <c r="K29" s="93"/>
      <c r="L29" s="97"/>
      <c r="M29" s="87"/>
    </row>
    <row r="30" spans="1:13" x14ac:dyDescent="0.3">
      <c r="A30" s="77"/>
      <c r="B30" s="78"/>
      <c r="C30" s="79"/>
      <c r="D30" s="91"/>
      <c r="E30" s="91"/>
      <c r="F30" s="92"/>
      <c r="G30" s="93"/>
      <c r="H30" s="94"/>
      <c r="I30" s="95"/>
      <c r="J30" s="96"/>
      <c r="K30" s="93"/>
      <c r="L30" s="97"/>
      <c r="M30" s="87"/>
    </row>
    <row r="31" spans="1:13" x14ac:dyDescent="0.3">
      <c r="A31" s="77"/>
      <c r="B31" s="78"/>
      <c r="C31" s="79"/>
      <c r="D31" s="91"/>
      <c r="E31" s="91"/>
      <c r="F31" s="92"/>
      <c r="G31" s="93"/>
      <c r="H31" s="94"/>
      <c r="I31" s="95"/>
      <c r="J31" s="96"/>
      <c r="K31" s="93"/>
      <c r="L31" s="97"/>
      <c r="M31" s="87"/>
    </row>
    <row r="32" spans="1:13" x14ac:dyDescent="0.3">
      <c r="A32" s="77"/>
      <c r="B32" s="78"/>
      <c r="C32" s="79"/>
      <c r="D32" s="91"/>
      <c r="E32" s="91"/>
      <c r="F32" s="92"/>
      <c r="G32" s="93"/>
      <c r="H32" s="94"/>
      <c r="I32" s="95"/>
      <c r="J32" s="96"/>
      <c r="K32" s="93"/>
      <c r="L32" s="97"/>
      <c r="M32" s="87"/>
    </row>
    <row r="33" spans="1:13" x14ac:dyDescent="0.3">
      <c r="A33" s="77"/>
      <c r="B33" s="78"/>
      <c r="C33" s="79"/>
      <c r="D33" s="91"/>
      <c r="E33" s="91"/>
      <c r="F33" s="92"/>
      <c r="G33" s="93"/>
      <c r="H33" s="94"/>
      <c r="I33" s="95"/>
      <c r="J33" s="96"/>
      <c r="K33" s="93"/>
      <c r="L33" s="97"/>
      <c r="M33" s="87"/>
    </row>
    <row r="34" spans="1:13" x14ac:dyDescent="0.3">
      <c r="A34" s="177"/>
      <c r="B34" s="178"/>
      <c r="C34" s="98"/>
      <c r="D34" s="74"/>
      <c r="E34" s="74"/>
      <c r="F34" s="74"/>
      <c r="G34" s="75"/>
      <c r="H34" s="74"/>
      <c r="I34" s="74"/>
      <c r="J34" s="74"/>
      <c r="K34" s="75"/>
      <c r="L34" s="74"/>
      <c r="M34" s="87"/>
    </row>
    <row r="35" spans="1:13" x14ac:dyDescent="0.3">
      <c r="A35" s="88"/>
      <c r="B35" s="89"/>
      <c r="C35" s="90"/>
      <c r="D35" s="74"/>
      <c r="E35" s="74"/>
      <c r="F35" s="74"/>
      <c r="G35" s="75"/>
      <c r="H35" s="74"/>
      <c r="I35" s="74"/>
      <c r="J35" s="74"/>
      <c r="K35" s="75"/>
      <c r="L35" s="74"/>
      <c r="M35" s="87"/>
    </row>
    <row r="36" spans="1:13" x14ac:dyDescent="0.3">
      <c r="A36" s="77"/>
      <c r="B36" s="78"/>
      <c r="C36" s="79"/>
      <c r="D36" s="91"/>
      <c r="E36" s="91"/>
      <c r="F36" s="92"/>
      <c r="G36" s="93"/>
      <c r="H36" s="94"/>
      <c r="I36" s="95"/>
      <c r="J36" s="96"/>
      <c r="K36" s="93"/>
      <c r="L36" s="97"/>
      <c r="M36" s="87"/>
    </row>
    <row r="37" spans="1:13" x14ac:dyDescent="0.3">
      <c r="A37" s="77"/>
      <c r="B37" s="78"/>
      <c r="C37" s="79"/>
      <c r="D37" s="91"/>
      <c r="E37" s="91"/>
      <c r="F37" s="92"/>
      <c r="G37" s="93"/>
      <c r="H37" s="94"/>
      <c r="I37" s="95"/>
      <c r="J37" s="96"/>
      <c r="K37" s="93"/>
      <c r="L37" s="97"/>
      <c r="M37" s="87"/>
    </row>
    <row r="38" spans="1:13" x14ac:dyDescent="0.3">
      <c r="A38" s="77"/>
      <c r="B38" s="78"/>
      <c r="C38" s="79"/>
      <c r="D38" s="91"/>
      <c r="E38" s="91"/>
      <c r="F38" s="92"/>
      <c r="G38" s="93"/>
      <c r="H38" s="94"/>
      <c r="I38" s="95"/>
      <c r="J38" s="96"/>
      <c r="K38" s="93"/>
      <c r="L38" s="97"/>
      <c r="M38" s="87"/>
    </row>
    <row r="39" spans="1:13" x14ac:dyDescent="0.3">
      <c r="A39" s="177"/>
      <c r="B39" s="178"/>
      <c r="C39" s="98"/>
      <c r="D39" s="74"/>
      <c r="E39" s="74"/>
      <c r="F39" s="74"/>
      <c r="G39" s="75"/>
      <c r="H39" s="74"/>
      <c r="I39" s="74"/>
      <c r="J39" s="74"/>
      <c r="K39" s="75"/>
      <c r="L39" s="74"/>
      <c r="M39" s="87"/>
    </row>
    <row r="40" spans="1:13" x14ac:dyDescent="0.3">
      <c r="A40" s="88"/>
      <c r="B40" s="89"/>
      <c r="C40" s="90"/>
      <c r="D40" s="74"/>
      <c r="E40" s="74"/>
      <c r="F40" s="74"/>
      <c r="G40" s="75"/>
      <c r="H40" s="74"/>
      <c r="I40" s="74"/>
      <c r="J40" s="74"/>
      <c r="K40" s="75"/>
      <c r="L40" s="74"/>
      <c r="M40" s="87"/>
    </row>
    <row r="41" spans="1:13" x14ac:dyDescent="0.3">
      <c r="A41" s="77"/>
      <c r="B41" s="78"/>
      <c r="C41" s="79"/>
      <c r="D41" s="91"/>
      <c r="E41" s="91"/>
      <c r="F41" s="92"/>
      <c r="G41" s="93"/>
      <c r="H41" s="94"/>
      <c r="I41" s="95"/>
      <c r="J41" s="96"/>
      <c r="K41" s="93"/>
      <c r="L41" s="97"/>
      <c r="M41" s="87"/>
    </row>
    <row r="42" spans="1:13" x14ac:dyDescent="0.3">
      <c r="A42" s="77"/>
      <c r="B42" s="78"/>
      <c r="C42" s="79"/>
      <c r="D42" s="91"/>
      <c r="E42" s="91"/>
      <c r="F42" s="92"/>
      <c r="G42" s="93"/>
      <c r="H42" s="94"/>
      <c r="I42" s="95"/>
      <c r="J42" s="96"/>
      <c r="K42" s="93"/>
      <c r="L42" s="97"/>
      <c r="M42" s="87"/>
    </row>
    <row r="43" spans="1:13" x14ac:dyDescent="0.3">
      <c r="A43" s="177"/>
      <c r="B43" s="178"/>
      <c r="C43" s="98"/>
      <c r="D43" s="74"/>
      <c r="E43" s="74"/>
      <c r="F43" s="74"/>
      <c r="G43" s="75"/>
      <c r="H43" s="74"/>
      <c r="I43" s="74"/>
      <c r="J43" s="74"/>
      <c r="K43" s="75"/>
      <c r="L43" s="74"/>
      <c r="M43" s="87"/>
    </row>
    <row r="44" spans="1:13" x14ac:dyDescent="0.3">
      <c r="A44" s="88"/>
      <c r="B44" s="89"/>
      <c r="C44" s="90"/>
      <c r="D44" s="74"/>
      <c r="E44" s="74"/>
      <c r="F44" s="74"/>
      <c r="G44" s="75"/>
      <c r="H44" s="74"/>
      <c r="I44" s="74"/>
      <c r="J44" s="74"/>
      <c r="K44" s="75"/>
      <c r="L44" s="74"/>
      <c r="M44" s="87"/>
    </row>
    <row r="45" spans="1:13" x14ac:dyDescent="0.3">
      <c r="A45" s="77"/>
      <c r="B45" s="78"/>
      <c r="C45" s="79"/>
      <c r="D45" s="91"/>
      <c r="E45" s="91"/>
      <c r="F45" s="92"/>
      <c r="G45" s="93"/>
      <c r="H45" s="94"/>
      <c r="I45" s="95"/>
      <c r="J45" s="96"/>
      <c r="K45" s="93"/>
      <c r="L45" s="97"/>
      <c r="M45" s="87"/>
    </row>
    <row r="46" spans="1:13" x14ac:dyDescent="0.3">
      <c r="A46" s="77"/>
      <c r="B46" s="78"/>
      <c r="C46" s="79"/>
      <c r="D46" s="91"/>
      <c r="E46" s="91"/>
      <c r="F46" s="92"/>
      <c r="G46" s="93"/>
      <c r="H46" s="94"/>
      <c r="I46" s="95"/>
      <c r="J46" s="96"/>
      <c r="K46" s="93"/>
      <c r="L46" s="97"/>
      <c r="M46" s="87"/>
    </row>
    <row r="47" spans="1:13" x14ac:dyDescent="0.3">
      <c r="A47" s="177"/>
      <c r="B47" s="178"/>
      <c r="C47" s="98"/>
      <c r="D47" s="74"/>
      <c r="E47" s="74"/>
      <c r="F47" s="74"/>
      <c r="G47" s="75"/>
      <c r="H47" s="74"/>
      <c r="I47" s="74"/>
      <c r="J47" s="74"/>
      <c r="K47" s="75"/>
      <c r="L47" s="74"/>
      <c r="M47" s="87"/>
    </row>
    <row r="48" spans="1:13" x14ac:dyDescent="0.3">
      <c r="A48" s="88"/>
      <c r="B48" s="89"/>
      <c r="C48" s="90"/>
      <c r="D48" s="74"/>
      <c r="E48" s="74"/>
      <c r="F48" s="74"/>
      <c r="G48" s="75"/>
      <c r="H48" s="74"/>
      <c r="I48" s="74"/>
      <c r="J48" s="74"/>
      <c r="K48" s="75"/>
      <c r="L48" s="74"/>
      <c r="M48" s="87"/>
    </row>
    <row r="49" spans="1:13" x14ac:dyDescent="0.3">
      <c r="A49" s="77"/>
      <c r="B49" s="78"/>
      <c r="C49" s="79"/>
      <c r="D49" s="91"/>
      <c r="E49" s="91"/>
      <c r="F49" s="92"/>
      <c r="G49" s="93"/>
      <c r="H49" s="94"/>
      <c r="I49" s="95"/>
      <c r="J49" s="96"/>
      <c r="K49" s="93"/>
      <c r="L49" s="97"/>
      <c r="M49" s="87"/>
    </row>
    <row r="50" spans="1:13" x14ac:dyDescent="0.3">
      <c r="A50" s="77"/>
      <c r="B50" s="78"/>
      <c r="C50" s="79"/>
      <c r="D50" s="91"/>
      <c r="E50" s="91"/>
      <c r="F50" s="92"/>
      <c r="G50" s="93"/>
      <c r="H50" s="94"/>
      <c r="I50" s="95"/>
      <c r="J50" s="96"/>
      <c r="K50" s="93"/>
      <c r="L50" s="97"/>
      <c r="M50" s="87"/>
    </row>
    <row r="51" spans="1:13" x14ac:dyDescent="0.3">
      <c r="A51" s="77"/>
      <c r="B51" s="78"/>
      <c r="C51" s="79"/>
      <c r="D51" s="91"/>
      <c r="E51" s="91"/>
      <c r="F51" s="92"/>
      <c r="G51" s="93"/>
      <c r="H51" s="94"/>
      <c r="I51" s="95"/>
      <c r="J51" s="96"/>
      <c r="K51" s="93"/>
      <c r="L51" s="97"/>
      <c r="M51" s="87"/>
    </row>
    <row r="52" spans="1:13" x14ac:dyDescent="0.3">
      <c r="A52" s="177"/>
      <c r="B52" s="178"/>
      <c r="C52" s="98"/>
      <c r="D52" s="74"/>
      <c r="E52" s="74"/>
      <c r="F52" s="74"/>
      <c r="G52" s="75"/>
      <c r="H52" s="74"/>
      <c r="I52" s="74"/>
      <c r="J52" s="74"/>
      <c r="K52" s="75"/>
      <c r="L52" s="97"/>
      <c r="M52" s="87"/>
    </row>
    <row r="53" spans="1:13" x14ac:dyDescent="0.3">
      <c r="A53" s="88"/>
      <c r="B53" s="89"/>
      <c r="C53" s="90"/>
      <c r="D53" s="74"/>
      <c r="E53" s="74"/>
      <c r="F53" s="74"/>
      <c r="G53" s="75"/>
      <c r="H53" s="74"/>
      <c r="I53" s="74"/>
      <c r="J53" s="74"/>
      <c r="K53" s="75"/>
      <c r="L53" s="97"/>
      <c r="M53" s="87"/>
    </row>
    <row r="54" spans="1:13" x14ac:dyDescent="0.3">
      <c r="A54" s="77"/>
      <c r="B54" s="78"/>
      <c r="C54" s="79"/>
      <c r="D54" s="91"/>
      <c r="E54" s="91"/>
      <c r="F54" s="92"/>
      <c r="G54" s="93"/>
      <c r="H54" s="94"/>
      <c r="I54" s="95"/>
      <c r="J54" s="96"/>
      <c r="K54" s="93"/>
      <c r="L54" s="97"/>
      <c r="M54" s="87"/>
    </row>
    <row r="55" spans="1:13" x14ac:dyDescent="0.3">
      <c r="A55" s="77"/>
      <c r="B55" s="78"/>
      <c r="C55" s="79"/>
      <c r="D55" s="91"/>
      <c r="E55" s="91"/>
      <c r="F55" s="92"/>
      <c r="G55" s="93"/>
      <c r="H55" s="94"/>
      <c r="I55" s="95"/>
      <c r="J55" s="96"/>
      <c r="K55" s="93"/>
      <c r="L55" s="97"/>
      <c r="M55" s="87"/>
    </row>
    <row r="56" spans="1:13" x14ac:dyDescent="0.3">
      <c r="A56" s="77"/>
      <c r="B56" s="78"/>
      <c r="C56" s="79"/>
      <c r="D56" s="91"/>
      <c r="E56" s="91"/>
      <c r="F56" s="92"/>
      <c r="G56" s="93"/>
      <c r="H56" s="94"/>
      <c r="I56" s="95"/>
      <c r="J56" s="96"/>
      <c r="K56" s="93"/>
      <c r="L56" s="97"/>
      <c r="M56" s="87"/>
    </row>
    <row r="57" spans="1:13" x14ac:dyDescent="0.3">
      <c r="A57" s="77"/>
      <c r="B57" s="78"/>
      <c r="C57" s="79"/>
      <c r="D57" s="91"/>
      <c r="E57" s="91"/>
      <c r="F57" s="92"/>
      <c r="G57" s="93"/>
      <c r="H57" s="94"/>
      <c r="I57" s="95"/>
      <c r="J57" s="96"/>
      <c r="K57" s="93"/>
      <c r="L57" s="97"/>
      <c r="M57" s="87"/>
    </row>
    <row r="58" spans="1:13" x14ac:dyDescent="0.3">
      <c r="A58" s="77"/>
      <c r="B58" s="78"/>
      <c r="C58" s="79"/>
      <c r="D58" s="91"/>
      <c r="E58" s="91"/>
      <c r="F58" s="92"/>
      <c r="G58" s="93"/>
      <c r="H58" s="94"/>
      <c r="I58" s="95"/>
      <c r="J58" s="96"/>
      <c r="K58" s="93"/>
      <c r="L58" s="97"/>
      <c r="M58" s="87"/>
    </row>
    <row r="59" spans="1:13" x14ac:dyDescent="0.3">
      <c r="A59" s="77"/>
      <c r="B59" s="78"/>
      <c r="C59" s="79"/>
      <c r="D59" s="91"/>
      <c r="E59" s="91"/>
      <c r="F59" s="92"/>
      <c r="G59" s="93"/>
      <c r="H59" s="94"/>
      <c r="I59" s="95"/>
      <c r="J59" s="96"/>
      <c r="K59" s="93"/>
      <c r="L59" s="97"/>
      <c r="M59" s="87"/>
    </row>
    <row r="60" spans="1:13" x14ac:dyDescent="0.3">
      <c r="A60" s="77"/>
      <c r="B60" s="78"/>
      <c r="C60" s="79"/>
      <c r="D60" s="91"/>
      <c r="E60" s="91"/>
      <c r="F60" s="92"/>
      <c r="G60" s="93"/>
      <c r="H60" s="94"/>
      <c r="I60" s="95"/>
      <c r="J60" s="96"/>
      <c r="K60" s="93"/>
      <c r="L60" s="97"/>
      <c r="M60" s="87"/>
    </row>
    <row r="61" spans="1:13" x14ac:dyDescent="0.3">
      <c r="A61" s="177"/>
      <c r="B61" s="178"/>
      <c r="C61" s="98"/>
      <c r="D61" s="74"/>
      <c r="E61" s="74"/>
      <c r="F61" s="74"/>
      <c r="G61" s="75"/>
      <c r="H61" s="74"/>
      <c r="I61" s="74"/>
      <c r="J61" s="74"/>
      <c r="K61" s="75"/>
      <c r="L61" s="74"/>
      <c r="M61" s="87"/>
    </row>
    <row r="62" spans="1:13" x14ac:dyDescent="0.3">
      <c r="A62" s="88"/>
      <c r="B62" s="89"/>
      <c r="C62" s="90"/>
      <c r="D62" s="74"/>
      <c r="E62" s="74"/>
      <c r="F62" s="74"/>
      <c r="G62" s="75"/>
      <c r="H62" s="74"/>
      <c r="I62" s="74"/>
      <c r="J62" s="74"/>
      <c r="K62" s="75"/>
      <c r="L62" s="74"/>
      <c r="M62" s="87"/>
    </row>
    <row r="63" spans="1:13" x14ac:dyDescent="0.3">
      <c r="A63" s="77"/>
      <c r="B63" s="78"/>
      <c r="C63" s="79"/>
      <c r="D63" s="91"/>
      <c r="E63" s="91"/>
      <c r="F63" s="92"/>
      <c r="G63" s="93"/>
      <c r="H63" s="94"/>
      <c r="I63" s="95"/>
      <c r="J63" s="96"/>
      <c r="K63" s="93"/>
      <c r="L63" s="97"/>
      <c r="M63" s="87"/>
    </row>
    <row r="64" spans="1:13" x14ac:dyDescent="0.3">
      <c r="A64" s="77"/>
      <c r="B64" s="78"/>
      <c r="C64" s="79"/>
      <c r="D64" s="91"/>
      <c r="E64" s="91"/>
      <c r="F64" s="92"/>
      <c r="G64" s="93"/>
      <c r="H64" s="94"/>
      <c r="I64" s="95"/>
      <c r="J64" s="96"/>
      <c r="K64" s="93"/>
      <c r="L64" s="97"/>
      <c r="M64" s="87"/>
    </row>
    <row r="65" spans="1:13" x14ac:dyDescent="0.3">
      <c r="A65" s="77"/>
      <c r="B65" s="78"/>
      <c r="C65" s="79"/>
      <c r="D65" s="91"/>
      <c r="E65" s="91"/>
      <c r="F65" s="92"/>
      <c r="G65" s="93"/>
      <c r="H65" s="94"/>
      <c r="I65" s="95"/>
      <c r="J65" s="96"/>
      <c r="K65" s="93"/>
      <c r="L65" s="97"/>
      <c r="M65" s="87"/>
    </row>
    <row r="66" spans="1:13" x14ac:dyDescent="0.3">
      <c r="A66" s="77"/>
      <c r="B66" s="78"/>
      <c r="C66" s="79"/>
      <c r="D66" s="91"/>
      <c r="E66" s="91"/>
      <c r="F66" s="92"/>
      <c r="G66" s="93"/>
      <c r="H66" s="94"/>
      <c r="I66" s="95"/>
      <c r="J66" s="96"/>
      <c r="K66" s="93"/>
      <c r="L66" s="97"/>
      <c r="M66" s="87"/>
    </row>
    <row r="67" spans="1:13" x14ac:dyDescent="0.3">
      <c r="A67" s="77"/>
      <c r="B67" s="78"/>
      <c r="C67" s="79"/>
      <c r="D67" s="91"/>
      <c r="E67" s="91"/>
      <c r="F67" s="92"/>
      <c r="G67" s="93"/>
      <c r="H67" s="94"/>
      <c r="I67" s="95"/>
      <c r="J67" s="96"/>
      <c r="K67" s="93"/>
      <c r="L67" s="97"/>
      <c r="M67" s="87"/>
    </row>
    <row r="68" spans="1:13" x14ac:dyDescent="0.3">
      <c r="A68" s="77"/>
      <c r="B68" s="78"/>
      <c r="C68" s="79"/>
      <c r="D68" s="91"/>
      <c r="E68" s="91"/>
      <c r="F68" s="92"/>
      <c r="G68" s="93"/>
      <c r="H68" s="94"/>
      <c r="I68" s="95"/>
      <c r="J68" s="96"/>
      <c r="K68" s="93"/>
      <c r="L68" s="97"/>
      <c r="M68" s="87"/>
    </row>
    <row r="69" spans="1:13" x14ac:dyDescent="0.3">
      <c r="A69" s="77"/>
      <c r="B69" s="78"/>
      <c r="C69" s="79"/>
      <c r="D69" s="91"/>
      <c r="E69" s="91"/>
      <c r="F69" s="92"/>
      <c r="G69" s="93"/>
      <c r="H69" s="94"/>
      <c r="I69" s="95"/>
      <c r="J69" s="96"/>
      <c r="K69" s="93"/>
      <c r="L69" s="97"/>
      <c r="M69" s="87"/>
    </row>
    <row r="70" spans="1:13" x14ac:dyDescent="0.3">
      <c r="A70" s="77"/>
      <c r="B70" s="78"/>
      <c r="C70" s="79"/>
      <c r="D70" s="91"/>
      <c r="E70" s="91"/>
      <c r="F70" s="92"/>
      <c r="G70" s="93"/>
      <c r="H70" s="94"/>
      <c r="I70" s="95"/>
      <c r="J70" s="96"/>
      <c r="K70" s="93"/>
      <c r="L70" s="97"/>
      <c r="M70" s="87"/>
    </row>
    <row r="71" spans="1:13" x14ac:dyDescent="0.3">
      <c r="A71" s="77"/>
      <c r="B71" s="78"/>
      <c r="C71" s="79"/>
      <c r="D71" s="91"/>
      <c r="E71" s="91"/>
      <c r="F71" s="92"/>
      <c r="G71" s="93"/>
      <c r="H71" s="94"/>
      <c r="I71" s="95"/>
      <c r="J71" s="96"/>
      <c r="K71" s="93"/>
      <c r="L71" s="97"/>
      <c r="M71" s="87"/>
    </row>
    <row r="72" spans="1:13" x14ac:dyDescent="0.3">
      <c r="A72" s="177"/>
      <c r="B72" s="178"/>
      <c r="C72" s="98"/>
      <c r="D72" s="74"/>
      <c r="E72" s="74"/>
      <c r="F72" s="74"/>
      <c r="G72" s="75"/>
      <c r="H72" s="74"/>
      <c r="I72" s="74"/>
      <c r="J72" s="74"/>
      <c r="K72" s="75"/>
      <c r="L72" s="74"/>
      <c r="M72" s="87"/>
    </row>
    <row r="73" spans="1:13" x14ac:dyDescent="0.3">
      <c r="A73" s="172"/>
      <c r="B73" s="173"/>
      <c r="C73" s="90"/>
      <c r="D73" s="74"/>
      <c r="E73" s="74"/>
      <c r="F73" s="74"/>
      <c r="G73" s="75"/>
      <c r="H73" s="74"/>
      <c r="I73" s="74"/>
      <c r="J73" s="74"/>
      <c r="K73" s="75"/>
      <c r="L73" s="74"/>
      <c r="M73" s="87"/>
    </row>
    <row r="74" spans="1:13" x14ac:dyDescent="0.3">
      <c r="A74" s="77"/>
      <c r="B74" s="78"/>
      <c r="C74" s="79"/>
      <c r="D74" s="91"/>
      <c r="E74" s="91"/>
      <c r="F74" s="92"/>
      <c r="G74" s="93"/>
      <c r="H74" s="94"/>
      <c r="I74" s="95"/>
      <c r="J74" s="96"/>
      <c r="K74" s="93"/>
      <c r="L74" s="97"/>
      <c r="M74" s="87"/>
    </row>
    <row r="75" spans="1:13" x14ac:dyDescent="0.3">
      <c r="A75" s="77"/>
      <c r="B75" s="78"/>
      <c r="C75" s="79"/>
      <c r="D75" s="91"/>
      <c r="E75" s="91"/>
      <c r="F75" s="92"/>
      <c r="G75" s="93"/>
      <c r="H75" s="94"/>
      <c r="I75" s="95"/>
      <c r="J75" s="96"/>
      <c r="K75" s="93"/>
      <c r="L75" s="97"/>
      <c r="M75" s="87"/>
    </row>
    <row r="76" spans="1:13" x14ac:dyDescent="0.3">
      <c r="A76" s="77"/>
      <c r="B76" s="78"/>
      <c r="C76" s="79"/>
      <c r="D76" s="91"/>
      <c r="E76" s="91"/>
      <c r="F76" s="92"/>
      <c r="G76" s="93"/>
      <c r="H76" s="94"/>
      <c r="I76" s="95"/>
      <c r="J76" s="96"/>
      <c r="K76" s="93"/>
      <c r="L76" s="97"/>
      <c r="M76" s="87"/>
    </row>
    <row r="77" spans="1:13" x14ac:dyDescent="0.3">
      <c r="A77" s="77"/>
      <c r="B77" s="78"/>
      <c r="C77" s="79"/>
      <c r="D77" s="91"/>
      <c r="E77" s="91"/>
      <c r="F77" s="92"/>
      <c r="G77" s="93"/>
      <c r="H77" s="94"/>
      <c r="I77" s="95"/>
      <c r="J77" s="96"/>
      <c r="K77" s="93"/>
      <c r="L77" s="97"/>
      <c r="M77" s="87"/>
    </row>
    <row r="78" spans="1:13" x14ac:dyDescent="0.3">
      <c r="A78" s="77"/>
      <c r="B78" s="78"/>
      <c r="C78" s="79"/>
      <c r="D78" s="91"/>
      <c r="E78" s="91"/>
      <c r="F78" s="92"/>
      <c r="G78" s="93"/>
      <c r="H78" s="94"/>
      <c r="I78" s="95"/>
      <c r="J78" s="96"/>
      <c r="K78" s="93"/>
      <c r="L78" s="97"/>
      <c r="M78" s="87"/>
    </row>
    <row r="79" spans="1:13" x14ac:dyDescent="0.3">
      <c r="A79" s="77"/>
      <c r="B79" s="78"/>
      <c r="C79" s="79"/>
      <c r="D79" s="91"/>
      <c r="E79" s="91"/>
      <c r="F79" s="92"/>
      <c r="G79" s="93"/>
      <c r="H79" s="94"/>
      <c r="I79" s="95"/>
      <c r="J79" s="96"/>
      <c r="K79" s="93"/>
      <c r="L79" s="97"/>
      <c r="M79" s="87"/>
    </row>
    <row r="80" spans="1:13" x14ac:dyDescent="0.3">
      <c r="A80" s="77"/>
      <c r="B80" s="78"/>
      <c r="C80" s="79"/>
      <c r="D80" s="91"/>
      <c r="E80" s="91"/>
      <c r="F80" s="92"/>
      <c r="G80" s="93"/>
      <c r="H80" s="94"/>
      <c r="I80" s="95"/>
      <c r="J80" s="96"/>
      <c r="K80" s="93"/>
      <c r="L80" s="97"/>
      <c r="M80" s="87"/>
    </row>
    <row r="81" spans="1:13" x14ac:dyDescent="0.3">
      <c r="A81" s="99"/>
      <c r="B81" s="59"/>
      <c r="C81" s="98"/>
      <c r="D81" s="74"/>
      <c r="E81" s="74"/>
      <c r="F81" s="74"/>
      <c r="G81" s="75"/>
      <c r="H81" s="74"/>
      <c r="I81" s="74"/>
      <c r="J81" s="74"/>
      <c r="K81" s="75"/>
      <c r="L81" s="74"/>
      <c r="M81" s="87"/>
    </row>
    <row r="82" spans="1:13" x14ac:dyDescent="0.3">
      <c r="A82" s="88"/>
      <c r="B82" s="89"/>
      <c r="C82" s="90"/>
      <c r="D82" s="74"/>
      <c r="E82" s="74"/>
      <c r="F82" s="74"/>
      <c r="G82" s="75"/>
      <c r="H82" s="74"/>
      <c r="I82" s="74"/>
      <c r="J82" s="74"/>
      <c r="K82" s="75"/>
      <c r="L82" s="74"/>
      <c r="M82" s="87"/>
    </row>
    <row r="83" spans="1:13" x14ac:dyDescent="0.3">
      <c r="A83" s="77"/>
      <c r="B83" s="78"/>
      <c r="C83" s="79"/>
      <c r="D83" s="91"/>
      <c r="E83" s="91"/>
      <c r="F83" s="92"/>
      <c r="G83" s="93"/>
      <c r="H83" s="94"/>
      <c r="I83" s="95"/>
      <c r="J83" s="96"/>
      <c r="K83" s="93"/>
      <c r="L83" s="97"/>
      <c r="M83" s="87"/>
    </row>
    <row r="84" spans="1:13" x14ac:dyDescent="0.3">
      <c r="A84" s="77"/>
      <c r="B84" s="78"/>
      <c r="C84" s="79"/>
      <c r="D84" s="91"/>
      <c r="E84" s="91"/>
      <c r="F84" s="92"/>
      <c r="G84" s="93"/>
      <c r="H84" s="94"/>
      <c r="I84" s="95"/>
      <c r="J84" s="96"/>
      <c r="K84" s="93"/>
      <c r="L84" s="97"/>
      <c r="M84" s="87"/>
    </row>
    <row r="85" spans="1:13" x14ac:dyDescent="0.3">
      <c r="A85" s="77"/>
      <c r="B85" s="78"/>
      <c r="C85" s="79"/>
      <c r="D85" s="91"/>
      <c r="E85" s="91"/>
      <c r="F85" s="92"/>
      <c r="G85" s="93"/>
      <c r="H85" s="94"/>
      <c r="I85" s="95"/>
      <c r="J85" s="96"/>
      <c r="K85" s="93"/>
      <c r="L85" s="97"/>
      <c r="M85" s="87"/>
    </row>
    <row r="86" spans="1:13" x14ac:dyDescent="0.3">
      <c r="A86" s="77"/>
      <c r="B86" s="78"/>
      <c r="C86" s="79"/>
      <c r="D86" s="91"/>
      <c r="E86" s="91"/>
      <c r="F86" s="92"/>
      <c r="G86" s="93"/>
      <c r="H86" s="94"/>
      <c r="I86" s="95"/>
      <c r="J86" s="96"/>
      <c r="K86" s="93"/>
      <c r="L86" s="97"/>
      <c r="M86" s="87"/>
    </row>
    <row r="87" spans="1:13" x14ac:dyDescent="0.3">
      <c r="A87" s="77"/>
      <c r="B87" s="78"/>
      <c r="C87" s="79"/>
      <c r="D87" s="91"/>
      <c r="E87" s="91"/>
      <c r="F87" s="92"/>
      <c r="G87" s="93"/>
      <c r="H87" s="94"/>
      <c r="I87" s="95"/>
      <c r="J87" s="96"/>
      <c r="K87" s="93"/>
      <c r="L87" s="97"/>
      <c r="M87" s="87"/>
    </row>
  </sheetData>
  <mergeCells count="22">
    <mergeCell ref="D1:J2"/>
    <mergeCell ref="L2:M2"/>
    <mergeCell ref="C5:E5"/>
    <mergeCell ref="F5:F6"/>
    <mergeCell ref="G5:G6"/>
    <mergeCell ref="H5:H6"/>
    <mergeCell ref="I5:I6"/>
    <mergeCell ref="J5:J6"/>
    <mergeCell ref="K5:K6"/>
    <mergeCell ref="L5:L6"/>
    <mergeCell ref="A73:B73"/>
    <mergeCell ref="M5:M6"/>
    <mergeCell ref="A15:B15"/>
    <mergeCell ref="A19:B19"/>
    <mergeCell ref="A26:B26"/>
    <mergeCell ref="A34:B34"/>
    <mergeCell ref="A39:B39"/>
    <mergeCell ref="A43:B43"/>
    <mergeCell ref="A47:B47"/>
    <mergeCell ref="A52:B52"/>
    <mergeCell ref="A61:B61"/>
    <mergeCell ref="A72:B72"/>
  </mergeCells>
  <conditionalFormatting sqref="D7:L87">
    <cfRule type="expression" dxfId="4" priority="3" stopIfTrue="1">
      <formula>MONTH(#REF!)&gt;$B$1</formula>
    </cfRule>
    <cfRule type="expression" dxfId="3" priority="4" stopIfTrue="1">
      <formula>WEEKDAY(#REF!,2)&gt;5</formula>
    </cfRule>
    <cfRule type="expression" dxfId="2" priority="5" stopIfTrue="1">
      <formula>COUNTIF(jours_fériés,#REF!)&gt;0</formula>
    </cfRule>
  </conditionalFormatting>
  <conditionalFormatting sqref="D7:L87">
    <cfRule type="expression" dxfId="1" priority="2" stopIfTrue="1">
      <formula>WEEKDAY(#REF!,2)&gt;7</formula>
    </cfRule>
  </conditionalFormatting>
  <conditionalFormatting sqref="D7:L87">
    <cfRule type="expression" dxfId="0" priority="1" stopIfTrue="1">
      <formula>COUNTIF(jours_fériés,#REF!)&gt;0</formula>
    </cfRule>
  </conditionalFormatting>
  <hyperlinks>
    <hyperlink ref="L2" location="Accueil!A1" display="Accueil!A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31"/>
  <sheetViews>
    <sheetView workbookViewId="0">
      <selection sqref="A1:B1"/>
    </sheetView>
  </sheetViews>
  <sheetFormatPr baseColWidth="10" defaultRowHeight="12.75" x14ac:dyDescent="0.2"/>
  <cols>
    <col min="1" max="1" width="21.140625" style="3" customWidth="1"/>
    <col min="2" max="2" width="22.85546875" style="3" customWidth="1"/>
    <col min="3" max="6" width="11.42578125" style="3"/>
    <col min="7" max="7" width="22.5703125" style="3" customWidth="1"/>
    <col min="8" max="16384" width="11.42578125" style="3"/>
  </cols>
  <sheetData>
    <row r="1" spans="1:7" ht="69.75" customHeight="1" x14ac:dyDescent="0.2">
      <c r="A1" s="194">
        <v>2016</v>
      </c>
      <c r="B1" s="194"/>
    </row>
    <row r="2" spans="1:7" ht="18.75" customHeight="1" x14ac:dyDescent="0.3">
      <c r="A2" s="4"/>
      <c r="B2" s="4"/>
      <c r="G2" s="16" t="s">
        <v>0</v>
      </c>
    </row>
    <row r="3" spans="1:7" ht="20.100000000000001" customHeight="1" x14ac:dyDescent="0.3">
      <c r="A3" s="5">
        <f>DATE(REFERENCEANNEE,1,1)</f>
        <v>42370</v>
      </c>
      <c r="B3" s="6" t="s">
        <v>12</v>
      </c>
      <c r="G3" s="16" t="s">
        <v>1</v>
      </c>
    </row>
    <row r="4" spans="1:7" ht="20.100000000000001" customHeight="1" x14ac:dyDescent="0.3">
      <c r="A4" s="7">
        <f>IF(MOD(19*MOD(ANNEEDEREFERENCE,19)+24,30)+MOD(2*MOD(ANNEEDEREFERENCE,4)+4*MOD(ANNEEDEREFERENCE,7)+6*MOD(19*MOD(ANNEEDEREFERENCE,19)+24,30)+5,7)-9&lt;=0,DATE(ANNEEDEREFERENCE,3,22+MOD(19*MOD(ANNEEDEREFERENCE,19)+24,30)+MOD(2*MOD(ANNEEDEREFERENCE,4)+4*MOD(ANNEEDEREFERENCE,7)+6*MOD(19*MOD(ANNEEDEREFERENCE,19)+24,30)+5,7)),DATE(ANNEEDEREFERENCE,4,MOD(19*MOD(ANNEEDEREFERENCE,19)+24,30)+MOD(2*MOD(ANNEEDEREFERENCE,4)+4*MOD(ANNEEDEREFERENCE,7)+6*MOD(19*MOD(ANNEEDEREFERENCE,19)+24,30)+5,7)-9))</f>
        <v>42456</v>
      </c>
      <c r="B4" s="6" t="s">
        <v>13</v>
      </c>
      <c r="G4" s="16" t="s">
        <v>2</v>
      </c>
    </row>
    <row r="5" spans="1:7" ht="20.100000000000001" customHeight="1" x14ac:dyDescent="0.3">
      <c r="A5" s="5">
        <f>A4+1</f>
        <v>42457</v>
      </c>
      <c r="B5" s="6" t="s">
        <v>14</v>
      </c>
      <c r="G5" s="16" t="s">
        <v>3</v>
      </c>
    </row>
    <row r="6" spans="1:7" ht="20.100000000000001" customHeight="1" x14ac:dyDescent="0.3">
      <c r="A6" s="5">
        <f>DATE(REFERENCEANNEE,5,1)</f>
        <v>42491</v>
      </c>
      <c r="B6" s="6" t="s">
        <v>15</v>
      </c>
      <c r="G6" s="16" t="s">
        <v>4</v>
      </c>
    </row>
    <row r="7" spans="1:7" ht="20.100000000000001" customHeight="1" x14ac:dyDescent="0.3">
      <c r="A7" s="5">
        <f>DATE(REFERENCEANNEE,5,8)</f>
        <v>42498</v>
      </c>
      <c r="B7" s="6" t="s">
        <v>16</v>
      </c>
      <c r="G7" s="16" t="s">
        <v>5</v>
      </c>
    </row>
    <row r="8" spans="1:7" ht="20.100000000000001" customHeight="1" x14ac:dyDescent="0.3">
      <c r="A8" s="5">
        <f>A4+39</f>
        <v>42495</v>
      </c>
      <c r="B8" s="6" t="s">
        <v>17</v>
      </c>
      <c r="G8" s="16" t="s">
        <v>6</v>
      </c>
    </row>
    <row r="9" spans="1:7" ht="20.100000000000001" customHeight="1" x14ac:dyDescent="0.3">
      <c r="A9" s="5">
        <f>A4+49</f>
        <v>42505</v>
      </c>
      <c r="B9" s="6" t="s">
        <v>18</v>
      </c>
      <c r="G9" s="16" t="s">
        <v>7</v>
      </c>
    </row>
    <row r="10" spans="1:7" ht="20.100000000000001" customHeight="1" x14ac:dyDescent="0.3">
      <c r="A10" s="5">
        <f>A9+1</f>
        <v>42506</v>
      </c>
      <c r="B10" s="6" t="s">
        <v>19</v>
      </c>
      <c r="G10" s="16" t="s">
        <v>8</v>
      </c>
    </row>
    <row r="11" spans="1:7" ht="20.100000000000001" customHeight="1" x14ac:dyDescent="0.3">
      <c r="A11" s="5">
        <f>DATE(REFERENCEANNEE,7,14)</f>
        <v>42565</v>
      </c>
      <c r="B11" s="6" t="s">
        <v>20</v>
      </c>
      <c r="G11" s="16" t="s">
        <v>9</v>
      </c>
    </row>
    <row r="12" spans="1:7" ht="20.100000000000001" customHeight="1" x14ac:dyDescent="0.3">
      <c r="A12" s="5">
        <f>DATE(REFERENCEANNEE,8,15)</f>
        <v>42597</v>
      </c>
      <c r="B12" s="6" t="s">
        <v>21</v>
      </c>
      <c r="G12" s="16" t="s">
        <v>10</v>
      </c>
    </row>
    <row r="13" spans="1:7" ht="20.100000000000001" customHeight="1" x14ac:dyDescent="0.3">
      <c r="A13" s="5">
        <f>DATE(REFERENCEANNEE,11,1)</f>
        <v>42675</v>
      </c>
      <c r="B13" s="6" t="s">
        <v>22</v>
      </c>
      <c r="G13" s="16" t="s">
        <v>11</v>
      </c>
    </row>
    <row r="14" spans="1:7" ht="20.100000000000001" customHeight="1" x14ac:dyDescent="0.3">
      <c r="A14" s="5">
        <f>DATE(REFERENCEANNEE,11,11)</f>
        <v>42685</v>
      </c>
      <c r="B14" s="6" t="s">
        <v>23</v>
      </c>
      <c r="G14" s="16"/>
    </row>
    <row r="15" spans="1:7" ht="20.100000000000001" customHeight="1" x14ac:dyDescent="0.2">
      <c r="A15" s="5">
        <f>DATE(REFERENCEANNEE,12,25)</f>
        <v>42729</v>
      </c>
      <c r="B15" s="6" t="s">
        <v>24</v>
      </c>
    </row>
    <row r="28" spans="2:3" ht="18" x14ac:dyDescent="0.2">
      <c r="B28" s="8"/>
    </row>
    <row r="29" spans="2:3" x14ac:dyDescent="0.2">
      <c r="C29" s="9"/>
    </row>
    <row r="30" spans="2:3" x14ac:dyDescent="0.2">
      <c r="C30" s="9"/>
    </row>
    <row r="31" spans="2:3" x14ac:dyDescent="0.2">
      <c r="C31" s="9"/>
    </row>
  </sheetData>
  <dataConsolidate/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J10"/>
  <sheetViews>
    <sheetView workbookViewId="0">
      <selection activeCell="A3" sqref="A3"/>
    </sheetView>
  </sheetViews>
  <sheetFormatPr baseColWidth="10" defaultRowHeight="12.75" x14ac:dyDescent="0.2"/>
  <cols>
    <col min="1" max="1" width="8.7109375" style="110" customWidth="1"/>
    <col min="2" max="2" width="17.7109375" style="3" customWidth="1"/>
    <col min="3" max="8" width="8.7109375" style="3" customWidth="1"/>
    <col min="9" max="16384" width="11.42578125" style="3"/>
  </cols>
  <sheetData>
    <row r="2" spans="1:10" ht="17.25" thickBot="1" x14ac:dyDescent="0.35">
      <c r="I2" s="63"/>
      <c r="J2" s="64"/>
    </row>
    <row r="3" spans="1:10" ht="17.25" thickBot="1" x14ac:dyDescent="0.35">
      <c r="A3" s="102" t="s">
        <v>45</v>
      </c>
      <c r="B3" s="111" t="s">
        <v>62</v>
      </c>
      <c r="D3" s="185" t="s">
        <v>50</v>
      </c>
      <c r="E3" s="186"/>
    </row>
    <row r="4" spans="1:10" ht="16.5" x14ac:dyDescent="0.3">
      <c r="A4" s="104" t="s">
        <v>52</v>
      </c>
      <c r="B4" s="103" t="s">
        <v>63</v>
      </c>
      <c r="I4" s="63"/>
      <c r="J4" s="64"/>
    </row>
    <row r="5" spans="1:10" x14ac:dyDescent="0.2">
      <c r="A5" s="105" t="s">
        <v>46</v>
      </c>
      <c r="B5" s="103" t="s">
        <v>64</v>
      </c>
    </row>
    <row r="6" spans="1:10" x14ac:dyDescent="0.2">
      <c r="A6" s="106" t="s">
        <v>53</v>
      </c>
      <c r="B6" s="103" t="s">
        <v>65</v>
      </c>
    </row>
    <row r="7" spans="1:10" x14ac:dyDescent="0.2">
      <c r="A7" s="107" t="s">
        <v>54</v>
      </c>
      <c r="B7" s="103" t="s">
        <v>66</v>
      </c>
    </row>
    <row r="8" spans="1:10" x14ac:dyDescent="0.2">
      <c r="A8" s="108" t="s">
        <v>55</v>
      </c>
      <c r="B8" s="103" t="s">
        <v>67</v>
      </c>
    </row>
    <row r="9" spans="1:10" x14ac:dyDescent="0.2">
      <c r="A9" s="105" t="s">
        <v>68</v>
      </c>
      <c r="B9" s="103" t="s">
        <v>69</v>
      </c>
    </row>
    <row r="10" spans="1:10" x14ac:dyDescent="0.2">
      <c r="A10" s="109" t="s">
        <v>57</v>
      </c>
      <c r="B10" s="103" t="s">
        <v>70</v>
      </c>
    </row>
  </sheetData>
  <mergeCells count="1">
    <mergeCell ref="D3:E3"/>
  </mergeCells>
  <hyperlinks>
    <hyperlink ref="D3" location="Accueil!A1" display="Accueil!A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janvier</vt:lpstr>
      <vt:lpstr>RECAP</vt:lpstr>
      <vt:lpstr>JOURSFERIES</vt:lpstr>
      <vt:lpstr>code absences</vt:lpstr>
      <vt:lpstr>JOURSFERIES!ANNEEDEREFERENCE</vt:lpstr>
      <vt:lpstr>JOURSFERIES</vt:lpstr>
      <vt:lpstr>JOURSFERIES!REFERENCEANNEE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DENISME</dc:creator>
  <cp:lastModifiedBy>DENISME</cp:lastModifiedBy>
  <dcterms:created xsi:type="dcterms:W3CDTF">2016-04-28T07:58:26Z</dcterms:created>
  <dcterms:modified xsi:type="dcterms:W3CDTF">2016-07-13T13:16:54Z</dcterms:modified>
</cp:coreProperties>
</file>