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\\10.47.232.130\donnees\Le Havre\ESAT\Utilisateurs\y.bournon\Excel\Gestion-Magasins-Inv\"/>
    </mc:Choice>
  </mc:AlternateContent>
  <bookViews>
    <workbookView xWindow="0" yWindow="0" windowWidth="19200" windowHeight="6470"/>
  </bookViews>
  <sheets>
    <sheet name="Reception" sheetId="4" r:id="rId1"/>
    <sheet name="Transfert" sheetId="11" r:id="rId2"/>
    <sheet name="Inventaire" sheetId="13" r:id="rId3"/>
    <sheet name="BL" sheetId="18" r:id="rId4"/>
    <sheet name="OrdresArticles" sheetId="14" r:id="rId5"/>
    <sheet name="Articles" sheetId="6" r:id="rId6"/>
    <sheet name="Data" sheetId="17" r:id="rId7"/>
    <sheet name="Ordres" sheetId="5" r:id="rId8"/>
    <sheet name="ID_Inventaire" sheetId="15" r:id="rId9"/>
    <sheet name="Clients" sheetId="12" r:id="rId10"/>
    <sheet name="Fsseur" sheetId="2" r:id="rId11"/>
    <sheet name="Magasin" sheetId="3" r:id="rId12"/>
    <sheet name="Chauffeur" sheetId="7" r:id="rId13"/>
    <sheet name="Camions" sheetId="8" r:id="rId14"/>
  </sheets>
  <definedNames>
    <definedName name="_xlnm._FilterDatabase" localSheetId="4" hidden="1">OrdresArticles!$A$3:$I$5</definedName>
    <definedName name="Code_Articles">Articles!$D$4:OFFSET(Articles!$D$4,COUNTA(Articles!$D$4:$D$999)-1,0,1,1)</definedName>
    <definedName name="_xlnm.Criteria" localSheetId="4">OrdresArticles!$AF$3:$AG$5</definedName>
    <definedName name="Data_Articles">Articles!$A$4:OFFSET(Articles!$A$4,COUNTA(Articles!$A$4:$A$999)-1,14,1,1)</definedName>
    <definedName name="_xlnm.Extract" localSheetId="4">OrdresArticles!$AI$3</definedName>
    <definedName name="ID_Inventaire">ID_Inventaire!$A$3:OFFSET(ID_Inventaire!$A$3,COUNTA(ID_Inventaire!$A$3:$A$9999)-1,0,1,1)</definedName>
    <definedName name="ID_Ordres">Ordres!$A$4:OFFSET(Ordres!$A$4,COUNTA(Ordres!$A$4:$A$9985)-1,0,1,1)</definedName>
    <definedName name="Liste_AllantA">OrdresArticles!$I$4:OFFSET(OrdresArticles!$I$4,COUNTA(OrdresArticles!$A$4:$A$99984)-1,0,1,1)</definedName>
    <definedName name="Liste_ArticlesAchetesEtVendus">OrdresArticles!$D$4:OFFSET(OrdresArticles!$D$4,COUNTA(OrdresArticles!$D$4:$D$99984)-1,0,1,1)</definedName>
    <definedName name="Liste_PourTriInv">Inventaire!$D$9:$I$9</definedName>
    <definedName name="Liste_TypeOrdre">OrdresArticles!$B$4:OFFSET(OrdresArticles!$B$4,COUNTA(OrdresArticles!$B$4:$B$99984)-1,0,1,1)</definedName>
    <definedName name="Liste_VenantDe">OrdresArticles!$C$4:OFFSET(OrdresArticles!$C$4,COUNTA(OrdresArticles!$A$4:$A$99984)-1,0,1,1)</definedName>
    <definedName name="Nom_Articles">Articles!$B$4:OFFSET(Articles!$B$4,COUNTA(Articles!$B$4:$B$10001)-1,0,1,1)</definedName>
    <definedName name="Nom_Camions">Camions!$B$4:OFFSET(Camions!$B$4,COUNTA(Camions!$B$4:$B$1001)-1,0,1,1)</definedName>
    <definedName name="Nom_Chauffeurs">Chauffeur!$B$4:OFFSET(Chauffeur!$B$4,COUNTA(Chauffeur!$B$4:$B$1000)-1,0,1,1)</definedName>
    <definedName name="Nom_Clients">Clients!$B$4:OFFSET(Clients!$B$4,COUNTA(Clients!$B$4:$B$1000)-1,0,1,1)</definedName>
    <definedName name="Nom_Fournisseurs">Fsseur!$B$4:OFFSET(Fsseur!$B$4,COUNTA(Fsseur!$B$4:$B$1001)-1,0,1,1)</definedName>
    <definedName name="Nom_Magasins">Magasin!$A$4:OFFSET(Magasin!$A$4,COUNTA(Magasin!$A$4:$A$20)-1,0,1,1)</definedName>
    <definedName name="Noms_MagasinsEtTous">Inventaire!$A$6:OFFSET(Inventaire!$A$6,COUNTA(Inventaire!$A$6:$A$99)-1,0,1,1)</definedName>
    <definedName name="Quantités">OrdresArticles!$E$4:OFFSET(OrdresArticles!$E$4,COUNTA(OrdresArticles!$E$4:$E$99984)-1,0,1,1)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0" i="13" l="1"/>
  <c r="AJ4" i="14"/>
  <c r="AK4" i="14"/>
  <c r="AL4" i="14"/>
  <c r="AM4" i="14"/>
  <c r="N5" i="14"/>
  <c r="G12" i="11"/>
  <c r="N4" i="14" l="1"/>
  <c r="G12" i="4"/>
  <c r="F20" i="18" l="1"/>
  <c r="E20" i="18"/>
  <c r="AJ3" i="14" l="1"/>
  <c r="AK3" i="14"/>
  <c r="AL3" i="14"/>
  <c r="AM3" i="14"/>
  <c r="K4" i="13" l="1"/>
  <c r="B4" i="13"/>
  <c r="K7" i="13" l="1"/>
  <c r="AF4" i="14"/>
  <c r="AN4" i="14" s="1"/>
  <c r="B3" i="13"/>
  <c r="A8" i="13"/>
  <c r="A9" i="13"/>
  <c r="A10" i="13"/>
  <c r="A7" i="13"/>
  <c r="AN3" i="14" l="1" a="1"/>
  <c r="AN3" i="14" s="1"/>
  <c r="Q4" i="14" l="1"/>
  <c r="B8" i="4"/>
  <c r="B8" i="11"/>
  <c r="I11" i="11" l="1"/>
  <c r="B7" i="11"/>
  <c r="B6" i="11"/>
  <c r="H11" i="11" l="1"/>
  <c r="B5" i="11"/>
  <c r="B4" i="11"/>
  <c r="K3" i="11"/>
  <c r="B3" i="11"/>
  <c r="L2" i="11"/>
  <c r="B2" i="11"/>
  <c r="L2" i="4"/>
  <c r="B6" i="4" l="1"/>
  <c r="P4" i="14"/>
  <c r="B7" i="4" l="1"/>
  <c r="H11" i="4" l="1"/>
  <c r="B5" i="4" l="1"/>
  <c r="B4" i="4" l="1"/>
  <c r="J4" i="7"/>
  <c r="B3" i="4"/>
  <c r="B2" i="4"/>
  <c r="K3" i="4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<sst xmlns="http://schemas.openxmlformats.org/spreadsheetml/2006/main" count="321" uniqueCount="185">
  <si>
    <t>Email</t>
  </si>
  <si>
    <t>Contact</t>
  </si>
  <si>
    <t>ID</t>
  </si>
  <si>
    <t>Nom Fournisseur</t>
  </si>
  <si>
    <t>Téléphone</t>
  </si>
  <si>
    <t>Adresse</t>
  </si>
  <si>
    <t>Ville</t>
  </si>
  <si>
    <t>Etat</t>
  </si>
  <si>
    <t>BP</t>
  </si>
  <si>
    <t>Fournisseurs</t>
  </si>
  <si>
    <t xml:space="preserve">Pays </t>
  </si>
  <si>
    <t>Région</t>
  </si>
  <si>
    <t>Nom Magasin</t>
  </si>
  <si>
    <t>Magasins</t>
  </si>
  <si>
    <t>Type d'ordre</t>
  </si>
  <si>
    <t>Temps</t>
  </si>
  <si>
    <t>Fsseur/Client</t>
  </si>
  <si>
    <t>Du Fsseur ou Magasin</t>
  </si>
  <si>
    <t>Magasin de réception</t>
  </si>
  <si>
    <t>Chauffeur</t>
  </si>
  <si>
    <t>Camion</t>
  </si>
  <si>
    <t>Ordres</t>
  </si>
  <si>
    <t>Reception</t>
  </si>
  <si>
    <t>Transfert</t>
  </si>
  <si>
    <t>Fournisseur</t>
  </si>
  <si>
    <t>Notes</t>
  </si>
  <si>
    <t>ID Ordre</t>
  </si>
  <si>
    <t>Qté</t>
  </si>
  <si>
    <t>Magasin</t>
  </si>
  <si>
    <t>ARTICLES RECUS</t>
  </si>
  <si>
    <t/>
  </si>
  <si>
    <t>Ligne Ordre</t>
  </si>
  <si>
    <t>Prochain ordre</t>
  </si>
  <si>
    <t>Ligne Chauffeur</t>
  </si>
  <si>
    <t>Ligne Camion</t>
  </si>
  <si>
    <t>Ligne Fsseur/Mag de départ</t>
  </si>
  <si>
    <t>Ligne mag de réception</t>
  </si>
  <si>
    <t>Ligne ID recherché</t>
  </si>
  <si>
    <t>Ordre chargé?</t>
  </si>
  <si>
    <t>Type</t>
  </si>
  <si>
    <t>Part #</t>
  </si>
  <si>
    <t>Category</t>
  </si>
  <si>
    <t>Purchase Desc.</t>
  </si>
  <si>
    <t>ID chauffeur</t>
  </si>
  <si>
    <t>Nom chauffeur</t>
  </si>
  <si>
    <t>CHAUFFEUR</t>
  </si>
  <si>
    <t>ID Camion</t>
  </si>
  <si>
    <t>Nom Camion</t>
  </si>
  <si>
    <t>Modèle</t>
  </si>
  <si>
    <t>Tonnes</t>
  </si>
  <si>
    <t>Au</t>
  </si>
  <si>
    <t>Clients</t>
  </si>
  <si>
    <t>Nom client</t>
  </si>
  <si>
    <t>Region</t>
  </si>
  <si>
    <t>ID client</t>
  </si>
  <si>
    <t>Trié par</t>
  </si>
  <si>
    <t>Description article</t>
  </si>
  <si>
    <t>PU</t>
  </si>
  <si>
    <t>Total ajustement</t>
  </si>
  <si>
    <t>Montant</t>
  </si>
  <si>
    <t>Nom Article</t>
  </si>
  <si>
    <t>Nom article</t>
  </si>
  <si>
    <t>De / A</t>
  </si>
  <si>
    <t xml:space="preserve">Venant de </t>
  </si>
  <si>
    <t>Allant A</t>
  </si>
  <si>
    <t>Ligne article</t>
  </si>
  <si>
    <t>Ligne</t>
  </si>
  <si>
    <t>D6</t>
  </si>
  <si>
    <t>L4</t>
  </si>
  <si>
    <t>Num ID</t>
  </si>
  <si>
    <t>Total de l'ordre</t>
  </si>
  <si>
    <t>Numéro Ordre recherché</t>
  </si>
  <si>
    <t>Sous-ligne ordre</t>
  </si>
  <si>
    <t>Feuille réception</t>
  </si>
  <si>
    <t>E4</t>
  </si>
  <si>
    <t>G4</t>
  </si>
  <si>
    <t>E6</t>
  </si>
  <si>
    <t>H6</t>
  </si>
  <si>
    <t>J4</t>
  </si>
  <si>
    <t>RECEPTION</t>
  </si>
  <si>
    <t>TRANSFERT</t>
  </si>
  <si>
    <t>Ligne Mag de départ</t>
  </si>
  <si>
    <t>Ligne Client/mag de réception</t>
  </si>
  <si>
    <t>ID Inventaire</t>
  </si>
  <si>
    <t>Ligne ID Inv.</t>
  </si>
  <si>
    <t>Prochain ID</t>
  </si>
  <si>
    <t>Liste Mag</t>
  </si>
  <si>
    <t>[Tous Les magasins]</t>
  </si>
  <si>
    <t>INVENTAIRE PHYSIQUE</t>
  </si>
  <si>
    <t>Date</t>
  </si>
  <si>
    <t>ARTICLES EN STOCK</t>
  </si>
  <si>
    <t>Copier ici d'abord l'extraction des données des articles - Ordres à coller dans la feuille réception ou transfert</t>
  </si>
  <si>
    <t>Copier ici d'abord l'extraction des données des articles à coller dans la feuille Inventaire</t>
  </si>
  <si>
    <t>Qté théo.</t>
  </si>
  <si>
    <t>Critère inventaire</t>
  </si>
  <si>
    <t>Exemple de formule à copier à l'aide du VBA vers le bas</t>
  </si>
  <si>
    <t>Trier via la colonne</t>
  </si>
  <si>
    <t>Categorie</t>
  </si>
  <si>
    <t>Qté inventaire</t>
  </si>
  <si>
    <t>ID Article</t>
  </si>
  <si>
    <t>Code Article</t>
  </si>
  <si>
    <t>Description Achat</t>
  </si>
  <si>
    <t>Description vente</t>
  </si>
  <si>
    <t>Qté achetée min</t>
  </si>
  <si>
    <t>Qté vendue min</t>
  </si>
  <si>
    <t>Cout unitaire</t>
  </si>
  <si>
    <t>Prix de vente</t>
  </si>
  <si>
    <t>Stock minimum</t>
  </si>
  <si>
    <t>Type ordre</t>
  </si>
  <si>
    <t>Ajustements d'inventaire</t>
  </si>
  <si>
    <t>ID Ajustement</t>
  </si>
  <si>
    <t>1</t>
  </si>
  <si>
    <t>Mapping</t>
  </si>
  <si>
    <t>Ordres articles</t>
  </si>
  <si>
    <t>Chemin d'accès dossier Photo:</t>
  </si>
  <si>
    <t>Image</t>
  </si>
  <si>
    <t>1i</t>
  </si>
  <si>
    <t>2i</t>
  </si>
  <si>
    <t>3i</t>
  </si>
  <si>
    <t>4i</t>
  </si>
  <si>
    <t>5i</t>
  </si>
  <si>
    <t>6i</t>
  </si>
  <si>
    <t>7i</t>
  </si>
  <si>
    <t>8i</t>
  </si>
  <si>
    <t>9i</t>
  </si>
  <si>
    <t>13i</t>
  </si>
  <si>
    <t>17i</t>
  </si>
  <si>
    <t>18i</t>
  </si>
  <si>
    <t>19i</t>
  </si>
  <si>
    <t>10i</t>
  </si>
  <si>
    <t>Code</t>
  </si>
  <si>
    <t>Valeur Ajust.</t>
  </si>
  <si>
    <t>Master</t>
  </si>
  <si>
    <t>Baché</t>
  </si>
  <si>
    <t>Anthony MARTEL</t>
  </si>
  <si>
    <t>a.martel@apajh.asso.fr</t>
  </si>
  <si>
    <t>ESAT de l'Estuaire</t>
  </si>
  <si>
    <t>Seine Maritime</t>
  </si>
  <si>
    <t>France</t>
  </si>
  <si>
    <t>33Ter Rue Maurice Thorez</t>
  </si>
  <si>
    <t>Gonfreville l'Orcher</t>
  </si>
  <si>
    <t>GIRPI</t>
  </si>
  <si>
    <t>SOCOLDIS</t>
  </si>
  <si>
    <t>Chauffeur GIRPI</t>
  </si>
  <si>
    <t>Camion GIRPI</t>
  </si>
  <si>
    <t>Transporteur</t>
  </si>
  <si>
    <t>Chauffeur Transit</t>
  </si>
  <si>
    <t>Rue Robert Ancel – CS90133</t>
  </si>
  <si>
    <t>Harfleur</t>
  </si>
  <si>
    <t xml:space="preserve">Rue Robert Ancel – CS90133 </t>
  </si>
  <si>
    <t>M. COUFIN</t>
  </si>
  <si>
    <t>dcoufin@aliaxis.com</t>
  </si>
  <si>
    <t>Mme RENIER</t>
  </si>
  <si>
    <t>N° cmd / OF</t>
  </si>
  <si>
    <t>A</t>
  </si>
  <si>
    <t>UdM</t>
  </si>
  <si>
    <t>Bon de livraison</t>
  </si>
  <si>
    <t>Mèl : esat-estuaire.logistique@apajh.asso.fr</t>
  </si>
  <si>
    <t>------------------------------</t>
  </si>
  <si>
    <t xml:space="preserve"> </t>
  </si>
  <si>
    <t xml:space="preserve">N° de bon </t>
  </si>
  <si>
    <t>Adresse de livraison</t>
  </si>
  <si>
    <t>Nom prénom :</t>
  </si>
  <si>
    <t>Adresse :</t>
  </si>
  <si>
    <t>Ville :</t>
  </si>
  <si>
    <t>Code postal :</t>
  </si>
  <si>
    <t>Désignation</t>
  </si>
  <si>
    <t xml:space="preserve">Signature à la livraison </t>
  </si>
  <si>
    <t>Téléphone : 02 35 49 65 65</t>
  </si>
  <si>
    <t>76700 Gonfreville l'Orcher</t>
  </si>
  <si>
    <t>N° OF</t>
  </si>
  <si>
    <t>Quantité</t>
  </si>
  <si>
    <t>NC25B</t>
  </si>
  <si>
    <t>Naissance à joint blanc</t>
  </si>
  <si>
    <t>Unité</t>
  </si>
  <si>
    <t>NC</t>
  </si>
  <si>
    <t>ncb.jpg</t>
  </si>
  <si>
    <t>\\10.47.232.130\donnees\Le Havre\ESAT\Utilisateurs\y.bournon\Excel\Gestion-Magasins-Inv\Photos</t>
  </si>
  <si>
    <t xml:space="preserve">Harfleur Rue Robert Ancel – CS90133 </t>
  </si>
  <si>
    <t>Gonfreville l'Orcher 33Ter Rue Maurice Thorez</t>
  </si>
  <si>
    <t>NC25 Blanc</t>
  </si>
  <si>
    <t>OP45667G</t>
  </si>
  <si>
    <t>ID Client</t>
  </si>
  <si>
    <t>Harfleur Rue Robert Ancel – CS90133</t>
  </si>
  <si>
    <t>[Tous les magasins]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</si>
</sst>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64" formatCode="[$-F400]h:mm:ss\ AM/PM"/>
    <numFmt numFmtId="165" formatCode="0.000"/>
    <numFmt numFmtId="166" formatCode="0000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2"/>
      <color theme="0"/>
      <name val="Verdana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0"/>
      <name val="Verdana"/>
      <family val="2"/>
    </font>
    <font>
      <sz val="20"/>
      <color theme="0"/>
      <name val="Verdana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0"/>
      <name val="Arial"/>
      <family val="2"/>
    </font>
    <font>
      <sz val="10"/>
      <color indexed="48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Arial"/>
      <family val="2"/>
    </font>
    <font>
      <u/>
      <sz val="10"/>
      <name val="Arial"/>
      <family val="2"/>
    </font>
    <font>
      <sz val="10"/>
      <color indexed="9"/>
      <name val="Arial"/>
      <family val="2"/>
    </font>
    <font>
      <b/>
      <sz val="9"/>
      <color indexed="9"/>
      <name val="Arial"/>
      <family val="2"/>
    </font>
    <font>
      <b/>
      <sz val="10"/>
      <name val="Arial"/>
      <family val="2"/>
    </font>
    <font>
      <b/>
      <sz val="10"/>
      <color indexed="3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b/>
      <sz val="24"/>
      <color indexed="10"/>
      <name val="Arial"/>
      <family val="2"/>
    </font>
    <font>
      <b/>
      <sz val="10"/>
      <color indexed="56"/>
      <name val="Arial"/>
      <family val="2"/>
    </font>
    <font>
      <b/>
      <sz val="10"/>
      <color indexed="9"/>
      <name val="Arial"/>
      <family val="2"/>
    </font>
    <font>
      <b/>
      <sz val="10"/>
      <color indexed="10"/>
      <name val="Arial"/>
      <family val="2"/>
    </font>
    <font>
      <sz val="10"/>
      <color indexed="10"/>
      <name val="Arial"/>
      <family val="2"/>
    </font>
    <font>
      <sz val="10"/>
      <color indexed="8"/>
      <name val="Arial"/>
      <family val="2"/>
    </font>
    <font>
      <sz val="10"/>
      <color indexed="30"/>
      <name val="Arial"/>
      <family val="2"/>
    </font>
    <font>
      <sz val="10"/>
      <color indexed="12"/>
      <name val="Arial"/>
      <family val="2"/>
    </font>
    <font>
      <sz val="10"/>
      <color indexed="47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6A310A"/>
        <bgColor indexed="64"/>
      </patternFill>
    </fill>
    <fill>
      <patternFill patternType="solid">
        <fgColor rgb="FF9D480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0"/>
  </cellStyleXfs>
  <cellXfs count="210">
    <xf numFmtId="0" fontId="0" fillId="0" borderId="0" xfId="0"/>
    <xf numFmtId="0" fontId="2" fillId="0" borderId="0" xfId="0" applyFont="1"/>
    <xf numFmtId="164" fontId="0" fillId="0" borderId="0" xfId="0" applyNumberFormat="1"/>
    <xf numFmtId="14" fontId="0" fillId="0" borderId="0" xfId="0" applyNumberFormat="1"/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0" fillId="4" borderId="0" xfId="0" applyFill="1"/>
    <xf numFmtId="0" fontId="0" fillId="4" borderId="14" xfId="0" applyFill="1" applyBorder="1"/>
    <xf numFmtId="14" fontId="0" fillId="4" borderId="14" xfId="0" applyNumberFormat="1" applyFill="1" applyBorder="1"/>
    <xf numFmtId="164" fontId="0" fillId="4" borderId="14" xfId="0" applyNumberFormat="1" applyFill="1" applyBorder="1"/>
    <xf numFmtId="0" fontId="0" fillId="4" borderId="15" xfId="0" applyFill="1" applyBorder="1"/>
    <xf numFmtId="0" fontId="6" fillId="5" borderId="4" xfId="0" applyFont="1" applyFill="1" applyBorder="1" applyAlignment="1">
      <alignment horizontal="centerContinuous"/>
    </xf>
    <xf numFmtId="0" fontId="4" fillId="5" borderId="5" xfId="0" applyFont="1" applyFill="1" applyBorder="1" applyAlignment="1">
      <alignment horizontal="centerContinuous"/>
    </xf>
    <xf numFmtId="0" fontId="4" fillId="5" borderId="6" xfId="0" applyFont="1" applyFill="1" applyBorder="1" applyAlignment="1">
      <alignment horizontal="centerContinuous"/>
    </xf>
    <xf numFmtId="0" fontId="0" fillId="3" borderId="10" xfId="0" applyFill="1" applyBorder="1"/>
    <xf numFmtId="0" fontId="0" fillId="3" borderId="9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13" xfId="0" applyFill="1" applyBorder="1"/>
    <xf numFmtId="0" fontId="4" fillId="6" borderId="7" xfId="0" applyFont="1" applyFill="1" applyBorder="1"/>
    <xf numFmtId="0" fontId="4" fillId="6" borderId="1" xfId="0" applyFont="1" applyFill="1" applyBorder="1"/>
    <xf numFmtId="0" fontId="4" fillId="6" borderId="2" xfId="0" applyFont="1" applyFill="1" applyBorder="1"/>
    <xf numFmtId="0" fontId="4" fillId="6" borderId="3" xfId="0" applyFont="1" applyFill="1" applyBorder="1"/>
    <xf numFmtId="0" fontId="4" fillId="6" borderId="8" xfId="0" applyFont="1" applyFill="1" applyBorder="1"/>
    <xf numFmtId="0" fontId="0" fillId="7" borderId="0" xfId="0" applyFill="1"/>
    <xf numFmtId="0" fontId="2" fillId="7" borderId="0" xfId="0" applyFont="1" applyFill="1"/>
    <xf numFmtId="0" fontId="3" fillId="3" borderId="0" xfId="0" applyFont="1" applyFill="1" applyAlignment="1">
      <alignment wrapText="1"/>
    </xf>
    <xf numFmtId="41" fontId="3" fillId="3" borderId="0" xfId="1" applyFont="1" applyFill="1" applyBorder="1" applyAlignment="1">
      <alignment vertic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4" borderId="16" xfId="0" applyFill="1" applyBorder="1"/>
    <xf numFmtId="14" fontId="2" fillId="0" borderId="0" xfId="0" applyNumberFormat="1" applyFont="1"/>
    <xf numFmtId="0" fontId="0" fillId="4" borderId="9" xfId="0" applyFill="1" applyBorder="1"/>
    <xf numFmtId="41" fontId="0" fillId="4" borderId="0" xfId="1" applyFont="1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0" fontId="0" fillId="4" borderId="13" xfId="0" applyFill="1" applyBorder="1"/>
    <xf numFmtId="0" fontId="7" fillId="5" borderId="0" xfId="0" applyFont="1" applyFill="1" applyAlignment="1">
      <alignment horizontal="centerContinuous"/>
    </xf>
    <xf numFmtId="0" fontId="7" fillId="5" borderId="0" xfId="0" applyFont="1" applyFill="1" applyAlignment="1">
      <alignment horizontal="centerContinuous" vertical="center"/>
    </xf>
    <xf numFmtId="0" fontId="7" fillId="8" borderId="0" xfId="0" applyFont="1" applyFill="1" applyAlignment="1">
      <alignment horizontal="centerContinuous" vertical="center"/>
    </xf>
    <xf numFmtId="0" fontId="5" fillId="8" borderId="0" xfId="0" applyFont="1" applyFill="1" applyAlignment="1">
      <alignment horizontal="centerContinuous"/>
    </xf>
    <xf numFmtId="0" fontId="8" fillId="4" borderId="14" xfId="0" applyFont="1" applyFill="1" applyBorder="1" applyAlignment="1">
      <alignment vertical="center"/>
    </xf>
    <xf numFmtId="41" fontId="0" fillId="4" borderId="12" xfId="1" applyFont="1" applyFill="1" applyBorder="1"/>
    <xf numFmtId="41" fontId="0" fillId="0" borderId="0" xfId="1" applyFont="1"/>
    <xf numFmtId="0" fontId="6" fillId="8" borderId="4" xfId="0" applyFont="1" applyFill="1" applyBorder="1" applyAlignment="1">
      <alignment horizontal="centerContinuous"/>
    </xf>
    <xf numFmtId="0" fontId="4" fillId="8" borderId="5" xfId="0" applyFont="1" applyFill="1" applyBorder="1" applyAlignment="1">
      <alignment horizontal="centerContinuous"/>
    </xf>
    <xf numFmtId="0" fontId="4" fillId="8" borderId="6" xfId="0" applyFont="1" applyFill="1" applyBorder="1" applyAlignment="1">
      <alignment horizontal="centerContinuous"/>
    </xf>
    <xf numFmtId="14" fontId="0" fillId="4" borderId="14" xfId="0" applyNumberFormat="1" applyFill="1" applyBorder="1" applyAlignment="1">
      <alignment vertical="center"/>
    </xf>
    <xf numFmtId="164" fontId="0" fillId="4" borderId="14" xfId="0" applyNumberFormat="1" applyFill="1" applyBorder="1" applyAlignment="1">
      <alignment vertical="center"/>
    </xf>
    <xf numFmtId="0" fontId="0" fillId="4" borderId="14" xfId="0" applyFill="1" applyBorder="1" applyAlignment="1">
      <alignment vertical="center"/>
    </xf>
    <xf numFmtId="0" fontId="0" fillId="4" borderId="16" xfId="0" applyFill="1" applyBorder="1" applyAlignment="1">
      <alignment vertical="center"/>
    </xf>
    <xf numFmtId="0" fontId="0" fillId="10" borderId="0" xfId="0" applyFill="1"/>
    <xf numFmtId="0" fontId="2" fillId="10" borderId="0" xfId="0" applyFont="1" applyFill="1"/>
    <xf numFmtId="0" fontId="0" fillId="11" borderId="0" xfId="0" applyFill="1"/>
    <xf numFmtId="0" fontId="2" fillId="11" borderId="0" xfId="0" applyFont="1" applyFill="1"/>
    <xf numFmtId="0" fontId="0" fillId="12" borderId="0" xfId="0" applyFill="1"/>
    <xf numFmtId="0" fontId="0" fillId="3" borderId="9" xfId="0" applyFill="1" applyBorder="1" applyAlignment="1">
      <alignment vertical="center"/>
    </xf>
    <xf numFmtId="0" fontId="0" fillId="3" borderId="9" xfId="0" applyFill="1" applyBorder="1" applyAlignment="1">
      <alignment vertical="center" wrapText="1"/>
    </xf>
    <xf numFmtId="0" fontId="0" fillId="7" borderId="0" xfId="0" applyFill="1" applyAlignment="1">
      <alignment horizontal="center"/>
    </xf>
    <xf numFmtId="0" fontId="2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/>
    <xf numFmtId="41" fontId="0" fillId="0" borderId="0" xfId="1" applyFont="1" applyBorder="1" applyAlignment="1">
      <alignment horizontal="center" vertical="center"/>
    </xf>
    <xf numFmtId="0" fontId="10" fillId="14" borderId="5" xfId="0" applyFont="1" applyFill="1" applyBorder="1" applyAlignment="1">
      <alignment horizontal="centerContinuous"/>
    </xf>
    <xf numFmtId="0" fontId="11" fillId="14" borderId="5" xfId="0" applyFont="1" applyFill="1" applyBorder="1" applyAlignment="1">
      <alignment horizontal="centerContinuous"/>
    </xf>
    <xf numFmtId="0" fontId="3" fillId="3" borderId="9" xfId="0" applyFont="1" applyFill="1" applyBorder="1" applyAlignment="1">
      <alignment horizontal="right"/>
    </xf>
    <xf numFmtId="0" fontId="0" fillId="4" borderId="17" xfId="0" applyFill="1" applyBorder="1"/>
    <xf numFmtId="0" fontId="2" fillId="15" borderId="0" xfId="0" applyFont="1" applyFill="1" applyAlignment="1">
      <alignment horizontal="centerContinuous"/>
    </xf>
    <xf numFmtId="0" fontId="0" fillId="15" borderId="0" xfId="0" applyFill="1" applyAlignment="1">
      <alignment horizontal="centerContinuous"/>
    </xf>
    <xf numFmtId="0" fontId="4" fillId="15" borderId="0" xfId="0" applyFont="1" applyFill="1" applyAlignment="1">
      <alignment horizontal="centerContinuous"/>
    </xf>
    <xf numFmtId="14" fontId="0" fillId="3" borderId="0" xfId="0" applyNumberFormat="1" applyFill="1"/>
    <xf numFmtId="0" fontId="2" fillId="10" borderId="0" xfId="0" applyFont="1" applyFill="1" applyAlignment="1">
      <alignment horizontal="centerContinuous"/>
    </xf>
    <xf numFmtId="0" fontId="0" fillId="10" borderId="0" xfId="0" applyFill="1" applyAlignment="1">
      <alignment horizontal="centerContinuous"/>
    </xf>
    <xf numFmtId="14" fontId="0" fillId="10" borderId="0" xfId="0" applyNumberFormat="1" applyFill="1" applyAlignment="1">
      <alignment horizontal="centerContinuous"/>
    </xf>
    <xf numFmtId="0" fontId="9" fillId="10" borderId="0" xfId="0" applyFont="1" applyFill="1" applyAlignment="1">
      <alignment horizontal="centerContinuous"/>
    </xf>
    <xf numFmtId="41" fontId="2" fillId="3" borderId="0" xfId="1" applyFont="1" applyFill="1" applyBorder="1" applyAlignment="1">
      <alignment vertical="center"/>
    </xf>
    <xf numFmtId="0" fontId="2" fillId="0" borderId="1" xfId="0" applyFont="1" applyBorder="1"/>
    <xf numFmtId="0" fontId="4" fillId="0" borderId="0" xfId="0" applyFont="1"/>
    <xf numFmtId="41" fontId="0" fillId="0" borderId="0" xfId="1" applyFont="1" applyBorder="1"/>
    <xf numFmtId="41" fontId="0" fillId="4" borderId="14" xfId="0" applyNumberFormat="1" applyFill="1" applyBorder="1"/>
    <xf numFmtId="0" fontId="6" fillId="13" borderId="2" xfId="0" applyFont="1" applyFill="1" applyBorder="1" applyAlignment="1">
      <alignment horizontal="centerContinuous"/>
    </xf>
    <xf numFmtId="0" fontId="6" fillId="13" borderId="3" xfId="0" applyFont="1" applyFill="1" applyBorder="1" applyAlignment="1">
      <alignment horizontal="centerContinuous"/>
    </xf>
    <xf numFmtId="0" fontId="6" fillId="13" borderId="18" xfId="0" applyFont="1" applyFill="1" applyBorder="1" applyAlignment="1">
      <alignment horizontal="centerContinuous"/>
    </xf>
    <xf numFmtId="0" fontId="4" fillId="14" borderId="1" xfId="0" applyFont="1" applyFill="1" applyBorder="1"/>
    <xf numFmtId="0" fontId="4" fillId="14" borderId="1" xfId="0" applyFont="1" applyFill="1" applyBorder="1" applyAlignment="1">
      <alignment horizontal="center"/>
    </xf>
    <xf numFmtId="0" fontId="4" fillId="9" borderId="19" xfId="0" applyFont="1" applyFill="1" applyBorder="1"/>
    <xf numFmtId="0" fontId="4" fillId="9" borderId="20" xfId="0" applyFont="1" applyFill="1" applyBorder="1"/>
    <xf numFmtId="0" fontId="4" fillId="9" borderId="21" xfId="0" applyFont="1" applyFill="1" applyBorder="1"/>
    <xf numFmtId="0" fontId="4" fillId="9" borderId="22" xfId="0" applyFont="1" applyFill="1" applyBorder="1"/>
    <xf numFmtId="0" fontId="4" fillId="9" borderId="23" xfId="0" applyFont="1" applyFill="1" applyBorder="1"/>
    <xf numFmtId="41" fontId="0" fillId="4" borderId="0" xfId="1" applyFont="1" applyFill="1"/>
    <xf numFmtId="0" fontId="0" fillId="16" borderId="0" xfId="0" applyFill="1"/>
    <xf numFmtId="0" fontId="12" fillId="0" borderId="0" xfId="2"/>
    <xf numFmtId="0" fontId="12" fillId="0" borderId="1" xfId="2" applyBorder="1"/>
    <xf numFmtId="0" fontId="3" fillId="3" borderId="0" xfId="0" applyFont="1" applyFill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0" fillId="3" borderId="0" xfId="0" applyFill="1" applyBorder="1" applyAlignment="1">
      <alignment vertical="center"/>
    </xf>
    <xf numFmtId="0" fontId="3" fillId="3" borderId="9" xfId="0" applyFont="1" applyFill="1" applyBorder="1" applyAlignment="1">
      <alignment vertical="center"/>
    </xf>
    <xf numFmtId="0" fontId="0" fillId="3" borderId="24" xfId="0" applyFill="1" applyBorder="1"/>
    <xf numFmtId="0" fontId="3" fillId="3" borderId="9" xfId="0" applyFont="1" applyFill="1" applyBorder="1"/>
    <xf numFmtId="0" fontId="13" fillId="0" borderId="0" xfId="3" applyFont="1"/>
    <xf numFmtId="4" fontId="13" fillId="0" borderId="0" xfId="3" applyNumberFormat="1" applyFont="1"/>
    <xf numFmtId="0" fontId="13" fillId="0" borderId="0" xfId="3" applyFont="1" applyAlignment="1">
      <alignment vertical="center"/>
    </xf>
    <xf numFmtId="0" fontId="13" fillId="17" borderId="0" xfId="3" applyFont="1" applyFill="1" applyAlignment="1">
      <alignment vertical="center"/>
    </xf>
    <xf numFmtId="0" fontId="15" fillId="0" borderId="0" xfId="3" applyFont="1" applyAlignment="1">
      <alignment horizontal="center"/>
    </xf>
    <xf numFmtId="0" fontId="15" fillId="0" borderId="0" xfId="3" applyFont="1" applyAlignment="1"/>
    <xf numFmtId="0" fontId="18" fillId="0" borderId="0" xfId="3" applyFont="1"/>
    <xf numFmtId="4" fontId="19" fillId="0" borderId="0" xfId="3" applyNumberFormat="1" applyFont="1" applyAlignment="1"/>
    <xf numFmtId="4" fontId="13" fillId="0" borderId="0" xfId="3" applyNumberFormat="1" applyFont="1" applyAlignment="1"/>
    <xf numFmtId="0" fontId="13" fillId="0" borderId="0" xfId="3"/>
    <xf numFmtId="2" fontId="20" fillId="0" borderId="0" xfId="3" applyNumberFormat="1" applyFont="1" applyProtection="1">
      <protection locked="0"/>
    </xf>
    <xf numFmtId="0" fontId="13" fillId="0" borderId="0" xfId="3" applyFont="1" applyAlignment="1"/>
    <xf numFmtId="0" fontId="13" fillId="17" borderId="1" xfId="3" applyFont="1" applyFill="1" applyBorder="1" applyAlignment="1">
      <alignment horizontal="center"/>
    </xf>
    <xf numFmtId="0" fontId="13" fillId="17" borderId="18" xfId="3" applyFont="1" applyFill="1" applyBorder="1" applyAlignment="1">
      <alignment horizontal="center"/>
    </xf>
    <xf numFmtId="0" fontId="13" fillId="17" borderId="18" xfId="3" applyFill="1" applyBorder="1" applyAlignment="1">
      <alignment horizontal="center"/>
    </xf>
    <xf numFmtId="0" fontId="21" fillId="17" borderId="0" xfId="3" applyFont="1" applyFill="1" applyAlignment="1">
      <alignment horizontal="right"/>
    </xf>
    <xf numFmtId="0" fontId="22" fillId="17" borderId="0" xfId="3" applyFont="1" applyFill="1" applyAlignment="1">
      <alignment vertical="top" wrapText="1"/>
    </xf>
    <xf numFmtId="0" fontId="22" fillId="0" borderId="0" xfId="3" applyFont="1" applyAlignment="1">
      <alignment vertical="top" wrapText="1"/>
    </xf>
    <xf numFmtId="0" fontId="13" fillId="17" borderId="25" xfId="3" applyNumberFormat="1" applyFont="1" applyFill="1" applyBorder="1" applyAlignment="1" applyProtection="1">
      <alignment horizontal="center"/>
      <protection locked="0"/>
    </xf>
    <xf numFmtId="14" fontId="13" fillId="17" borderId="26" xfId="3" applyNumberFormat="1" applyFont="1" applyFill="1" applyBorder="1" applyAlignment="1" applyProtection="1">
      <alignment horizontal="center"/>
    </xf>
    <xf numFmtId="165" fontId="23" fillId="0" borderId="1" xfId="3" applyNumberFormat="1" applyFont="1" applyBorder="1" applyAlignment="1" applyProtection="1">
      <alignment horizontal="center"/>
      <protection locked="0"/>
    </xf>
    <xf numFmtId="0" fontId="13" fillId="0" borderId="0" xfId="3" applyAlignment="1">
      <alignment vertical="top" wrapText="1"/>
    </xf>
    <xf numFmtId="0" fontId="13" fillId="0" borderId="0" xfId="3" applyFont="1" applyAlignment="1">
      <alignment horizontal="center"/>
    </xf>
    <xf numFmtId="0" fontId="24" fillId="0" borderId="0" xfId="3" applyFont="1" applyAlignment="1">
      <alignment vertical="center"/>
    </xf>
    <xf numFmtId="0" fontId="19" fillId="0" borderId="0" xfId="3" applyFont="1" applyAlignment="1">
      <alignment vertical="center"/>
    </xf>
    <xf numFmtId="0" fontId="19" fillId="0" borderId="0" xfId="3" applyFont="1" applyAlignment="1"/>
    <xf numFmtId="0" fontId="22" fillId="0" borderId="0" xfId="3" applyFont="1" applyAlignment="1">
      <alignment horizontal="left"/>
    </xf>
    <xf numFmtId="0" fontId="13" fillId="17" borderId="0" xfId="3" applyFont="1" applyFill="1" applyAlignment="1">
      <alignment horizontal="right"/>
    </xf>
    <xf numFmtId="4" fontId="13" fillId="17" borderId="0" xfId="3" applyNumberFormat="1" applyFont="1" applyFill="1"/>
    <xf numFmtId="0" fontId="26" fillId="0" borderId="0" xfId="3" applyFont="1" applyAlignment="1">
      <alignment horizontal="center"/>
    </xf>
    <xf numFmtId="0" fontId="13" fillId="0" borderId="0" xfId="3" applyFont="1" applyAlignment="1">
      <alignment horizontal="right"/>
    </xf>
    <xf numFmtId="166" fontId="13" fillId="0" borderId="0" xfId="3" applyNumberFormat="1" applyFont="1"/>
    <xf numFmtId="0" fontId="22" fillId="17" borderId="0" xfId="3" applyFont="1" applyFill="1" applyAlignment="1">
      <alignment horizontal="left"/>
    </xf>
    <xf numFmtId="0" fontId="27" fillId="0" borderId="0" xfId="3" applyFont="1" applyAlignment="1">
      <alignment horizontal="left"/>
    </xf>
    <xf numFmtId="0" fontId="27" fillId="0" borderId="0" xfId="3" applyFont="1" applyAlignment="1">
      <alignment horizontal="left" vertical="top"/>
    </xf>
    <xf numFmtId="0" fontId="28" fillId="0" borderId="0" xfId="3" applyFont="1" applyAlignment="1">
      <alignment horizontal="left" vertical="top"/>
    </xf>
    <xf numFmtId="0" fontId="29" fillId="0" borderId="0" xfId="3" applyFont="1" applyAlignment="1">
      <alignment horizontal="left" vertical="top" wrapText="1"/>
    </xf>
    <xf numFmtId="0" fontId="22" fillId="0" borderId="0" xfId="3" applyFont="1" applyAlignment="1"/>
    <xf numFmtId="0" fontId="28" fillId="0" borderId="0" xfId="3" applyFont="1" applyAlignment="1">
      <alignment horizontal="left" vertical="top" wrapText="1"/>
    </xf>
    <xf numFmtId="0" fontId="22" fillId="0" borderId="0" xfId="3" applyFont="1"/>
    <xf numFmtId="4" fontId="30" fillId="0" borderId="0" xfId="3" applyNumberFormat="1" applyFont="1"/>
    <xf numFmtId="0" fontId="13" fillId="17" borderId="2" xfId="3" applyFont="1" applyFill="1" applyBorder="1"/>
    <xf numFmtId="0" fontId="13" fillId="17" borderId="3" xfId="3" applyFont="1" applyFill="1" applyBorder="1"/>
    <xf numFmtId="0" fontId="13" fillId="17" borderId="3" xfId="3" applyFont="1" applyFill="1" applyBorder="1" applyAlignment="1">
      <alignment horizontal="center"/>
    </xf>
    <xf numFmtId="0" fontId="13" fillId="17" borderId="1" xfId="3" applyFont="1" applyFill="1" applyBorder="1" applyAlignment="1">
      <alignment horizontal="center" vertical="center"/>
    </xf>
    <xf numFmtId="4" fontId="13" fillId="17" borderId="0" xfId="3" applyNumberFormat="1" applyFont="1" applyFill="1" applyBorder="1" applyAlignment="1">
      <alignment horizontal="center"/>
    </xf>
    <xf numFmtId="0" fontId="13" fillId="17" borderId="27" xfId="3" applyFont="1" applyFill="1" applyBorder="1"/>
    <xf numFmtId="0" fontId="13" fillId="17" borderId="22" xfId="3" applyFont="1" applyFill="1" applyBorder="1"/>
    <xf numFmtId="0" fontId="13" fillId="17" borderId="28" xfId="3" applyFont="1" applyFill="1" applyBorder="1"/>
    <xf numFmtId="1" fontId="13" fillId="17" borderId="29" xfId="3" applyNumberFormat="1" applyFont="1" applyFill="1" applyBorder="1" applyAlignment="1" applyProtection="1">
      <alignment horizontal="center" vertical="center"/>
      <protection locked="0"/>
    </xf>
    <xf numFmtId="0" fontId="13" fillId="17" borderId="20" xfId="3" applyFont="1" applyFill="1" applyBorder="1" applyAlignment="1" applyProtection="1">
      <alignment horizontal="center" vertical="center"/>
      <protection locked="0"/>
    </xf>
    <xf numFmtId="2" fontId="13" fillId="17" borderId="0" xfId="3" applyNumberFormat="1" applyFont="1" applyFill="1" applyBorder="1"/>
    <xf numFmtId="0" fontId="13" fillId="17" borderId="0" xfId="3" applyFont="1" applyFill="1" applyBorder="1"/>
    <xf numFmtId="0" fontId="13" fillId="17" borderId="30" xfId="3" applyFont="1" applyFill="1" applyBorder="1"/>
    <xf numFmtId="0" fontId="13" fillId="17" borderId="29" xfId="3" applyFont="1" applyFill="1" applyBorder="1" applyAlignment="1" applyProtection="1">
      <alignment horizontal="center" vertical="center"/>
      <protection locked="0"/>
    </xf>
    <xf numFmtId="0" fontId="30" fillId="0" borderId="0" xfId="3" applyFont="1"/>
    <xf numFmtId="0" fontId="31" fillId="17" borderId="0" xfId="3" applyFont="1" applyFill="1" applyBorder="1"/>
    <xf numFmtId="0" fontId="31" fillId="17" borderId="30" xfId="3" applyFont="1" applyFill="1" applyBorder="1"/>
    <xf numFmtId="166" fontId="30" fillId="0" borderId="0" xfId="3" applyNumberFormat="1" applyFont="1"/>
    <xf numFmtId="0" fontId="13" fillId="17" borderId="0" xfId="3" applyFont="1" applyFill="1" applyBorder="1" applyAlignment="1"/>
    <xf numFmtId="0" fontId="13" fillId="17" borderId="30" xfId="3" applyFont="1" applyFill="1" applyBorder="1" applyAlignment="1"/>
    <xf numFmtId="1" fontId="13" fillId="0" borderId="0" xfId="3" applyNumberFormat="1" applyFont="1" applyAlignment="1">
      <alignment horizontal="center" vertical="center"/>
    </xf>
    <xf numFmtId="0" fontId="32" fillId="17" borderId="0" xfId="3" applyFont="1" applyFill="1" applyBorder="1" applyAlignment="1">
      <alignment horizontal="center"/>
    </xf>
    <xf numFmtId="0" fontId="32" fillId="17" borderId="30" xfId="3" applyFont="1" applyFill="1" applyBorder="1" applyAlignment="1">
      <alignment horizontal="center"/>
    </xf>
    <xf numFmtId="1" fontId="32" fillId="0" borderId="29" xfId="3" applyNumberFormat="1" applyFont="1" applyBorder="1" applyAlignment="1">
      <alignment horizontal="center" vertical="center"/>
    </xf>
    <xf numFmtId="0" fontId="32" fillId="17" borderId="29" xfId="3" applyFont="1" applyFill="1" applyBorder="1" applyAlignment="1" applyProtection="1">
      <alignment horizontal="center" vertical="center"/>
      <protection locked="0"/>
    </xf>
    <xf numFmtId="2" fontId="32" fillId="17" borderId="0" xfId="3" applyNumberFormat="1" applyFont="1" applyFill="1" applyBorder="1"/>
    <xf numFmtId="0" fontId="33" fillId="17" borderId="0" xfId="3" applyFont="1" applyFill="1" applyBorder="1"/>
    <xf numFmtId="0" fontId="30" fillId="17" borderId="30" xfId="3" applyFont="1" applyFill="1" applyBorder="1"/>
    <xf numFmtId="1" fontId="30" fillId="17" borderId="29" xfId="3" applyNumberFormat="1" applyFont="1" applyFill="1" applyBorder="1" applyAlignment="1" applyProtection="1">
      <alignment horizontal="center" vertical="center"/>
      <protection locked="0"/>
    </xf>
    <xf numFmtId="0" fontId="30" fillId="17" borderId="29" xfId="3" applyFont="1" applyFill="1" applyBorder="1" applyAlignment="1" applyProtection="1">
      <alignment horizontal="center" vertical="center"/>
      <protection locked="0"/>
    </xf>
    <xf numFmtId="0" fontId="31" fillId="17" borderId="0" xfId="3" applyFont="1" applyFill="1" applyBorder="1" applyAlignment="1"/>
    <xf numFmtId="0" fontId="31" fillId="17" borderId="30" xfId="3" applyFont="1" applyFill="1" applyBorder="1" applyAlignment="1"/>
    <xf numFmtId="1" fontId="31" fillId="17" borderId="29" xfId="3" applyNumberFormat="1" applyFont="1" applyFill="1" applyBorder="1" applyAlignment="1" applyProtection="1">
      <alignment horizontal="center" vertical="center"/>
      <protection locked="0"/>
    </xf>
    <xf numFmtId="0" fontId="31" fillId="17" borderId="29" xfId="3" applyFont="1" applyFill="1" applyBorder="1" applyAlignment="1" applyProtection="1">
      <alignment horizontal="center" vertical="center"/>
      <protection locked="0"/>
    </xf>
    <xf numFmtId="0" fontId="34" fillId="17" borderId="0" xfId="3" applyFont="1" applyFill="1" applyBorder="1"/>
    <xf numFmtId="0" fontId="34" fillId="17" borderId="30" xfId="3" applyFont="1" applyFill="1" applyBorder="1"/>
    <xf numFmtId="1" fontId="34" fillId="17" borderId="29" xfId="3" applyNumberFormat="1" applyFont="1" applyFill="1" applyBorder="1" applyAlignment="1" applyProtection="1">
      <alignment horizontal="center" vertical="center"/>
      <protection locked="0"/>
    </xf>
    <xf numFmtId="0" fontId="34" fillId="17" borderId="29" xfId="3" applyFont="1" applyFill="1" applyBorder="1" applyAlignment="1" applyProtection="1">
      <alignment horizontal="center" vertical="center"/>
      <protection locked="0"/>
    </xf>
    <xf numFmtId="1" fontId="33" fillId="17" borderId="29" xfId="3" applyNumberFormat="1" applyFont="1" applyFill="1" applyBorder="1" applyAlignment="1" applyProtection="1">
      <alignment horizontal="center" vertical="center"/>
      <protection locked="0"/>
    </xf>
    <xf numFmtId="0" fontId="33" fillId="0" borderId="29" xfId="3" applyFont="1" applyBorder="1" applyAlignment="1">
      <alignment horizontal="center" vertical="center"/>
    </xf>
    <xf numFmtId="1" fontId="13" fillId="17" borderId="29" xfId="3" applyNumberFormat="1" applyFont="1" applyFill="1" applyBorder="1" applyAlignment="1">
      <alignment horizontal="center" vertical="center"/>
    </xf>
    <xf numFmtId="0" fontId="13" fillId="17" borderId="29" xfId="3" applyFont="1" applyFill="1" applyBorder="1" applyAlignment="1">
      <alignment horizontal="center" vertical="center"/>
    </xf>
    <xf numFmtId="0" fontId="13" fillId="17" borderId="0" xfId="3" applyFont="1" applyFill="1" applyBorder="1" applyAlignment="1">
      <alignment horizontal="left"/>
    </xf>
    <xf numFmtId="0" fontId="13" fillId="17" borderId="31" xfId="3" applyFont="1" applyFill="1" applyBorder="1"/>
    <xf numFmtId="0" fontId="13" fillId="17" borderId="32" xfId="3" applyFont="1" applyFill="1" applyBorder="1" applyAlignment="1">
      <alignment horizontal="left"/>
    </xf>
    <xf numFmtId="0" fontId="13" fillId="17" borderId="26" xfId="3" applyFont="1" applyFill="1" applyBorder="1"/>
    <xf numFmtId="1" fontId="13" fillId="17" borderId="25" xfId="3" applyNumberFormat="1" applyFont="1" applyFill="1" applyBorder="1" applyAlignment="1">
      <alignment horizontal="center" vertical="center"/>
    </xf>
    <xf numFmtId="0" fontId="13" fillId="17" borderId="25" xfId="3" applyFont="1" applyFill="1" applyBorder="1" applyAlignment="1">
      <alignment horizontal="center" vertical="center"/>
    </xf>
    <xf numFmtId="0" fontId="13" fillId="17" borderId="0" xfId="3" applyFont="1" applyFill="1" applyBorder="1" applyAlignment="1">
      <alignment horizontal="center"/>
    </xf>
    <xf numFmtId="0" fontId="13" fillId="0" borderId="0" xfId="3" applyFont="1" applyBorder="1"/>
    <xf numFmtId="4" fontId="13" fillId="17" borderId="0" xfId="3" applyNumberFormat="1" applyFont="1" applyFill="1" applyBorder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4" fontId="22" fillId="17" borderId="21" xfId="3" applyNumberFormat="1" applyFont="1" applyFill="1" applyBorder="1" applyAlignment="1">
      <alignment horizontal="center" vertical="top"/>
    </xf>
    <xf numFmtId="4" fontId="22" fillId="17" borderId="22" xfId="3" applyNumberFormat="1" applyFont="1" applyFill="1" applyBorder="1" applyAlignment="1">
      <alignment horizontal="center" vertical="top"/>
    </xf>
    <xf numFmtId="4" fontId="22" fillId="17" borderId="28" xfId="3" applyNumberFormat="1" applyFont="1" applyFill="1" applyBorder="1" applyAlignment="1">
      <alignment horizontal="center" vertical="top"/>
    </xf>
    <xf numFmtId="0" fontId="17" fillId="0" borderId="0" xfId="3" applyFont="1" applyAlignment="1">
      <alignment horizontal="center"/>
    </xf>
    <xf numFmtId="0" fontId="22" fillId="0" borderId="0" xfId="3" applyFont="1" applyAlignment="1">
      <alignment horizontal="left" vertical="center" wrapText="1"/>
    </xf>
    <xf numFmtId="0" fontId="25" fillId="17" borderId="0" xfId="3" applyFont="1" applyFill="1" applyAlignment="1">
      <alignment horizontal="left" vertical="center"/>
    </xf>
    <xf numFmtId="0" fontId="22" fillId="17" borderId="0" xfId="3" applyFont="1" applyFill="1" applyAlignment="1">
      <alignment horizontal="left" vertical="center" wrapText="1"/>
    </xf>
    <xf numFmtId="0" fontId="22" fillId="0" borderId="0" xfId="3" applyFont="1" applyAlignment="1">
      <alignment horizontal="left" vertical="top" wrapText="1"/>
    </xf>
    <xf numFmtId="49" fontId="14" fillId="0" borderId="0" xfId="3" applyNumberFormat="1" applyFont="1" applyAlignment="1">
      <alignment horizontal="center" vertical="center"/>
    </xf>
    <xf numFmtId="0" fontId="13" fillId="0" borderId="0" xfId="3" applyAlignment="1">
      <alignment horizontal="center" wrapText="1"/>
    </xf>
    <xf numFmtId="0" fontId="13" fillId="0" borderId="0" xfId="3" applyFont="1" applyAlignment="1">
      <alignment horizontal="center"/>
    </xf>
    <xf numFmtId="0" fontId="13" fillId="0" borderId="0" xfId="3" applyAlignment="1">
      <alignment horizontal="center"/>
    </xf>
    <xf numFmtId="0" fontId="16" fillId="0" borderId="0" xfId="3" quotePrefix="1" applyFont="1" applyAlignment="1">
      <alignment horizontal="center"/>
    </xf>
  </cellXfs>
  <cellStyles count="4">
    <cellStyle name="Lien hypertexte" xfId="2" builtinId="8"/>
    <cellStyle name="Milliers [0]" xfId="1" builtinId="6"/>
    <cellStyle name="Normal" xfId="0" builtinId="0"/>
    <cellStyle name="Normal 2" xfId="3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numFmt numFmtId="19" formatCode="dd/mm/yyyy"/>
    </dxf>
    <dxf>
      <numFmt numFmtId="164" formatCode="[$-F400]h:mm:ss\ AM/PM"/>
    </dxf>
    <dxf>
      <numFmt numFmtId="19" formatCode="dd/mm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theme="0" tint="-4.9989318521683403E-2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dotted">
          <color auto="1"/>
        </top>
        <bottom style="dotted">
          <color auto="1"/>
        </bottom>
      </border>
    </dxf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9D480F"/>
      <color rgb="FF823C0C"/>
      <color rgb="FF6A310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svg"/><Relationship Id="rId1" Type="http://schemas.openxmlformats.org/officeDocument/2006/relationships/image" Target="../media/image1.png"/><Relationship Id="rId5" Type="http://schemas.openxmlformats.org/officeDocument/2006/relationships/image" Target="file:///\\10.47.232.130\donnees\Le%20Havre\ESAT\Utilisateurs\y.bournon\Excel\Gestion-Magasins-Inv\Photos\ncb.jpg" TargetMode="External"/><Relationship Id="rId4" Type="http://schemas.openxmlformats.org/officeDocument/2006/relationships/image" Target="../media/image5.sv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svg"/><Relationship Id="rId1" Type="http://schemas.openxmlformats.org/officeDocument/2006/relationships/image" Target="../media/image3.png"/><Relationship Id="rId5" Type="http://schemas.openxmlformats.org/officeDocument/2006/relationships/image" Target="file:///\\10.47.232.130\donnees\Le%20Havre\ESAT\Utilisateurs\y.bournon\Excel\Gestion-Magasins-Inv\Photos\ncb.jpg" TargetMode="External"/><Relationship Id="rId4" Type="http://schemas.openxmlformats.org/officeDocument/2006/relationships/image" Target="../media/image7.sv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3.svg"/><Relationship Id="rId1" Type="http://schemas.openxmlformats.org/officeDocument/2006/relationships/image" Target="../media/image5.png"/><Relationship Id="rId5" Type="http://schemas.openxmlformats.org/officeDocument/2006/relationships/image" Target="file:///\\10.47.232.130\donnees\Le%20Havre\ESAT\Utilisateurs\y.bournon\Excel\Gestion-Magasins-Inv\Photos\ncb.jpg" TargetMode="External"/><Relationship Id="rId4" Type="http://schemas.openxmlformats.org/officeDocument/2006/relationships/image" Target="../media/image7.sv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121920</xdr:colOff>
      <xdr:row>3</xdr:row>
      <xdr:rowOff>0</xdr:rowOff>
    </xdr:from>
    <xdr:to>
      <xdr:col>3</xdr:col>
      <xdr:colOff>1485900</xdr:colOff>
      <xdr:row>4</xdr:row>
      <xdr:rowOff>7620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E9C450D0-E8B2-9F2A-2E31-D858B496A7FF}"/>
            </a:ext>
          </a:extLst>
        </xdr:cNvPr>
        <xdr:cNvSpPr/>
      </xdr:nvSpPr>
      <xdr:spPr>
        <a:xfrm>
          <a:off x="2773680" y="716280"/>
          <a:ext cx="1493520" cy="251460"/>
        </a:xfrm>
        <a:prstGeom prst="rect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Date</a:t>
          </a:r>
        </a:p>
      </xdr:txBody>
    </xdr:sp>
    <xdr:clientData/>
  </xdr:twoCellAnchor>
  <xdr:twoCellAnchor>
    <xdr:from>
      <xdr:col>5</xdr:col>
      <xdr:colOff>15240</xdr:colOff>
      <xdr:row>3</xdr:row>
      <xdr:rowOff>0</xdr:rowOff>
    </xdr:from>
    <xdr:to>
      <xdr:col>5</xdr:col>
      <xdr:colOff>861060</xdr:colOff>
      <xdr:row>4</xdr:row>
      <xdr:rowOff>7620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D9662791-2E10-DFCD-68B9-CBED5D08C347}"/>
            </a:ext>
          </a:extLst>
        </xdr:cNvPr>
        <xdr:cNvSpPr/>
      </xdr:nvSpPr>
      <xdr:spPr>
        <a:xfrm>
          <a:off x="5425440" y="716280"/>
          <a:ext cx="845820" cy="251460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Heure</a:t>
          </a:r>
        </a:p>
      </xdr:txBody>
    </xdr:sp>
    <xdr:clientData/>
  </xdr:twoCellAnchor>
  <xdr:twoCellAnchor>
    <xdr:from>
      <xdr:col>8</xdr:col>
      <xdr:colOff>7620</xdr:colOff>
      <xdr:row>3</xdr:row>
      <xdr:rowOff>0</xdr:rowOff>
    </xdr:from>
    <xdr:to>
      <xdr:col>8</xdr:col>
      <xdr:colOff>1082040</xdr:colOff>
      <xdr:row>4</xdr:row>
      <xdr:rowOff>7620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C8D9271D-3F02-4C91-9D41-788C96ACF728}"/>
            </a:ext>
          </a:extLst>
        </xdr:cNvPr>
        <xdr:cNvSpPr/>
      </xdr:nvSpPr>
      <xdr:spPr>
        <a:xfrm>
          <a:off x="8298180" y="716280"/>
          <a:ext cx="1074420" cy="251460"/>
        </a:xfrm>
        <a:prstGeom prst="rect">
          <a:avLst/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Chauffeur</a:t>
          </a:r>
        </a:p>
      </xdr:txBody>
    </xdr:sp>
    <xdr:clientData/>
  </xdr:twoCellAnchor>
  <xdr:twoCellAnchor>
    <xdr:from>
      <xdr:col>10</xdr:col>
      <xdr:colOff>22860</xdr:colOff>
      <xdr:row>3</xdr:row>
      <xdr:rowOff>0</xdr:rowOff>
    </xdr:from>
    <xdr:to>
      <xdr:col>10</xdr:col>
      <xdr:colOff>693420</xdr:colOff>
      <xdr:row>4</xdr:row>
      <xdr:rowOff>7620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CB97FD7E-DCEC-B95A-19AE-155928E88426}"/>
            </a:ext>
          </a:extLst>
        </xdr:cNvPr>
        <xdr:cNvSpPr/>
      </xdr:nvSpPr>
      <xdr:spPr>
        <a:xfrm>
          <a:off x="10355580" y="716280"/>
          <a:ext cx="670560" cy="251460"/>
        </a:xfrm>
        <a:prstGeom prst="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Camion</a:t>
          </a:r>
        </a:p>
      </xdr:txBody>
    </xdr:sp>
    <xdr:clientData/>
  </xdr:twoCellAnchor>
  <xdr:twoCellAnchor>
    <xdr:from>
      <xdr:col>4</xdr:col>
      <xdr:colOff>899160</xdr:colOff>
      <xdr:row>2</xdr:row>
      <xdr:rowOff>41910</xdr:rowOff>
    </xdr:from>
    <xdr:to>
      <xdr:col>5</xdr:col>
      <xdr:colOff>792480</xdr:colOff>
      <xdr:row>3</xdr:row>
      <xdr:rowOff>3810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B4B25F8A-F8D4-F913-D33F-991183AFC57E}"/>
            </a:ext>
          </a:extLst>
        </xdr:cNvPr>
        <xdr:cNvGrpSpPr/>
      </xdr:nvGrpSpPr>
      <xdr:grpSpPr>
        <a:xfrm>
          <a:off x="2423160" y="594360"/>
          <a:ext cx="1049020" cy="311150"/>
          <a:chOff x="5173980" y="388620"/>
          <a:chExt cx="1028700" cy="312420"/>
        </a:xfrm>
      </xdr:grpSpPr>
      <xdr:sp macro="[0]!AjoutNouvelOrdreRec" textlink="">
        <xdr:nvSpPr>
          <xdr:cNvPr id="7" name="Rectangle : coins arrondis 6">
            <a:extLst>
              <a:ext uri="{FF2B5EF4-FFF2-40B4-BE49-F238E27FC236}">
                <a16:creationId xmlns:a16="http://schemas.microsoft.com/office/drawing/2014/main" id="{D2AE30B5-9D8E-4DED-7E4D-EA872C51D212}"/>
              </a:ext>
            </a:extLst>
          </xdr:cNvPr>
          <xdr:cNvSpPr/>
        </xdr:nvSpPr>
        <xdr:spPr>
          <a:xfrm>
            <a:off x="5196840" y="411480"/>
            <a:ext cx="1005840" cy="266700"/>
          </a:xfrm>
          <a:prstGeom prst="roundRect">
            <a:avLst/>
          </a:prstGeom>
          <a:solidFill>
            <a:schemeClr val="accent1">
              <a:lumMod val="50000"/>
            </a:schemeClr>
          </a:solidFill>
          <a:ln>
            <a:noFill/>
          </a:ln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r>
              <a:rPr lang="fr-CM" sz="1100" b="1"/>
              <a:t>Nouveau</a:t>
            </a:r>
          </a:p>
        </xdr:txBody>
      </xdr:sp>
      <xdr:pic macro="[0]!AjoutNouvelOrdreRec">
        <xdr:nvPicPr>
          <xdr:cNvPr id="6" name="Graphique 5" descr="Badge à suivre avec un remplissage uni">
            <a:extLst>
              <a:ext uri="{FF2B5EF4-FFF2-40B4-BE49-F238E27FC236}">
                <a16:creationId xmlns:a16="http://schemas.microsoft.com/office/drawing/2014/main" id="{F1E48C5A-9C5A-3141-3AF6-DF6E19D92F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5173980" y="388620"/>
            <a:ext cx="312420" cy="31242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220980</xdr:colOff>
      <xdr:row>2</xdr:row>
      <xdr:rowOff>22860</xdr:rowOff>
    </xdr:from>
    <xdr:to>
      <xdr:col>7</xdr:col>
      <xdr:colOff>518160</xdr:colOff>
      <xdr:row>3</xdr:row>
      <xdr:rowOff>22860</xdr:rowOff>
    </xdr:to>
    <xdr:grpSp>
      <xdr:nvGrpSpPr>
        <xdr:cNvPr id="16" name="Groupe 15">
          <a:extLst>
            <a:ext uri="{FF2B5EF4-FFF2-40B4-BE49-F238E27FC236}">
              <a16:creationId xmlns:a16="http://schemas.microsoft.com/office/drawing/2014/main" id="{90A60DD4-19A7-D300-0FBE-C4193D05DBCF}"/>
            </a:ext>
          </a:extLst>
        </xdr:cNvPr>
        <xdr:cNvGrpSpPr/>
      </xdr:nvGrpSpPr>
      <xdr:grpSpPr>
        <a:xfrm>
          <a:off x="3783330" y="575310"/>
          <a:ext cx="1059180" cy="349250"/>
          <a:chOff x="7018020" y="312420"/>
          <a:chExt cx="1089660" cy="350520"/>
        </a:xfrm>
      </xdr:grpSpPr>
      <xdr:sp macro="[0]!EnregistrerOrdreRec" textlink="">
        <xdr:nvSpPr>
          <xdr:cNvPr id="15" name="Rectangle : coins arrondis 14">
            <a:extLst>
              <a:ext uri="{FF2B5EF4-FFF2-40B4-BE49-F238E27FC236}">
                <a16:creationId xmlns:a16="http://schemas.microsoft.com/office/drawing/2014/main" id="{5DA1D4CD-6C8F-AAC1-0371-7623B6FDBD80}"/>
              </a:ext>
            </a:extLst>
          </xdr:cNvPr>
          <xdr:cNvSpPr/>
        </xdr:nvSpPr>
        <xdr:spPr>
          <a:xfrm>
            <a:off x="7048500" y="342900"/>
            <a:ext cx="1059180" cy="297180"/>
          </a:xfrm>
          <a:prstGeom prst="roundRect">
            <a:avLst/>
          </a:prstGeom>
          <a:solidFill>
            <a:srgbClr val="002060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r>
              <a:rPr lang="fr-CM" sz="1100" b="1"/>
              <a:t>Enregistrer</a:t>
            </a:r>
          </a:p>
        </xdr:txBody>
      </xdr:sp>
      <xdr:pic macro="[0]!EnregistrerOrdreRec">
        <xdr:nvPicPr>
          <xdr:cNvPr id="13" name="Graphique 12" descr="Disque avec un remplissage uni">
            <a:extLst>
              <a:ext uri="{FF2B5EF4-FFF2-40B4-BE49-F238E27FC236}">
                <a16:creationId xmlns:a16="http://schemas.microsoft.com/office/drawing/2014/main" id="{8838418E-2CE9-CB7D-D1F2-AB2A5EC10F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7018020" y="312420"/>
            <a:ext cx="350520" cy="350520"/>
          </a:xfrm>
          <a:prstGeom prst="rect">
            <a:avLst/>
          </a:prstGeom>
        </xdr:spPr>
      </xdr:pic>
    </xdr:grpSp>
    <xdr:clientData/>
  </xdr:twoCellAnchor>
  <xdr:twoCellAnchor editAs="oneCell">
    <xdr:from>
      <xdr:col>9</xdr:col>
      <xdr:colOff>127000</xdr:colOff>
      <xdr:row>11</xdr:row>
      <xdr:rowOff>0</xdr:rowOff>
    </xdr:from>
    <xdr:to>
      <xdr:col>9</xdr:col>
      <xdr:colOff>263734</xdr:colOff>
      <xdr:row>11</xdr:row>
      <xdr:rowOff>158750</xdr:rowOff>
    </xdr:to>
    <xdr:pic>
      <xdr:nvPicPr>
        <xdr:cNvPr id="12" name="ItemPic12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7010400" y="2540000"/>
          <a:ext cx="136734" cy="158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7620</xdr:colOff>
      <xdr:row>3</xdr:row>
      <xdr:rowOff>0</xdr:rowOff>
    </xdr:from>
    <xdr:to>
      <xdr:col>3</xdr:col>
      <xdr:colOff>1485900</xdr:colOff>
      <xdr:row>4</xdr:row>
      <xdr:rowOff>7620</xdr:rowOff>
    </xdr:to>
    <xdr:sp macro="" textlink="">
      <xdr:nvSpPr>
        <xdr:cNvPr id="7" name="Rectangle 6">
          <a:extLst>
            <a:ext uri="{FF2B5EF4-FFF2-40B4-BE49-F238E27FC236}">
              <a16:creationId xmlns:a16="http://schemas.microsoft.com/office/drawing/2014/main" id="{F5A16E8A-7999-474D-93A3-8F0DB08CA88F}"/>
            </a:ext>
          </a:extLst>
        </xdr:cNvPr>
        <xdr:cNvSpPr/>
      </xdr:nvSpPr>
      <xdr:spPr>
        <a:xfrm>
          <a:off x="2948940" y="891540"/>
          <a:ext cx="1478280" cy="251460"/>
        </a:xfrm>
        <a:prstGeom prst="rect">
          <a:avLst/>
        </a:prstGeom>
        <a:solidFill>
          <a:srgbClr val="6A31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Date</a:t>
          </a:r>
        </a:p>
      </xdr:txBody>
    </xdr:sp>
    <xdr:clientData/>
  </xdr:twoCellAnchor>
  <xdr:twoCellAnchor>
    <xdr:from>
      <xdr:col>5</xdr:col>
      <xdr:colOff>15240</xdr:colOff>
      <xdr:row>3</xdr:row>
      <xdr:rowOff>0</xdr:rowOff>
    </xdr:from>
    <xdr:to>
      <xdr:col>5</xdr:col>
      <xdr:colOff>861060</xdr:colOff>
      <xdr:row>4</xdr:row>
      <xdr:rowOff>7620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B7C28B14-66A5-4845-B1BC-5DD7E7DAC759}"/>
            </a:ext>
          </a:extLst>
        </xdr:cNvPr>
        <xdr:cNvSpPr/>
      </xdr:nvSpPr>
      <xdr:spPr>
        <a:xfrm>
          <a:off x="5425440" y="716280"/>
          <a:ext cx="845820" cy="2514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Heure</a:t>
          </a:r>
        </a:p>
      </xdr:txBody>
    </xdr:sp>
    <xdr:clientData/>
  </xdr:twoCellAnchor>
  <xdr:twoCellAnchor>
    <xdr:from>
      <xdr:col>8</xdr:col>
      <xdr:colOff>7620</xdr:colOff>
      <xdr:row>3</xdr:row>
      <xdr:rowOff>0</xdr:rowOff>
    </xdr:from>
    <xdr:to>
      <xdr:col>8</xdr:col>
      <xdr:colOff>1082040</xdr:colOff>
      <xdr:row>4</xdr:row>
      <xdr:rowOff>7620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EDFC2C50-390F-44BB-A59D-D84D8EA2220D}"/>
            </a:ext>
          </a:extLst>
        </xdr:cNvPr>
        <xdr:cNvSpPr/>
      </xdr:nvSpPr>
      <xdr:spPr>
        <a:xfrm>
          <a:off x="8298180" y="716280"/>
          <a:ext cx="1074420" cy="251460"/>
        </a:xfrm>
        <a:prstGeom prst="rect">
          <a:avLst/>
        </a:prstGeom>
        <a:solidFill>
          <a:srgbClr val="6A310A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Chauffeur</a:t>
          </a:r>
        </a:p>
      </xdr:txBody>
    </xdr:sp>
    <xdr:clientData/>
  </xdr:twoCellAnchor>
  <xdr:twoCellAnchor>
    <xdr:from>
      <xdr:col>10</xdr:col>
      <xdr:colOff>22860</xdr:colOff>
      <xdr:row>3</xdr:row>
      <xdr:rowOff>0</xdr:rowOff>
    </xdr:from>
    <xdr:to>
      <xdr:col>10</xdr:col>
      <xdr:colOff>693420</xdr:colOff>
      <xdr:row>4</xdr:row>
      <xdr:rowOff>7620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4BC3C1CA-4BBA-4850-9987-8DC773C130BC}"/>
            </a:ext>
          </a:extLst>
        </xdr:cNvPr>
        <xdr:cNvSpPr/>
      </xdr:nvSpPr>
      <xdr:spPr>
        <a:xfrm>
          <a:off x="10355580" y="716280"/>
          <a:ext cx="670560" cy="251460"/>
        </a:xfrm>
        <a:prstGeom prst="rect">
          <a:avLst/>
        </a:prstGeom>
        <a:solidFill>
          <a:schemeClr val="accent2">
            <a:lumMod val="7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M" sz="1200"/>
            <a:t>Camion</a:t>
          </a:r>
        </a:p>
      </xdr:txBody>
    </xdr:sp>
    <xdr:clientData/>
  </xdr:twoCellAnchor>
  <xdr:twoCellAnchor>
    <xdr:from>
      <xdr:col>5</xdr:col>
      <xdr:colOff>0</xdr:colOff>
      <xdr:row>2</xdr:row>
      <xdr:rowOff>0</xdr:rowOff>
    </xdr:from>
    <xdr:to>
      <xdr:col>6</xdr:col>
      <xdr:colOff>137160</xdr:colOff>
      <xdr:row>2</xdr:row>
      <xdr:rowOff>342900</xdr:rowOff>
    </xdr:to>
    <xdr:grpSp>
      <xdr:nvGrpSpPr>
        <xdr:cNvPr id="3" name="Groupe 2">
          <a:extLst>
            <a:ext uri="{FF2B5EF4-FFF2-40B4-BE49-F238E27FC236}">
              <a16:creationId xmlns:a16="http://schemas.microsoft.com/office/drawing/2014/main" id="{81FCAD62-93BC-B888-5797-015A3C070A24}"/>
            </a:ext>
          </a:extLst>
        </xdr:cNvPr>
        <xdr:cNvGrpSpPr/>
      </xdr:nvGrpSpPr>
      <xdr:grpSpPr>
        <a:xfrm>
          <a:off x="2679700" y="527050"/>
          <a:ext cx="1019810" cy="342900"/>
          <a:chOff x="5410200" y="541020"/>
          <a:chExt cx="1005840" cy="342900"/>
        </a:xfrm>
      </xdr:grpSpPr>
      <xdr:sp macro="[0]!AjoutNouvelOrdreTransf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82B0512B-746E-F783-119E-81F17E47E801}"/>
              </a:ext>
            </a:extLst>
          </xdr:cNvPr>
          <xdr:cNvSpPr/>
        </xdr:nvSpPr>
        <xdr:spPr>
          <a:xfrm>
            <a:off x="5425440" y="563880"/>
            <a:ext cx="990600" cy="320040"/>
          </a:xfrm>
          <a:prstGeom prst="roundRect">
            <a:avLst/>
          </a:prstGeom>
          <a:solidFill>
            <a:srgbClr val="6A310A"/>
          </a:solidFill>
          <a:ln>
            <a:noFill/>
          </a:ln>
        </xdr:spPr>
        <xdr:style>
          <a:lnRef idx="2">
            <a:schemeClr val="accent2">
              <a:shade val="50000"/>
            </a:schemeClr>
          </a:lnRef>
          <a:fillRef idx="1">
            <a:schemeClr val="accent2"/>
          </a:fillRef>
          <a:effectRef idx="0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r>
              <a:rPr lang="fr-CM" sz="1200" b="1"/>
              <a:t>Nouveau</a:t>
            </a:r>
            <a:endParaRPr lang="fr-CM" sz="1100" b="1"/>
          </a:p>
        </xdr:txBody>
      </xdr:sp>
      <xdr:pic macro="[0]!AjoutNouvelOrdreTransf">
        <xdr:nvPicPr>
          <xdr:cNvPr id="11" name="Graphique 10" descr="Badge à suivre avec un remplissage uni">
            <a:extLst>
              <a:ext uri="{FF2B5EF4-FFF2-40B4-BE49-F238E27FC236}">
                <a16:creationId xmlns:a16="http://schemas.microsoft.com/office/drawing/2014/main" id="{D61ACAC4-09BC-488B-A64E-B3F54D9AE2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5410200" y="541020"/>
            <a:ext cx="320040" cy="32004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510540</xdr:colOff>
      <xdr:row>1</xdr:row>
      <xdr:rowOff>342900</xdr:rowOff>
    </xdr:from>
    <xdr:to>
      <xdr:col>7</xdr:col>
      <xdr:colOff>937260</xdr:colOff>
      <xdr:row>3</xdr:row>
      <xdr:rowOff>0</xdr:rowOff>
    </xdr:to>
    <xdr:grpSp>
      <xdr:nvGrpSpPr>
        <xdr:cNvPr id="12" name="Groupe 11">
          <a:extLst>
            <a:ext uri="{FF2B5EF4-FFF2-40B4-BE49-F238E27FC236}">
              <a16:creationId xmlns:a16="http://schemas.microsoft.com/office/drawing/2014/main" id="{39C8BDE6-821D-8969-2149-39775A720803}"/>
            </a:ext>
          </a:extLst>
        </xdr:cNvPr>
        <xdr:cNvGrpSpPr/>
      </xdr:nvGrpSpPr>
      <xdr:grpSpPr>
        <a:xfrm>
          <a:off x="4072890" y="527050"/>
          <a:ext cx="1188720" cy="349250"/>
          <a:chOff x="6789420" y="525780"/>
          <a:chExt cx="1219200" cy="365760"/>
        </a:xfrm>
      </xdr:grpSpPr>
      <xdr:sp macro="[0]!EnregistrerOrdreTransf" textlink="">
        <xdr:nvSpPr>
          <xdr:cNvPr id="4" name="Rectangle : coins arrondis 3">
            <a:extLst>
              <a:ext uri="{FF2B5EF4-FFF2-40B4-BE49-F238E27FC236}">
                <a16:creationId xmlns:a16="http://schemas.microsoft.com/office/drawing/2014/main" id="{43A12FE5-586B-7CCB-D507-EFDBEF4687DD}"/>
              </a:ext>
            </a:extLst>
          </xdr:cNvPr>
          <xdr:cNvSpPr/>
        </xdr:nvSpPr>
        <xdr:spPr>
          <a:xfrm>
            <a:off x="6789420" y="552450"/>
            <a:ext cx="1219200" cy="320040"/>
          </a:xfrm>
          <a:prstGeom prst="roundRect">
            <a:avLst/>
          </a:prstGeom>
          <a:solidFill>
            <a:srgbClr val="6A310A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r"/>
            <a:r>
              <a:rPr lang="fr-CM" sz="1100" b="1"/>
              <a:t>Enregistrer</a:t>
            </a:r>
          </a:p>
        </xdr:txBody>
      </xdr:sp>
      <xdr:pic macro="[0]!EnregistrerOrdreTransf">
        <xdr:nvPicPr>
          <xdr:cNvPr id="6" name="Graphique 5" descr="Disque avec un remplissage uni">
            <a:extLst>
              <a:ext uri="{FF2B5EF4-FFF2-40B4-BE49-F238E27FC236}">
                <a16:creationId xmlns:a16="http://schemas.microsoft.com/office/drawing/2014/main" id="{32779D5A-FEFE-2454-11BC-143934A174E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6789420" y="525780"/>
            <a:ext cx="365760" cy="365760"/>
          </a:xfrm>
          <a:prstGeom prst="rect">
            <a:avLst/>
          </a:prstGeom>
        </xdr:spPr>
      </xdr:pic>
    </xdr:grpSp>
    <xdr:clientData/>
  </xdr:twoCellAnchor>
  <xdr:twoCellAnchor editAs="oneCell">
    <xdr:from>
      <xdr:col>9</xdr:col>
      <xdr:colOff>127000</xdr:colOff>
      <xdr:row>11</xdr:row>
      <xdr:rowOff>0</xdr:rowOff>
    </xdr:from>
    <xdr:to>
      <xdr:col>9</xdr:col>
      <xdr:colOff>263734</xdr:colOff>
      <xdr:row>11</xdr:row>
      <xdr:rowOff>158750</xdr:rowOff>
    </xdr:to>
    <xdr:pic>
      <xdr:nvPicPr>
        <xdr:cNvPr id="5" name="ItemPic12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7105650" y="2514600"/>
          <a:ext cx="136734" cy="1587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640080</xdr:colOff>
      <xdr:row>1</xdr:row>
      <xdr:rowOff>72390</xdr:rowOff>
    </xdr:from>
    <xdr:to>
      <xdr:col>6</xdr:col>
      <xdr:colOff>487679</xdr:colOff>
      <xdr:row>2</xdr:row>
      <xdr:rowOff>179070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C7E81DFF-B6DC-C225-331E-84C7F8F68F6E}"/>
            </a:ext>
          </a:extLst>
        </xdr:cNvPr>
        <xdr:cNvGrpSpPr/>
      </xdr:nvGrpSpPr>
      <xdr:grpSpPr>
        <a:xfrm>
          <a:off x="2335530" y="383540"/>
          <a:ext cx="1073149" cy="290830"/>
          <a:chOff x="4716780" y="342900"/>
          <a:chExt cx="1066800" cy="289560"/>
        </a:xfrm>
      </xdr:grpSpPr>
      <xdr:sp macro="[0]!NouvelInventaire" textlink="">
        <xdr:nvSpPr>
          <xdr:cNvPr id="2" name="Rectangle : coins arrondis 1">
            <a:extLst>
              <a:ext uri="{FF2B5EF4-FFF2-40B4-BE49-F238E27FC236}">
                <a16:creationId xmlns:a16="http://schemas.microsoft.com/office/drawing/2014/main" id="{ABDE0423-6475-B80F-1F81-C2EC3A51C459}"/>
              </a:ext>
            </a:extLst>
          </xdr:cNvPr>
          <xdr:cNvSpPr/>
        </xdr:nvSpPr>
        <xdr:spPr>
          <a:xfrm>
            <a:off x="4716780" y="342900"/>
            <a:ext cx="1066800" cy="266700"/>
          </a:xfrm>
          <a:prstGeom prst="round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CM" sz="1100"/>
              <a:t>Nouveau</a:t>
            </a:r>
          </a:p>
        </xdr:txBody>
      </xdr:sp>
      <xdr:pic macro="[0]!NouvelInventaire">
        <xdr:nvPicPr>
          <xdr:cNvPr id="7" name="Graphique 6" descr="Badge à suivre avec un remplissage uni">
            <a:extLst>
              <a:ext uri="{FF2B5EF4-FFF2-40B4-BE49-F238E27FC236}">
                <a16:creationId xmlns:a16="http://schemas.microsoft.com/office/drawing/2014/main" id="{EC375CC5-27AF-617A-780C-9B0412FB051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732020" y="342900"/>
            <a:ext cx="289560" cy="289560"/>
          </a:xfrm>
          <a:prstGeom prst="rect">
            <a:avLst/>
          </a:prstGeom>
        </xdr:spPr>
      </xdr:pic>
    </xdr:grpSp>
    <xdr:clientData/>
  </xdr:twoCellAnchor>
  <xdr:twoCellAnchor>
    <xdr:from>
      <xdr:col>6</xdr:col>
      <xdr:colOff>1005840</xdr:colOff>
      <xdr:row>1</xdr:row>
      <xdr:rowOff>68580</xdr:rowOff>
    </xdr:from>
    <xdr:to>
      <xdr:col>6</xdr:col>
      <xdr:colOff>2057400</xdr:colOff>
      <xdr:row>3</xdr:row>
      <xdr:rowOff>0</xdr:rowOff>
    </xdr:to>
    <xdr:grpSp>
      <xdr:nvGrpSpPr>
        <xdr:cNvPr id="11" name="Groupe 10">
          <a:extLst>
            <a:ext uri="{FF2B5EF4-FFF2-40B4-BE49-F238E27FC236}">
              <a16:creationId xmlns:a16="http://schemas.microsoft.com/office/drawing/2014/main" id="{65CBBE12-118A-0575-9F15-A6F85A0ADC38}"/>
            </a:ext>
          </a:extLst>
        </xdr:cNvPr>
        <xdr:cNvGrpSpPr/>
      </xdr:nvGrpSpPr>
      <xdr:grpSpPr>
        <a:xfrm>
          <a:off x="3926840" y="379730"/>
          <a:ext cx="1051560" cy="299720"/>
          <a:chOff x="6111240" y="335280"/>
          <a:chExt cx="1051560" cy="297180"/>
        </a:xfrm>
      </xdr:grpSpPr>
      <xdr:sp macro="[0]!EnregistrerInventaire" textlink="">
        <xdr:nvSpPr>
          <xdr:cNvPr id="3" name="Rectangle : coins arrondis 2">
            <a:extLst>
              <a:ext uri="{FF2B5EF4-FFF2-40B4-BE49-F238E27FC236}">
                <a16:creationId xmlns:a16="http://schemas.microsoft.com/office/drawing/2014/main" id="{5D40444E-1FFF-B16A-A67F-3B6AE0454989}"/>
              </a:ext>
            </a:extLst>
          </xdr:cNvPr>
          <xdr:cNvSpPr/>
        </xdr:nvSpPr>
        <xdr:spPr>
          <a:xfrm>
            <a:off x="6111240" y="342900"/>
            <a:ext cx="1051560" cy="266700"/>
          </a:xfrm>
          <a:prstGeom prst="roundRect">
            <a:avLst/>
          </a:prstGeom>
        </xdr:spPr>
        <xdr:style>
          <a:lnRef idx="2">
            <a:schemeClr val="dk1">
              <a:shade val="50000"/>
            </a:schemeClr>
          </a:lnRef>
          <a:fillRef idx="1">
            <a:schemeClr val="dk1"/>
          </a:fillRef>
          <a:effectRef idx="0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r"/>
            <a:r>
              <a:rPr lang="fr-CM" sz="1100"/>
              <a:t>Enregistrer</a:t>
            </a:r>
          </a:p>
        </xdr:txBody>
      </xdr:sp>
      <xdr:pic macro="[0]!EnregistrerInventaire">
        <xdr:nvPicPr>
          <xdr:cNvPr id="10" name="Graphique 9" descr="Disque avec un remplissage uni">
            <a:extLst>
              <a:ext uri="{FF2B5EF4-FFF2-40B4-BE49-F238E27FC236}">
                <a16:creationId xmlns:a16="http://schemas.microsoft.com/office/drawing/2014/main" id="{3AB80E43-42CB-A83D-3FCF-E07DBC7F6B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="" xmlns:asvg="http://schemas.microsoft.com/office/drawing/2016/SVG/main" r:embed="rId4"/>
              </a:ext>
            </a:extLst>
          </a:blip>
          <a:stretch>
            <a:fillRect/>
          </a:stretch>
        </xdr:blipFill>
        <xdr:spPr>
          <a:xfrm>
            <a:off x="6164580" y="335280"/>
            <a:ext cx="251460" cy="297180"/>
          </a:xfrm>
          <a:prstGeom prst="rect">
            <a:avLst/>
          </a:prstGeom>
        </xdr:spPr>
      </xdr:pic>
    </xdr:grpSp>
    <xdr:clientData/>
  </xdr:twoCellAnchor>
  <xdr:twoCellAnchor editAs="oneCell">
    <xdr:from>
      <xdr:col>11</xdr:col>
      <xdr:colOff>127000</xdr:colOff>
      <xdr:row>9</xdr:row>
      <xdr:rowOff>0</xdr:rowOff>
    </xdr:from>
    <xdr:to>
      <xdr:col>11</xdr:col>
      <xdr:colOff>263734</xdr:colOff>
      <xdr:row>9</xdr:row>
      <xdr:rowOff>158750</xdr:rowOff>
    </xdr:to>
    <xdr:pic>
      <xdr:nvPicPr>
        <xdr:cNvPr id="4" name="ItemPic10"/>
        <xdr:cNvPicPr>
          <a:picLocks noChangeAspect="1"/>
        </xdr:cNvPicPr>
      </xdr:nvPicPr>
      <xdr:blipFill>
        <a:blip xmlns:r="http://schemas.openxmlformats.org/officeDocument/2006/relationships" r:link="rId5"/>
        <a:stretch>
          <a:fillRect/>
        </a:stretch>
      </xdr:blipFill>
      <xdr:spPr>
        <a:xfrm>
          <a:off x="8921750" y="1854200"/>
          <a:ext cx="136734" cy="158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466788</xdr:colOff>
      <xdr:row>6</xdr:row>
      <xdr:rowOff>88900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0" y="0"/>
          <a:ext cx="3502088" cy="1803400"/>
        </a:xfrm>
        <a:prstGeom prst="rect">
          <a:avLst/>
        </a:prstGeom>
      </xdr:spPr>
    </xdr:pic>
    <xdr:clientData/>
  </xdr:twoCellAnchor>
  <xdr:twoCellAnchor editAs="oneCell">
    <xdr:from>
      <xdr:col>1</xdr:col>
      <xdr:colOff>57150</xdr:colOff>
      <xdr:row>19</xdr:row>
      <xdr:rowOff>152400</xdr:rowOff>
    </xdr:from>
    <xdr:to>
      <xdr:col>2</xdr:col>
      <xdr:colOff>581025</xdr:colOff>
      <xdr:row>21</xdr:row>
      <xdr:rowOff>104775</xdr:rowOff>
    </xdr:to>
    <xdr:sp macro="[0]!ImprimerBL" textlink="">
      <xdr:nvSpPr>
        <xdr:cNvPr id="3" name="AutoShape 1190"/>
        <xdr:cNvSpPr>
          <a:spLocks noChangeArrowheads="1"/>
        </xdr:cNvSpPr>
      </xdr:nvSpPr>
      <xdr:spPr bwMode="auto">
        <a:xfrm>
          <a:off x="463550" y="4552950"/>
          <a:ext cx="1241425" cy="282575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00CCFF"/>
            </a:gs>
            <a:gs pos="50000">
              <a:srgbClr val="0000FF"/>
            </a:gs>
            <a:gs pos="100000">
              <a:srgbClr val="00CCFF"/>
            </a:gs>
          </a:gsLst>
          <a:lin ang="5400000" scaled="1"/>
        </a:gradFill>
        <a:ln w="9525">
          <a:noFill/>
          <a:round/>
          <a:headEnd/>
          <a:tailEnd/>
        </a:ln>
        <a:effectLst>
          <a:prstShdw prst="shdw17" dist="17961" dir="2700000">
            <a:srgbClr val="0000FF">
              <a:gamma/>
              <a:shade val="60000"/>
              <a:invGamma/>
            </a:srgbClr>
          </a:prstShdw>
        </a:effectLst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FFFFFF"/>
              </a:solidFill>
              <a:latin typeface="Arial"/>
              <a:cs typeface="Arial"/>
            </a:rPr>
            <a:t>IMPRESSION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9" name="Tableau9" displayName="Tableau9" ref="A3:N24" totalsRowShown="0" headerRowDxfId="9">
  <autoFilter ref="A3:N24"/>
  <tableColumns count="14">
    <tableColumn id="1" name="ID Article"/>
    <tableColumn id="2" name="Nom article"/>
    <tableColumn id="3" name="Type"/>
    <tableColumn id="4" name="Code Article"/>
    <tableColumn id="5" name="UdM"/>
    <tableColumn id="6" name="Categorie"/>
    <tableColumn id="7" name="Description Achat"/>
    <tableColumn id="8" name="Description vente"/>
    <tableColumn id="9" name="Qté achetée min"/>
    <tableColumn id="10" name="Qté vendue min"/>
    <tableColumn id="11" name="Cout unitaire"/>
    <tableColumn id="12" name="Prix de vente"/>
    <tableColumn id="13" name="Stock minimum"/>
    <tableColumn id="14" name="Im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8" name="Tableau8" displayName="Tableau8" ref="A3:I5" totalsRowShown="0" headerRowDxfId="8">
  <tableColumns count="9">
    <tableColumn id="1" name="1"/>
    <tableColumn id="2" name="Type ordre"/>
    <tableColumn id="3" name="Date" dataDxfId="7"/>
    <tableColumn id="4" name="Temps" dataDxfId="6"/>
    <tableColumn id="5" name="Fsseur/Client"/>
    <tableColumn id="6" name="Du Fsseur ou Magasin"/>
    <tableColumn id="7" name="Magasin de réception"/>
    <tableColumn id="8" name="Chauffeur"/>
    <tableColumn id="9" name="Camion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7" name="Tableau7" displayName="Tableau7" ref="A2:C3" insertRow="1" totalsRowShown="0">
  <tableColumns count="3">
    <tableColumn id="1" name="ID Ajustement"/>
    <tableColumn id="2" name="Date" dataDxfId="5"/>
    <tableColumn id="3" name="Monta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A3:H14" totalsRowShown="0" headerRowDxfId="4">
  <autoFilter ref="A3:H14"/>
  <tableColumns count="8">
    <tableColumn id="1" name="ID client"/>
    <tableColumn id="2" name="Nom client"/>
    <tableColumn id="3" name="Adresse"/>
    <tableColumn id="4" name="Ville"/>
    <tableColumn id="5" name="Region"/>
    <tableColumn id="6" name="BP"/>
    <tableColumn id="7" name="Téléphone"/>
    <tableColumn id="8" name="Email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3:I8" totalsRowShown="0" headerRowDxfId="3">
  <tableColumns count="9">
    <tableColumn id="1" name="ID"/>
    <tableColumn id="2" name="Nom Fournisseur"/>
    <tableColumn id="3" name="Téléphone"/>
    <tableColumn id="4" name="Email"/>
    <tableColumn id="5" name="Contact"/>
    <tableColumn id="6" name="Adresse"/>
    <tableColumn id="7" name="Ville"/>
    <tableColumn id="8" name="Etat"/>
    <tableColumn id="9" name="BP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4" name="Tableau4" displayName="Tableau4" ref="A3:F7" totalsRowShown="0" headerRowDxfId="2">
  <tableColumns count="6">
    <tableColumn id="1" name="Nom Magasin"/>
    <tableColumn id="2" name="Adresse"/>
    <tableColumn id="3" name="Ville"/>
    <tableColumn id="4" name="Région"/>
    <tableColumn id="5" name="BP"/>
    <tableColumn id="6" name="Pays 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3" name="Tableau3" displayName="Tableau3" ref="A3:H36" totalsRowShown="0" headerRowDxfId="1">
  <tableColumns count="8">
    <tableColumn id="1" name="ID chauffeur"/>
    <tableColumn id="2" name="Nom chauffeur"/>
    <tableColumn id="3" name="Téléphone"/>
    <tableColumn id="4" name="Email"/>
    <tableColumn id="5" name="Adresse"/>
    <tableColumn id="6" name="Ville"/>
    <tableColumn id="7" name="Région"/>
    <tableColumn id="8" name="BP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2" name="Tableau2" displayName="Tableau2" ref="A3:D19" totalsRowShown="0" headerRowDxfId="0">
  <tableColumns count="4">
    <tableColumn id="1" name="ID Camion"/>
    <tableColumn id="2" name="Nom Camion"/>
    <tableColumn id="3" name="Modèle"/>
    <tableColumn id="4" name="Tonn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Photos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printerSettings" Target="../printerSettings/printerSettings13.bin"/><Relationship Id="rId1" Type="http://schemas.openxmlformats.org/officeDocument/2006/relationships/hyperlink" Target="mailto:a.martel@apajh.asso.fr" TargetMode="Externa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Reception">
    <tabColor theme="1"/>
  </sheetPr>
  <dimension ref="A1:L72"/>
  <sheetViews>
    <sheetView showGridLines="0" tabSelected="1" topLeftCell="D1" zoomScaleNormal="100" workbookViewId="0">
      <selection activeCell="E8" sqref="E8"/>
    </sheetView>
  </sheetViews>
  <sheetFormatPr baseColWidth="10" defaultRowHeight="14.5" x14ac:dyDescent="0.35"/>
  <cols>
    <col min="1" max="1" width="22.54296875" hidden="1" customWidth="1"/>
    <col min="2" max="2" width="16.08984375" style="63" hidden="1" customWidth="1"/>
    <col min="3" max="3" width="1.90625" style="64" hidden="1" customWidth="1"/>
    <col min="4" max="4" width="21.81640625" customWidth="1"/>
    <col min="5" max="5" width="16.54296875" customWidth="1"/>
    <col min="6" max="6" width="12.6328125" customWidth="1"/>
    <col min="8" max="8" width="17.81640625" customWidth="1"/>
    <col min="9" max="9" width="16.90625" customWidth="1"/>
    <col min="10" max="10" width="13.81640625" customWidth="1"/>
    <col min="11" max="11" width="10.453125" customWidth="1"/>
    <col min="12" max="12" width="13.90625" customWidth="1"/>
    <col min="13" max="13" width="3.54296875" customWidth="1"/>
  </cols>
  <sheetData>
    <row r="1" spans="1:12" x14ac:dyDescent="0.35">
      <c r="A1" s="25" t="s">
        <v>26</v>
      </c>
      <c r="B1" s="61">
        <v>1</v>
      </c>
      <c r="D1" s="29"/>
      <c r="E1" s="30"/>
      <c r="F1" s="30"/>
      <c r="G1" s="30"/>
      <c r="H1" s="30"/>
      <c r="I1" s="30"/>
      <c r="J1" s="30"/>
      <c r="K1" s="30"/>
      <c r="L1" s="31"/>
    </row>
    <row r="2" spans="1:12" ht="29" x14ac:dyDescent="0.5">
      <c r="A2" s="25" t="s">
        <v>31</v>
      </c>
      <c r="B2" s="61" t="str">
        <f ca="1">IFERROR(MATCH(E2,ID_Ordres,0)+3,"")</f>
        <v/>
      </c>
      <c r="D2" s="60" t="s">
        <v>71</v>
      </c>
      <c r="E2" s="44"/>
      <c r="F2" s="41" t="s">
        <v>79</v>
      </c>
      <c r="G2" s="40"/>
      <c r="H2" s="40"/>
      <c r="I2" s="5"/>
      <c r="J2" s="5"/>
      <c r="K2" s="5" t="s">
        <v>69</v>
      </c>
      <c r="L2" s="15">
        <f>B1</f>
        <v>1</v>
      </c>
    </row>
    <row r="3" spans="1:12" ht="27.65" customHeight="1" x14ac:dyDescent="0.35">
      <c r="A3" s="25" t="s">
        <v>32</v>
      </c>
      <c r="B3" s="61">
        <f ca="1">IFERROR(MAX(ID_Ordres)+1,1)</f>
        <v>3</v>
      </c>
      <c r="D3" s="16"/>
      <c r="E3" s="5"/>
      <c r="F3" s="5"/>
      <c r="G3" s="5"/>
      <c r="H3" s="5"/>
      <c r="I3" s="5"/>
      <c r="J3" s="27" t="s">
        <v>70</v>
      </c>
      <c r="K3" s="78">
        <f>SUM(G:G)</f>
        <v>0.43918981481481478</v>
      </c>
      <c r="L3" s="15"/>
    </row>
    <row r="4" spans="1:12" ht="19.25" customHeight="1" x14ac:dyDescent="0.35">
      <c r="A4" s="25" t="s">
        <v>33</v>
      </c>
      <c r="B4" s="61" t="str">
        <f ca="1">IFERROR(MATCH(#REF!,Nom_Chauffeurs,0)+3,"")</f>
        <v/>
      </c>
      <c r="D4" s="16"/>
      <c r="E4" s="9">
        <v>45050</v>
      </c>
      <c r="F4" s="6"/>
      <c r="G4" s="10">
        <v>0.43918981481481478</v>
      </c>
      <c r="H4" s="5"/>
      <c r="I4" s="6"/>
      <c r="J4" s="8" t="s">
        <v>143</v>
      </c>
      <c r="K4" s="5"/>
      <c r="L4" s="32" t="s">
        <v>144</v>
      </c>
    </row>
    <row r="5" spans="1:12" x14ac:dyDescent="0.35">
      <c r="A5" s="25" t="s">
        <v>34</v>
      </c>
      <c r="B5" s="61">
        <f ca="1">IFERROR(MATCH(L4,Nom_Camions,0)+3,"")</f>
        <v>5</v>
      </c>
      <c r="D5" s="16"/>
      <c r="E5" s="5"/>
      <c r="F5" s="5"/>
      <c r="G5" s="5"/>
      <c r="H5" s="5"/>
      <c r="I5" s="5"/>
      <c r="J5" s="5"/>
      <c r="K5" s="5"/>
      <c r="L5" s="15"/>
    </row>
    <row r="6" spans="1:12" ht="18" customHeight="1" x14ac:dyDescent="0.35">
      <c r="A6" s="25" t="s">
        <v>35</v>
      </c>
      <c r="B6" s="61">
        <f ca="1">IFERROR(IF(D6="Fournisseur",MATCH(E6,Nom_Fournisseurs,0)+3,MATCH(E6,Nom_Magasins,0)+3),)</f>
        <v>4</v>
      </c>
      <c r="D6" s="100" t="s">
        <v>24</v>
      </c>
      <c r="E6" s="11" t="s">
        <v>141</v>
      </c>
      <c r="F6" s="5"/>
      <c r="G6" s="98" t="s">
        <v>50</v>
      </c>
      <c r="H6" s="8" t="s">
        <v>136</v>
      </c>
      <c r="I6" s="97"/>
      <c r="J6" s="99"/>
      <c r="K6" s="5"/>
      <c r="L6" s="15"/>
    </row>
    <row r="7" spans="1:12" x14ac:dyDescent="0.35">
      <c r="A7" s="25" t="s">
        <v>36</v>
      </c>
      <c r="B7" s="61">
        <f ca="1">IFERROR(MATCH(H6,Nom_Magasins,0)+3,0)</f>
        <v>4</v>
      </c>
      <c r="D7" s="16"/>
      <c r="E7" s="101" t="s">
        <v>178</v>
      </c>
      <c r="F7" s="5"/>
      <c r="G7" s="5"/>
      <c r="H7" s="101" t="s">
        <v>179</v>
      </c>
      <c r="I7" s="5"/>
      <c r="J7" s="5"/>
      <c r="K7" s="5"/>
      <c r="L7" s="15"/>
    </row>
    <row r="8" spans="1:12" ht="15" thickBot="1" x14ac:dyDescent="0.4">
      <c r="A8" s="25" t="s">
        <v>37</v>
      </c>
      <c r="B8" s="61">
        <f ca="1">IFERROR(MATCH(E2,ID_Ordres,0)+3,0)</f>
        <v>0</v>
      </c>
      <c r="D8" s="17"/>
      <c r="E8" s="18"/>
      <c r="F8" s="18"/>
      <c r="G8" s="18"/>
      <c r="H8" s="18"/>
      <c r="I8" s="18"/>
      <c r="J8" s="18"/>
      <c r="K8" s="18"/>
      <c r="L8" s="19"/>
    </row>
    <row r="9" spans="1:12" ht="15" thickBot="1" x14ac:dyDescent="0.4">
      <c r="A9" s="25" t="s">
        <v>38</v>
      </c>
      <c r="B9" s="61" t="b">
        <v>0</v>
      </c>
    </row>
    <row r="10" spans="1:12" s="1" customFormat="1" ht="18.5" x14ac:dyDescent="0.45">
      <c r="A10" s="26"/>
      <c r="B10" s="62"/>
      <c r="C10" s="80"/>
      <c r="D10" s="12" t="s">
        <v>29</v>
      </c>
      <c r="E10" s="13"/>
      <c r="F10" s="13"/>
      <c r="G10" s="13"/>
      <c r="H10" s="13"/>
      <c r="I10" s="13"/>
      <c r="J10" s="13"/>
      <c r="K10" s="13"/>
      <c r="L10" s="14"/>
    </row>
    <row r="11" spans="1:12" s="1" customFormat="1" x14ac:dyDescent="0.35">
      <c r="A11" s="26" t="s">
        <v>72</v>
      </c>
      <c r="B11" s="62" t="s">
        <v>65</v>
      </c>
      <c r="C11" s="80"/>
      <c r="D11" s="20" t="s">
        <v>60</v>
      </c>
      <c r="E11" s="21" t="s">
        <v>27</v>
      </c>
      <c r="F11" s="21" t="s">
        <v>57</v>
      </c>
      <c r="G11" s="21" t="s">
        <v>59</v>
      </c>
      <c r="H11" s="21" t="str">
        <f>"Du "&amp;D6</f>
        <v>Du Fournisseur</v>
      </c>
      <c r="I11" s="21" t="s">
        <v>154</v>
      </c>
      <c r="J11" s="22" t="s">
        <v>115</v>
      </c>
      <c r="K11" s="23" t="s">
        <v>153</v>
      </c>
      <c r="L11" s="24"/>
    </row>
    <row r="12" spans="1:12" x14ac:dyDescent="0.35">
      <c r="A12" s="25"/>
      <c r="B12" s="61"/>
      <c r="C12" s="64" t="s">
        <v>176</v>
      </c>
      <c r="D12" s="34" t="s">
        <v>180</v>
      </c>
      <c r="E12" s="35">
        <v>3000</v>
      </c>
      <c r="F12" s="35">
        <v>0</v>
      </c>
      <c r="G12" s="35">
        <f>E12*F12</f>
        <v>0</v>
      </c>
      <c r="H12" s="7" t="s">
        <v>141</v>
      </c>
      <c r="I12" s="7" t="s">
        <v>136</v>
      </c>
      <c r="J12" s="7"/>
      <c r="K12" s="7" t="s">
        <v>181</v>
      </c>
      <c r="L12" s="36"/>
    </row>
    <row r="13" spans="1:12" x14ac:dyDescent="0.35">
      <c r="A13" s="25"/>
      <c r="B13" s="61"/>
      <c r="D13" s="34"/>
      <c r="E13" s="35"/>
      <c r="F13" s="35"/>
      <c r="G13" s="35"/>
      <c r="H13" s="7"/>
      <c r="I13" s="7"/>
      <c r="J13" s="7"/>
      <c r="K13" s="7"/>
      <c r="L13" s="36"/>
    </row>
    <row r="14" spans="1:12" x14ac:dyDescent="0.35">
      <c r="A14" s="25"/>
      <c r="B14" s="61"/>
      <c r="D14" s="34"/>
      <c r="E14" s="35"/>
      <c r="F14" s="35"/>
      <c r="G14" s="35"/>
      <c r="H14" s="7"/>
      <c r="I14" s="7"/>
      <c r="J14" s="7"/>
      <c r="K14" s="7"/>
      <c r="L14" s="36"/>
    </row>
    <row r="15" spans="1:12" x14ac:dyDescent="0.35">
      <c r="A15" s="25"/>
      <c r="B15" s="61"/>
      <c r="D15" s="34"/>
      <c r="E15" s="35"/>
      <c r="F15" s="35"/>
      <c r="G15" s="35"/>
      <c r="H15" s="7"/>
      <c r="I15" s="7"/>
      <c r="J15" s="7"/>
      <c r="K15" s="7"/>
      <c r="L15" s="36"/>
    </row>
    <row r="16" spans="1:12" x14ac:dyDescent="0.35">
      <c r="A16" s="25"/>
      <c r="B16" s="61"/>
      <c r="D16" s="34"/>
      <c r="E16" s="35"/>
      <c r="F16" s="35"/>
      <c r="G16" s="35"/>
      <c r="H16" s="7"/>
      <c r="I16" s="7"/>
      <c r="J16" s="7"/>
      <c r="K16" s="7"/>
      <c r="L16" s="36"/>
    </row>
    <row r="17" spans="1:12" x14ac:dyDescent="0.35">
      <c r="A17" s="25"/>
      <c r="B17" s="61"/>
      <c r="D17" s="34"/>
      <c r="E17" s="93"/>
      <c r="F17" s="93"/>
      <c r="G17" s="93"/>
      <c r="H17" s="7"/>
      <c r="I17" s="7"/>
      <c r="J17" s="7"/>
      <c r="K17" s="7"/>
      <c r="L17" s="36"/>
    </row>
    <row r="18" spans="1:12" x14ac:dyDescent="0.35">
      <c r="A18" s="25"/>
      <c r="B18" s="61"/>
      <c r="D18" s="34"/>
      <c r="E18" s="93"/>
      <c r="F18" s="93"/>
      <c r="G18" s="93"/>
      <c r="H18" s="7"/>
      <c r="I18" s="7"/>
      <c r="J18" s="7"/>
      <c r="K18" s="7"/>
      <c r="L18" s="36"/>
    </row>
    <row r="19" spans="1:12" x14ac:dyDescent="0.35">
      <c r="A19" s="25"/>
      <c r="B19" s="61"/>
      <c r="D19" s="34"/>
      <c r="E19" s="93"/>
      <c r="F19" s="93"/>
      <c r="G19" s="93"/>
      <c r="H19" s="7"/>
      <c r="I19" s="7"/>
      <c r="J19" s="7"/>
      <c r="K19" s="7"/>
      <c r="L19" s="36"/>
    </row>
    <row r="20" spans="1:12" x14ac:dyDescent="0.35">
      <c r="A20" s="25"/>
      <c r="B20" s="61"/>
      <c r="D20" s="34"/>
      <c r="E20" s="93"/>
      <c r="F20" s="93"/>
      <c r="G20" s="93"/>
      <c r="H20" s="7"/>
      <c r="I20" s="7"/>
      <c r="J20" s="7"/>
      <c r="K20" s="7"/>
      <c r="L20" s="36"/>
    </row>
    <row r="21" spans="1:12" x14ac:dyDescent="0.35">
      <c r="A21" s="25"/>
      <c r="B21" s="61"/>
      <c r="D21" s="34"/>
      <c r="E21" s="93"/>
      <c r="F21" s="93"/>
      <c r="G21" s="93"/>
      <c r="H21" s="7"/>
      <c r="I21" s="7"/>
      <c r="J21" s="7"/>
      <c r="K21" s="7"/>
      <c r="L21" s="36"/>
    </row>
    <row r="22" spans="1:12" x14ac:dyDescent="0.35">
      <c r="A22" s="25"/>
      <c r="B22" s="61"/>
      <c r="D22" s="34"/>
      <c r="E22" s="93"/>
      <c r="F22" s="93"/>
      <c r="G22" s="93"/>
      <c r="H22" s="7"/>
      <c r="I22" s="7"/>
      <c r="J22" s="7"/>
      <c r="K22" s="7"/>
      <c r="L22" s="36"/>
    </row>
    <row r="23" spans="1:12" x14ac:dyDescent="0.35">
      <c r="A23" s="25"/>
      <c r="B23" s="61"/>
      <c r="D23" s="34"/>
      <c r="E23" s="93"/>
      <c r="F23" s="93"/>
      <c r="G23" s="93"/>
      <c r="H23" s="7"/>
      <c r="I23" s="7"/>
      <c r="J23" s="7"/>
      <c r="K23" s="7"/>
      <c r="L23" s="36"/>
    </row>
    <row r="24" spans="1:12" x14ac:dyDescent="0.35">
      <c r="A24" s="25"/>
      <c r="B24" s="61"/>
      <c r="D24" s="34"/>
      <c r="E24" s="93"/>
      <c r="F24" s="93"/>
      <c r="G24" s="93"/>
      <c r="H24" s="7"/>
      <c r="I24" s="7"/>
      <c r="J24" s="7"/>
      <c r="K24" s="7"/>
      <c r="L24" s="36"/>
    </row>
    <row r="25" spans="1:12" x14ac:dyDescent="0.35">
      <c r="A25" s="25"/>
      <c r="B25" s="61"/>
      <c r="D25" s="34"/>
      <c r="E25" s="93"/>
      <c r="F25" s="93"/>
      <c r="G25" s="93"/>
      <c r="H25" s="7"/>
      <c r="I25" s="7"/>
      <c r="J25" s="7"/>
      <c r="K25" s="7"/>
      <c r="L25" s="36"/>
    </row>
    <row r="26" spans="1:12" x14ac:dyDescent="0.35">
      <c r="A26" s="25"/>
      <c r="B26" s="61"/>
      <c r="D26" s="34"/>
      <c r="E26" s="93"/>
      <c r="F26" s="93"/>
      <c r="G26" s="93"/>
      <c r="H26" s="7"/>
      <c r="I26" s="7"/>
      <c r="J26" s="7"/>
      <c r="K26" s="7"/>
      <c r="L26" s="36"/>
    </row>
    <row r="27" spans="1:12" x14ac:dyDescent="0.35">
      <c r="A27" s="25"/>
      <c r="B27" s="61"/>
      <c r="D27" s="34"/>
      <c r="E27" s="93"/>
      <c r="F27" s="93"/>
      <c r="G27" s="93"/>
      <c r="H27" s="7"/>
      <c r="I27" s="7"/>
      <c r="J27" s="7"/>
      <c r="K27" s="7"/>
      <c r="L27" s="36"/>
    </row>
    <row r="28" spans="1:12" x14ac:dyDescent="0.35">
      <c r="A28" s="25"/>
      <c r="B28" s="61"/>
      <c r="D28" s="34"/>
      <c r="E28" s="93"/>
      <c r="F28" s="93"/>
      <c r="G28" s="93"/>
      <c r="H28" s="7"/>
      <c r="I28" s="7"/>
      <c r="J28" s="7"/>
      <c r="K28" s="7"/>
      <c r="L28" s="36"/>
    </row>
    <row r="29" spans="1:12" x14ac:dyDescent="0.35">
      <c r="A29" s="25"/>
      <c r="B29" s="61"/>
      <c r="D29" s="34"/>
      <c r="E29" s="93"/>
      <c r="F29" s="93"/>
      <c r="G29" s="93"/>
      <c r="H29" s="7"/>
      <c r="I29" s="7"/>
      <c r="J29" s="7"/>
      <c r="K29" s="7"/>
      <c r="L29" s="36"/>
    </row>
    <row r="30" spans="1:12" x14ac:dyDescent="0.35">
      <c r="A30" s="25"/>
      <c r="B30" s="61"/>
      <c r="D30" s="34"/>
      <c r="E30" s="93"/>
      <c r="F30" s="93"/>
      <c r="G30" s="93"/>
      <c r="H30" s="7"/>
      <c r="I30" s="7"/>
      <c r="J30" s="7"/>
      <c r="K30" s="7"/>
      <c r="L30" s="36"/>
    </row>
    <row r="31" spans="1:12" x14ac:dyDescent="0.35">
      <c r="A31" s="25"/>
      <c r="B31" s="61"/>
      <c r="D31" s="34"/>
      <c r="E31" s="93"/>
      <c r="F31" s="93"/>
      <c r="G31" s="93"/>
      <c r="H31" s="7"/>
      <c r="I31" s="7"/>
      <c r="J31" s="7"/>
      <c r="K31" s="7"/>
      <c r="L31" s="36"/>
    </row>
    <row r="32" spans="1:12" x14ac:dyDescent="0.35">
      <c r="A32" s="25"/>
      <c r="B32" s="61"/>
      <c r="D32" s="34"/>
      <c r="E32" s="93"/>
      <c r="F32" s="93"/>
      <c r="G32" s="93"/>
      <c r="H32" s="7"/>
      <c r="I32" s="7"/>
      <c r="J32" s="7"/>
      <c r="K32" s="7"/>
      <c r="L32" s="36"/>
    </row>
    <row r="33" spans="1:12" x14ac:dyDescent="0.35">
      <c r="A33" s="25"/>
      <c r="B33" s="61"/>
      <c r="D33" s="34"/>
      <c r="E33" s="93"/>
      <c r="F33" s="93"/>
      <c r="G33" s="93"/>
      <c r="H33" s="7"/>
      <c r="I33" s="7"/>
      <c r="J33" s="7"/>
      <c r="K33" s="7"/>
      <c r="L33" s="36"/>
    </row>
    <row r="34" spans="1:12" x14ac:dyDescent="0.35">
      <c r="A34" s="25"/>
      <c r="B34" s="61"/>
      <c r="D34" s="34"/>
      <c r="E34" s="93"/>
      <c r="F34" s="93"/>
      <c r="G34" s="93"/>
      <c r="H34" s="7"/>
      <c r="I34" s="7"/>
      <c r="J34" s="7"/>
      <c r="K34" s="7"/>
      <c r="L34" s="36"/>
    </row>
    <row r="35" spans="1:12" x14ac:dyDescent="0.35">
      <c r="A35" s="25"/>
      <c r="B35" s="61"/>
      <c r="D35" s="34"/>
      <c r="E35" s="93"/>
      <c r="F35" s="93"/>
      <c r="G35" s="93"/>
      <c r="H35" s="7"/>
      <c r="I35" s="7"/>
      <c r="J35" s="7"/>
      <c r="K35" s="7"/>
      <c r="L35" s="36"/>
    </row>
    <row r="36" spans="1:12" x14ac:dyDescent="0.35">
      <c r="A36" s="25"/>
      <c r="B36" s="61"/>
      <c r="D36" s="34"/>
      <c r="E36" s="93"/>
      <c r="F36" s="93"/>
      <c r="G36" s="93"/>
      <c r="H36" s="7"/>
      <c r="I36" s="7"/>
      <c r="J36" s="7"/>
      <c r="K36" s="7"/>
      <c r="L36" s="36"/>
    </row>
    <row r="37" spans="1:12" x14ac:dyDescent="0.35">
      <c r="A37" s="25"/>
      <c r="B37" s="61"/>
      <c r="D37" s="34"/>
      <c r="E37" s="93"/>
      <c r="F37" s="93"/>
      <c r="G37" s="93"/>
      <c r="H37" s="7"/>
      <c r="I37" s="7"/>
      <c r="J37" s="7"/>
      <c r="K37" s="7"/>
      <c r="L37" s="36"/>
    </row>
    <row r="38" spans="1:12" x14ac:dyDescent="0.35">
      <c r="A38" s="25"/>
      <c r="B38" s="61"/>
      <c r="D38" s="34"/>
      <c r="E38" s="93"/>
      <c r="F38" s="93"/>
      <c r="G38" s="93"/>
      <c r="H38" s="7"/>
      <c r="I38" s="7"/>
      <c r="J38" s="7"/>
      <c r="K38" s="7"/>
      <c r="L38" s="36"/>
    </row>
    <row r="39" spans="1:12" x14ac:dyDescent="0.35">
      <c r="A39" s="25"/>
      <c r="B39" s="61"/>
      <c r="D39" s="34"/>
      <c r="E39" s="93"/>
      <c r="F39" s="93"/>
      <c r="G39" s="93"/>
      <c r="H39" s="7"/>
      <c r="I39" s="7"/>
      <c r="J39" s="7"/>
      <c r="K39" s="7"/>
      <c r="L39" s="36"/>
    </row>
    <row r="40" spans="1:12" x14ac:dyDescent="0.35">
      <c r="A40" s="25"/>
      <c r="B40" s="61"/>
      <c r="D40" s="34"/>
      <c r="E40" s="93"/>
      <c r="F40" s="93"/>
      <c r="G40" s="93"/>
      <c r="H40" s="7"/>
      <c r="I40" s="7"/>
      <c r="J40" s="7"/>
      <c r="K40" s="7"/>
      <c r="L40" s="36"/>
    </row>
    <row r="41" spans="1:12" x14ac:dyDescent="0.35">
      <c r="A41" s="25"/>
      <c r="B41" s="61"/>
      <c r="D41" s="34"/>
      <c r="E41" s="93"/>
      <c r="F41" s="93"/>
      <c r="G41" s="93"/>
      <c r="H41" s="7"/>
      <c r="I41" s="7"/>
      <c r="J41" s="7"/>
      <c r="K41" s="7"/>
      <c r="L41" s="36"/>
    </row>
    <row r="42" spans="1:12" x14ac:dyDescent="0.35">
      <c r="A42" s="25"/>
      <c r="B42" s="61"/>
      <c r="D42" s="34"/>
      <c r="E42" s="93"/>
      <c r="F42" s="93"/>
      <c r="G42" s="93"/>
      <c r="H42" s="7"/>
      <c r="I42" s="7"/>
      <c r="J42" s="7"/>
      <c r="K42" s="7"/>
      <c r="L42" s="36"/>
    </row>
    <row r="43" spans="1:12" x14ac:dyDescent="0.35">
      <c r="A43" s="25"/>
      <c r="B43" s="61"/>
      <c r="D43" s="34"/>
      <c r="E43" s="93"/>
      <c r="F43" s="93"/>
      <c r="G43" s="93"/>
      <c r="H43" s="7"/>
      <c r="I43" s="7"/>
      <c r="J43" s="7"/>
      <c r="K43" s="7"/>
      <c r="L43" s="36"/>
    </row>
    <row r="44" spans="1:12" x14ac:dyDescent="0.35">
      <c r="A44" s="25"/>
      <c r="B44" s="61"/>
      <c r="D44" s="34"/>
      <c r="E44" s="93"/>
      <c r="F44" s="93"/>
      <c r="G44" s="93"/>
      <c r="H44" s="7"/>
      <c r="I44" s="7"/>
      <c r="J44" s="7"/>
      <c r="K44" s="7"/>
      <c r="L44" s="36"/>
    </row>
    <row r="45" spans="1:12" x14ac:dyDescent="0.35">
      <c r="A45" s="25"/>
      <c r="B45" s="61"/>
      <c r="D45" s="34"/>
      <c r="E45" s="93"/>
      <c r="F45" s="93"/>
      <c r="G45" s="93"/>
      <c r="H45" s="7"/>
      <c r="I45" s="7"/>
      <c r="J45" s="7"/>
      <c r="K45" s="7"/>
      <c r="L45" s="36"/>
    </row>
    <row r="46" spans="1:12" x14ac:dyDescent="0.35">
      <c r="A46" s="25"/>
      <c r="B46" s="61"/>
      <c r="D46" s="34"/>
      <c r="E46" s="93"/>
      <c r="F46" s="93"/>
      <c r="G46" s="93"/>
      <c r="H46" s="7"/>
      <c r="I46" s="7"/>
      <c r="J46" s="7"/>
      <c r="K46" s="7"/>
      <c r="L46" s="36"/>
    </row>
    <row r="47" spans="1:12" x14ac:dyDescent="0.35">
      <c r="A47" s="25"/>
      <c r="B47" s="61"/>
      <c r="D47" s="34"/>
      <c r="E47" s="93"/>
      <c r="F47" s="93"/>
      <c r="G47" s="93"/>
      <c r="H47" s="7"/>
      <c r="I47" s="7"/>
      <c r="J47" s="7"/>
      <c r="K47" s="7"/>
      <c r="L47" s="36"/>
    </row>
    <row r="48" spans="1:12" x14ac:dyDescent="0.35">
      <c r="A48" s="25"/>
      <c r="B48" s="61"/>
      <c r="D48" s="34"/>
      <c r="E48" s="93"/>
      <c r="F48" s="93"/>
      <c r="G48" s="93"/>
      <c r="H48" s="7"/>
      <c r="I48" s="7"/>
      <c r="J48" s="7"/>
      <c r="K48" s="7"/>
      <c r="L48" s="36"/>
    </row>
    <row r="49" spans="1:12" x14ac:dyDescent="0.35">
      <c r="A49" s="25"/>
      <c r="B49" s="61"/>
      <c r="D49" s="34"/>
      <c r="E49" s="93"/>
      <c r="F49" s="93"/>
      <c r="G49" s="93"/>
      <c r="H49" s="7"/>
      <c r="I49" s="7"/>
      <c r="J49" s="7"/>
      <c r="K49" s="7"/>
      <c r="L49" s="36"/>
    </row>
    <row r="50" spans="1:12" x14ac:dyDescent="0.35">
      <c r="A50" s="25"/>
      <c r="B50" s="61"/>
      <c r="D50" s="34"/>
      <c r="E50" s="93"/>
      <c r="F50" s="93"/>
      <c r="G50" s="93"/>
      <c r="H50" s="7"/>
      <c r="I50" s="7"/>
      <c r="J50" s="7"/>
      <c r="K50" s="7"/>
      <c r="L50" s="36"/>
    </row>
    <row r="51" spans="1:12" x14ac:dyDescent="0.35">
      <c r="A51" s="25"/>
      <c r="B51" s="61"/>
      <c r="D51" s="34"/>
      <c r="E51" s="93"/>
      <c r="F51" s="93"/>
      <c r="G51" s="93"/>
      <c r="H51" s="7"/>
      <c r="I51" s="7"/>
      <c r="J51" s="7"/>
      <c r="K51" s="7"/>
      <c r="L51" s="36"/>
    </row>
    <row r="52" spans="1:12" x14ac:dyDescent="0.35">
      <c r="A52" s="25"/>
      <c r="B52" s="61"/>
      <c r="D52" s="34"/>
      <c r="E52" s="93"/>
      <c r="F52" s="93"/>
      <c r="G52" s="93"/>
      <c r="H52" s="7"/>
      <c r="I52" s="7"/>
      <c r="J52" s="7"/>
      <c r="K52" s="7"/>
      <c r="L52" s="36"/>
    </row>
    <row r="53" spans="1:12" x14ac:dyDescent="0.35">
      <c r="A53" s="25"/>
      <c r="B53" s="61"/>
      <c r="D53" s="34"/>
      <c r="E53" s="93"/>
      <c r="F53" s="93"/>
      <c r="G53" s="93"/>
      <c r="H53" s="7"/>
      <c r="I53" s="7"/>
      <c r="J53" s="7"/>
      <c r="K53" s="7"/>
      <c r="L53" s="36"/>
    </row>
    <row r="54" spans="1:12" x14ac:dyDescent="0.35">
      <c r="A54" s="25"/>
      <c r="B54" s="61"/>
      <c r="D54" s="34"/>
      <c r="E54" s="93"/>
      <c r="F54" s="93"/>
      <c r="G54" s="93"/>
      <c r="H54" s="7"/>
      <c r="I54" s="7"/>
      <c r="J54" s="7"/>
      <c r="K54" s="7"/>
      <c r="L54" s="36"/>
    </row>
    <row r="55" spans="1:12" x14ac:dyDescent="0.35">
      <c r="A55" s="25"/>
      <c r="B55" s="61"/>
      <c r="D55" s="34"/>
      <c r="E55" s="93"/>
      <c r="F55" s="93"/>
      <c r="G55" s="93"/>
      <c r="H55" s="7"/>
      <c r="I55" s="7"/>
      <c r="J55" s="7"/>
      <c r="K55" s="7"/>
      <c r="L55" s="36"/>
    </row>
    <row r="56" spans="1:12" x14ac:dyDescent="0.35">
      <c r="A56" s="25"/>
      <c r="B56" s="61"/>
      <c r="D56" s="34"/>
      <c r="E56" s="93"/>
      <c r="F56" s="93"/>
      <c r="G56" s="93"/>
      <c r="H56" s="7"/>
      <c r="I56" s="7"/>
      <c r="J56" s="7"/>
      <c r="K56" s="7"/>
      <c r="L56" s="36"/>
    </row>
    <row r="57" spans="1:12" x14ac:dyDescent="0.35">
      <c r="A57" s="25"/>
      <c r="B57" s="61"/>
      <c r="D57" s="34"/>
      <c r="E57" s="93"/>
      <c r="F57" s="93"/>
      <c r="G57" s="93"/>
      <c r="H57" s="7"/>
      <c r="I57" s="7"/>
      <c r="J57" s="7"/>
      <c r="K57" s="7"/>
      <c r="L57" s="36"/>
    </row>
    <row r="58" spans="1:12" x14ac:dyDescent="0.35">
      <c r="A58" s="25"/>
      <c r="B58" s="61"/>
      <c r="D58" s="34"/>
      <c r="E58" s="93"/>
      <c r="F58" s="93"/>
      <c r="G58" s="93"/>
      <c r="H58" s="7"/>
      <c r="I58" s="7"/>
      <c r="J58" s="7"/>
      <c r="K58" s="7"/>
      <c r="L58" s="36"/>
    </row>
    <row r="59" spans="1:12" x14ac:dyDescent="0.35">
      <c r="A59" s="25"/>
      <c r="B59" s="61"/>
      <c r="D59" s="34"/>
      <c r="E59" s="93"/>
      <c r="F59" s="93"/>
      <c r="G59" s="93"/>
      <c r="H59" s="7"/>
      <c r="I59" s="7"/>
      <c r="J59" s="7"/>
      <c r="K59" s="7"/>
      <c r="L59" s="36"/>
    </row>
    <row r="60" spans="1:12" x14ac:dyDescent="0.35">
      <c r="A60" s="25"/>
      <c r="B60" s="61"/>
      <c r="D60" s="34"/>
      <c r="E60" s="93"/>
      <c r="F60" s="93"/>
      <c r="G60" s="93"/>
      <c r="H60" s="7"/>
      <c r="I60" s="7"/>
      <c r="J60" s="7"/>
      <c r="K60" s="7"/>
      <c r="L60" s="36"/>
    </row>
    <row r="61" spans="1:12" x14ac:dyDescent="0.35">
      <c r="A61" s="25"/>
      <c r="B61" s="61"/>
      <c r="D61" s="34"/>
      <c r="E61" s="93"/>
      <c r="F61" s="93"/>
      <c r="G61" s="93"/>
      <c r="H61" s="7"/>
      <c r="I61" s="7"/>
      <c r="J61" s="7"/>
      <c r="K61" s="7"/>
      <c r="L61" s="36"/>
    </row>
    <row r="62" spans="1:12" x14ac:dyDescent="0.35">
      <c r="A62" s="25"/>
      <c r="B62" s="61"/>
      <c r="D62" s="34"/>
      <c r="E62" s="93"/>
      <c r="F62" s="93"/>
      <c r="G62" s="93"/>
      <c r="H62" s="7"/>
      <c r="I62" s="7"/>
      <c r="J62" s="7"/>
      <c r="K62" s="7"/>
      <c r="L62" s="36"/>
    </row>
    <row r="63" spans="1:12" x14ac:dyDescent="0.35">
      <c r="A63" s="25"/>
      <c r="B63" s="61"/>
      <c r="D63" s="34"/>
      <c r="E63" s="93"/>
      <c r="F63" s="93"/>
      <c r="G63" s="93"/>
      <c r="H63" s="7"/>
      <c r="I63" s="7"/>
      <c r="J63" s="7"/>
      <c r="K63" s="7"/>
      <c r="L63" s="36"/>
    </row>
    <row r="64" spans="1:12" x14ac:dyDescent="0.35">
      <c r="A64" s="25"/>
      <c r="B64" s="61"/>
      <c r="D64" s="34"/>
      <c r="E64" s="93"/>
      <c r="F64" s="93"/>
      <c r="G64" s="93"/>
      <c r="H64" s="7"/>
      <c r="I64" s="7"/>
      <c r="J64" s="7"/>
      <c r="K64" s="7"/>
      <c r="L64" s="36"/>
    </row>
    <row r="65" spans="1:12" x14ac:dyDescent="0.35">
      <c r="A65" s="25"/>
      <c r="B65" s="61"/>
      <c r="D65" s="34"/>
      <c r="E65" s="93"/>
      <c r="F65" s="93"/>
      <c r="G65" s="93"/>
      <c r="H65" s="7"/>
      <c r="I65" s="7"/>
      <c r="J65" s="7"/>
      <c r="K65" s="7"/>
      <c r="L65" s="36"/>
    </row>
    <row r="66" spans="1:12" x14ac:dyDescent="0.35">
      <c r="A66" s="25"/>
      <c r="B66" s="61"/>
      <c r="D66" s="34"/>
      <c r="E66" s="93"/>
      <c r="F66" s="93"/>
      <c r="G66" s="93"/>
      <c r="H66" s="7"/>
      <c r="I66" s="7"/>
      <c r="J66" s="7"/>
      <c r="K66" s="7"/>
      <c r="L66" s="36"/>
    </row>
    <row r="67" spans="1:12" ht="15" thickBot="1" x14ac:dyDescent="0.4">
      <c r="A67" s="25"/>
      <c r="B67" s="61"/>
      <c r="D67" s="37"/>
      <c r="E67" s="45"/>
      <c r="F67" s="45"/>
      <c r="G67" s="45"/>
      <c r="H67" s="38"/>
      <c r="I67" s="38"/>
      <c r="J67" s="38"/>
      <c r="K67" s="38"/>
      <c r="L67" s="39"/>
    </row>
    <row r="68" spans="1:12" x14ac:dyDescent="0.35">
      <c r="E68" s="46"/>
      <c r="F68" s="46"/>
      <c r="G68" s="46"/>
    </row>
    <row r="69" spans="1:12" x14ac:dyDescent="0.35">
      <c r="E69" s="46"/>
      <c r="F69" s="46"/>
      <c r="G69" s="46"/>
    </row>
    <row r="70" spans="1:12" x14ac:dyDescent="0.35">
      <c r="E70" s="46"/>
      <c r="F70" s="46"/>
      <c r="G70" s="46"/>
    </row>
    <row r="71" spans="1:12" x14ac:dyDescent="0.35">
      <c r="E71" s="46"/>
      <c r="F71" s="46"/>
      <c r="G71" s="46"/>
    </row>
    <row r="72" spans="1:12" x14ac:dyDescent="0.35">
      <c r="E72" s="46"/>
      <c r="F72" s="46"/>
      <c r="G72" s="46"/>
    </row>
  </sheetData>
  <conditionalFormatting sqref="D12:L67">
    <cfRule type="expression" dxfId="14" priority="1">
      <formula>AND($D12&lt;&gt;"",MOD(ROW(),2)=0)</formula>
    </cfRule>
  </conditionalFormatting>
  <dataValidations xWindow="667" yWindow="479" count="6">
    <dataValidation type="list" allowBlank="1" showInputMessage="1" showErrorMessage="1" sqref="D6">
      <formula1>"Fournisseur,Magasin"</formula1>
    </dataValidation>
    <dataValidation type="list" allowBlank="1" showInputMessage="1" showErrorMessage="1" sqref="D12:D67">
      <formula1>Nom_Articles</formula1>
    </dataValidation>
    <dataValidation type="list" allowBlank="1" showInputMessage="1" showErrorMessage="1" sqref="H12:H100 E6">
      <formula1>Nom_Fournisseurs</formula1>
    </dataValidation>
    <dataValidation type="list" allowBlank="1" showInputMessage="1" showErrorMessage="1" prompt="Sélectionner le nom du chauffeur" sqref="J4">
      <formula1>Nom_Chauffeurs</formula1>
    </dataValidation>
    <dataValidation type="list" allowBlank="1" showInputMessage="1" showErrorMessage="1" prompt="Sélectionner le nom du Camion" sqref="L4">
      <formula1>Nom_Camions</formula1>
    </dataValidation>
    <dataValidation type="list" allowBlank="1" showInputMessage="1" showErrorMessage="1" prompt="Magasin de réception des colis" sqref="H6">
      <formula1>Nom_Magasins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ransfert">
    <tabColor theme="1"/>
  </sheetPr>
  <dimension ref="A1:L95"/>
  <sheetViews>
    <sheetView showGridLines="0" topLeftCell="D1" zoomScaleNormal="100" workbookViewId="0">
      <selection activeCell="D14" sqref="D14"/>
    </sheetView>
  </sheetViews>
  <sheetFormatPr baseColWidth="10" defaultRowHeight="14.5" x14ac:dyDescent="0.35"/>
  <cols>
    <col min="1" max="1" width="22.54296875" hidden="1" customWidth="1"/>
    <col min="2" max="2" width="16.08984375" hidden="1" customWidth="1"/>
    <col min="3" max="3" width="4.1796875" hidden="1" customWidth="1"/>
    <col min="4" max="4" width="21.81640625" customWidth="1"/>
    <col min="5" max="5" width="16.54296875" customWidth="1"/>
    <col min="6" max="6" width="12.6328125" customWidth="1"/>
    <col min="8" max="8" width="17.81640625" customWidth="1"/>
    <col min="9" max="9" width="16" customWidth="1"/>
    <col min="10" max="10" width="13.81640625" customWidth="1"/>
    <col min="11" max="11" width="10.90625" customWidth="1"/>
    <col min="13" max="13" width="3.54296875" customWidth="1"/>
  </cols>
  <sheetData>
    <row r="1" spans="1:12" x14ac:dyDescent="0.35">
      <c r="A1" s="25" t="s">
        <v>26</v>
      </c>
      <c r="B1" s="25">
        <v>2</v>
      </c>
      <c r="D1" s="29"/>
      <c r="E1" s="30"/>
      <c r="F1" s="30"/>
      <c r="G1" s="30"/>
      <c r="H1" s="30"/>
      <c r="I1" s="30"/>
      <c r="J1" s="30"/>
      <c r="K1" s="30"/>
      <c r="L1" s="31"/>
    </row>
    <row r="2" spans="1:12" ht="27" x14ac:dyDescent="0.35">
      <c r="A2" s="25" t="s">
        <v>31</v>
      </c>
      <c r="B2" s="25" t="str">
        <f ca="1">IFERROR(MATCH(E2,ID_Ordres,0)+3,"")</f>
        <v/>
      </c>
      <c r="D2" s="59" t="s">
        <v>71</v>
      </c>
      <c r="E2" s="8"/>
      <c r="F2" s="42" t="s">
        <v>80</v>
      </c>
      <c r="G2" s="43"/>
      <c r="H2" s="43"/>
      <c r="I2" s="5"/>
      <c r="J2" s="5"/>
      <c r="K2" s="5" t="s">
        <v>69</v>
      </c>
      <c r="L2" s="15">
        <f>B1</f>
        <v>2</v>
      </c>
    </row>
    <row r="3" spans="1:12" ht="27.65" customHeight="1" x14ac:dyDescent="0.35">
      <c r="A3" s="25" t="s">
        <v>32</v>
      </c>
      <c r="B3" s="25">
        <f ca="1">IFERROR(MAX(ID_Ordres)+1,1)</f>
        <v>3</v>
      </c>
      <c r="D3" s="16"/>
      <c r="E3" s="5"/>
      <c r="F3" s="5"/>
      <c r="G3" s="5"/>
      <c r="H3" s="5"/>
      <c r="I3" s="5"/>
      <c r="J3" s="27" t="s">
        <v>70</v>
      </c>
      <c r="K3" s="28">
        <f>SUM(G:G)</f>
        <v>0.4785300925925926</v>
      </c>
      <c r="L3" s="15"/>
    </row>
    <row r="4" spans="1:12" ht="19.25" customHeight="1" x14ac:dyDescent="0.35">
      <c r="A4" s="25" t="s">
        <v>33</v>
      </c>
      <c r="B4" s="25" t="str">
        <f ca="1">IFERROR(MATCH(#REF!,Nom_Chauffeurs,0)+3,"")</f>
        <v/>
      </c>
      <c r="D4" s="16"/>
      <c r="E4" s="50">
        <v>45050</v>
      </c>
      <c r="F4" s="6"/>
      <c r="G4" s="51">
        <v>0.4785300925925926</v>
      </c>
      <c r="H4" s="5"/>
      <c r="I4" s="6"/>
      <c r="J4" s="52" t="s">
        <v>134</v>
      </c>
      <c r="K4" s="5"/>
      <c r="L4" s="53" t="s">
        <v>132</v>
      </c>
    </row>
    <row r="5" spans="1:12" x14ac:dyDescent="0.35">
      <c r="A5" s="25" t="s">
        <v>34</v>
      </c>
      <c r="B5" s="25">
        <f ca="1">IFERROR(MATCH(L4,Nom_Camions,0)+3,"")</f>
        <v>4</v>
      </c>
      <c r="D5" s="16"/>
      <c r="E5" s="5"/>
      <c r="F5" s="5"/>
      <c r="G5" s="5"/>
      <c r="H5" s="5"/>
      <c r="I5" s="5"/>
      <c r="J5" s="5"/>
      <c r="K5" s="5"/>
      <c r="L5" s="15"/>
    </row>
    <row r="6" spans="1:12" ht="18" customHeight="1" x14ac:dyDescent="0.35">
      <c r="A6" s="25" t="s">
        <v>81</v>
      </c>
      <c r="B6" s="25">
        <f ca="1">IFERROR(MATCH(E6,Nom_Magasins,0)+3,)</f>
        <v>4</v>
      </c>
      <c r="D6" s="102" t="s">
        <v>28</v>
      </c>
      <c r="E6" s="11" t="s">
        <v>136</v>
      </c>
      <c r="F6" s="196" t="s">
        <v>50</v>
      </c>
      <c r="G6" s="195" t="s">
        <v>28</v>
      </c>
      <c r="H6" s="8" t="s">
        <v>141</v>
      </c>
      <c r="I6" s="5"/>
      <c r="J6" s="5"/>
      <c r="K6" s="5"/>
      <c r="L6" s="15"/>
    </row>
    <row r="7" spans="1:12" x14ac:dyDescent="0.35">
      <c r="A7" s="25" t="s">
        <v>82</v>
      </c>
      <c r="B7" s="25">
        <f ca="1">IFERROR(IF(G6="Client",MATCH(H6,Nom_Clients,0)+3,MATCH(H6,Nom_Magasins,0)+3),0)</f>
        <v>5</v>
      </c>
      <c r="D7" s="16"/>
      <c r="E7" s="101" t="s">
        <v>179</v>
      </c>
      <c r="F7" s="5"/>
      <c r="G7" s="5"/>
      <c r="H7" s="101" t="s">
        <v>183</v>
      </c>
      <c r="I7" s="5"/>
      <c r="J7" s="5"/>
      <c r="K7" s="5"/>
      <c r="L7" s="15"/>
    </row>
    <row r="8" spans="1:12" ht="15" thickBot="1" x14ac:dyDescent="0.4">
      <c r="A8" s="25" t="s">
        <v>37</v>
      </c>
      <c r="B8" s="25">
        <f ca="1">IFERROR(MATCH(E2,ID_Ordres,0)+3,0)</f>
        <v>0</v>
      </c>
      <c r="D8" s="17"/>
      <c r="E8" s="18"/>
      <c r="F8" s="18"/>
      <c r="G8" s="18"/>
      <c r="H8" s="18"/>
      <c r="I8" s="18"/>
      <c r="J8" s="18"/>
      <c r="K8" s="18"/>
      <c r="L8" s="19"/>
    </row>
    <row r="9" spans="1:12" ht="15" thickBot="1" x14ac:dyDescent="0.4">
      <c r="A9" s="25" t="s">
        <v>38</v>
      </c>
      <c r="B9" s="25" t="b">
        <v>0</v>
      </c>
    </row>
    <row r="10" spans="1:12" s="1" customFormat="1" ht="18.5" x14ac:dyDescent="0.45">
      <c r="A10" s="26"/>
      <c r="B10" s="26"/>
      <c r="D10" s="47" t="s">
        <v>29</v>
      </c>
      <c r="E10" s="48"/>
      <c r="F10" s="48"/>
      <c r="G10" s="48"/>
      <c r="H10" s="48"/>
      <c r="I10" s="48"/>
      <c r="J10" s="48"/>
      <c r="K10" s="48"/>
      <c r="L10" s="49"/>
    </row>
    <row r="11" spans="1:12" s="1" customFormat="1" x14ac:dyDescent="0.35">
      <c r="A11" s="26" t="s">
        <v>72</v>
      </c>
      <c r="B11" s="26" t="s">
        <v>65</v>
      </c>
      <c r="D11" s="88" t="s">
        <v>60</v>
      </c>
      <c r="E11" s="89" t="s">
        <v>27</v>
      </c>
      <c r="F11" s="89" t="s">
        <v>57</v>
      </c>
      <c r="G11" s="89" t="s">
        <v>59</v>
      </c>
      <c r="H11" s="89" t="str">
        <f>"Du "&amp;D6</f>
        <v>Du Magasin</v>
      </c>
      <c r="I11" s="89" t="str">
        <f>"Au "&amp;G6</f>
        <v>Au Magasin</v>
      </c>
      <c r="J11" s="90" t="s">
        <v>115</v>
      </c>
      <c r="K11" s="91" t="s">
        <v>153</v>
      </c>
      <c r="L11" s="92"/>
    </row>
    <row r="12" spans="1:12" x14ac:dyDescent="0.35">
      <c r="A12" s="25"/>
      <c r="B12" s="25"/>
      <c r="C12" t="s">
        <v>176</v>
      </c>
      <c r="D12" s="34" t="s">
        <v>180</v>
      </c>
      <c r="E12" s="35">
        <v>500</v>
      </c>
      <c r="F12" s="35">
        <v>0</v>
      </c>
      <c r="G12" s="35">
        <f>E12*F12</f>
        <v>0</v>
      </c>
      <c r="H12" s="7" t="s">
        <v>136</v>
      </c>
      <c r="I12" s="7" t="s">
        <v>141</v>
      </c>
      <c r="J12" s="7"/>
      <c r="K12" s="7"/>
      <c r="L12" s="36"/>
    </row>
    <row r="13" spans="1:12" x14ac:dyDescent="0.35">
      <c r="A13" s="25"/>
      <c r="B13" s="25"/>
      <c r="D13" s="34"/>
      <c r="E13" s="35"/>
      <c r="F13" s="35"/>
      <c r="G13" s="35"/>
      <c r="H13" s="7"/>
      <c r="I13" s="7"/>
      <c r="J13" s="7"/>
      <c r="K13" s="7"/>
      <c r="L13" s="36"/>
    </row>
    <row r="14" spans="1:12" x14ac:dyDescent="0.35">
      <c r="A14" s="25"/>
      <c r="B14" s="25"/>
      <c r="D14" s="34"/>
      <c r="E14" s="35"/>
      <c r="F14" s="35"/>
      <c r="G14" s="35"/>
      <c r="H14" s="7"/>
      <c r="I14" s="7"/>
      <c r="J14" s="7"/>
      <c r="K14" s="7"/>
      <c r="L14" s="36"/>
    </row>
    <row r="15" spans="1:12" x14ac:dyDescent="0.35">
      <c r="A15" s="25"/>
      <c r="B15" s="25"/>
      <c r="D15" s="34"/>
      <c r="E15" s="35"/>
      <c r="F15" s="35"/>
      <c r="G15" s="35"/>
      <c r="H15" s="7"/>
      <c r="I15" s="7"/>
      <c r="J15" s="7"/>
      <c r="K15" s="7"/>
      <c r="L15" s="36"/>
    </row>
    <row r="16" spans="1:12" x14ac:dyDescent="0.35">
      <c r="A16" s="25"/>
      <c r="B16" s="25"/>
      <c r="D16" s="34"/>
      <c r="E16" s="35"/>
      <c r="F16" s="35"/>
      <c r="G16" s="35"/>
      <c r="H16" s="7"/>
      <c r="I16" s="7"/>
      <c r="J16" s="7"/>
      <c r="K16" s="7"/>
      <c r="L16" s="36"/>
    </row>
    <row r="17" spans="1:12" x14ac:dyDescent="0.35">
      <c r="A17" s="25"/>
      <c r="B17" s="25"/>
      <c r="D17" s="34"/>
      <c r="E17" s="35"/>
      <c r="F17" s="35"/>
      <c r="G17" s="35"/>
      <c r="H17" s="7"/>
      <c r="I17" s="7"/>
      <c r="J17" s="7"/>
      <c r="K17" s="7"/>
      <c r="L17" s="36"/>
    </row>
    <row r="18" spans="1:12" x14ac:dyDescent="0.35">
      <c r="A18" s="25"/>
      <c r="B18" s="25"/>
      <c r="D18" s="34"/>
      <c r="E18" s="35"/>
      <c r="F18" s="35"/>
      <c r="G18" s="35"/>
      <c r="H18" s="7"/>
      <c r="I18" s="7"/>
      <c r="J18" s="7"/>
      <c r="K18" s="7"/>
      <c r="L18" s="36"/>
    </row>
    <row r="19" spans="1:12" x14ac:dyDescent="0.35">
      <c r="A19" s="25"/>
      <c r="B19" s="25"/>
      <c r="D19" s="34"/>
      <c r="E19" s="35"/>
      <c r="F19" s="35"/>
      <c r="G19" s="35"/>
      <c r="H19" s="7"/>
      <c r="I19" s="7"/>
      <c r="J19" s="7"/>
      <c r="K19" s="7"/>
      <c r="L19" s="36"/>
    </row>
    <row r="20" spans="1:12" x14ac:dyDescent="0.35">
      <c r="A20" s="25"/>
      <c r="B20" s="25"/>
      <c r="D20" s="34"/>
      <c r="E20" s="35"/>
      <c r="F20" s="35"/>
      <c r="G20" s="35"/>
      <c r="H20" s="7"/>
      <c r="I20" s="7"/>
      <c r="J20" s="7"/>
      <c r="K20" s="7"/>
      <c r="L20" s="36"/>
    </row>
    <row r="21" spans="1:12" x14ac:dyDescent="0.35">
      <c r="A21" s="25"/>
      <c r="B21" s="25"/>
      <c r="D21" s="34"/>
      <c r="E21" s="35"/>
      <c r="F21" s="35"/>
      <c r="G21" s="35"/>
      <c r="H21" s="7"/>
      <c r="I21" s="7"/>
      <c r="J21" s="7"/>
      <c r="K21" s="7"/>
      <c r="L21" s="36"/>
    </row>
    <row r="22" spans="1:12" x14ac:dyDescent="0.35">
      <c r="A22" s="25"/>
      <c r="B22" s="25"/>
      <c r="D22" s="34"/>
      <c r="E22" s="35"/>
      <c r="F22" s="35"/>
      <c r="G22" s="35"/>
      <c r="H22" s="7"/>
      <c r="I22" s="7"/>
      <c r="J22" s="7"/>
      <c r="K22" s="7"/>
      <c r="L22" s="36"/>
    </row>
    <row r="23" spans="1:12" x14ac:dyDescent="0.35">
      <c r="A23" s="25"/>
      <c r="B23" s="25"/>
      <c r="D23" s="34"/>
      <c r="E23" s="35"/>
      <c r="F23" s="35"/>
      <c r="G23" s="35"/>
      <c r="H23" s="7"/>
      <c r="I23" s="7"/>
      <c r="J23" s="7"/>
      <c r="K23" s="7"/>
      <c r="L23" s="36"/>
    </row>
    <row r="24" spans="1:12" x14ac:dyDescent="0.35">
      <c r="A24" s="25"/>
      <c r="B24" s="25"/>
      <c r="D24" s="34"/>
      <c r="E24" s="35"/>
      <c r="F24" s="35"/>
      <c r="G24" s="35"/>
      <c r="H24" s="7"/>
      <c r="I24" s="7"/>
      <c r="J24" s="7"/>
      <c r="K24" s="7"/>
      <c r="L24" s="36"/>
    </row>
    <row r="25" spans="1:12" x14ac:dyDescent="0.35">
      <c r="A25" s="25"/>
      <c r="B25" s="25"/>
      <c r="D25" s="34"/>
      <c r="E25" s="35"/>
      <c r="F25" s="35"/>
      <c r="G25" s="35"/>
      <c r="H25" s="7"/>
      <c r="I25" s="7"/>
      <c r="J25" s="7"/>
      <c r="K25" s="7"/>
      <c r="L25" s="36"/>
    </row>
    <row r="26" spans="1:12" x14ac:dyDescent="0.35">
      <c r="A26" s="25"/>
      <c r="B26" s="25"/>
      <c r="D26" s="34"/>
      <c r="E26" s="35"/>
      <c r="F26" s="35"/>
      <c r="G26" s="35"/>
      <c r="H26" s="7"/>
      <c r="I26" s="7"/>
      <c r="J26" s="7"/>
      <c r="K26" s="7"/>
      <c r="L26" s="36"/>
    </row>
    <row r="27" spans="1:12" x14ac:dyDescent="0.35">
      <c r="A27" s="25"/>
      <c r="B27" s="25"/>
      <c r="D27" s="34"/>
      <c r="E27" s="35"/>
      <c r="F27" s="35"/>
      <c r="G27" s="35"/>
      <c r="H27" s="7"/>
      <c r="I27" s="7"/>
      <c r="J27" s="7"/>
      <c r="K27" s="7"/>
      <c r="L27" s="36"/>
    </row>
    <row r="28" spans="1:12" x14ac:dyDescent="0.35">
      <c r="A28" s="25"/>
      <c r="B28" s="25"/>
      <c r="D28" s="34"/>
      <c r="E28" s="35"/>
      <c r="F28" s="35"/>
      <c r="G28" s="35"/>
      <c r="H28" s="7"/>
      <c r="I28" s="7"/>
      <c r="J28" s="7"/>
      <c r="K28" s="7"/>
      <c r="L28" s="36"/>
    </row>
    <row r="29" spans="1:12" x14ac:dyDescent="0.35">
      <c r="A29" s="25"/>
      <c r="B29" s="25"/>
      <c r="D29" s="34"/>
      <c r="E29" s="35"/>
      <c r="F29" s="35"/>
      <c r="G29" s="35"/>
      <c r="H29" s="7"/>
      <c r="I29" s="7"/>
      <c r="J29" s="7"/>
      <c r="K29" s="7"/>
      <c r="L29" s="36"/>
    </row>
    <row r="30" spans="1:12" x14ac:dyDescent="0.35">
      <c r="A30" s="25"/>
      <c r="B30" s="25"/>
      <c r="D30" s="34"/>
      <c r="E30" s="35"/>
      <c r="F30" s="35"/>
      <c r="G30" s="35"/>
      <c r="H30" s="7"/>
      <c r="I30" s="7"/>
      <c r="J30" s="7"/>
      <c r="K30" s="7"/>
      <c r="L30" s="36"/>
    </row>
    <row r="31" spans="1:12" x14ac:dyDescent="0.35">
      <c r="A31" s="25"/>
      <c r="B31" s="25"/>
      <c r="D31" s="34"/>
      <c r="E31" s="35"/>
      <c r="F31" s="35"/>
      <c r="G31" s="35"/>
      <c r="H31" s="7"/>
      <c r="I31" s="7"/>
      <c r="J31" s="7"/>
      <c r="K31" s="7"/>
      <c r="L31" s="36"/>
    </row>
    <row r="32" spans="1:12" x14ac:dyDescent="0.35">
      <c r="A32" s="25"/>
      <c r="B32" s="25"/>
      <c r="D32" s="34"/>
      <c r="E32" s="35"/>
      <c r="F32" s="35"/>
      <c r="G32" s="35"/>
      <c r="H32" s="7"/>
      <c r="I32" s="7"/>
      <c r="J32" s="7"/>
      <c r="K32" s="7"/>
      <c r="L32" s="36"/>
    </row>
    <row r="33" spans="1:12" x14ac:dyDescent="0.35">
      <c r="A33" s="25"/>
      <c r="B33" s="25"/>
      <c r="D33" s="34"/>
      <c r="E33" s="35"/>
      <c r="F33" s="35"/>
      <c r="G33" s="35"/>
      <c r="H33" s="7"/>
      <c r="I33" s="7"/>
      <c r="J33" s="7"/>
      <c r="K33" s="7"/>
      <c r="L33" s="36"/>
    </row>
    <row r="34" spans="1:12" x14ac:dyDescent="0.35">
      <c r="A34" s="25"/>
      <c r="B34" s="25"/>
      <c r="D34" s="34"/>
      <c r="E34" s="35"/>
      <c r="F34" s="35"/>
      <c r="G34" s="35"/>
      <c r="H34" s="7"/>
      <c r="I34" s="7"/>
      <c r="J34" s="7"/>
      <c r="K34" s="7"/>
      <c r="L34" s="36"/>
    </row>
    <row r="35" spans="1:12" x14ac:dyDescent="0.35">
      <c r="A35" s="25"/>
      <c r="B35" s="25"/>
      <c r="D35" s="34"/>
      <c r="E35" s="35"/>
      <c r="F35" s="35"/>
      <c r="G35" s="35"/>
      <c r="H35" s="7"/>
      <c r="I35" s="7"/>
      <c r="J35" s="7"/>
      <c r="K35" s="7"/>
      <c r="L35" s="36"/>
    </row>
    <row r="36" spans="1:12" x14ac:dyDescent="0.35">
      <c r="A36" s="25"/>
      <c r="B36" s="25"/>
      <c r="D36" s="34"/>
      <c r="E36" s="35"/>
      <c r="F36" s="35"/>
      <c r="G36" s="35"/>
      <c r="H36" s="7"/>
      <c r="I36" s="7"/>
      <c r="J36" s="7"/>
      <c r="K36" s="7"/>
      <c r="L36" s="36"/>
    </row>
    <row r="37" spans="1:12" x14ac:dyDescent="0.35">
      <c r="A37" s="25"/>
      <c r="B37" s="25"/>
      <c r="D37" s="34"/>
      <c r="E37" s="35"/>
      <c r="F37" s="35"/>
      <c r="G37" s="35"/>
      <c r="H37" s="7"/>
      <c r="I37" s="7"/>
      <c r="J37" s="7"/>
      <c r="K37" s="7"/>
      <c r="L37" s="36"/>
    </row>
    <row r="38" spans="1:12" x14ac:dyDescent="0.35">
      <c r="A38" s="25"/>
      <c r="B38" s="25"/>
      <c r="D38" s="34"/>
      <c r="E38" s="35"/>
      <c r="F38" s="35"/>
      <c r="G38" s="35"/>
      <c r="H38" s="7"/>
      <c r="I38" s="7"/>
      <c r="J38" s="7"/>
      <c r="K38" s="7"/>
      <c r="L38" s="36"/>
    </row>
    <row r="39" spans="1:12" x14ac:dyDescent="0.35">
      <c r="A39" s="25"/>
      <c r="B39" s="25"/>
      <c r="D39" s="34"/>
      <c r="E39" s="35"/>
      <c r="F39" s="35"/>
      <c r="G39" s="35"/>
      <c r="H39" s="7"/>
      <c r="I39" s="7"/>
      <c r="J39" s="7"/>
      <c r="K39" s="7"/>
      <c r="L39" s="36"/>
    </row>
    <row r="40" spans="1:12" x14ac:dyDescent="0.35">
      <c r="A40" s="25"/>
      <c r="B40" s="25"/>
      <c r="D40" s="34"/>
      <c r="E40" s="35"/>
      <c r="F40" s="35"/>
      <c r="G40" s="35"/>
      <c r="H40" s="7"/>
      <c r="I40" s="7"/>
      <c r="J40" s="7"/>
      <c r="K40" s="7"/>
      <c r="L40" s="36"/>
    </row>
    <row r="41" spans="1:12" x14ac:dyDescent="0.35">
      <c r="A41" s="25"/>
      <c r="B41" s="25"/>
      <c r="D41" s="34"/>
      <c r="E41" s="35"/>
      <c r="F41" s="35"/>
      <c r="G41" s="35"/>
      <c r="H41" s="7"/>
      <c r="I41" s="7"/>
      <c r="J41" s="7"/>
      <c r="K41" s="7"/>
      <c r="L41" s="36"/>
    </row>
    <row r="42" spans="1:12" x14ac:dyDescent="0.35">
      <c r="A42" s="25"/>
      <c r="B42" s="25"/>
      <c r="D42" s="34"/>
      <c r="E42" s="35"/>
      <c r="F42" s="35"/>
      <c r="G42" s="35"/>
      <c r="H42" s="7"/>
      <c r="I42" s="7"/>
      <c r="J42" s="7"/>
      <c r="K42" s="7"/>
      <c r="L42" s="36"/>
    </row>
    <row r="43" spans="1:12" x14ac:dyDescent="0.35">
      <c r="A43" s="25"/>
      <c r="B43" s="25"/>
      <c r="D43" s="34"/>
      <c r="E43" s="35"/>
      <c r="F43" s="35"/>
      <c r="G43" s="35"/>
      <c r="H43" s="7"/>
      <c r="I43" s="7"/>
      <c r="J43" s="7"/>
      <c r="K43" s="7"/>
      <c r="L43" s="36"/>
    </row>
    <row r="44" spans="1:12" x14ac:dyDescent="0.35">
      <c r="A44" s="25"/>
      <c r="B44" s="25"/>
      <c r="D44" s="34"/>
      <c r="E44" s="35"/>
      <c r="F44" s="35"/>
      <c r="G44" s="35"/>
      <c r="H44" s="7"/>
      <c r="I44" s="7"/>
      <c r="J44" s="7"/>
      <c r="K44" s="7"/>
      <c r="L44" s="36"/>
    </row>
    <row r="45" spans="1:12" x14ac:dyDescent="0.35">
      <c r="A45" s="25"/>
      <c r="B45" s="25"/>
      <c r="D45" s="34"/>
      <c r="E45" s="35"/>
      <c r="F45" s="35"/>
      <c r="G45" s="35"/>
      <c r="H45" s="7"/>
      <c r="I45" s="7"/>
      <c r="J45" s="7"/>
      <c r="K45" s="7"/>
      <c r="L45" s="36"/>
    </row>
    <row r="46" spans="1:12" x14ac:dyDescent="0.35">
      <c r="A46" s="25"/>
      <c r="B46" s="25"/>
      <c r="D46" s="34"/>
      <c r="E46" s="35"/>
      <c r="F46" s="35"/>
      <c r="G46" s="35"/>
      <c r="H46" s="7"/>
      <c r="I46" s="7"/>
      <c r="J46" s="7"/>
      <c r="K46" s="7"/>
      <c r="L46" s="36"/>
    </row>
    <row r="47" spans="1:12" x14ac:dyDescent="0.35">
      <c r="A47" s="25"/>
      <c r="B47" s="25"/>
      <c r="D47" s="34"/>
      <c r="E47" s="35"/>
      <c r="F47" s="35"/>
      <c r="G47" s="35"/>
      <c r="H47" s="7"/>
      <c r="I47" s="7"/>
      <c r="J47" s="7"/>
      <c r="K47" s="7"/>
      <c r="L47" s="36"/>
    </row>
    <row r="48" spans="1:12" x14ac:dyDescent="0.35">
      <c r="A48" s="25"/>
      <c r="B48" s="25"/>
      <c r="D48" s="34"/>
      <c r="E48" s="35"/>
      <c r="F48" s="35"/>
      <c r="G48" s="35"/>
      <c r="H48" s="7"/>
      <c r="I48" s="7"/>
      <c r="J48" s="7"/>
      <c r="K48" s="7"/>
      <c r="L48" s="36"/>
    </row>
    <row r="49" spans="1:12" x14ac:dyDescent="0.35">
      <c r="A49" s="25"/>
      <c r="B49" s="25"/>
      <c r="D49" s="34"/>
      <c r="E49" s="35"/>
      <c r="F49" s="35"/>
      <c r="G49" s="35"/>
      <c r="H49" s="7"/>
      <c r="I49" s="7"/>
      <c r="J49" s="7"/>
      <c r="K49" s="7"/>
      <c r="L49" s="36"/>
    </row>
    <row r="50" spans="1:12" x14ac:dyDescent="0.35">
      <c r="A50" s="25"/>
      <c r="B50" s="25"/>
      <c r="D50" s="34"/>
      <c r="E50" s="35"/>
      <c r="F50" s="35"/>
      <c r="G50" s="35"/>
      <c r="H50" s="7"/>
      <c r="I50" s="7"/>
      <c r="J50" s="7"/>
      <c r="K50" s="7"/>
      <c r="L50" s="36"/>
    </row>
    <row r="51" spans="1:12" x14ac:dyDescent="0.35">
      <c r="A51" s="25"/>
      <c r="B51" s="25"/>
      <c r="D51" s="34"/>
      <c r="E51" s="35"/>
      <c r="F51" s="35"/>
      <c r="G51" s="35"/>
      <c r="H51" s="7"/>
      <c r="I51" s="7"/>
      <c r="J51" s="7"/>
      <c r="K51" s="7"/>
      <c r="L51" s="36"/>
    </row>
    <row r="52" spans="1:12" x14ac:dyDescent="0.35">
      <c r="A52" s="25"/>
      <c r="B52" s="25"/>
      <c r="D52" s="34"/>
      <c r="E52" s="35"/>
      <c r="F52" s="35"/>
      <c r="G52" s="35"/>
      <c r="H52" s="7"/>
      <c r="I52" s="7"/>
      <c r="J52" s="7"/>
      <c r="K52" s="7"/>
      <c r="L52" s="36"/>
    </row>
    <row r="53" spans="1:12" x14ac:dyDescent="0.35">
      <c r="A53" s="25"/>
      <c r="B53" s="25"/>
      <c r="D53" s="34"/>
      <c r="E53" s="35"/>
      <c r="F53" s="35"/>
      <c r="G53" s="35"/>
      <c r="H53" s="7"/>
      <c r="I53" s="7"/>
      <c r="J53" s="7"/>
      <c r="K53" s="7"/>
      <c r="L53" s="36"/>
    </row>
    <row r="54" spans="1:12" x14ac:dyDescent="0.35">
      <c r="A54" s="25"/>
      <c r="B54" s="25"/>
      <c r="D54" s="34"/>
      <c r="E54" s="35"/>
      <c r="F54" s="35"/>
      <c r="G54" s="35"/>
      <c r="H54" s="7"/>
      <c r="I54" s="7"/>
      <c r="J54" s="7"/>
      <c r="K54" s="7"/>
      <c r="L54" s="36"/>
    </row>
    <row r="55" spans="1:12" x14ac:dyDescent="0.35">
      <c r="A55" s="25"/>
      <c r="B55" s="25"/>
      <c r="D55" s="34"/>
      <c r="E55" s="35"/>
      <c r="F55" s="35"/>
      <c r="G55" s="35"/>
      <c r="H55" s="7"/>
      <c r="I55" s="7"/>
      <c r="J55" s="7"/>
      <c r="K55" s="7"/>
      <c r="L55" s="36"/>
    </row>
    <row r="56" spans="1:12" x14ac:dyDescent="0.35">
      <c r="A56" s="25"/>
      <c r="B56" s="25"/>
      <c r="D56" s="34"/>
      <c r="E56" s="35"/>
      <c r="F56" s="35"/>
      <c r="G56" s="35"/>
      <c r="H56" s="7"/>
      <c r="I56" s="7"/>
      <c r="J56" s="7"/>
      <c r="K56" s="7"/>
      <c r="L56" s="36"/>
    </row>
    <row r="57" spans="1:12" x14ac:dyDescent="0.35">
      <c r="A57" s="25"/>
      <c r="B57" s="25"/>
      <c r="D57" s="34"/>
      <c r="E57" s="35"/>
      <c r="F57" s="35"/>
      <c r="G57" s="35"/>
      <c r="H57" s="7"/>
      <c r="I57" s="7"/>
      <c r="J57" s="7"/>
      <c r="K57" s="7"/>
      <c r="L57" s="36"/>
    </row>
    <row r="58" spans="1:12" x14ac:dyDescent="0.35">
      <c r="A58" s="25"/>
      <c r="B58" s="25"/>
      <c r="D58" s="34"/>
      <c r="E58" s="35"/>
      <c r="F58" s="35"/>
      <c r="G58" s="35"/>
      <c r="H58" s="7"/>
      <c r="I58" s="7"/>
      <c r="J58" s="7"/>
      <c r="K58" s="7"/>
      <c r="L58" s="36"/>
    </row>
    <row r="59" spans="1:12" x14ac:dyDescent="0.35">
      <c r="A59" s="25"/>
      <c r="B59" s="25"/>
      <c r="D59" s="34"/>
      <c r="E59" s="35"/>
      <c r="F59" s="35"/>
      <c r="G59" s="35"/>
      <c r="H59" s="7"/>
      <c r="I59" s="7"/>
      <c r="J59" s="7"/>
      <c r="K59" s="7"/>
      <c r="L59" s="36"/>
    </row>
    <row r="60" spans="1:12" x14ac:dyDescent="0.35">
      <c r="A60" s="25"/>
      <c r="B60" s="25"/>
      <c r="D60" s="34"/>
      <c r="E60" s="35"/>
      <c r="F60" s="35"/>
      <c r="G60" s="35"/>
      <c r="H60" s="7"/>
      <c r="I60" s="7"/>
      <c r="J60" s="7"/>
      <c r="K60" s="7"/>
      <c r="L60" s="36"/>
    </row>
    <row r="61" spans="1:12" x14ac:dyDescent="0.35">
      <c r="A61" s="25"/>
      <c r="B61" s="25"/>
      <c r="D61" s="34"/>
      <c r="E61" s="35"/>
      <c r="F61" s="35"/>
      <c r="G61" s="35"/>
      <c r="H61" s="7"/>
      <c r="I61" s="7"/>
      <c r="J61" s="7"/>
      <c r="K61" s="7"/>
      <c r="L61" s="36"/>
    </row>
    <row r="62" spans="1:12" x14ac:dyDescent="0.35">
      <c r="A62" s="25"/>
      <c r="B62" s="25"/>
      <c r="D62" s="34"/>
      <c r="E62" s="35"/>
      <c r="F62" s="35"/>
      <c r="G62" s="35"/>
      <c r="H62" s="7"/>
      <c r="I62" s="7"/>
      <c r="J62" s="7"/>
      <c r="K62" s="7"/>
      <c r="L62" s="36"/>
    </row>
    <row r="63" spans="1:12" x14ac:dyDescent="0.35">
      <c r="A63" s="25"/>
      <c r="B63" s="25"/>
      <c r="D63" s="34"/>
      <c r="E63" s="35"/>
      <c r="F63" s="35"/>
      <c r="G63" s="35"/>
      <c r="H63" s="7"/>
      <c r="I63" s="7"/>
      <c r="J63" s="7"/>
      <c r="K63" s="7"/>
      <c r="L63" s="36"/>
    </row>
    <row r="64" spans="1:12" x14ac:dyDescent="0.35">
      <c r="A64" s="25"/>
      <c r="B64" s="25"/>
      <c r="D64" s="34"/>
      <c r="E64" s="35"/>
      <c r="F64" s="35"/>
      <c r="G64" s="35"/>
      <c r="H64" s="7"/>
      <c r="I64" s="7"/>
      <c r="J64" s="7"/>
      <c r="K64" s="7"/>
      <c r="L64" s="36"/>
    </row>
    <row r="65" spans="1:12" x14ac:dyDescent="0.35">
      <c r="A65" s="25"/>
      <c r="B65" s="25"/>
      <c r="D65" s="34"/>
      <c r="E65" s="35"/>
      <c r="F65" s="35"/>
      <c r="G65" s="35"/>
      <c r="H65" s="7"/>
      <c r="I65" s="7"/>
      <c r="J65" s="7"/>
      <c r="K65" s="7"/>
      <c r="L65" s="36"/>
    </row>
    <row r="66" spans="1:12" x14ac:dyDescent="0.35">
      <c r="A66" s="25"/>
      <c r="B66" s="25"/>
      <c r="D66" s="34"/>
      <c r="E66" s="35"/>
      <c r="F66" s="35"/>
      <c r="G66" s="35"/>
      <c r="H66" s="7"/>
      <c r="I66" s="7"/>
      <c r="J66" s="7"/>
      <c r="K66" s="7"/>
      <c r="L66" s="36"/>
    </row>
    <row r="67" spans="1:12" ht="15" thickBot="1" x14ac:dyDescent="0.4">
      <c r="A67" s="25"/>
      <c r="B67" s="25"/>
      <c r="D67" s="37"/>
      <c r="E67" s="45"/>
      <c r="F67" s="45"/>
      <c r="G67" s="45"/>
      <c r="H67" s="38"/>
      <c r="I67" s="38"/>
      <c r="J67" s="38"/>
      <c r="K67" s="38"/>
      <c r="L67" s="39"/>
    </row>
    <row r="68" spans="1:12" x14ac:dyDescent="0.35">
      <c r="E68" s="46"/>
      <c r="F68" s="46"/>
      <c r="G68" s="46"/>
    </row>
    <row r="69" spans="1:12" x14ac:dyDescent="0.35">
      <c r="E69" s="46"/>
      <c r="F69" s="46"/>
      <c r="G69" s="46"/>
    </row>
    <row r="70" spans="1:12" x14ac:dyDescent="0.35">
      <c r="E70" s="46"/>
      <c r="F70" s="46"/>
      <c r="G70" s="46"/>
    </row>
    <row r="71" spans="1:12" x14ac:dyDescent="0.35">
      <c r="E71" s="46"/>
      <c r="F71" s="46"/>
      <c r="G71" s="46"/>
    </row>
    <row r="72" spans="1:12" x14ac:dyDescent="0.35">
      <c r="E72" s="46"/>
      <c r="F72" s="46"/>
      <c r="G72" s="46"/>
    </row>
    <row r="73" spans="1:12" x14ac:dyDescent="0.35">
      <c r="E73" s="46"/>
      <c r="F73" s="46"/>
      <c r="G73" s="46"/>
    </row>
    <row r="74" spans="1:12" x14ac:dyDescent="0.35">
      <c r="E74" s="46"/>
      <c r="F74" s="46"/>
      <c r="G74" s="46"/>
    </row>
    <row r="75" spans="1:12" x14ac:dyDescent="0.35">
      <c r="E75" s="46"/>
      <c r="F75" s="46"/>
      <c r="G75" s="46"/>
    </row>
    <row r="76" spans="1:12" x14ac:dyDescent="0.35">
      <c r="E76" s="46"/>
      <c r="F76" s="46"/>
      <c r="G76" s="46"/>
    </row>
    <row r="77" spans="1:12" x14ac:dyDescent="0.35">
      <c r="E77" s="46"/>
      <c r="F77" s="46"/>
      <c r="G77" s="46"/>
    </row>
    <row r="78" spans="1:12" x14ac:dyDescent="0.35">
      <c r="E78" s="46"/>
      <c r="F78" s="46"/>
      <c r="G78" s="46"/>
    </row>
    <row r="79" spans="1:12" x14ac:dyDescent="0.35">
      <c r="E79" s="46"/>
      <c r="F79" s="46"/>
      <c r="G79" s="46"/>
    </row>
    <row r="80" spans="1:12" x14ac:dyDescent="0.35">
      <c r="E80" s="46"/>
      <c r="F80" s="46"/>
      <c r="G80" s="46"/>
    </row>
    <row r="81" spans="5:7" x14ac:dyDescent="0.35">
      <c r="E81" s="46"/>
      <c r="F81" s="46"/>
      <c r="G81" s="46"/>
    </row>
    <row r="82" spans="5:7" x14ac:dyDescent="0.35">
      <c r="E82" s="46"/>
      <c r="F82" s="46"/>
      <c r="G82" s="46"/>
    </row>
    <row r="83" spans="5:7" x14ac:dyDescent="0.35">
      <c r="E83" s="46"/>
      <c r="F83" s="46"/>
      <c r="G83" s="46"/>
    </row>
    <row r="84" spans="5:7" x14ac:dyDescent="0.35">
      <c r="E84" s="46"/>
      <c r="F84" s="46"/>
      <c r="G84" s="46"/>
    </row>
    <row r="85" spans="5:7" x14ac:dyDescent="0.35">
      <c r="E85" s="46"/>
      <c r="F85" s="46"/>
      <c r="G85" s="46"/>
    </row>
    <row r="86" spans="5:7" x14ac:dyDescent="0.35">
      <c r="E86" s="46"/>
      <c r="F86" s="46"/>
      <c r="G86" s="46"/>
    </row>
    <row r="87" spans="5:7" x14ac:dyDescent="0.35">
      <c r="E87" s="46"/>
      <c r="F87" s="46"/>
      <c r="G87" s="46"/>
    </row>
    <row r="88" spans="5:7" x14ac:dyDescent="0.35">
      <c r="E88" s="46"/>
      <c r="F88" s="46"/>
      <c r="G88" s="46"/>
    </row>
    <row r="89" spans="5:7" x14ac:dyDescent="0.35">
      <c r="E89" s="46"/>
      <c r="F89" s="46"/>
      <c r="G89" s="46"/>
    </row>
    <row r="90" spans="5:7" x14ac:dyDescent="0.35">
      <c r="E90" s="46"/>
      <c r="F90" s="46"/>
      <c r="G90" s="46"/>
    </row>
    <row r="91" spans="5:7" x14ac:dyDescent="0.35">
      <c r="E91" s="46"/>
      <c r="F91" s="46"/>
      <c r="G91" s="46"/>
    </row>
    <row r="92" spans="5:7" x14ac:dyDescent="0.35">
      <c r="E92" s="46"/>
      <c r="F92" s="46"/>
      <c r="G92" s="46"/>
    </row>
    <row r="93" spans="5:7" x14ac:dyDescent="0.35">
      <c r="E93" s="46"/>
      <c r="F93" s="46"/>
      <c r="G93" s="46"/>
    </row>
    <row r="94" spans="5:7" x14ac:dyDescent="0.35">
      <c r="E94" s="46"/>
      <c r="F94" s="46"/>
      <c r="G94" s="46"/>
    </row>
    <row r="95" spans="5:7" x14ac:dyDescent="0.35">
      <c r="E95" s="46"/>
      <c r="F95" s="46"/>
      <c r="G95" s="46"/>
    </row>
  </sheetData>
  <conditionalFormatting sqref="D12:L99">
    <cfRule type="expression" dxfId="13" priority="1">
      <formula>AND($D12&lt;&gt;"",MOD(ROW(),2)=1)</formula>
    </cfRule>
    <cfRule type="expression" dxfId="12" priority="2">
      <formula>AND($D12&lt;&gt;"",MOD(ROW(),2)=0)</formula>
    </cfRule>
  </conditionalFormatting>
  <dataValidations count="7">
    <dataValidation type="list" allowBlank="1" showInputMessage="1" showErrorMessage="1" sqref="H12:H100">
      <formula1>Nom_Fournisseurs</formula1>
    </dataValidation>
    <dataValidation type="list" allowBlank="1" showInputMessage="1" showErrorMessage="1" sqref="D12:D67">
      <formula1>Nom_Articles</formula1>
    </dataValidation>
    <dataValidation type="list" allowBlank="1" showInputMessage="1" showErrorMessage="1" prompt="Sélectionner le nom du Camion" sqref="L4">
      <formula1>Nom_Camions</formula1>
    </dataValidation>
    <dataValidation type="list" allowBlank="1" showInputMessage="1" showErrorMessage="1" prompt="Sélectionner le nom du chauffeur" sqref="J4">
      <formula1>Nom_Chauffeurs</formula1>
    </dataValidation>
    <dataValidation type="list" allowBlank="1" showInputMessage="1" showErrorMessage="1" prompt="Magasin ou fournisseur d'envoi des colis" sqref="E6">
      <formula1>Nom_Magasins</formula1>
    </dataValidation>
    <dataValidation type="list" allowBlank="1" showInputMessage="1" showErrorMessage="1" sqref="G6">
      <formula1>"Client,Magasin"</formula1>
    </dataValidation>
    <dataValidation type="list" allowBlank="1" showInputMessage="1" showErrorMessage="1" prompt="Magasin ou client de reception des colis" sqref="H6">
      <formula1>Nom_Magasins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nventaire">
    <tabColor theme="1"/>
  </sheetPr>
  <dimension ref="A1:M117"/>
  <sheetViews>
    <sheetView showGridLines="0" topLeftCell="D1" zoomScaleNormal="100" workbookViewId="0">
      <selection activeCell="C1" sqref="C1:C1048576"/>
    </sheetView>
  </sheetViews>
  <sheetFormatPr baseColWidth="10" defaultRowHeight="14.5" x14ac:dyDescent="0.35"/>
  <cols>
    <col min="1" max="1" width="18" hidden="1" customWidth="1"/>
    <col min="2" max="2" width="12.81640625" hidden="1" customWidth="1"/>
    <col min="3" max="3" width="3.08984375" style="64" hidden="1" customWidth="1"/>
    <col min="4" max="4" width="16.6328125" bestFit="1" customWidth="1"/>
    <col min="5" max="5" width="7.6328125" bestFit="1" customWidth="1"/>
    <col min="6" max="6" width="17.54296875" customWidth="1"/>
    <col min="7" max="7" width="30.08984375" bestFit="1" customWidth="1"/>
    <col min="8" max="8" width="8.90625" bestFit="1" customWidth="1"/>
    <col min="9" max="9" width="10.81640625" bestFit="1" customWidth="1"/>
    <col min="10" max="10" width="15.36328125" customWidth="1"/>
    <col min="11" max="11" width="15.81640625" bestFit="1" customWidth="1"/>
    <col min="12" max="12" width="12.6328125" customWidth="1"/>
    <col min="13" max="13" width="9.08984375" bestFit="1" customWidth="1"/>
  </cols>
  <sheetData>
    <row r="1" spans="1:13" ht="24.5" x14ac:dyDescent="0.45">
      <c r="A1" s="54" t="s">
        <v>83</v>
      </c>
      <c r="B1" s="54">
        <v>1</v>
      </c>
      <c r="D1" s="29"/>
      <c r="E1" s="30"/>
      <c r="F1" s="66" t="s">
        <v>88</v>
      </c>
      <c r="G1" s="66"/>
      <c r="H1" s="67"/>
      <c r="I1" s="30"/>
      <c r="J1" s="30"/>
      <c r="K1" s="30"/>
      <c r="L1" s="31"/>
    </row>
    <row r="2" spans="1:13" x14ac:dyDescent="0.35">
      <c r="A2" s="54" t="s">
        <v>84</v>
      </c>
      <c r="B2" s="54"/>
      <c r="D2" s="16"/>
      <c r="E2" s="5"/>
      <c r="F2" s="5"/>
      <c r="G2" s="5"/>
      <c r="H2" s="5"/>
      <c r="I2" s="5"/>
      <c r="J2" s="5"/>
      <c r="K2" s="5"/>
      <c r="L2" s="15"/>
    </row>
    <row r="3" spans="1:13" x14ac:dyDescent="0.35">
      <c r="A3" s="54" t="s">
        <v>85</v>
      </c>
      <c r="B3" s="54">
        <f ca="1">IFERROR(MAX((ID_Inventaire))+1,1)</f>
        <v>1</v>
      </c>
      <c r="D3" s="16"/>
      <c r="E3" s="5"/>
      <c r="F3" s="5"/>
      <c r="G3" s="5"/>
      <c r="H3" s="5"/>
      <c r="I3" s="5"/>
      <c r="J3" s="5"/>
      <c r="K3" s="5"/>
      <c r="L3" s="15"/>
    </row>
    <row r="4" spans="1:13" ht="15.5" x14ac:dyDescent="0.35">
      <c r="A4" s="54" t="s">
        <v>96</v>
      </c>
      <c r="B4" s="54">
        <f>IFERROR(MATCH(I4,Liste_PourTriInv,0)+34,0)</f>
        <v>36</v>
      </c>
      <c r="D4" s="68" t="s">
        <v>28</v>
      </c>
      <c r="E4" s="5"/>
      <c r="F4" s="69" t="s">
        <v>184</v>
      </c>
      <c r="G4" s="5"/>
      <c r="H4" s="6" t="s">
        <v>55</v>
      </c>
      <c r="I4" s="69" t="s">
        <v>130</v>
      </c>
      <c r="J4" s="6" t="s">
        <v>58</v>
      </c>
      <c r="K4" s="82">
        <f>SUM(K10:K274)</f>
        <v>0</v>
      </c>
      <c r="L4" s="15"/>
    </row>
    <row r="5" spans="1:13" x14ac:dyDescent="0.35">
      <c r="A5" s="55" t="s">
        <v>86</v>
      </c>
      <c r="B5" s="55"/>
      <c r="C5" s="80"/>
      <c r="D5" s="16"/>
      <c r="E5" s="5"/>
      <c r="F5" s="5"/>
      <c r="G5" s="5"/>
      <c r="H5" s="5"/>
      <c r="I5" s="5"/>
      <c r="J5" s="5"/>
      <c r="K5" s="5"/>
      <c r="L5" s="15"/>
      <c r="M5" t="s">
        <v>30</v>
      </c>
    </row>
    <row r="6" spans="1:13" ht="15" thickBot="1" x14ac:dyDescent="0.4">
      <c r="A6" s="54" t="s">
        <v>87</v>
      </c>
      <c r="B6" s="54"/>
      <c r="D6" s="17"/>
      <c r="E6" s="18"/>
      <c r="F6" s="18"/>
      <c r="G6" s="18"/>
      <c r="H6" s="18"/>
      <c r="I6" s="18"/>
      <c r="J6" s="18"/>
      <c r="K6" s="18"/>
      <c r="L6" s="19"/>
    </row>
    <row r="7" spans="1:13" x14ac:dyDescent="0.35">
      <c r="A7" s="54" t="str">
        <f>Magasin!A4</f>
        <v>ESAT de l'Estuaire</v>
      </c>
      <c r="B7" s="54"/>
      <c r="K7" s="64" t="str">
        <f>IF(J10="","",H10*J10-H10*I10)</f>
        <v/>
      </c>
      <c r="M7" t="s">
        <v>30</v>
      </c>
    </row>
    <row r="8" spans="1:13" ht="18.5" x14ac:dyDescent="0.45">
      <c r="A8" s="54" t="str">
        <f>Magasin!A5</f>
        <v>GIRPI</v>
      </c>
      <c r="B8" s="54"/>
      <c r="D8" s="83" t="s">
        <v>90</v>
      </c>
      <c r="E8" s="84"/>
      <c r="F8" s="84"/>
      <c r="G8" s="84"/>
      <c r="H8" s="84"/>
      <c r="I8" s="84"/>
      <c r="J8" s="84"/>
      <c r="K8" s="84"/>
      <c r="L8" s="85"/>
      <c r="M8" t="s">
        <v>30</v>
      </c>
    </row>
    <row r="9" spans="1:13" x14ac:dyDescent="0.35">
      <c r="A9" s="54" t="str">
        <f>Magasin!A6</f>
        <v>SOCOLDIS</v>
      </c>
      <c r="B9" s="54"/>
      <c r="D9" s="86" t="s">
        <v>61</v>
      </c>
      <c r="E9" s="86" t="s">
        <v>130</v>
      </c>
      <c r="F9" s="86" t="s">
        <v>97</v>
      </c>
      <c r="G9" s="86" t="s">
        <v>56</v>
      </c>
      <c r="H9" s="87" t="s">
        <v>57</v>
      </c>
      <c r="I9" s="86" t="s">
        <v>93</v>
      </c>
      <c r="J9" s="86" t="s">
        <v>98</v>
      </c>
      <c r="K9" s="86" t="s">
        <v>131</v>
      </c>
      <c r="L9" s="86" t="s">
        <v>115</v>
      </c>
    </row>
    <row r="10" spans="1:13" x14ac:dyDescent="0.35">
      <c r="A10" s="54">
        <f>Magasin!A7</f>
        <v>0</v>
      </c>
      <c r="B10" s="54"/>
      <c r="C10" s="64" t="s">
        <v>176</v>
      </c>
      <c r="D10" t="s">
        <v>180</v>
      </c>
      <c r="E10" t="s">
        <v>172</v>
      </c>
      <c r="F10" t="s">
        <v>175</v>
      </c>
      <c r="G10" t="s">
        <v>173</v>
      </c>
      <c r="H10" s="65">
        <v>0</v>
      </c>
      <c r="I10" s="46">
        <v>2500</v>
      </c>
      <c r="J10" s="46"/>
      <c r="K10" s="81" t="str">
        <f>IF(J10="","",H10*J10-H10*I10)</f>
        <v/>
      </c>
    </row>
    <row r="11" spans="1:13" x14ac:dyDescent="0.35">
      <c r="A11" s="54"/>
      <c r="B11" s="54"/>
      <c r="H11" s="65"/>
      <c r="I11" s="46"/>
      <c r="J11" s="46"/>
      <c r="K11" s="81"/>
    </row>
    <row r="12" spans="1:13" x14ac:dyDescent="0.35">
      <c r="A12" s="54"/>
      <c r="B12" s="54"/>
      <c r="H12" s="65"/>
      <c r="I12" s="46"/>
      <c r="J12" s="46"/>
      <c r="K12" s="81"/>
    </row>
    <row r="13" spans="1:13" x14ac:dyDescent="0.35">
      <c r="A13" s="54"/>
      <c r="B13" s="54"/>
      <c r="H13" s="65"/>
      <c r="I13" s="46"/>
      <c r="J13" s="46"/>
      <c r="K13" s="81"/>
    </row>
    <row r="14" spans="1:13" x14ac:dyDescent="0.35">
      <c r="A14" s="54"/>
      <c r="B14" s="54"/>
      <c r="H14" s="65"/>
      <c r="I14" s="46"/>
      <c r="J14" s="46"/>
      <c r="K14" s="81"/>
    </row>
    <row r="15" spans="1:13" x14ac:dyDescent="0.35">
      <c r="A15" s="54"/>
      <c r="B15" s="54"/>
      <c r="H15" s="65"/>
      <c r="I15" s="46"/>
      <c r="J15" s="46"/>
      <c r="K15" s="81"/>
    </row>
    <row r="16" spans="1:13" x14ac:dyDescent="0.35">
      <c r="A16" s="54"/>
      <c r="B16" s="54"/>
      <c r="H16" s="46"/>
      <c r="I16" s="46"/>
      <c r="J16" s="46"/>
      <c r="K16" s="81"/>
    </row>
    <row r="17" spans="1:11" x14ac:dyDescent="0.35">
      <c r="A17" s="54"/>
      <c r="B17" s="54"/>
      <c r="H17" s="46"/>
      <c r="I17" s="46"/>
      <c r="J17" s="46"/>
      <c r="K17" s="81"/>
    </row>
    <row r="18" spans="1:11" x14ac:dyDescent="0.35">
      <c r="A18" s="54"/>
      <c r="B18" s="54"/>
      <c r="H18" s="46"/>
      <c r="I18" s="46"/>
      <c r="J18" s="46"/>
      <c r="K18" s="81"/>
    </row>
    <row r="19" spans="1:11" x14ac:dyDescent="0.35">
      <c r="A19" s="54"/>
      <c r="B19" s="54"/>
      <c r="H19" s="46"/>
      <c r="I19" s="46"/>
      <c r="J19" s="46"/>
      <c r="K19" s="81"/>
    </row>
    <row r="20" spans="1:11" x14ac:dyDescent="0.35">
      <c r="A20" s="54"/>
      <c r="B20" s="54"/>
      <c r="H20" s="46"/>
      <c r="I20" s="46"/>
      <c r="J20" s="46"/>
      <c r="K20" s="81"/>
    </row>
    <row r="21" spans="1:11" x14ac:dyDescent="0.35">
      <c r="A21" s="54"/>
      <c r="B21" s="54"/>
      <c r="H21" s="46"/>
      <c r="I21" s="46"/>
      <c r="J21" s="46"/>
      <c r="K21" s="81"/>
    </row>
    <row r="22" spans="1:11" x14ac:dyDescent="0.35">
      <c r="A22" s="54"/>
      <c r="B22" s="54"/>
      <c r="H22" s="46"/>
      <c r="I22" s="46"/>
      <c r="J22" s="46"/>
      <c r="K22" s="81"/>
    </row>
    <row r="23" spans="1:11" x14ac:dyDescent="0.35">
      <c r="A23" s="54"/>
      <c r="B23" s="54"/>
      <c r="H23" s="46"/>
      <c r="I23" s="46"/>
      <c r="J23" s="46"/>
      <c r="K23" s="81"/>
    </row>
    <row r="24" spans="1:11" x14ac:dyDescent="0.35">
      <c r="A24" s="54"/>
      <c r="B24" s="54"/>
      <c r="H24" s="46"/>
      <c r="I24" s="46"/>
      <c r="J24" s="46"/>
      <c r="K24" s="81"/>
    </row>
    <row r="25" spans="1:11" x14ac:dyDescent="0.35">
      <c r="A25" s="54"/>
      <c r="B25" s="54"/>
      <c r="H25" s="46"/>
      <c r="I25" s="46"/>
      <c r="J25" s="46"/>
      <c r="K25" s="81"/>
    </row>
    <row r="26" spans="1:11" x14ac:dyDescent="0.35">
      <c r="A26" s="54"/>
      <c r="B26" s="54"/>
      <c r="H26" s="46"/>
      <c r="I26" s="46"/>
      <c r="J26" s="46"/>
      <c r="K26" s="81"/>
    </row>
    <row r="27" spans="1:11" x14ac:dyDescent="0.35">
      <c r="A27" s="54"/>
      <c r="B27" s="54"/>
      <c r="H27" s="46"/>
      <c r="I27" s="46"/>
      <c r="J27" s="46"/>
      <c r="K27" s="81"/>
    </row>
    <row r="28" spans="1:11" x14ac:dyDescent="0.35">
      <c r="A28" s="54"/>
      <c r="B28" s="54"/>
      <c r="H28" s="46"/>
      <c r="I28" s="46"/>
      <c r="J28" s="46"/>
      <c r="K28" s="81"/>
    </row>
    <row r="29" spans="1:11" x14ac:dyDescent="0.35">
      <c r="A29" s="54"/>
      <c r="B29" s="54"/>
      <c r="H29" s="46"/>
      <c r="I29" s="46"/>
      <c r="J29" s="46"/>
      <c r="K29" s="81"/>
    </row>
    <row r="30" spans="1:11" x14ac:dyDescent="0.35">
      <c r="A30" s="54"/>
      <c r="B30" s="54"/>
      <c r="H30" s="46"/>
      <c r="I30" s="46"/>
      <c r="J30" s="46"/>
      <c r="K30" s="81"/>
    </row>
    <row r="31" spans="1:11" x14ac:dyDescent="0.35">
      <c r="A31" s="54"/>
      <c r="B31" s="54"/>
      <c r="H31" s="46"/>
      <c r="I31" s="46"/>
      <c r="J31" s="46"/>
      <c r="K31" s="81"/>
    </row>
    <row r="32" spans="1:11" x14ac:dyDescent="0.35">
      <c r="A32" s="54"/>
      <c r="B32" s="54"/>
      <c r="H32" s="46"/>
      <c r="I32" s="46"/>
      <c r="J32" s="46"/>
      <c r="K32" s="81"/>
    </row>
    <row r="33" spans="1:11" x14ac:dyDescent="0.35">
      <c r="A33" s="54"/>
      <c r="B33" s="54"/>
      <c r="H33" s="46"/>
      <c r="I33" s="46"/>
      <c r="J33" s="46"/>
      <c r="K33" s="81"/>
    </row>
    <row r="34" spans="1:11" x14ac:dyDescent="0.35">
      <c r="A34" s="54"/>
      <c r="B34" s="54"/>
      <c r="H34" s="46"/>
      <c r="I34" s="46"/>
      <c r="J34" s="46"/>
      <c r="K34" s="81"/>
    </row>
    <row r="35" spans="1:11" x14ac:dyDescent="0.35">
      <c r="A35" s="54"/>
      <c r="B35" s="54"/>
      <c r="H35" s="46"/>
      <c r="I35" s="46"/>
      <c r="J35" s="46"/>
      <c r="K35" s="81"/>
    </row>
    <row r="36" spans="1:11" x14ac:dyDescent="0.35">
      <c r="A36" s="54"/>
      <c r="B36" s="54"/>
      <c r="H36" s="46"/>
      <c r="I36" s="46"/>
      <c r="J36" s="46"/>
      <c r="K36" s="81"/>
    </row>
    <row r="37" spans="1:11" x14ac:dyDescent="0.35">
      <c r="A37" s="54"/>
      <c r="B37" s="54"/>
      <c r="H37" s="46"/>
      <c r="I37" s="46"/>
      <c r="J37" s="46"/>
      <c r="K37" s="81"/>
    </row>
    <row r="38" spans="1:11" x14ac:dyDescent="0.35">
      <c r="A38" s="54"/>
      <c r="B38" s="54"/>
      <c r="H38" s="46"/>
      <c r="I38" s="46"/>
      <c r="J38" s="46"/>
      <c r="K38" s="81"/>
    </row>
    <row r="39" spans="1:11" x14ac:dyDescent="0.35">
      <c r="A39" s="54"/>
      <c r="B39" s="54"/>
      <c r="H39" s="46"/>
      <c r="I39" s="46"/>
      <c r="J39" s="46"/>
      <c r="K39" s="81"/>
    </row>
    <row r="40" spans="1:11" x14ac:dyDescent="0.35">
      <c r="A40" s="54"/>
      <c r="B40" s="54"/>
      <c r="H40" s="46"/>
      <c r="I40" s="46"/>
      <c r="J40" s="46"/>
      <c r="K40" s="81"/>
    </row>
    <row r="41" spans="1:11" x14ac:dyDescent="0.35">
      <c r="A41" s="54"/>
      <c r="B41" s="54"/>
      <c r="H41" s="46"/>
      <c r="I41" s="46"/>
      <c r="J41" s="46"/>
      <c r="K41" s="81"/>
    </row>
    <row r="42" spans="1:11" x14ac:dyDescent="0.35">
      <c r="H42" s="46"/>
      <c r="I42" s="46"/>
      <c r="J42" s="46"/>
      <c r="K42" s="81"/>
    </row>
    <row r="43" spans="1:11" x14ac:dyDescent="0.35">
      <c r="H43" s="46"/>
      <c r="I43" s="46"/>
      <c r="J43" s="46"/>
      <c r="K43" s="81"/>
    </row>
    <row r="44" spans="1:11" x14ac:dyDescent="0.35">
      <c r="H44" s="46"/>
      <c r="I44" s="46"/>
      <c r="J44" s="46"/>
      <c r="K44" s="81"/>
    </row>
    <row r="45" spans="1:11" x14ac:dyDescent="0.35">
      <c r="H45" s="46"/>
      <c r="I45" s="46"/>
      <c r="J45" s="46"/>
      <c r="K45" s="81"/>
    </row>
    <row r="46" spans="1:11" x14ac:dyDescent="0.35">
      <c r="H46" s="46"/>
      <c r="I46" s="46"/>
      <c r="J46" s="46"/>
      <c r="K46" s="81"/>
    </row>
    <row r="47" spans="1:11" x14ac:dyDescent="0.35">
      <c r="H47" s="46"/>
      <c r="I47" s="46"/>
      <c r="J47" s="46"/>
      <c r="K47" s="81"/>
    </row>
    <row r="48" spans="1:11" x14ac:dyDescent="0.35">
      <c r="H48" s="46"/>
      <c r="I48" s="46"/>
      <c r="J48" s="46"/>
      <c r="K48" s="81"/>
    </row>
    <row r="49" spans="8:11" x14ac:dyDescent="0.35">
      <c r="H49" s="46"/>
      <c r="I49" s="46"/>
      <c r="J49" s="46"/>
      <c r="K49" s="81"/>
    </row>
    <row r="50" spans="8:11" x14ac:dyDescent="0.35">
      <c r="H50" s="46"/>
      <c r="I50" s="46"/>
      <c r="J50" s="46"/>
      <c r="K50" s="81"/>
    </row>
    <row r="51" spans="8:11" x14ac:dyDescent="0.35">
      <c r="H51" s="46"/>
      <c r="I51" s="46"/>
      <c r="J51" s="46"/>
      <c r="K51" s="81"/>
    </row>
    <row r="52" spans="8:11" x14ac:dyDescent="0.35">
      <c r="H52" s="46"/>
      <c r="I52" s="46"/>
      <c r="J52" s="46"/>
      <c r="K52" s="81"/>
    </row>
    <row r="53" spans="8:11" x14ac:dyDescent="0.35">
      <c r="H53" s="46"/>
      <c r="I53" s="46"/>
      <c r="J53" s="46"/>
      <c r="K53" s="81"/>
    </row>
    <row r="54" spans="8:11" x14ac:dyDescent="0.35">
      <c r="H54" s="46"/>
      <c r="I54" s="46"/>
      <c r="J54" s="46"/>
      <c r="K54" s="81"/>
    </row>
    <row r="55" spans="8:11" x14ac:dyDescent="0.35">
      <c r="H55" s="46"/>
      <c r="I55" s="46"/>
      <c r="J55" s="46"/>
      <c r="K55" s="81"/>
    </row>
    <row r="56" spans="8:11" x14ac:dyDescent="0.35">
      <c r="H56" s="46"/>
      <c r="I56" s="46"/>
      <c r="J56" s="46"/>
      <c r="K56" s="46"/>
    </row>
    <row r="57" spans="8:11" x14ac:dyDescent="0.35">
      <c r="H57" s="46"/>
      <c r="I57" s="46"/>
      <c r="J57" s="46"/>
      <c r="K57" s="46"/>
    </row>
    <row r="58" spans="8:11" x14ac:dyDescent="0.35">
      <c r="H58" s="46"/>
      <c r="I58" s="46"/>
      <c r="J58" s="46"/>
      <c r="K58" s="46"/>
    </row>
    <row r="59" spans="8:11" x14ac:dyDescent="0.35">
      <c r="H59" s="46"/>
      <c r="I59" s="46"/>
      <c r="J59" s="46"/>
      <c r="K59" s="46"/>
    </row>
    <row r="60" spans="8:11" x14ac:dyDescent="0.35">
      <c r="H60" s="46"/>
      <c r="I60" s="46"/>
      <c r="J60" s="46"/>
      <c r="K60" s="46"/>
    </row>
    <row r="61" spans="8:11" x14ac:dyDescent="0.35">
      <c r="H61" s="46"/>
      <c r="I61" s="46"/>
      <c r="J61" s="46"/>
      <c r="K61" s="46"/>
    </row>
    <row r="62" spans="8:11" x14ac:dyDescent="0.35">
      <c r="H62" s="46"/>
      <c r="I62" s="46"/>
      <c r="J62" s="46"/>
      <c r="K62" s="46"/>
    </row>
    <row r="63" spans="8:11" x14ac:dyDescent="0.35">
      <c r="H63" s="46"/>
      <c r="I63" s="46"/>
      <c r="J63" s="46"/>
      <c r="K63" s="46"/>
    </row>
    <row r="64" spans="8:11" x14ac:dyDescent="0.35">
      <c r="H64" s="46"/>
      <c r="I64" s="46"/>
      <c r="J64" s="46"/>
      <c r="K64" s="46"/>
    </row>
    <row r="65" spans="8:11" x14ac:dyDescent="0.35">
      <c r="H65" s="46"/>
      <c r="I65" s="46"/>
      <c r="J65" s="46"/>
      <c r="K65" s="46"/>
    </row>
    <row r="66" spans="8:11" x14ac:dyDescent="0.35">
      <c r="H66" s="46"/>
      <c r="I66" s="46"/>
      <c r="J66" s="46"/>
      <c r="K66" s="46"/>
    </row>
    <row r="67" spans="8:11" x14ac:dyDescent="0.35">
      <c r="H67" s="46"/>
      <c r="I67" s="46"/>
      <c r="J67" s="46"/>
      <c r="K67" s="46"/>
    </row>
    <row r="68" spans="8:11" x14ac:dyDescent="0.35">
      <c r="H68" s="46"/>
      <c r="I68" s="46"/>
      <c r="J68" s="46"/>
      <c r="K68" s="46"/>
    </row>
    <row r="69" spans="8:11" x14ac:dyDescent="0.35">
      <c r="H69" s="46"/>
      <c r="I69" s="46"/>
      <c r="J69" s="46"/>
      <c r="K69" s="46"/>
    </row>
    <row r="70" spans="8:11" x14ac:dyDescent="0.35">
      <c r="H70" s="46"/>
      <c r="I70" s="46"/>
      <c r="J70" s="46"/>
      <c r="K70" s="46"/>
    </row>
    <row r="71" spans="8:11" x14ac:dyDescent="0.35">
      <c r="H71" s="46"/>
      <c r="I71" s="46"/>
      <c r="J71" s="46"/>
      <c r="K71" s="46"/>
    </row>
    <row r="72" spans="8:11" x14ac:dyDescent="0.35">
      <c r="H72" s="46"/>
      <c r="I72" s="46"/>
      <c r="J72" s="46"/>
      <c r="K72" s="46"/>
    </row>
    <row r="73" spans="8:11" x14ac:dyDescent="0.35">
      <c r="H73" s="46"/>
      <c r="I73" s="46"/>
      <c r="J73" s="46"/>
      <c r="K73" s="46"/>
    </row>
    <row r="74" spans="8:11" x14ac:dyDescent="0.35">
      <c r="H74" s="46"/>
      <c r="I74" s="46"/>
      <c r="J74" s="46"/>
      <c r="K74" s="46"/>
    </row>
    <row r="75" spans="8:11" x14ac:dyDescent="0.35">
      <c r="H75" s="46"/>
      <c r="I75" s="46"/>
      <c r="J75" s="46"/>
      <c r="K75" s="46"/>
    </row>
    <row r="76" spans="8:11" x14ac:dyDescent="0.35">
      <c r="H76" s="46"/>
      <c r="I76" s="46"/>
      <c r="J76" s="46"/>
      <c r="K76" s="46"/>
    </row>
    <row r="77" spans="8:11" x14ac:dyDescent="0.35">
      <c r="H77" s="46"/>
      <c r="I77" s="46"/>
      <c r="J77" s="46"/>
      <c r="K77" s="46"/>
    </row>
    <row r="78" spans="8:11" x14ac:dyDescent="0.35">
      <c r="H78" s="46"/>
      <c r="I78" s="46"/>
      <c r="J78" s="46"/>
      <c r="K78" s="46"/>
    </row>
    <row r="79" spans="8:11" x14ac:dyDescent="0.35">
      <c r="H79" s="46"/>
      <c r="I79" s="46"/>
      <c r="J79" s="46"/>
      <c r="K79" s="46"/>
    </row>
    <row r="80" spans="8:11" x14ac:dyDescent="0.35">
      <c r="H80" s="46"/>
      <c r="I80" s="46"/>
      <c r="J80" s="46"/>
      <c r="K80" s="46"/>
    </row>
    <row r="81" spans="8:11" x14ac:dyDescent="0.35">
      <c r="H81" s="46"/>
      <c r="I81" s="46"/>
      <c r="J81" s="46"/>
      <c r="K81" s="46"/>
    </row>
    <row r="82" spans="8:11" x14ac:dyDescent="0.35">
      <c r="H82" s="46"/>
      <c r="I82" s="46"/>
      <c r="J82" s="46"/>
      <c r="K82" s="46"/>
    </row>
    <row r="83" spans="8:11" x14ac:dyDescent="0.35">
      <c r="H83" s="46"/>
      <c r="I83" s="46"/>
      <c r="J83" s="46"/>
      <c r="K83" s="46"/>
    </row>
    <row r="84" spans="8:11" x14ac:dyDescent="0.35">
      <c r="H84" s="46"/>
      <c r="I84" s="46"/>
      <c r="J84" s="46"/>
      <c r="K84" s="46"/>
    </row>
    <row r="85" spans="8:11" x14ac:dyDescent="0.35">
      <c r="H85" s="46"/>
      <c r="I85" s="46"/>
      <c r="J85" s="46"/>
      <c r="K85" s="46"/>
    </row>
    <row r="86" spans="8:11" x14ac:dyDescent="0.35">
      <c r="H86" s="46"/>
      <c r="I86" s="46"/>
      <c r="J86" s="46"/>
      <c r="K86" s="46"/>
    </row>
    <row r="87" spans="8:11" x14ac:dyDescent="0.35">
      <c r="H87" s="46"/>
      <c r="I87" s="46"/>
      <c r="J87" s="46"/>
      <c r="K87" s="46"/>
    </row>
    <row r="88" spans="8:11" x14ac:dyDescent="0.35">
      <c r="H88" s="46"/>
      <c r="I88" s="46"/>
      <c r="J88" s="46"/>
      <c r="K88" s="46"/>
    </row>
    <row r="89" spans="8:11" x14ac:dyDescent="0.35">
      <c r="H89" s="46"/>
      <c r="I89" s="46"/>
      <c r="J89" s="46"/>
      <c r="K89" s="46"/>
    </row>
    <row r="90" spans="8:11" x14ac:dyDescent="0.35">
      <c r="H90" s="46"/>
      <c r="I90" s="46"/>
      <c r="J90" s="46"/>
      <c r="K90" s="46"/>
    </row>
    <row r="91" spans="8:11" x14ac:dyDescent="0.35">
      <c r="H91" s="46"/>
      <c r="I91" s="46"/>
      <c r="J91" s="46"/>
      <c r="K91" s="46"/>
    </row>
    <row r="92" spans="8:11" x14ac:dyDescent="0.35">
      <c r="H92" s="46"/>
      <c r="I92" s="46"/>
      <c r="J92" s="46"/>
      <c r="K92" s="46"/>
    </row>
    <row r="93" spans="8:11" x14ac:dyDescent="0.35">
      <c r="H93" s="46"/>
      <c r="I93" s="46"/>
      <c r="J93" s="46"/>
      <c r="K93" s="46"/>
    </row>
    <row r="94" spans="8:11" x14ac:dyDescent="0.35">
      <c r="H94" s="46"/>
      <c r="I94" s="46"/>
      <c r="J94" s="46"/>
      <c r="K94" s="46"/>
    </row>
    <row r="95" spans="8:11" x14ac:dyDescent="0.35">
      <c r="H95" s="46"/>
      <c r="I95" s="46"/>
      <c r="J95" s="46"/>
      <c r="K95" s="46"/>
    </row>
    <row r="96" spans="8:11" x14ac:dyDescent="0.35">
      <c r="H96" s="46"/>
      <c r="I96" s="46"/>
      <c r="J96" s="46"/>
      <c r="K96" s="46"/>
    </row>
    <row r="97" spans="8:11" x14ac:dyDescent="0.35">
      <c r="H97" s="46"/>
      <c r="I97" s="46"/>
      <c r="J97" s="46"/>
      <c r="K97" s="46"/>
    </row>
    <row r="98" spans="8:11" x14ac:dyDescent="0.35">
      <c r="H98" s="46"/>
      <c r="I98" s="46"/>
      <c r="J98" s="46"/>
      <c r="K98" s="46"/>
    </row>
    <row r="99" spans="8:11" x14ac:dyDescent="0.35">
      <c r="H99" s="46"/>
      <c r="I99" s="46"/>
      <c r="J99" s="46"/>
      <c r="K99" s="46"/>
    </row>
    <row r="100" spans="8:11" x14ac:dyDescent="0.35">
      <c r="H100" s="46"/>
      <c r="I100" s="46"/>
      <c r="J100" s="46"/>
      <c r="K100" s="46"/>
    </row>
    <row r="101" spans="8:11" x14ac:dyDescent="0.35">
      <c r="H101" s="46"/>
      <c r="I101" s="46"/>
      <c r="J101" s="46"/>
      <c r="K101" s="46"/>
    </row>
    <row r="102" spans="8:11" x14ac:dyDescent="0.35">
      <c r="H102" s="46"/>
      <c r="I102" s="46"/>
      <c r="J102" s="46"/>
      <c r="K102" s="46"/>
    </row>
    <row r="103" spans="8:11" x14ac:dyDescent="0.35">
      <c r="H103" s="46"/>
      <c r="I103" s="46"/>
      <c r="J103" s="46"/>
      <c r="K103" s="46"/>
    </row>
    <row r="104" spans="8:11" x14ac:dyDescent="0.35">
      <c r="H104" s="46"/>
      <c r="I104" s="46"/>
      <c r="J104" s="46"/>
      <c r="K104" s="46"/>
    </row>
    <row r="105" spans="8:11" x14ac:dyDescent="0.35">
      <c r="H105" s="46"/>
      <c r="I105" s="46"/>
      <c r="J105" s="46"/>
      <c r="K105" s="46"/>
    </row>
    <row r="106" spans="8:11" x14ac:dyDescent="0.35">
      <c r="H106" s="46"/>
      <c r="I106" s="46"/>
      <c r="J106" s="46"/>
      <c r="K106" s="46"/>
    </row>
    <row r="107" spans="8:11" x14ac:dyDescent="0.35">
      <c r="H107" s="46"/>
      <c r="I107" s="46"/>
      <c r="J107" s="46"/>
      <c r="K107" s="46"/>
    </row>
    <row r="108" spans="8:11" x14ac:dyDescent="0.35">
      <c r="H108" s="46"/>
      <c r="I108" s="46"/>
      <c r="J108" s="46"/>
      <c r="K108" s="46"/>
    </row>
    <row r="109" spans="8:11" x14ac:dyDescent="0.35">
      <c r="H109" s="46"/>
      <c r="I109" s="46"/>
      <c r="J109" s="46"/>
      <c r="K109" s="46"/>
    </row>
    <row r="110" spans="8:11" x14ac:dyDescent="0.35">
      <c r="H110" s="46"/>
      <c r="I110" s="46"/>
      <c r="J110" s="46"/>
      <c r="K110" s="46"/>
    </row>
    <row r="111" spans="8:11" x14ac:dyDescent="0.35">
      <c r="H111" s="46"/>
      <c r="I111" s="46"/>
      <c r="J111" s="46"/>
      <c r="K111" s="46"/>
    </row>
    <row r="112" spans="8:11" x14ac:dyDescent="0.35">
      <c r="H112" s="46"/>
      <c r="I112" s="46"/>
      <c r="J112" s="46"/>
      <c r="K112" s="46"/>
    </row>
    <row r="113" spans="8:11" x14ac:dyDescent="0.35">
      <c r="H113" s="46"/>
      <c r="I113" s="46"/>
      <c r="J113" s="46"/>
      <c r="K113" s="46"/>
    </row>
    <row r="114" spans="8:11" x14ac:dyDescent="0.35">
      <c r="H114" s="46"/>
      <c r="I114" s="46"/>
      <c r="J114" s="46"/>
      <c r="K114" s="46"/>
    </row>
    <row r="115" spans="8:11" x14ac:dyDescent="0.35">
      <c r="H115" s="46"/>
      <c r="I115" s="46"/>
      <c r="J115" s="46"/>
      <c r="K115" s="46"/>
    </row>
    <row r="116" spans="8:11" x14ac:dyDescent="0.35">
      <c r="H116" s="46"/>
      <c r="I116" s="46"/>
      <c r="J116" s="46"/>
      <c r="K116" s="46"/>
    </row>
    <row r="117" spans="8:11" x14ac:dyDescent="0.35">
      <c r="H117" s="46"/>
      <c r="I117" s="46"/>
      <c r="J117" s="46"/>
      <c r="K117" s="46"/>
    </row>
  </sheetData>
  <conditionalFormatting sqref="D10:L99">
    <cfRule type="expression" dxfId="11" priority="1">
      <formula>AND($D10&lt;&gt;"",MOD(ROW(),2)=1)</formula>
    </cfRule>
    <cfRule type="expression" dxfId="10" priority="2">
      <formula>AND($D10&lt;&gt;"",MOD(ROW(),2)=0)</formula>
    </cfRule>
  </conditionalFormatting>
  <dataValidations count="2">
    <dataValidation type="list" allowBlank="1" showInputMessage="1" showErrorMessage="1" sqref="F4">
      <formula1>Noms_MagasinsEtTous</formula1>
    </dataValidation>
    <dataValidation type="list" allowBlank="1" showInputMessage="1" showErrorMessage="1" sqref="I4">
      <formula1>Liste_PourTriInv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1"/>
  </sheetPr>
  <dimension ref="B1:N109"/>
  <sheetViews>
    <sheetView topLeftCell="A4" workbookViewId="0">
      <selection activeCell="E15" sqref="E15"/>
    </sheetView>
  </sheetViews>
  <sheetFormatPr baseColWidth="10" defaultColWidth="11.453125" defaultRowHeight="12.5" x14ac:dyDescent="0.25"/>
  <cols>
    <col min="1" max="1" width="5.81640625" style="103" customWidth="1"/>
    <col min="2" max="2" width="10.81640625" style="103" customWidth="1"/>
    <col min="3" max="3" width="12" style="103" customWidth="1"/>
    <col min="4" max="4" width="14.81640625" style="103" customWidth="1"/>
    <col min="5" max="5" width="21.54296875" style="103" customWidth="1"/>
    <col min="6" max="6" width="10.453125" style="103" customWidth="1"/>
    <col min="7" max="7" width="14.453125" style="103" customWidth="1"/>
    <col min="8" max="8" width="8.08984375" style="104" customWidth="1"/>
    <col min="9" max="9" width="13.1796875" style="104" customWidth="1"/>
    <col min="10" max="16384" width="11.453125" style="103"/>
  </cols>
  <sheetData>
    <row r="1" spans="2:12" ht="27" customHeight="1" x14ac:dyDescent="0.25"/>
    <row r="2" spans="2:12" s="105" customFormat="1" ht="60" customHeight="1" x14ac:dyDescent="0.35">
      <c r="D2" s="205" t="s">
        <v>156</v>
      </c>
      <c r="E2" s="205"/>
      <c r="F2" s="205"/>
      <c r="G2" s="205"/>
      <c r="H2" s="205"/>
      <c r="I2" s="205"/>
      <c r="K2" s="106"/>
    </row>
    <row r="3" spans="2:12" ht="12" customHeight="1" x14ac:dyDescent="0.25">
      <c r="D3" s="206" t="s">
        <v>139</v>
      </c>
      <c r="E3" s="207"/>
      <c r="F3" s="207"/>
      <c r="G3" s="207"/>
      <c r="H3" s="207"/>
      <c r="I3" s="207"/>
    </row>
    <row r="4" spans="2:12" ht="12" customHeight="1" x14ac:dyDescent="0.25">
      <c r="D4" s="208" t="s">
        <v>169</v>
      </c>
      <c r="E4" s="207"/>
      <c r="F4" s="207"/>
      <c r="G4" s="207"/>
      <c r="H4" s="207"/>
      <c r="I4" s="207"/>
    </row>
    <row r="5" spans="2:12" ht="12" customHeight="1" x14ac:dyDescent="0.25">
      <c r="D5" s="208" t="s">
        <v>168</v>
      </c>
      <c r="E5" s="207"/>
      <c r="F5" s="207"/>
      <c r="G5" s="207"/>
      <c r="H5" s="207"/>
      <c r="I5" s="207"/>
    </row>
    <row r="6" spans="2:12" ht="12" customHeight="1" x14ac:dyDescent="0.25">
      <c r="F6" s="107" t="s">
        <v>157</v>
      </c>
      <c r="G6" s="108"/>
      <c r="H6" s="108"/>
      <c r="I6" s="108"/>
    </row>
    <row r="7" spans="2:12" ht="12" customHeight="1" x14ac:dyDescent="0.3">
      <c r="D7" s="209" t="s">
        <v>158</v>
      </c>
      <c r="E7" s="209"/>
      <c r="F7" s="209"/>
      <c r="G7" s="209"/>
      <c r="H7" s="209"/>
      <c r="I7" s="209"/>
    </row>
    <row r="8" spans="2:12" ht="12" customHeight="1" x14ac:dyDescent="0.3">
      <c r="D8" s="200"/>
      <c r="E8" s="200"/>
      <c r="F8" s="200"/>
      <c r="G8" s="200"/>
      <c r="H8" s="200"/>
      <c r="I8" s="200"/>
    </row>
    <row r="9" spans="2:12" ht="12" customHeight="1" x14ac:dyDescent="0.3">
      <c r="D9" s="200"/>
      <c r="E9" s="200"/>
      <c r="F9" s="200"/>
      <c r="G9" s="200"/>
      <c r="H9" s="200"/>
      <c r="I9" s="200"/>
    </row>
    <row r="10" spans="2:12" ht="40.5" customHeight="1" x14ac:dyDescent="0.4">
      <c r="B10" s="109" t="s">
        <v>156</v>
      </c>
      <c r="H10" s="110"/>
      <c r="I10" s="111"/>
      <c r="L10" s="112" t="s">
        <v>159</v>
      </c>
    </row>
    <row r="11" spans="2:12" x14ac:dyDescent="0.25">
      <c r="D11" s="113"/>
      <c r="G11" s="114"/>
      <c r="H11" s="111"/>
      <c r="I11" s="111"/>
    </row>
    <row r="12" spans="2:12" ht="12.75" customHeight="1" x14ac:dyDescent="0.25">
      <c r="B12" s="115" t="s">
        <v>182</v>
      </c>
      <c r="C12" s="116" t="s">
        <v>89</v>
      </c>
      <c r="D12" s="117" t="s">
        <v>160</v>
      </c>
      <c r="F12" s="118"/>
      <c r="G12" s="119"/>
      <c r="H12" s="119"/>
      <c r="I12" s="119"/>
      <c r="J12" s="120"/>
    </row>
    <row r="13" spans="2:12" ht="13" x14ac:dyDescent="0.3">
      <c r="B13" s="121"/>
      <c r="C13" s="122"/>
      <c r="D13" s="123"/>
      <c r="G13" s="124"/>
      <c r="H13" s="124"/>
      <c r="I13" s="124"/>
      <c r="J13" s="120"/>
    </row>
    <row r="14" spans="2:12" ht="10.25" customHeight="1" x14ac:dyDescent="0.3">
      <c r="B14" s="125"/>
      <c r="C14" s="125"/>
      <c r="D14" s="125"/>
      <c r="F14" s="126" t="s">
        <v>161</v>
      </c>
      <c r="G14" s="127"/>
      <c r="H14" s="128"/>
      <c r="I14" s="119"/>
      <c r="J14" s="129"/>
    </row>
    <row r="15" spans="2:12" ht="18.649999999999999" customHeight="1" x14ac:dyDescent="0.25">
      <c r="F15" s="130" t="s">
        <v>162</v>
      </c>
      <c r="G15" s="201"/>
      <c r="H15" s="201"/>
      <c r="I15" s="124"/>
      <c r="J15" s="114"/>
    </row>
    <row r="16" spans="2:12" ht="18.649999999999999" customHeight="1" x14ac:dyDescent="0.25">
      <c r="F16" s="130" t="s">
        <v>163</v>
      </c>
      <c r="G16" s="202"/>
      <c r="H16" s="202"/>
      <c r="I16" s="131"/>
      <c r="J16" s="114"/>
    </row>
    <row r="17" spans="2:14" ht="18.649999999999999" customHeight="1" x14ac:dyDescent="0.3">
      <c r="F17" s="130" t="s">
        <v>164</v>
      </c>
      <c r="G17" s="203"/>
      <c r="H17" s="203"/>
      <c r="I17" s="119"/>
      <c r="J17" s="129"/>
    </row>
    <row r="18" spans="2:14" ht="18.649999999999999" customHeight="1" x14ac:dyDescent="0.6">
      <c r="B18" s="132"/>
      <c r="C18" s="132"/>
      <c r="D18" s="132"/>
      <c r="E18" s="132"/>
      <c r="F18" s="133" t="s">
        <v>165</v>
      </c>
      <c r="G18" s="202"/>
      <c r="H18" s="202"/>
      <c r="I18" s="132"/>
      <c r="J18" s="134"/>
    </row>
    <row r="19" spans="2:14" ht="13" x14ac:dyDescent="0.3">
      <c r="D19" s="135"/>
      <c r="G19" s="136"/>
      <c r="H19" s="137"/>
      <c r="I19" s="138"/>
      <c r="J19" s="139"/>
    </row>
    <row r="20" spans="2:14" ht="13" x14ac:dyDescent="0.3">
      <c r="B20" s="112"/>
      <c r="D20" s="204"/>
      <c r="E20" s="204" t="e">
        <f>IF(Code_Client&lt;&gt;"",VLOOKUP(Code_Client,#REF!,6),"")</f>
        <v>#NAME?</v>
      </c>
      <c r="F20" s="204" t="e">
        <f>IF(Code_Client&lt;&gt;"",VLOOKUP(Code_Client,#REF!,6),"")</f>
        <v>#NAME?</v>
      </c>
      <c r="G20" s="140"/>
      <c r="H20" s="138"/>
      <c r="I20" s="141"/>
      <c r="J20" s="139"/>
    </row>
    <row r="21" spans="2:14" ht="13" x14ac:dyDescent="0.3">
      <c r="G21" s="142"/>
      <c r="H21" s="143"/>
      <c r="I21" s="143"/>
    </row>
    <row r="23" spans="2:14" x14ac:dyDescent="0.25">
      <c r="B23" s="144"/>
      <c r="C23" s="145"/>
      <c r="D23" s="146" t="s">
        <v>166</v>
      </c>
      <c r="E23" s="145"/>
      <c r="F23" s="147" t="s">
        <v>170</v>
      </c>
      <c r="G23" s="147" t="s">
        <v>171</v>
      </c>
      <c r="H23" s="148"/>
      <c r="I23" s="148"/>
      <c r="N23" s="134"/>
    </row>
    <row r="24" spans="2:14" x14ac:dyDescent="0.25">
      <c r="B24" s="149"/>
      <c r="C24" s="150"/>
      <c r="D24" s="150"/>
      <c r="E24" s="151"/>
      <c r="F24" s="152"/>
      <c r="G24" s="153"/>
      <c r="H24" s="154"/>
      <c r="I24" s="154"/>
    </row>
    <row r="25" spans="2:14" s="158" customFormat="1" x14ac:dyDescent="0.25">
      <c r="B25" s="149"/>
      <c r="C25" s="155"/>
      <c r="D25" s="155"/>
      <c r="E25" s="156"/>
      <c r="F25" s="152"/>
      <c r="G25" s="157"/>
      <c r="H25" s="154"/>
      <c r="I25" s="154"/>
    </row>
    <row r="26" spans="2:14" s="158" customFormat="1" x14ac:dyDescent="0.25">
      <c r="B26" s="149"/>
      <c r="C26" s="159"/>
      <c r="D26" s="159"/>
      <c r="E26" s="160"/>
      <c r="F26" s="152"/>
      <c r="G26" s="157"/>
      <c r="H26" s="154"/>
      <c r="I26" s="154"/>
      <c r="N26" s="161"/>
    </row>
    <row r="27" spans="2:14" x14ac:dyDescent="0.25">
      <c r="B27" s="149"/>
      <c r="C27" s="155"/>
      <c r="D27" s="155"/>
      <c r="E27" s="156"/>
      <c r="F27" s="152"/>
      <c r="G27" s="157"/>
      <c r="H27" s="154"/>
      <c r="I27" s="154"/>
    </row>
    <row r="28" spans="2:14" x14ac:dyDescent="0.25">
      <c r="B28" s="149"/>
      <c r="C28" s="162"/>
      <c r="D28" s="162"/>
      <c r="E28" s="163"/>
      <c r="F28" s="164"/>
      <c r="G28" s="157"/>
      <c r="H28" s="154"/>
      <c r="I28" s="154"/>
    </row>
    <row r="29" spans="2:14" s="158" customFormat="1" x14ac:dyDescent="0.25">
      <c r="B29" s="149"/>
      <c r="C29" s="165"/>
      <c r="D29" s="165"/>
      <c r="E29" s="166"/>
      <c r="F29" s="167"/>
      <c r="G29" s="168"/>
      <c r="H29" s="169"/>
      <c r="I29" s="169"/>
    </row>
    <row r="30" spans="2:14" x14ac:dyDescent="0.25">
      <c r="B30" s="149"/>
      <c r="C30" s="155"/>
      <c r="D30" s="155"/>
      <c r="E30" s="156"/>
      <c r="F30" s="164"/>
      <c r="G30" s="157"/>
      <c r="H30" s="154"/>
      <c r="I30" s="154"/>
    </row>
    <row r="31" spans="2:14" x14ac:dyDescent="0.25">
      <c r="B31" s="149"/>
      <c r="C31" s="162"/>
      <c r="D31" s="162"/>
      <c r="E31" s="163"/>
      <c r="F31" s="164"/>
      <c r="G31" s="157"/>
      <c r="H31" s="154"/>
      <c r="I31" s="154"/>
    </row>
    <row r="32" spans="2:14" x14ac:dyDescent="0.25">
      <c r="B32" s="149"/>
      <c r="C32" s="170"/>
      <c r="D32" s="170"/>
      <c r="E32" s="171"/>
      <c r="F32" s="172"/>
      <c r="G32" s="173"/>
      <c r="H32" s="154"/>
      <c r="I32" s="154"/>
    </row>
    <row r="33" spans="2:9" x14ac:dyDescent="0.25">
      <c r="B33" s="149"/>
      <c r="C33" s="174"/>
      <c r="D33" s="174"/>
      <c r="E33" s="175"/>
      <c r="F33" s="176"/>
      <c r="G33" s="177"/>
      <c r="H33" s="154"/>
      <c r="I33" s="154"/>
    </row>
    <row r="34" spans="2:9" x14ac:dyDescent="0.25">
      <c r="B34" s="149"/>
      <c r="C34" s="155"/>
      <c r="D34" s="155"/>
      <c r="E34" s="156"/>
      <c r="F34" s="152"/>
      <c r="G34" s="157"/>
      <c r="H34" s="154"/>
      <c r="I34" s="154"/>
    </row>
    <row r="35" spans="2:9" x14ac:dyDescent="0.25">
      <c r="B35" s="149"/>
      <c r="C35" s="178"/>
      <c r="D35" s="178"/>
      <c r="E35" s="179"/>
      <c r="F35" s="180"/>
      <c r="G35" s="181"/>
      <c r="H35" s="154"/>
      <c r="I35" s="154"/>
    </row>
    <row r="36" spans="2:9" x14ac:dyDescent="0.25">
      <c r="B36" s="149"/>
      <c r="C36" s="159"/>
      <c r="D36" s="159"/>
      <c r="E36" s="170"/>
      <c r="F36" s="182"/>
      <c r="G36" s="183"/>
      <c r="H36" s="154"/>
      <c r="I36" s="154"/>
    </row>
    <row r="37" spans="2:9" x14ac:dyDescent="0.25">
      <c r="B37" s="149"/>
      <c r="C37" s="170"/>
      <c r="D37" s="170"/>
      <c r="E37" s="156"/>
      <c r="F37" s="184"/>
      <c r="G37" s="185"/>
      <c r="H37" s="154"/>
      <c r="I37" s="154"/>
    </row>
    <row r="38" spans="2:9" x14ac:dyDescent="0.25">
      <c r="B38" s="149"/>
      <c r="C38" s="186"/>
      <c r="D38" s="186"/>
      <c r="E38" s="156"/>
      <c r="F38" s="184"/>
      <c r="G38" s="185"/>
      <c r="H38" s="154"/>
      <c r="I38" s="154"/>
    </row>
    <row r="39" spans="2:9" x14ac:dyDescent="0.25">
      <c r="B39" s="149"/>
      <c r="C39" s="155"/>
      <c r="D39" s="155"/>
      <c r="E39" s="156"/>
      <c r="F39" s="184"/>
      <c r="G39" s="185"/>
      <c r="H39" s="154"/>
      <c r="I39" s="154"/>
    </row>
    <row r="40" spans="2:9" x14ac:dyDescent="0.25">
      <c r="B40" s="149"/>
      <c r="C40" s="155"/>
      <c r="D40" s="155"/>
      <c r="E40" s="156"/>
      <c r="F40" s="184"/>
      <c r="G40" s="185"/>
      <c r="H40" s="154"/>
      <c r="I40" s="154"/>
    </row>
    <row r="41" spans="2:9" x14ac:dyDescent="0.25">
      <c r="B41" s="149"/>
      <c r="C41" s="159"/>
      <c r="D41" s="159"/>
      <c r="E41" s="156"/>
      <c r="F41" s="184"/>
      <c r="G41" s="185"/>
      <c r="H41" s="154"/>
      <c r="I41" s="154"/>
    </row>
    <row r="42" spans="2:9" x14ac:dyDescent="0.25">
      <c r="B42" s="149"/>
      <c r="C42" s="170"/>
      <c r="D42" s="170"/>
      <c r="E42" s="156"/>
      <c r="F42" s="184"/>
      <c r="G42" s="185"/>
      <c r="H42" s="154"/>
      <c r="I42" s="154"/>
    </row>
    <row r="43" spans="2:9" x14ac:dyDescent="0.25">
      <c r="B43" s="187"/>
      <c r="C43" s="188"/>
      <c r="D43" s="188"/>
      <c r="E43" s="189"/>
      <c r="F43" s="190"/>
      <c r="G43" s="191"/>
      <c r="H43" s="154"/>
      <c r="I43" s="154"/>
    </row>
    <row r="45" spans="2:9" ht="13" x14ac:dyDescent="0.25">
      <c r="B45" s="192"/>
      <c r="C45" s="197" t="s">
        <v>167</v>
      </c>
      <c r="D45" s="198"/>
      <c r="E45" s="199"/>
      <c r="F45" s="125"/>
      <c r="G45" s="193"/>
      <c r="H45" s="194"/>
      <c r="I45" s="194"/>
    </row>
    <row r="109" spans="6:6" x14ac:dyDescent="0.25">
      <c r="F109" s="103">
        <v>6494</v>
      </c>
    </row>
  </sheetData>
  <mergeCells count="13">
    <mergeCell ref="D8:I8"/>
    <mergeCell ref="D2:I2"/>
    <mergeCell ref="D3:I3"/>
    <mergeCell ref="D4:I4"/>
    <mergeCell ref="D5:I5"/>
    <mergeCell ref="D7:I7"/>
    <mergeCell ref="C45:E45"/>
    <mergeCell ref="D9:I9"/>
    <mergeCell ref="G15:H15"/>
    <mergeCell ref="G16:H16"/>
    <mergeCell ref="G17:H17"/>
    <mergeCell ref="G18:H18"/>
    <mergeCell ref="D20:F20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dresArticles"/>
  <dimension ref="A1:AR18"/>
  <sheetViews>
    <sheetView zoomScale="70" zoomScaleNormal="70" workbookViewId="0">
      <pane ySplit="3" topLeftCell="A4" activePane="bottomLeft" state="frozen"/>
      <selection pane="bottomLeft" activeCell="AI4" sqref="AI4:AN4"/>
    </sheetView>
  </sheetViews>
  <sheetFormatPr baseColWidth="10" defaultRowHeight="14.5" x14ac:dyDescent="0.35"/>
  <cols>
    <col min="1" max="1" width="9.90625" customWidth="1"/>
    <col min="2" max="2" width="13.54296875" customWidth="1"/>
    <col min="3" max="3" width="12.453125" bestFit="1" customWidth="1"/>
    <col min="4" max="4" width="16.6328125" bestFit="1" customWidth="1"/>
    <col min="5" max="5" width="7" bestFit="1" customWidth="1"/>
    <col min="6" max="6" width="8" bestFit="1" customWidth="1"/>
    <col min="7" max="7" width="10.36328125" customWidth="1"/>
    <col min="8" max="9" width="15.54296875" bestFit="1" customWidth="1"/>
    <col min="10" max="10" width="11.1796875" bestFit="1" customWidth="1"/>
    <col min="11" max="11" width="13" bestFit="1" customWidth="1"/>
    <col min="12" max="12" width="19.453125" bestFit="1" customWidth="1"/>
    <col min="13" max="13" width="12.90625" customWidth="1"/>
    <col min="14" max="14" width="7.36328125" customWidth="1"/>
    <col min="16" max="16" width="7.90625" bestFit="1" customWidth="1"/>
    <col min="17" max="17" width="7.90625" customWidth="1"/>
    <col min="18" max="18" width="4.36328125" hidden="1" customWidth="1"/>
    <col min="19" max="19" width="16.6328125" hidden="1" customWidth="1"/>
    <col min="20" max="21" width="7.36328125" hidden="1" customWidth="1"/>
    <col min="22" max="22" width="8.08984375" hidden="1" customWidth="1"/>
    <col min="23" max="23" width="9.6328125" hidden="1" customWidth="1"/>
    <col min="24" max="24" width="7.1796875" hidden="1" customWidth="1"/>
    <col min="25" max="25" width="13" hidden="1" customWidth="1"/>
    <col min="26" max="26" width="9.08984375" hidden="1" customWidth="1"/>
    <col min="27" max="29" width="10.08984375" hidden="1" customWidth="1"/>
    <col min="30" max="35" width="10.90625" hidden="1" customWidth="1"/>
    <col min="36" max="36" width="8.90625" hidden="1" customWidth="1"/>
    <col min="37" max="44" width="10.90625" hidden="1" customWidth="1"/>
    <col min="45" max="45" width="0" hidden="1" customWidth="1"/>
  </cols>
  <sheetData>
    <row r="1" spans="1:44" x14ac:dyDescent="0.35">
      <c r="AI1" s="1" t="s">
        <v>61</v>
      </c>
      <c r="AJ1" s="1" t="s">
        <v>40</v>
      </c>
      <c r="AK1" s="1" t="s">
        <v>41</v>
      </c>
      <c r="AL1" s="1" t="s">
        <v>42</v>
      </c>
      <c r="AM1" s="1" t="s">
        <v>57</v>
      </c>
      <c r="AN1" s="1" t="s">
        <v>93</v>
      </c>
    </row>
    <row r="2" spans="1:44" ht="18.5" x14ac:dyDescent="0.45">
      <c r="A2" s="77" t="s">
        <v>113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P2" s="56" t="s">
        <v>22</v>
      </c>
      <c r="Q2" s="56" t="s">
        <v>23</v>
      </c>
      <c r="S2" s="1" t="s">
        <v>91</v>
      </c>
      <c r="AD2" t="s">
        <v>73</v>
      </c>
      <c r="AF2" s="56" t="s">
        <v>94</v>
      </c>
      <c r="AI2" s="1" t="s">
        <v>92</v>
      </c>
    </row>
    <row r="3" spans="1:44" x14ac:dyDescent="0.35">
      <c r="A3" s="94" t="s">
        <v>26</v>
      </c>
      <c r="B3" s="94" t="s">
        <v>14</v>
      </c>
      <c r="C3" s="94" t="s">
        <v>62</v>
      </c>
      <c r="D3" s="94" t="s">
        <v>61</v>
      </c>
      <c r="E3" s="94" t="s">
        <v>27</v>
      </c>
      <c r="F3" s="94" t="s">
        <v>57</v>
      </c>
      <c r="G3" s="94" t="s">
        <v>59</v>
      </c>
      <c r="H3" s="94" t="s">
        <v>63</v>
      </c>
      <c r="I3" s="94" t="s">
        <v>64</v>
      </c>
      <c r="J3" s="94" t="s">
        <v>25</v>
      </c>
      <c r="K3" s="94" t="s">
        <v>19</v>
      </c>
      <c r="L3" s="94" t="s">
        <v>20</v>
      </c>
      <c r="M3" s="94" t="s">
        <v>65</v>
      </c>
      <c r="N3" s="94" t="s">
        <v>66</v>
      </c>
      <c r="P3" s="57" t="s">
        <v>26</v>
      </c>
      <c r="Q3" s="57" t="s">
        <v>26</v>
      </c>
      <c r="S3" t="s">
        <v>61</v>
      </c>
      <c r="T3" t="s">
        <v>27</v>
      </c>
      <c r="U3" t="s">
        <v>57</v>
      </c>
      <c r="V3" t="s">
        <v>59</v>
      </c>
      <c r="W3" t="s">
        <v>63</v>
      </c>
      <c r="X3" t="s">
        <v>64</v>
      </c>
      <c r="Y3" t="s">
        <v>25</v>
      </c>
      <c r="Z3" t="s">
        <v>19</v>
      </c>
      <c r="AA3" t="s">
        <v>20</v>
      </c>
      <c r="AB3" t="s">
        <v>65</v>
      </c>
      <c r="AC3" t="s">
        <v>66</v>
      </c>
      <c r="AD3" t="s">
        <v>66</v>
      </c>
      <c r="AF3" s="1" t="s">
        <v>63</v>
      </c>
      <c r="AG3" s="1" t="s">
        <v>64</v>
      </c>
      <c r="AI3" s="1" t="s">
        <v>61</v>
      </c>
      <c r="AJ3" s="4" t="str">
        <f ca="1">IFERROR(INDEX(Data_Articles,MATCH(AI4,Nom_Articles,0),4),"")</f>
        <v>NC25B</v>
      </c>
      <c r="AK3" s="4" t="str">
        <f ca="1">IFERROR(INDEX(Data_Articles,MATCH(AI4,Nom_Articles,0),6),"")</f>
        <v>NC</v>
      </c>
      <c r="AL3" s="4" t="str">
        <f ca="1">IFERROR(INDEX(Data_Articles,MATCH(AI4,Nom_Articles,0),7),"")</f>
        <v>Naissance à joint blanc</v>
      </c>
      <c r="AM3" s="4">
        <f ca="1">IFERROR(INDEX(Data_Articles,MATCH(AI4,Nom_Articles,0),11),"")</f>
        <v>0</v>
      </c>
      <c r="AN3" s="4" cm="1">
        <f t="array" aca="1" ref="AN3" ca="1">IF($AF$4="*",SUMPRODUCT(((Liste_TypeOrdre="Reception")+(Liste_TypeOrdre="Inventaire"))*(Liste_ArticlesAchetesEtVendus=AI4)*Quantités)-SUMPRODUCT((Liste_TypeOrdre="Transfert")*(Liste_ArticlesAchetesEtVendus=AI4)*Quantités),SUMPRODUCT((Liste_AllantA=$AF$4)*(Liste_ArticlesAchetesEtVendus=AI4)*Quantités)-SUMPRODUCT((Liste_VenantDe=$AF$4)*(Liste_ArticlesAchetesEtVendus=AI4)*Quantités))</f>
        <v>2500</v>
      </c>
      <c r="AO3" s="58" t="s">
        <v>95</v>
      </c>
      <c r="AP3" s="58"/>
      <c r="AQ3" s="58"/>
      <c r="AR3" s="58"/>
    </row>
    <row r="4" spans="1:44" x14ac:dyDescent="0.35">
      <c r="A4">
        <v>1</v>
      </c>
      <c r="B4" t="s">
        <v>22</v>
      </c>
      <c r="C4" t="s">
        <v>24</v>
      </c>
      <c r="D4" t="s">
        <v>180</v>
      </c>
      <c r="E4">
        <v>3000</v>
      </c>
      <c r="F4">
        <v>0</v>
      </c>
      <c r="G4">
        <v>0</v>
      </c>
      <c r="H4" t="s">
        <v>141</v>
      </c>
      <c r="I4" t="s">
        <v>136</v>
      </c>
      <c r="K4" t="s">
        <v>143</v>
      </c>
      <c r="L4" t="s">
        <v>144</v>
      </c>
      <c r="N4">
        <f>ROW()</f>
        <v>4</v>
      </c>
      <c r="P4" s="56">
        <f>Reception!B1</f>
        <v>1</v>
      </c>
      <c r="Q4" s="56">
        <f>Transfert!B1</f>
        <v>2</v>
      </c>
      <c r="AF4" s="56" t="str">
        <f>IF(Inventaire!F4="[Tous les magasins]","*",Inventaire!F4)</f>
        <v>*</v>
      </c>
      <c r="AI4" t="s">
        <v>180</v>
      </c>
      <c r="AJ4" t="str">
        <f ca="1">IFERROR(INDEX(Data_Articles,MATCH(AI4,Nom_Articles,0),4),"")</f>
        <v>NC25B</v>
      </c>
      <c r="AK4" t="str">
        <f ca="1">IFERROR(INDEX(Data_Articles,MATCH(AI4,Nom_Articles,0),6),"")</f>
        <v>NC</v>
      </c>
      <c r="AL4" t="str">
        <f ca="1">IFERROR(INDEX(Data_Articles,MATCH(AI4,Nom_Articles,0),7),"")</f>
        <v>Naissance à joint blanc</v>
      </c>
      <c r="AM4">
        <f ca="1">IFERROR(INDEX(Data_Articles,MATCH(AI4,Nom_Articles,0),11),"")</f>
        <v>0</v>
      </c>
      <c r="AN4">
        <f ca="1">IF($AF$4="*",SUMPRODUCT(((Liste_TypeOrdre="Reception")+(Liste_TypeOrdre="Inventaire"))*(Liste_ArticlesAchetesEtVendus=AI4)*Quantités)-SUMPRODUCT((Liste_TypeOrdre="Transfert")*(Liste_ArticlesAchetesEtVendus=AI4)*Quantités),SUMPRODUCT((Liste_AllantA=$AF$4)*(Liste_ArticlesAchetesEtVendus=AI4)*Quantités)-SUMPRODUCT((Liste_VenantDe=$AF$4)*(Liste_ArticlesAchetesEtVendus=AI4)*Quantités))</f>
        <v>2500</v>
      </c>
      <c r="AO4" t="s">
        <v>128</v>
      </c>
    </row>
    <row r="5" spans="1:44" x14ac:dyDescent="0.35">
      <c r="A5">
        <v>2</v>
      </c>
      <c r="B5" t="s">
        <v>23</v>
      </c>
      <c r="C5" t="s">
        <v>28</v>
      </c>
      <c r="D5" t="s">
        <v>180</v>
      </c>
      <c r="E5">
        <v>500</v>
      </c>
      <c r="F5">
        <v>0</v>
      </c>
      <c r="G5">
        <v>0</v>
      </c>
      <c r="H5" t="s">
        <v>136</v>
      </c>
      <c r="I5" t="s">
        <v>141</v>
      </c>
      <c r="K5" t="s">
        <v>134</v>
      </c>
      <c r="L5" t="s">
        <v>132</v>
      </c>
      <c r="N5">
        <f>ROW()</f>
        <v>5</v>
      </c>
    </row>
    <row r="6" spans="1:44" x14ac:dyDescent="0.35">
      <c r="AO6" t="s">
        <v>125</v>
      </c>
    </row>
    <row r="7" spans="1:44" x14ac:dyDescent="0.35">
      <c r="AO7" t="s">
        <v>116</v>
      </c>
    </row>
    <row r="8" spans="1:44" x14ac:dyDescent="0.35">
      <c r="AO8" t="s">
        <v>129</v>
      </c>
    </row>
    <row r="9" spans="1:44" x14ac:dyDescent="0.35">
      <c r="AO9" t="s">
        <v>117</v>
      </c>
    </row>
    <row r="10" spans="1:44" x14ac:dyDescent="0.35">
      <c r="AO10" t="s">
        <v>118</v>
      </c>
    </row>
    <row r="11" spans="1:44" x14ac:dyDescent="0.35">
      <c r="AO11" t="s">
        <v>119</v>
      </c>
    </row>
    <row r="12" spans="1:44" x14ac:dyDescent="0.35">
      <c r="AO12" t="s">
        <v>120</v>
      </c>
    </row>
    <row r="13" spans="1:44" x14ac:dyDescent="0.35">
      <c r="AO13" t="s">
        <v>121</v>
      </c>
    </row>
    <row r="14" spans="1:44" x14ac:dyDescent="0.35">
      <c r="AO14" t="s">
        <v>122</v>
      </c>
    </row>
    <row r="15" spans="1:44" x14ac:dyDescent="0.35">
      <c r="AO15" t="s">
        <v>123</v>
      </c>
    </row>
    <row r="16" spans="1:44" x14ac:dyDescent="0.35">
      <c r="AO16" t="s">
        <v>126</v>
      </c>
    </row>
    <row r="17" spans="41:41" x14ac:dyDescent="0.35">
      <c r="AO17" t="s">
        <v>124</v>
      </c>
    </row>
    <row r="18" spans="41:41" x14ac:dyDescent="0.35">
      <c r="AO18" t="s">
        <v>127</v>
      </c>
    </row>
  </sheetData>
  <sortState ref="AI4:AN4">
    <sortCondition ref="AJ4"/>
  </sortState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ticles"/>
  <dimension ref="A3:N4"/>
  <sheetViews>
    <sheetView zoomScale="80" zoomScaleNormal="80" workbookViewId="0">
      <selection activeCell="J10" sqref="J10"/>
    </sheetView>
  </sheetViews>
  <sheetFormatPr baseColWidth="10" defaultRowHeight="14.5" x14ac:dyDescent="0.35"/>
  <cols>
    <col min="2" max="2" width="21.08984375" customWidth="1"/>
    <col min="4" max="4" width="13" customWidth="1"/>
    <col min="7" max="7" width="20.81640625" customWidth="1"/>
    <col min="8" max="8" width="21.26953125" customWidth="1"/>
    <col min="9" max="9" width="16.6328125" customWidth="1"/>
    <col min="10" max="10" width="16.36328125" customWidth="1"/>
    <col min="11" max="12" width="13.81640625" customWidth="1"/>
    <col min="13" max="13" width="16.08984375" customWidth="1"/>
  </cols>
  <sheetData>
    <row r="3" spans="1:14" s="1" customFormat="1" x14ac:dyDescent="0.35">
      <c r="A3" s="1" t="s">
        <v>99</v>
      </c>
      <c r="B3" s="1" t="s">
        <v>61</v>
      </c>
      <c r="C3" s="1" t="s">
        <v>39</v>
      </c>
      <c r="D3" s="1" t="s">
        <v>100</v>
      </c>
      <c r="E3" s="1" t="s">
        <v>155</v>
      </c>
      <c r="F3" s="1" t="s">
        <v>97</v>
      </c>
      <c r="G3" s="1" t="s">
        <v>101</v>
      </c>
      <c r="H3" s="1" t="s">
        <v>102</v>
      </c>
      <c r="I3" s="1" t="s">
        <v>103</v>
      </c>
      <c r="J3" s="1" t="s">
        <v>104</v>
      </c>
      <c r="K3" s="1" t="s">
        <v>105</v>
      </c>
      <c r="L3" s="1" t="s">
        <v>106</v>
      </c>
      <c r="M3" s="1" t="s">
        <v>107</v>
      </c>
      <c r="N3" s="1" t="s">
        <v>115</v>
      </c>
    </row>
    <row r="4" spans="1:14" x14ac:dyDescent="0.35">
      <c r="A4">
        <v>1</v>
      </c>
      <c r="B4" t="s">
        <v>180</v>
      </c>
      <c r="D4" t="s">
        <v>172</v>
      </c>
      <c r="E4" t="s">
        <v>174</v>
      </c>
      <c r="F4" t="s">
        <v>175</v>
      </c>
      <c r="G4" t="s">
        <v>173</v>
      </c>
      <c r="H4" t="s">
        <v>173</v>
      </c>
      <c r="I4">
        <v>0</v>
      </c>
      <c r="J4">
        <v>0</v>
      </c>
      <c r="K4">
        <v>0</v>
      </c>
      <c r="L4">
        <v>0.26869999999999999</v>
      </c>
      <c r="M4">
        <v>0</v>
      </c>
      <c r="N4" t="s">
        <v>176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"/>
  <dimension ref="B3:C3"/>
  <sheetViews>
    <sheetView showGridLines="0" zoomScale="90" zoomScaleNormal="90" workbookViewId="0">
      <selection activeCell="C3" sqref="C3"/>
    </sheetView>
  </sheetViews>
  <sheetFormatPr baseColWidth="10" defaultRowHeight="14.5" x14ac:dyDescent="0.35"/>
  <cols>
    <col min="2" max="2" width="26.36328125" customWidth="1"/>
    <col min="3" max="3" width="83.6328125" bestFit="1" customWidth="1"/>
  </cols>
  <sheetData>
    <row r="3" spans="2:3" x14ac:dyDescent="0.35">
      <c r="B3" s="79" t="s">
        <v>114</v>
      </c>
      <c r="C3" s="96" t="s">
        <v>177</v>
      </c>
    </row>
  </sheetData>
  <hyperlinks>
    <hyperlink ref="C3" r:id="rId1"/>
  </hyperlinks>
  <pageMargins left="0.7" right="0.7" top="0.75" bottom="0.75" header="0.3" footer="0.3"/>
  <pageSetup paperSize="9" orientation="portrait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Ordres"/>
  <dimension ref="A1:I5"/>
  <sheetViews>
    <sheetView workbookViewId="0">
      <selection activeCell="D10" sqref="D10"/>
    </sheetView>
  </sheetViews>
  <sheetFormatPr baseColWidth="10" defaultRowHeight="14.5" x14ac:dyDescent="0.35"/>
  <cols>
    <col min="1" max="1" width="3.90625" customWidth="1"/>
    <col min="2" max="2" width="12" customWidth="1"/>
    <col min="3" max="3" width="10.54296875" style="3" bestFit="1" customWidth="1"/>
    <col min="4" max="4" width="8.453125" customWidth="1"/>
    <col min="5" max="5" width="13.81640625" customWidth="1"/>
    <col min="6" max="6" width="21.08984375" customWidth="1"/>
    <col min="7" max="7" width="21" customWidth="1"/>
    <col min="8" max="8" width="13" bestFit="1" customWidth="1"/>
    <col min="9" max="9" width="19.453125" bestFit="1" customWidth="1"/>
  </cols>
  <sheetData>
    <row r="1" spans="1:9" x14ac:dyDescent="0.35">
      <c r="A1" s="5" t="s">
        <v>112</v>
      </c>
      <c r="B1" s="5"/>
      <c r="C1" s="73" t="s">
        <v>74</v>
      </c>
      <c r="D1" s="5" t="s">
        <v>75</v>
      </c>
      <c r="E1" s="5" t="s">
        <v>67</v>
      </c>
      <c r="F1" s="5" t="s">
        <v>76</v>
      </c>
      <c r="G1" s="5" t="s">
        <v>77</v>
      </c>
      <c r="H1" s="5" t="s">
        <v>78</v>
      </c>
      <c r="I1" s="5" t="s">
        <v>68</v>
      </c>
    </row>
    <row r="2" spans="1:9" x14ac:dyDescent="0.35">
      <c r="A2" s="74" t="s">
        <v>21</v>
      </c>
      <c r="B2" s="75"/>
      <c r="C2" s="76"/>
      <c r="D2" s="75"/>
      <c r="E2" s="75"/>
      <c r="F2" s="75"/>
      <c r="G2" s="75"/>
      <c r="H2" s="75"/>
      <c r="I2" s="75"/>
    </row>
    <row r="3" spans="1:9" s="1" customFormat="1" x14ac:dyDescent="0.35">
      <c r="A3" s="1" t="s">
        <v>111</v>
      </c>
      <c r="B3" s="33" t="s">
        <v>108</v>
      </c>
      <c r="C3" s="33" t="s">
        <v>89</v>
      </c>
      <c r="D3" s="1" t="s">
        <v>15</v>
      </c>
      <c r="E3" s="1" t="s">
        <v>16</v>
      </c>
      <c r="F3" s="1" t="s">
        <v>17</v>
      </c>
      <c r="G3" s="1" t="s">
        <v>18</v>
      </c>
      <c r="H3" s="1" t="s">
        <v>19</v>
      </c>
      <c r="I3" s="1" t="s">
        <v>20</v>
      </c>
    </row>
    <row r="4" spans="1:9" x14ac:dyDescent="0.35">
      <c r="A4">
        <v>1</v>
      </c>
      <c r="B4" t="s">
        <v>22</v>
      </c>
      <c r="C4" s="3">
        <v>45050</v>
      </c>
      <c r="D4" s="2">
        <v>0.43918981481481478</v>
      </c>
      <c r="E4" t="s">
        <v>24</v>
      </c>
      <c r="F4" t="s">
        <v>141</v>
      </c>
      <c r="G4" t="s">
        <v>136</v>
      </c>
      <c r="H4" t="s">
        <v>143</v>
      </c>
      <c r="I4" t="s">
        <v>144</v>
      </c>
    </row>
    <row r="5" spans="1:9" x14ac:dyDescent="0.35">
      <c r="A5">
        <v>2</v>
      </c>
      <c r="B5" t="s">
        <v>23</v>
      </c>
      <c r="C5" s="3">
        <v>45050</v>
      </c>
      <c r="D5" s="2">
        <v>0.4785300925925926</v>
      </c>
      <c r="E5" t="s">
        <v>28</v>
      </c>
      <c r="F5" t="s">
        <v>136</v>
      </c>
      <c r="G5" t="s">
        <v>141</v>
      </c>
      <c r="H5" t="s">
        <v>134</v>
      </c>
      <c r="I5" t="s">
        <v>132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IDInventaire"/>
  <dimension ref="A1:C3"/>
  <sheetViews>
    <sheetView workbookViewId="0">
      <selection activeCell="C13" sqref="C13"/>
    </sheetView>
  </sheetViews>
  <sheetFormatPr baseColWidth="10" defaultRowHeight="14.5" x14ac:dyDescent="0.35"/>
  <cols>
    <col min="1" max="1" width="14.90625" customWidth="1"/>
  </cols>
  <sheetData>
    <row r="1" spans="1:3" x14ac:dyDescent="0.35">
      <c r="A1" s="72" t="s">
        <v>109</v>
      </c>
      <c r="B1" s="72"/>
      <c r="C1" s="72"/>
    </row>
    <row r="2" spans="1:3" x14ac:dyDescent="0.35">
      <c r="A2" t="s">
        <v>110</v>
      </c>
      <c r="B2" t="s">
        <v>89</v>
      </c>
      <c r="C2" t="s">
        <v>59</v>
      </c>
    </row>
    <row r="3" spans="1:3" x14ac:dyDescent="0.35">
      <c r="B3" s="3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lients"/>
  <dimension ref="A2:H4"/>
  <sheetViews>
    <sheetView workbookViewId="0">
      <selection activeCell="I4" sqref="I4"/>
    </sheetView>
  </sheetViews>
  <sheetFormatPr baseColWidth="10" defaultRowHeight="14.5" x14ac:dyDescent="0.35"/>
  <cols>
    <col min="1" max="1" width="9.6328125" customWidth="1"/>
    <col min="2" max="2" width="16.54296875" bestFit="1" customWidth="1"/>
    <col min="3" max="3" width="24.1796875" bestFit="1" customWidth="1"/>
    <col min="4" max="4" width="11.08984375" bestFit="1" customWidth="1"/>
    <col min="5" max="5" width="13" bestFit="1" customWidth="1"/>
    <col min="6" max="6" width="6" bestFit="1" customWidth="1"/>
    <col min="7" max="7" width="12.08984375" bestFit="1" customWidth="1"/>
    <col min="8" max="8" width="25.1796875" bestFit="1" customWidth="1"/>
  </cols>
  <sheetData>
    <row r="2" spans="1:8" x14ac:dyDescent="0.35">
      <c r="A2" s="70" t="s">
        <v>51</v>
      </c>
      <c r="B2" s="70"/>
      <c r="C2" s="70"/>
      <c r="D2" s="70"/>
      <c r="E2" s="70"/>
      <c r="F2" s="70"/>
      <c r="G2" s="70"/>
      <c r="H2" s="70"/>
    </row>
    <row r="3" spans="1:8" x14ac:dyDescent="0.35">
      <c r="A3" s="1" t="s">
        <v>54</v>
      </c>
      <c r="B3" s="1" t="s">
        <v>52</v>
      </c>
      <c r="C3" s="1" t="s">
        <v>5</v>
      </c>
      <c r="D3" s="1" t="s">
        <v>6</v>
      </c>
      <c r="E3" s="1" t="s">
        <v>53</v>
      </c>
      <c r="F3" s="1" t="s">
        <v>8</v>
      </c>
      <c r="G3" s="1" t="s">
        <v>4</v>
      </c>
      <c r="H3" s="1" t="s">
        <v>0</v>
      </c>
    </row>
    <row r="4" spans="1:8" x14ac:dyDescent="0.35">
      <c r="A4">
        <v>1</v>
      </c>
      <c r="B4" t="s">
        <v>141</v>
      </c>
      <c r="C4" t="s">
        <v>147</v>
      </c>
      <c r="D4" t="s">
        <v>148</v>
      </c>
      <c r="F4">
        <v>76700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sseur"/>
  <dimension ref="A2:I5"/>
  <sheetViews>
    <sheetView workbookViewId="0">
      <selection activeCell="D11" sqref="D11"/>
    </sheetView>
  </sheetViews>
  <sheetFormatPr baseColWidth="10" defaultRowHeight="14.5" x14ac:dyDescent="0.35"/>
  <cols>
    <col min="1" max="1" width="4.6328125" customWidth="1"/>
    <col min="2" max="2" width="17.08984375" customWidth="1"/>
    <col min="3" max="3" width="11.81640625" customWidth="1"/>
    <col min="4" max="4" width="18.08984375" customWidth="1"/>
    <col min="5" max="5" width="13.08984375" bestFit="1" customWidth="1"/>
    <col min="6" max="6" width="24.1796875" customWidth="1"/>
    <col min="7" max="7" width="11.08984375" bestFit="1" customWidth="1"/>
    <col min="8" max="8" width="9.1796875" bestFit="1" customWidth="1"/>
    <col min="9" max="9" width="7" bestFit="1" customWidth="1"/>
  </cols>
  <sheetData>
    <row r="2" spans="1:9" x14ac:dyDescent="0.35">
      <c r="A2" s="70" t="s">
        <v>9</v>
      </c>
      <c r="B2" s="71"/>
      <c r="C2" s="71"/>
      <c r="D2" s="71"/>
      <c r="E2" s="71"/>
      <c r="F2" s="71"/>
      <c r="G2" s="71"/>
      <c r="H2" s="71"/>
      <c r="I2" s="71"/>
    </row>
    <row r="3" spans="1:9" s="1" customFormat="1" x14ac:dyDescent="0.35">
      <c r="A3" s="1" t="s">
        <v>2</v>
      </c>
      <c r="B3" s="1" t="s">
        <v>3</v>
      </c>
      <c r="C3" s="1" t="s">
        <v>4</v>
      </c>
      <c r="D3" s="1" t="s">
        <v>0</v>
      </c>
      <c r="E3" s="1" t="s">
        <v>1</v>
      </c>
      <c r="F3" s="1" t="s">
        <v>5</v>
      </c>
      <c r="G3" s="1" t="s">
        <v>6</v>
      </c>
      <c r="H3" s="1" t="s">
        <v>7</v>
      </c>
      <c r="I3" s="1" t="s">
        <v>8</v>
      </c>
    </row>
    <row r="4" spans="1:9" x14ac:dyDescent="0.35">
      <c r="A4">
        <v>1</v>
      </c>
      <c r="B4" t="s">
        <v>141</v>
      </c>
      <c r="C4">
        <v>232796000</v>
      </c>
      <c r="D4" t="s">
        <v>151</v>
      </c>
      <c r="E4" t="s">
        <v>150</v>
      </c>
      <c r="F4" t="s">
        <v>149</v>
      </c>
      <c r="G4" t="s">
        <v>148</v>
      </c>
      <c r="I4">
        <v>76700</v>
      </c>
    </row>
    <row r="5" spans="1:9" x14ac:dyDescent="0.35">
      <c r="A5">
        <v>2</v>
      </c>
      <c r="B5" t="s">
        <v>142</v>
      </c>
      <c r="E5" t="s">
        <v>152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ag"/>
  <dimension ref="A2:F6"/>
  <sheetViews>
    <sheetView workbookViewId="0">
      <selection activeCell="A10" sqref="A10"/>
    </sheetView>
  </sheetViews>
  <sheetFormatPr baseColWidth="10" defaultRowHeight="14.5" x14ac:dyDescent="0.35"/>
  <cols>
    <col min="1" max="1" width="15.54296875" bestFit="1" customWidth="1"/>
    <col min="2" max="2" width="24.26953125" customWidth="1"/>
    <col min="3" max="3" width="17.90625" customWidth="1"/>
    <col min="4" max="4" width="14" customWidth="1"/>
    <col min="5" max="5" width="6" bestFit="1" customWidth="1"/>
    <col min="6" max="6" width="9.453125" bestFit="1" customWidth="1"/>
  </cols>
  <sheetData>
    <row r="2" spans="1:6" x14ac:dyDescent="0.35">
      <c r="A2" s="70" t="s">
        <v>13</v>
      </c>
      <c r="B2" s="71"/>
      <c r="C2" s="71"/>
      <c r="D2" s="71"/>
      <c r="E2" s="71"/>
      <c r="F2" s="71"/>
    </row>
    <row r="3" spans="1:6" s="1" customFormat="1" x14ac:dyDescent="0.35">
      <c r="A3" s="1" t="s">
        <v>12</v>
      </c>
      <c r="B3" s="1" t="s">
        <v>5</v>
      </c>
      <c r="C3" s="1" t="s">
        <v>6</v>
      </c>
      <c r="D3" s="1" t="s">
        <v>11</v>
      </c>
      <c r="E3" s="1" t="s">
        <v>8</v>
      </c>
      <c r="F3" s="1" t="s">
        <v>10</v>
      </c>
    </row>
    <row r="4" spans="1:6" x14ac:dyDescent="0.35">
      <c r="A4" t="s">
        <v>136</v>
      </c>
      <c r="B4" t="s">
        <v>139</v>
      </c>
      <c r="C4" t="s">
        <v>140</v>
      </c>
      <c r="D4" t="s">
        <v>137</v>
      </c>
      <c r="E4">
        <v>76700</v>
      </c>
      <c r="F4" t="s">
        <v>138</v>
      </c>
    </row>
    <row r="5" spans="1:6" x14ac:dyDescent="0.35">
      <c r="A5" t="s">
        <v>141</v>
      </c>
      <c r="B5" t="s">
        <v>147</v>
      </c>
      <c r="C5" t="s">
        <v>148</v>
      </c>
      <c r="D5" t="s">
        <v>137</v>
      </c>
      <c r="E5">
        <v>76700</v>
      </c>
      <c r="F5" t="s">
        <v>138</v>
      </c>
    </row>
    <row r="6" spans="1:6" x14ac:dyDescent="0.35">
      <c r="A6" t="s">
        <v>142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hauffeur"/>
  <dimension ref="A2:J6"/>
  <sheetViews>
    <sheetView workbookViewId="0">
      <selection activeCell="B5" sqref="B5"/>
    </sheetView>
  </sheetViews>
  <sheetFormatPr baseColWidth="10" defaultRowHeight="14.5" x14ac:dyDescent="0.35"/>
  <cols>
    <col min="1" max="1" width="13.36328125" customWidth="1"/>
    <col min="2" max="2" width="15.6328125" customWidth="1"/>
    <col min="3" max="3" width="11.81640625" customWidth="1"/>
    <col min="4" max="4" width="24.08984375" bestFit="1" customWidth="1"/>
    <col min="5" max="5" width="32.6328125" bestFit="1" customWidth="1"/>
    <col min="6" max="6" width="12.90625" bestFit="1" customWidth="1"/>
    <col min="7" max="7" width="13" bestFit="1" customWidth="1"/>
    <col min="8" max="8" width="6" bestFit="1" customWidth="1"/>
  </cols>
  <sheetData>
    <row r="2" spans="1:10" x14ac:dyDescent="0.35">
      <c r="A2" s="70" t="s">
        <v>45</v>
      </c>
      <c r="B2" s="71"/>
      <c r="C2" s="71"/>
      <c r="D2" s="71"/>
      <c r="E2" s="71"/>
      <c r="F2" s="71"/>
      <c r="G2" s="71"/>
      <c r="H2" s="71"/>
    </row>
    <row r="3" spans="1:10" s="1" customFormat="1" x14ac:dyDescent="0.35">
      <c r="A3" s="1" t="s">
        <v>43</v>
      </c>
      <c r="B3" s="1" t="s">
        <v>44</v>
      </c>
      <c r="C3" s="1" t="s">
        <v>4</v>
      </c>
      <c r="D3" s="1" t="s">
        <v>0</v>
      </c>
      <c r="E3" s="1" t="s">
        <v>5</v>
      </c>
      <c r="F3" s="1" t="s">
        <v>6</v>
      </c>
      <c r="G3" s="1" t="s">
        <v>11</v>
      </c>
      <c r="H3" s="1" t="s">
        <v>8</v>
      </c>
    </row>
    <row r="4" spans="1:10" x14ac:dyDescent="0.35">
      <c r="A4">
        <v>1</v>
      </c>
      <c r="B4" t="s">
        <v>134</v>
      </c>
      <c r="D4" s="95" t="s">
        <v>135</v>
      </c>
      <c r="E4" t="s">
        <v>136</v>
      </c>
      <c r="J4" t="str">
        <f ca="1">OFFSET($B$4,COUNTA($B$4:$B$1000)-1,0,1,1)</f>
        <v>Chauffeur Transit</v>
      </c>
    </row>
    <row r="5" spans="1:10" x14ac:dyDescent="0.35">
      <c r="A5">
        <v>2</v>
      </c>
      <c r="B5" t="s">
        <v>143</v>
      </c>
    </row>
    <row r="6" spans="1:10" x14ac:dyDescent="0.35">
      <c r="A6">
        <v>3</v>
      </c>
      <c r="B6" t="s">
        <v>146</v>
      </c>
    </row>
  </sheetData>
  <hyperlinks>
    <hyperlink ref="D4" r:id="rId1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Camions"/>
  <dimension ref="A3:D6"/>
  <sheetViews>
    <sheetView workbookViewId="0">
      <selection activeCell="E15" sqref="E15"/>
    </sheetView>
  </sheetViews>
  <sheetFormatPr baseColWidth="10" defaultRowHeight="14.5" x14ac:dyDescent="0.35"/>
  <cols>
    <col min="1" max="1" width="11.54296875" customWidth="1"/>
    <col min="2" max="2" width="19.453125" bestFit="1" customWidth="1"/>
    <col min="3" max="3" width="10.08984375" bestFit="1" customWidth="1"/>
    <col min="4" max="4" width="9" customWidth="1"/>
  </cols>
  <sheetData>
    <row r="3" spans="1:4" x14ac:dyDescent="0.35">
      <c r="A3" s="1" t="s">
        <v>46</v>
      </c>
      <c r="B3" s="1" t="s">
        <v>47</v>
      </c>
      <c r="C3" s="1" t="s">
        <v>48</v>
      </c>
      <c r="D3" s="1" t="s">
        <v>49</v>
      </c>
    </row>
    <row r="4" spans="1:4" x14ac:dyDescent="0.35">
      <c r="A4">
        <v>1</v>
      </c>
      <c r="B4" t="s">
        <v>132</v>
      </c>
      <c r="C4" t="s">
        <v>133</v>
      </c>
      <c r="D4">
        <v>3.5</v>
      </c>
    </row>
    <row r="5" spans="1:4" x14ac:dyDescent="0.35">
      <c r="A5">
        <v>2</v>
      </c>
      <c r="B5" t="s">
        <v>144</v>
      </c>
      <c r="D5">
        <v>19</v>
      </c>
    </row>
    <row r="6" spans="1:4" x14ac:dyDescent="0.35">
      <c r="A6">
        <v>3</v>
      </c>
      <c r="B6" t="s">
        <v>145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3</vt:i4>
      </vt:variant>
    </vt:vector>
  </HeadingPairs>
  <TitlesOfParts>
    <vt:vector size="17" baseType="lpstr">
      <vt:lpstr>Reception</vt:lpstr>
      <vt:lpstr>Transfert</vt:lpstr>
      <vt:lpstr>Inventaire</vt:lpstr>
      <vt:lpstr>BL</vt:lpstr>
      <vt:lpstr>OrdresArticles</vt:lpstr>
      <vt:lpstr>Articles</vt:lpstr>
      <vt:lpstr>Data</vt:lpstr>
      <vt:lpstr>Ordres</vt:lpstr>
      <vt:lpstr>ID_Inventaire</vt:lpstr>
      <vt:lpstr>Clients</vt:lpstr>
      <vt:lpstr>Fsseur</vt:lpstr>
      <vt:lpstr>Magasin</vt:lpstr>
      <vt:lpstr>Chauffeur</vt:lpstr>
      <vt:lpstr>Camions</vt:lpstr>
      <vt:lpstr>OrdresArticles!Criteres</vt:lpstr>
      <vt:lpstr>OrdresArticles!Extraire</vt:lpstr>
      <vt:lpstr>Liste_PourTriInv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BOURNON Yannick</cp:lastModifiedBy>
  <dcterms:created xsi:type="dcterms:W3CDTF">2023-05-03T13:58:00Z</dcterms:created>
  <dcterms:modified xsi:type="dcterms:W3CDTF">2023-05-04T13:16:44Z</dcterms:modified>
</cp:coreProperties>
</file>