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47.232.130\donnees\Le Havre\ESAT\Bueautique\Commun\Sous traitance\BY\"/>
    </mc:Choice>
  </mc:AlternateContent>
  <bookViews>
    <workbookView xWindow="0" yWindow="0" windowWidth="28800" windowHeight="11700"/>
  </bookViews>
  <sheets>
    <sheet name="facturation" sheetId="1" r:id="rId1"/>
    <sheet name="articles" sheetId="2" r:id="rId2"/>
    <sheet name="clients" sheetId="3" r:id="rId3"/>
  </sheets>
  <definedNames>
    <definedName name="GIRPI">Tableau2[GIRPI]</definedName>
    <definedName name="PPG">Tableau1[PPG]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6" i="1"/>
  <c r="H6" i="1" l="1"/>
  <c r="I26" i="1" l="1"/>
  <c r="I27" i="1"/>
  <c r="I28" i="1"/>
  <c r="I29" i="1"/>
  <c r="I30" i="1"/>
  <c r="I6" i="1" l="1"/>
  <c r="I7" i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11" i="1" l="1"/>
  <c r="I32" i="1" l="1"/>
  <c r="I35" i="1" s="1"/>
</calcChain>
</file>

<file path=xl/sharedStrings.xml><?xml version="1.0" encoding="utf-8"?>
<sst xmlns="http://schemas.openxmlformats.org/spreadsheetml/2006/main" count="61" uniqueCount="46">
  <si>
    <t>Quantité</t>
  </si>
  <si>
    <t>P.U  -  H.T</t>
  </si>
  <si>
    <t>Montant   en  H.T</t>
  </si>
  <si>
    <t xml:space="preserve">     Montant  HT</t>
  </si>
  <si>
    <t xml:space="preserve">     Montant  TTC</t>
  </si>
  <si>
    <t xml:space="preserve">     TVA</t>
  </si>
  <si>
    <t>Facturation</t>
  </si>
  <si>
    <t>Désignation</t>
  </si>
  <si>
    <t>Prix unitaire HT</t>
  </si>
  <si>
    <t>Transport</t>
  </si>
  <si>
    <t>Transport simple</t>
  </si>
  <si>
    <t>Transport supplémentaire</t>
  </si>
  <si>
    <t>Transport+</t>
  </si>
  <si>
    <t>Prestation sur site</t>
  </si>
  <si>
    <t>Aéro TUK</t>
  </si>
  <si>
    <t>Cartons TUK</t>
  </si>
  <si>
    <t>Vernis MPV0008</t>
  </si>
  <si>
    <t>Bidon 25L argenté 1 étiquette</t>
  </si>
  <si>
    <t>Bidon 25L argenté 2 étiquettes</t>
  </si>
  <si>
    <t>Vernis MDT0005</t>
  </si>
  <si>
    <t>Bidon 40L 2 étiquettes</t>
  </si>
  <si>
    <t>Bidon 40L 3 étiquettes</t>
  </si>
  <si>
    <t>Vernis MDT0011</t>
  </si>
  <si>
    <t>Bidon 30L 2 ou 3 étiquettes</t>
  </si>
  <si>
    <t>Vernis MTT0070</t>
  </si>
  <si>
    <t>Bidon 40L 1 étiquette</t>
  </si>
  <si>
    <t>NC16</t>
  </si>
  <si>
    <t>NC16A</t>
  </si>
  <si>
    <t>NC16S</t>
  </si>
  <si>
    <t>Clients</t>
  </si>
  <si>
    <t>Ref cmd</t>
  </si>
  <si>
    <t>PPG</t>
  </si>
  <si>
    <t>GIRPI</t>
  </si>
  <si>
    <t>GONFREVILLE</t>
  </si>
  <si>
    <t>HARFLEUR</t>
  </si>
  <si>
    <t>GAINNEVILLE</t>
  </si>
  <si>
    <t>CCI ESTUAIRE</t>
  </si>
  <si>
    <t>LE HAVRE METROPOLE</t>
  </si>
  <si>
    <t>MONTIVILLIERS</t>
  </si>
  <si>
    <t>COFFEA</t>
  </si>
  <si>
    <t>DIEUZY</t>
  </si>
  <si>
    <t>METAL THERMIE</t>
  </si>
  <si>
    <t>EUROVIA</t>
  </si>
  <si>
    <t>CLIENTS</t>
  </si>
  <si>
    <t>Références</t>
  </si>
  <si>
    <t>Détachement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</si>
</sst>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€&quot;;[Red]\-#,##0.00\ &quot;€&quot;"/>
    <numFmt numFmtId="164" formatCode="_-* #,##0.00\ _€_-;\-* #,##0.00\ _€_-;_-* &quot;-&quot;??\ _€_-;_-@_-"/>
    <numFmt numFmtId="165" formatCode="#,##0.000\ &quot;€&quot;;[Red]\-#,##0.000\ &quot;€&quot;"/>
    <numFmt numFmtId="166" formatCode="#,##0.00000\ &quot;€&quot;;[Red]\-#,##0.000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0" tint="-4.9989318521683403E-2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u/>
      <sz val="15"/>
      <color theme="3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6"/>
      <color theme="3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4"/>
      <color theme="3"/>
      <name val="Calibri"/>
      <family val="2"/>
      <scheme val="minor"/>
    </font>
    <font>
      <i/>
      <sz val="14"/>
      <color theme="3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3"/>
      </left>
      <right/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 style="thin">
        <color theme="3"/>
      </left>
      <right style="thin">
        <color indexed="64"/>
      </right>
      <top style="thin">
        <color theme="3"/>
      </top>
      <bottom style="thin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3"/>
      </left>
      <right style="thin">
        <color theme="3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7">
    <xf numFmtId="0" fontId="0" fillId="0" borderId="0" xfId="0"/>
    <xf numFmtId="0" fontId="0" fillId="2" borderId="0" xfId="0" applyFont="1" applyFill="1"/>
    <xf numFmtId="0" fontId="0" fillId="0" borderId="8" xfId="0" applyFont="1" applyBorder="1" applyProtection="1">
      <protection locked="0"/>
    </xf>
    <xf numFmtId="0" fontId="0" fillId="0" borderId="0" xfId="0" applyFont="1" applyBorder="1"/>
    <xf numFmtId="0" fontId="0" fillId="0" borderId="9" xfId="0" applyFont="1" applyBorder="1" applyAlignment="1" applyProtection="1">
      <alignment horizontal="center"/>
      <protection locked="0"/>
    </xf>
    <xf numFmtId="165" fontId="0" fillId="0" borderId="7" xfId="1" applyNumberFormat="1" applyFont="1" applyBorder="1" applyAlignment="1">
      <alignment horizontal="right"/>
    </xf>
    <xf numFmtId="165" fontId="0" fillId="0" borderId="6" xfId="0" applyNumberFormat="1" applyFont="1" applyBorder="1"/>
    <xf numFmtId="0" fontId="0" fillId="0" borderId="7" xfId="0" applyFont="1" applyBorder="1" applyProtection="1">
      <protection locked="0"/>
    </xf>
    <xf numFmtId="0" fontId="0" fillId="0" borderId="10" xfId="0" applyFont="1" applyBorder="1" applyAlignment="1" applyProtection="1">
      <alignment horizontal="center"/>
      <protection locked="0"/>
    </xf>
    <xf numFmtId="0" fontId="4" fillId="0" borderId="2" xfId="0" applyFont="1" applyBorder="1"/>
    <xf numFmtId="0" fontId="4" fillId="0" borderId="11" xfId="0" applyFont="1" applyBorder="1"/>
    <xf numFmtId="0" fontId="4" fillId="0" borderId="6" xfId="0" applyFont="1" applyBorder="1"/>
    <xf numFmtId="0" fontId="6" fillId="0" borderId="0" xfId="0" applyFont="1" applyBorder="1" applyAlignment="1">
      <alignment horizontal="left"/>
    </xf>
    <xf numFmtId="0" fontId="7" fillId="0" borderId="0" xfId="0" applyFont="1" applyBorder="1"/>
    <xf numFmtId="0" fontId="8" fillId="0" borderId="1" xfId="0" applyFont="1" applyBorder="1"/>
    <xf numFmtId="0" fontId="9" fillId="0" borderId="1" xfId="0" applyFont="1" applyBorder="1"/>
    <xf numFmtId="8" fontId="10" fillId="0" borderId="1" xfId="0" applyNumberFormat="1" applyFont="1" applyBorder="1"/>
    <xf numFmtId="9" fontId="9" fillId="0" borderId="1" xfId="0" applyNumberFormat="1" applyFont="1" applyBorder="1"/>
    <xf numFmtId="164" fontId="9" fillId="0" borderId="1" xfId="0" applyNumberFormat="1" applyFont="1" applyBorder="1"/>
    <xf numFmtId="0" fontId="8" fillId="0" borderId="0" xfId="0" applyFont="1" applyBorder="1"/>
    <xf numFmtId="0" fontId="9" fillId="0" borderId="0" xfId="0" applyFont="1" applyBorder="1"/>
    <xf numFmtId="164" fontId="9" fillId="0" borderId="0" xfId="0" applyNumberFormat="1" applyFont="1" applyBorder="1"/>
    <xf numFmtId="0" fontId="11" fillId="0" borderId="0" xfId="0" applyFont="1" applyBorder="1" applyAlignment="1">
      <alignment horizontal="left"/>
    </xf>
    <xf numFmtId="0" fontId="12" fillId="0" borderId="0" xfId="0" applyFont="1" applyBorder="1"/>
    <xf numFmtId="0" fontId="10" fillId="0" borderId="22" xfId="0" applyFont="1" applyBorder="1"/>
    <xf numFmtId="0" fontId="0" fillId="2" borderId="0" xfId="0" applyFont="1" applyFill="1" applyProtection="1"/>
    <xf numFmtId="0" fontId="13" fillId="3" borderId="15" xfId="0" applyFont="1" applyFill="1" applyBorder="1" applyProtection="1"/>
    <xf numFmtId="0" fontId="13" fillId="3" borderId="16" xfId="0" applyFont="1" applyFill="1" applyBorder="1" applyProtection="1"/>
    <xf numFmtId="0" fontId="13" fillId="3" borderId="17" xfId="0" applyFont="1" applyFill="1" applyBorder="1" applyProtection="1"/>
    <xf numFmtId="0" fontId="0" fillId="2" borderId="1" xfId="0" applyFont="1" applyFill="1" applyBorder="1" applyProtection="1"/>
    <xf numFmtId="165" fontId="13" fillId="2" borderId="18" xfId="0" applyNumberFormat="1" applyFont="1" applyFill="1" applyBorder="1" applyProtection="1"/>
    <xf numFmtId="0" fontId="13" fillId="3" borderId="19" xfId="0" applyFont="1" applyFill="1" applyBorder="1" applyProtection="1"/>
    <xf numFmtId="0" fontId="0" fillId="2" borderId="20" xfId="0" applyFont="1" applyFill="1" applyBorder="1" applyProtection="1"/>
    <xf numFmtId="165" fontId="13" fillId="2" borderId="21" xfId="0" applyNumberFormat="1" applyFont="1" applyFill="1" applyBorder="1" applyProtection="1"/>
    <xf numFmtId="0" fontId="13" fillId="3" borderId="23" xfId="0" applyFont="1" applyFill="1" applyBorder="1" applyProtection="1"/>
    <xf numFmtId="0" fontId="0" fillId="2" borderId="24" xfId="0" applyFont="1" applyFill="1" applyBorder="1" applyProtection="1"/>
    <xf numFmtId="165" fontId="13" fillId="2" borderId="25" xfId="0" applyNumberFormat="1" applyFont="1" applyFill="1" applyBorder="1" applyProtection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0" fillId="0" borderId="26" xfId="0" applyFont="1" applyBorder="1"/>
    <xf numFmtId="0" fontId="5" fillId="0" borderId="27" xfId="0" applyFont="1" applyBorder="1"/>
    <xf numFmtId="166" fontId="13" fillId="2" borderId="18" xfId="0" applyNumberFormat="1" applyFont="1" applyFill="1" applyBorder="1" applyProtection="1"/>
    <xf numFmtId="166" fontId="13" fillId="2" borderId="25" xfId="0" applyNumberFormat="1" applyFont="1" applyFill="1" applyBorder="1" applyProtection="1"/>
    <xf numFmtId="166" fontId="13" fillId="2" borderId="21" xfId="0" applyNumberFormat="1" applyFont="1" applyFill="1" applyBorder="1" applyProtection="1"/>
    <xf numFmtId="0" fontId="0" fillId="0" borderId="1" xfId="0" applyBorder="1"/>
    <xf numFmtId="0" fontId="0" fillId="4" borderId="1" xfId="0" applyFill="1" applyBorder="1"/>
    <xf numFmtId="0" fontId="3" fillId="0" borderId="28" xfId="0" applyFont="1" applyBorder="1" applyAlignment="1">
      <alignment horizontal="left" vertical="center"/>
    </xf>
    <xf numFmtId="0" fontId="13" fillId="3" borderId="29" xfId="0" applyFont="1" applyFill="1" applyBorder="1" applyProtection="1"/>
    <xf numFmtId="0" fontId="13" fillId="3" borderId="30" xfId="0" applyFont="1" applyFill="1" applyBorder="1" applyProtection="1"/>
    <xf numFmtId="0" fontId="13" fillId="3" borderId="31" xfId="0" applyFont="1" applyFill="1" applyBorder="1" applyProtection="1"/>
    <xf numFmtId="0" fontId="0" fillId="0" borderId="32" xfId="0" applyFont="1" applyBorder="1"/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</cellXfs>
  <cellStyles count="2">
    <cellStyle name="Milliers 2" xfId="1"/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1:C13" totalsRowShown="0" headerRowDxfId="11" dataDxfId="9" headerRowBorderDxfId="10" tableBorderDxfId="8" totalsRowBorderDxfId="7">
  <autoFilter ref="C1:C13">
    <filterColumn colId="0" hiddenButton="1"/>
  </autoFilter>
  <tableColumns count="1">
    <tableColumn id="1" name="PPG" dataDxfId="6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1:G4" totalsRowShown="0" headerRowDxfId="5" dataDxfId="3" headerRowBorderDxfId="4" tableBorderDxfId="2" totalsRowBorderDxfId="1">
  <autoFilter ref="G1:G4">
    <filterColumn colId="0" hiddenButton="1"/>
  </autoFilter>
  <tableColumns count="1">
    <tableColumn id="1" name="GIRPI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35"/>
  <sheetViews>
    <sheetView tabSelected="1" zoomScaleNormal="100" workbookViewId="0">
      <selection activeCell="E7" sqref="E7"/>
    </sheetView>
  </sheetViews>
  <sheetFormatPr baseColWidth="10" defaultColWidth="11.5703125" defaultRowHeight="15" x14ac:dyDescent="0.25"/>
  <cols>
    <col min="1" max="2" width="11.5703125" style="1"/>
    <col min="3" max="4" width="15.5703125" style="1" customWidth="1"/>
    <col min="5" max="5" width="59.140625" style="1" bestFit="1" customWidth="1"/>
    <col min="6" max="6" width="14.42578125" style="1" customWidth="1"/>
    <col min="7" max="7" width="16.140625" style="1" bestFit="1" customWidth="1"/>
    <col min="8" max="8" width="11.85546875" style="1" bestFit="1" customWidth="1"/>
    <col min="9" max="9" width="15.28515625" style="1" bestFit="1" customWidth="1"/>
    <col min="10" max="16384" width="11.5703125" style="1"/>
  </cols>
  <sheetData>
    <row r="1" spans="3:9" ht="15.75" thickBot="1" x14ac:dyDescent="0.3"/>
    <row r="2" spans="3:9" ht="32.450000000000003" customHeight="1" thickBot="1" x14ac:dyDescent="0.3">
      <c r="C2" s="54" t="s">
        <v>6</v>
      </c>
      <c r="D2" s="55"/>
      <c r="E2" s="55"/>
      <c r="F2" s="55"/>
      <c r="G2" s="55"/>
      <c r="H2" s="55"/>
      <c r="I2" s="56"/>
    </row>
    <row r="5" spans="3:9" s="41" customFormat="1" x14ac:dyDescent="0.25">
      <c r="C5" s="38" t="s">
        <v>29</v>
      </c>
      <c r="D5" s="49" t="s">
        <v>44</v>
      </c>
      <c r="E5" s="39" t="s">
        <v>7</v>
      </c>
      <c r="F5" s="37" t="s">
        <v>30</v>
      </c>
      <c r="G5" s="39" t="s">
        <v>0</v>
      </c>
      <c r="H5" s="37" t="s">
        <v>1</v>
      </c>
      <c r="I5" s="40" t="s">
        <v>2</v>
      </c>
    </row>
    <row r="6" spans="3:9" x14ac:dyDescent="0.25">
      <c r="C6" s="2" t="s">
        <v>31</v>
      </c>
      <c r="D6" s="2" t="s">
        <v>45</v>
      </c>
      <c r="E6" s="3" t="str">
        <f ca="1">IF(D6="","",VLOOKUP(D6,OFFSET(articles!$C$1:$E$1,0,0,COUNTA(articles!$D:$E)-1),2,FALSE))</f>
        <v>Prestation sur site</v>
      </c>
      <c r="F6" s="42"/>
      <c r="G6" s="4">
        <v>2</v>
      </c>
      <c r="H6" s="5">
        <f>IF(D6="","",VLOOKUP(D6,articles!$C$1:$E$14,3,FALSE))</f>
        <v>441.74</v>
      </c>
      <c r="I6" s="6">
        <f t="shared" ref="I6:I30" si="0">IF(H6="","",G6*H6)</f>
        <v>883.48</v>
      </c>
    </row>
    <row r="7" spans="3:9" x14ac:dyDescent="0.25">
      <c r="C7" s="7" t="s">
        <v>32</v>
      </c>
      <c r="D7" s="7" t="s">
        <v>26</v>
      </c>
      <c r="E7" s="3" t="e">
        <f ca="1">IF(D7="","",VLOOKUP(D7,OFFSET(articles!$C$1:$E$1,articles!$G$1:$H$1,0,0,COUNTA(articles!$D:$E,articles!$H:$I)-1),2,FALSE))</f>
        <v>#VALUE!</v>
      </c>
      <c r="F7" s="42"/>
      <c r="G7" s="8"/>
      <c r="H7" s="5" t="e">
        <f>IF(D7="","",VLOOKUP(D7,articles!$C$1:$E$14,3,FALSE))</f>
        <v>#N/A</v>
      </c>
      <c r="I7" s="6" t="e">
        <f t="shared" si="0"/>
        <v>#N/A</v>
      </c>
    </row>
    <row r="8" spans="3:9" x14ac:dyDescent="0.25">
      <c r="C8" s="7"/>
      <c r="D8" s="7"/>
      <c r="E8" s="3" t="str">
        <f ca="1">IF(D8="","",VLOOKUP(D8,OFFSET(articles!$C$1:$E$1,0,0,COUNTA(articles!$D:$E)-1),2,FALSE))</f>
        <v/>
      </c>
      <c r="F8" s="42"/>
      <c r="G8" s="8"/>
      <c r="H8" s="5" t="str">
        <f>IF(D8="","",VLOOKUP(D8,articles!$C$1:$E$14,3,FALSE))</f>
        <v/>
      </c>
      <c r="I8" s="6" t="str">
        <f t="shared" si="0"/>
        <v/>
      </c>
    </row>
    <row r="9" spans="3:9" x14ac:dyDescent="0.25">
      <c r="C9" s="7"/>
      <c r="D9" s="7"/>
      <c r="E9" s="3" t="str">
        <f ca="1">IF(D9="","",VLOOKUP(D9,OFFSET(articles!$C$1:$E$1,0,0,COUNTA(articles!$D:$E)-1),2,FALSE))</f>
        <v/>
      </c>
      <c r="F9" s="42"/>
      <c r="G9" s="8"/>
      <c r="H9" s="5" t="str">
        <f>IF(D9="","",VLOOKUP(D9,articles!$C$1:$E$14,3,FALSE))</f>
        <v/>
      </c>
      <c r="I9" s="6" t="str">
        <f t="shared" si="0"/>
        <v/>
      </c>
    </row>
    <row r="10" spans="3:9" x14ac:dyDescent="0.25">
      <c r="C10" s="7"/>
      <c r="D10" s="7"/>
      <c r="E10" s="3" t="str">
        <f ca="1">IF(D10="","",VLOOKUP(D10,OFFSET(articles!$C$1:$E$1,0,0,COUNTA(articles!$D:$E)-1),2,FALSE))</f>
        <v/>
      </c>
      <c r="F10" s="42"/>
      <c r="G10" s="8"/>
      <c r="H10" s="5" t="str">
        <f>IF(D10="","",VLOOKUP(D10,articles!$C$1:$E$14,3,FALSE))</f>
        <v/>
      </c>
      <c r="I10" s="6" t="str">
        <f t="shared" si="0"/>
        <v/>
      </c>
    </row>
    <row r="11" spans="3:9" x14ac:dyDescent="0.25">
      <c r="C11" s="7"/>
      <c r="D11" s="7"/>
      <c r="E11" s="3" t="str">
        <f ca="1">IF(D11="","",VLOOKUP(D11,OFFSET(articles!$C$1:$E$1,0,0,COUNTA(articles!$D:$E)-1),2,FALSE))</f>
        <v/>
      </c>
      <c r="F11" s="42"/>
      <c r="G11" s="8"/>
      <c r="H11" s="5" t="str">
        <f>IF(D11="","",VLOOKUP(D11,articles!$C$1:$E$14,3,FALSE))</f>
        <v/>
      </c>
      <c r="I11" s="6" t="str">
        <f t="shared" si="0"/>
        <v/>
      </c>
    </row>
    <row r="12" spans="3:9" x14ac:dyDescent="0.25">
      <c r="C12" s="7"/>
      <c r="D12" s="7"/>
      <c r="E12" s="3" t="str">
        <f ca="1">IF(D12="","",VLOOKUP(D12,OFFSET(articles!$C$1:$E$1,0,0,COUNTA(articles!$D:$E)-1),2,FALSE))</f>
        <v/>
      </c>
      <c r="F12" s="42"/>
      <c r="G12" s="8"/>
      <c r="H12" s="5" t="str">
        <f>IF(D12="","",VLOOKUP(D12,articles!$C$1:$E$14,3,FALSE))</f>
        <v/>
      </c>
      <c r="I12" s="6" t="str">
        <f t="shared" si="0"/>
        <v/>
      </c>
    </row>
    <row r="13" spans="3:9" x14ac:dyDescent="0.25">
      <c r="C13" s="7"/>
      <c r="D13" s="7"/>
      <c r="E13" s="3" t="str">
        <f ca="1">IF(D13="","",VLOOKUP(D13,OFFSET(articles!$C$1:$E$1,0,0,COUNTA(articles!$D:$E)-1),2,FALSE))</f>
        <v/>
      </c>
      <c r="F13" s="42"/>
      <c r="G13" s="8"/>
      <c r="H13" s="5" t="str">
        <f>IF(D13="","",VLOOKUP(D13,articles!$C$1:$E$14,3,FALSE))</f>
        <v/>
      </c>
      <c r="I13" s="6" t="str">
        <f t="shared" si="0"/>
        <v/>
      </c>
    </row>
    <row r="14" spans="3:9" x14ac:dyDescent="0.25">
      <c r="C14" s="7"/>
      <c r="D14" s="7"/>
      <c r="E14" s="3" t="str">
        <f ca="1">IF(D14="","",VLOOKUP(D14,OFFSET(articles!$C$1:$E$1,0,0,COUNTA(articles!$D:$E)-1),2,FALSE))</f>
        <v/>
      </c>
      <c r="F14" s="42"/>
      <c r="G14" s="8"/>
      <c r="H14" s="5" t="str">
        <f>IF(D14="","",VLOOKUP(D14,articles!$C$1:$E$14,3,FALSE))</f>
        <v/>
      </c>
      <c r="I14" s="6" t="str">
        <f t="shared" si="0"/>
        <v/>
      </c>
    </row>
    <row r="15" spans="3:9" x14ac:dyDescent="0.25">
      <c r="C15" s="7"/>
      <c r="D15" s="7"/>
      <c r="E15" s="3" t="str">
        <f ca="1">IF(D15="","",VLOOKUP(D15,OFFSET(articles!$C$1:$E$1,0,0,COUNTA(articles!$D:$E)-1),2,FALSE))</f>
        <v/>
      </c>
      <c r="F15" s="42"/>
      <c r="G15" s="8"/>
      <c r="H15" s="5" t="str">
        <f>IF(D15="","",VLOOKUP(D15,articles!$C$1:$E$14,3,FALSE))</f>
        <v/>
      </c>
      <c r="I15" s="6" t="str">
        <f t="shared" si="0"/>
        <v/>
      </c>
    </row>
    <row r="16" spans="3:9" x14ac:dyDescent="0.25">
      <c r="C16" s="7"/>
      <c r="D16" s="7"/>
      <c r="E16" s="3" t="str">
        <f ca="1">IF(D16="","",VLOOKUP(D16,OFFSET(articles!$C$1:$E$1,0,0,COUNTA(articles!$D:$E)-1),2,FALSE))</f>
        <v/>
      </c>
      <c r="F16" s="42"/>
      <c r="G16" s="8"/>
      <c r="H16" s="5" t="str">
        <f>IF(D16="","",VLOOKUP(D16,articles!$C$1:$E$14,3,FALSE))</f>
        <v/>
      </c>
      <c r="I16" s="6" t="str">
        <f t="shared" si="0"/>
        <v/>
      </c>
    </row>
    <row r="17" spans="3:9" x14ac:dyDescent="0.25">
      <c r="C17" s="7"/>
      <c r="D17" s="7"/>
      <c r="E17" s="3" t="str">
        <f ca="1">IF(D17="","",VLOOKUP(D17,OFFSET(articles!$C$1:$E$1,0,0,COUNTA(articles!$D:$E)-1),2,FALSE))</f>
        <v/>
      </c>
      <c r="F17" s="42"/>
      <c r="G17" s="8"/>
      <c r="H17" s="5" t="str">
        <f>IF(D17="","",VLOOKUP(D17,articles!$C$1:$E$14,3,FALSE))</f>
        <v/>
      </c>
      <c r="I17" s="6" t="str">
        <f t="shared" si="0"/>
        <v/>
      </c>
    </row>
    <row r="18" spans="3:9" x14ac:dyDescent="0.25">
      <c r="C18" s="7"/>
      <c r="D18" s="7"/>
      <c r="E18" s="3" t="str">
        <f ca="1">IF(D18="","",VLOOKUP(D18,OFFSET(articles!$C$1:$E$1,0,0,COUNTA(articles!$D:$E)-1),2,FALSE))</f>
        <v/>
      </c>
      <c r="F18" s="42"/>
      <c r="G18" s="8"/>
      <c r="H18" s="5" t="str">
        <f>IF(D18="","",VLOOKUP(D18,articles!$C$1:$E$14,3,FALSE))</f>
        <v/>
      </c>
      <c r="I18" s="6" t="str">
        <f t="shared" si="0"/>
        <v/>
      </c>
    </row>
    <row r="19" spans="3:9" x14ac:dyDescent="0.25">
      <c r="C19" s="7"/>
      <c r="D19" s="7"/>
      <c r="E19" s="3" t="str">
        <f ca="1">IF(D19="","",VLOOKUP(D19,OFFSET(articles!$C$1:$E$1,0,0,COUNTA(articles!$D:$E)-1),2,FALSE))</f>
        <v/>
      </c>
      <c r="F19" s="42"/>
      <c r="G19" s="8"/>
      <c r="H19" s="5" t="str">
        <f>IF(D19="","",VLOOKUP(D19,articles!$C$1:$E$14,3,FALSE))</f>
        <v/>
      </c>
      <c r="I19" s="6" t="str">
        <f t="shared" si="0"/>
        <v/>
      </c>
    </row>
    <row r="20" spans="3:9" x14ac:dyDescent="0.25">
      <c r="C20" s="7"/>
      <c r="D20" s="7"/>
      <c r="E20" s="3" t="str">
        <f ca="1">IF(D20="","",VLOOKUP(D20,OFFSET(articles!$C$1:$E$1,0,0,COUNTA(articles!$D:$E)-1),2,FALSE))</f>
        <v/>
      </c>
      <c r="F20" s="42"/>
      <c r="G20" s="8"/>
      <c r="H20" s="5" t="str">
        <f>IF(D20="","",VLOOKUP(D20,articles!$C$1:$E$14,3,FALSE))</f>
        <v/>
      </c>
      <c r="I20" s="6" t="str">
        <f t="shared" si="0"/>
        <v/>
      </c>
    </row>
    <row r="21" spans="3:9" x14ac:dyDescent="0.25">
      <c r="C21" s="7"/>
      <c r="D21" s="7"/>
      <c r="E21" s="3" t="str">
        <f ca="1">IF(D21="","",VLOOKUP(D21,OFFSET(articles!$C$1:$E$1,0,0,COUNTA(articles!$D:$E)-1),2,FALSE))</f>
        <v/>
      </c>
      <c r="F21" s="42"/>
      <c r="G21" s="8"/>
      <c r="H21" s="5" t="str">
        <f>IF(D21="","",VLOOKUP(D21,articles!$C$1:$E$14,3,FALSE))</f>
        <v/>
      </c>
      <c r="I21" s="6" t="str">
        <f t="shared" si="0"/>
        <v/>
      </c>
    </row>
    <row r="22" spans="3:9" x14ac:dyDescent="0.25">
      <c r="C22" s="7"/>
      <c r="D22" s="7"/>
      <c r="E22" s="3" t="str">
        <f ca="1">IF(D22="","",VLOOKUP(D22,OFFSET(articles!$C$1:$E$1,0,0,COUNTA(articles!$D:$E)-1),2,FALSE))</f>
        <v/>
      </c>
      <c r="F22" s="42"/>
      <c r="G22" s="8"/>
      <c r="H22" s="5" t="str">
        <f>IF(D22="","",VLOOKUP(D22,articles!$C$1:$E$14,3,FALSE))</f>
        <v/>
      </c>
      <c r="I22" s="6" t="str">
        <f t="shared" si="0"/>
        <v/>
      </c>
    </row>
    <row r="23" spans="3:9" x14ac:dyDescent="0.25">
      <c r="C23" s="7"/>
      <c r="D23" s="7"/>
      <c r="E23" s="3" t="str">
        <f ca="1">IF(D23="","",VLOOKUP(D23,OFFSET(articles!$C$1:$E$1,0,0,COUNTA(articles!$D:$E)-1),2,FALSE))</f>
        <v/>
      </c>
      <c r="F23" s="42"/>
      <c r="G23" s="8"/>
      <c r="H23" s="5" t="str">
        <f>IF(D23="","",VLOOKUP(D23,articles!$C$1:$E$14,3,FALSE))</f>
        <v/>
      </c>
      <c r="I23" s="6" t="str">
        <f t="shared" si="0"/>
        <v/>
      </c>
    </row>
    <row r="24" spans="3:9" x14ac:dyDescent="0.25">
      <c r="C24" s="7"/>
      <c r="D24" s="7"/>
      <c r="E24" s="3" t="str">
        <f ca="1">IF(D24="","",VLOOKUP(D24,OFFSET(articles!$C$1:$E$1,0,0,COUNTA(articles!$D:$E)-1),2,FALSE))</f>
        <v/>
      </c>
      <c r="F24" s="42"/>
      <c r="G24" s="8"/>
      <c r="H24" s="5" t="str">
        <f>IF(D24="","",VLOOKUP(D24,articles!$C$1:$E$14,3,FALSE))</f>
        <v/>
      </c>
      <c r="I24" s="6" t="str">
        <f t="shared" si="0"/>
        <v/>
      </c>
    </row>
    <row r="25" spans="3:9" x14ac:dyDescent="0.25">
      <c r="C25" s="7"/>
      <c r="D25" s="7"/>
      <c r="E25" s="3" t="str">
        <f ca="1">IF(D25="","",VLOOKUP(D25,OFFSET(articles!$C$1:$E$1,0,0,COUNTA(articles!$D:$E)-1),2,FALSE))</f>
        <v/>
      </c>
      <c r="F25" s="42"/>
      <c r="G25" s="8"/>
      <c r="H25" s="5" t="str">
        <f>IF(D25="","",VLOOKUP(D25,articles!$C$1:$E$14,3,FALSE))</f>
        <v/>
      </c>
      <c r="I25" s="6" t="str">
        <f t="shared" si="0"/>
        <v/>
      </c>
    </row>
    <row r="26" spans="3:9" x14ac:dyDescent="0.25">
      <c r="C26" s="7"/>
      <c r="D26" s="7"/>
      <c r="E26" s="3" t="str">
        <f ca="1">IF(D26="","",VLOOKUP(D26,OFFSET(articles!$C$1:$E$1,0,0,COUNTA(articles!$D:$E)-1),2,FALSE))</f>
        <v/>
      </c>
      <c r="F26" s="42"/>
      <c r="G26" s="8"/>
      <c r="H26" s="5" t="str">
        <f>IF(D26="","",VLOOKUP(D26,articles!$C$1:$E$14,3,FALSE))</f>
        <v/>
      </c>
      <c r="I26" s="6" t="str">
        <f t="shared" si="0"/>
        <v/>
      </c>
    </row>
    <row r="27" spans="3:9" x14ac:dyDescent="0.25">
      <c r="C27" s="7"/>
      <c r="D27" s="7"/>
      <c r="E27" s="3" t="str">
        <f ca="1">IF(D27="","",VLOOKUP(D27,OFFSET(articles!$C$1:$E$1,0,0,COUNTA(articles!$D:$E)-1),2,FALSE))</f>
        <v/>
      </c>
      <c r="F27" s="42"/>
      <c r="G27" s="8"/>
      <c r="H27" s="5" t="str">
        <f>IF(D27="","",VLOOKUP(D27,articles!$C$1:$E$14,3,FALSE))</f>
        <v/>
      </c>
      <c r="I27" s="6" t="str">
        <f t="shared" si="0"/>
        <v/>
      </c>
    </row>
    <row r="28" spans="3:9" x14ac:dyDescent="0.25">
      <c r="C28" s="7"/>
      <c r="D28" s="7"/>
      <c r="E28" s="3" t="str">
        <f ca="1">IF(D28="","",VLOOKUP(D28,OFFSET(articles!$C$1:$E$1,0,0,COUNTA(articles!$D:$E)-1),2,FALSE))</f>
        <v/>
      </c>
      <c r="F28" s="42"/>
      <c r="G28" s="8"/>
      <c r="H28" s="5" t="str">
        <f>IF(D28="","",VLOOKUP(D28,articles!$C$1:$E$14,3,FALSE))</f>
        <v/>
      </c>
      <c r="I28" s="6" t="str">
        <f t="shared" si="0"/>
        <v/>
      </c>
    </row>
    <row r="29" spans="3:9" x14ac:dyDescent="0.25">
      <c r="C29" s="7"/>
      <c r="D29" s="7"/>
      <c r="E29" s="3" t="str">
        <f ca="1">IF(D29="","",VLOOKUP(D29,OFFSET(articles!$C$1:$E$1,0,0,COUNTA(articles!$D:$E)-1),2,FALSE))</f>
        <v/>
      </c>
      <c r="F29" s="42"/>
      <c r="G29" s="8"/>
      <c r="H29" s="5" t="str">
        <f>IF(D29="","",VLOOKUP(D29,articles!$C$1:$E$14,3,FALSE))</f>
        <v/>
      </c>
      <c r="I29" s="6" t="str">
        <f t="shared" si="0"/>
        <v/>
      </c>
    </row>
    <row r="30" spans="3:9" x14ac:dyDescent="0.25">
      <c r="C30" s="7"/>
      <c r="D30" s="7"/>
      <c r="E30" s="3" t="str">
        <f ca="1">IF(D30="","",VLOOKUP(D30,OFFSET(articles!$C$1:$E$1,0,0,COUNTA(articles!$D:$E)-1),2,FALSE))</f>
        <v/>
      </c>
      <c r="F30" s="42"/>
      <c r="G30" s="8"/>
      <c r="H30" s="5" t="str">
        <f>IF(D30="","",VLOOKUP(D30,articles!$C$1:$E$14,3,FALSE))</f>
        <v/>
      </c>
      <c r="I30" s="6" t="str">
        <f t="shared" si="0"/>
        <v/>
      </c>
    </row>
    <row r="31" spans="3:9" x14ac:dyDescent="0.25">
      <c r="C31" s="9"/>
      <c r="D31" s="9"/>
      <c r="E31" s="53" t="str">
        <f ca="1">IF(D31="","",VLOOKUP(D31,OFFSET(articles!$C$1:$E$1,0,0,COUNTA(articles!$D:$E)-1),2,FALSE))</f>
        <v/>
      </c>
      <c r="F31" s="43"/>
      <c r="G31" s="10"/>
      <c r="H31" s="5" t="str">
        <f>IF(D31="","",VLOOKUP(D31,articles!$C$1:$E$14,3,FALSE))</f>
        <v/>
      </c>
      <c r="I31" s="11"/>
    </row>
    <row r="32" spans="3:9" ht="21" x14ac:dyDescent="0.35">
      <c r="C32" s="12"/>
      <c r="D32" s="12"/>
      <c r="E32" s="13"/>
      <c r="F32" s="13"/>
      <c r="G32" s="14" t="s">
        <v>3</v>
      </c>
      <c r="H32" s="15"/>
      <c r="I32" s="16" t="e">
        <f>SUM(I6:I26)</f>
        <v>#N/A</v>
      </c>
    </row>
    <row r="33" spans="3:9" ht="21" x14ac:dyDescent="0.35">
      <c r="C33" s="12"/>
      <c r="D33" s="12"/>
      <c r="E33" s="13"/>
      <c r="F33" s="13"/>
      <c r="G33" s="14" t="s">
        <v>5</v>
      </c>
      <c r="H33" s="17">
        <v>0.2</v>
      </c>
      <c r="I33" s="18"/>
    </row>
    <row r="34" spans="3:9" ht="21" x14ac:dyDescent="0.35">
      <c r="C34" s="12"/>
      <c r="D34" s="12"/>
      <c r="E34" s="13"/>
      <c r="F34" s="13"/>
      <c r="G34" s="19"/>
      <c r="H34" s="20"/>
      <c r="I34" s="21"/>
    </row>
    <row r="35" spans="3:9" ht="21" x14ac:dyDescent="0.35">
      <c r="C35" s="22"/>
      <c r="D35" s="22"/>
      <c r="E35" s="23"/>
      <c r="F35" s="23"/>
      <c r="G35" s="14" t="s">
        <v>4</v>
      </c>
      <c r="H35" s="24"/>
      <c r="I35" s="16" t="e">
        <f>I32*(1+H33)</f>
        <v>#N/A</v>
      </c>
    </row>
  </sheetData>
  <dataConsolidate/>
  <mergeCells count="1">
    <mergeCell ref="C2:I2"/>
  </mergeCells>
  <dataValidations count="1">
    <dataValidation type="list" allowBlank="1" showInputMessage="1" showErrorMessage="1" sqref="D6:D31">
      <formula1>INDIRECT(C6)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C6:C31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15"/>
  <sheetViews>
    <sheetView workbookViewId="0">
      <selection activeCell="E23" sqref="E23"/>
    </sheetView>
  </sheetViews>
  <sheetFormatPr baseColWidth="10" defaultColWidth="11.5703125" defaultRowHeight="15" x14ac:dyDescent="0.25"/>
  <cols>
    <col min="1" max="2" width="2.7109375" style="25" customWidth="1"/>
    <col min="3" max="3" width="22.7109375" style="25" customWidth="1"/>
    <col min="4" max="4" width="35.7109375" style="25" customWidth="1"/>
    <col min="5" max="5" width="18.7109375" style="25" customWidth="1"/>
    <col min="6" max="6" width="5.7109375" style="25" customWidth="1"/>
    <col min="7" max="7" width="22.7109375" style="25" customWidth="1"/>
    <col min="8" max="8" width="35.7109375" style="25" customWidth="1"/>
    <col min="9" max="9" width="18.7109375" style="25" customWidth="1"/>
    <col min="10" max="16384" width="11.5703125" style="25"/>
  </cols>
  <sheetData>
    <row r="1" spans="3:9" ht="18.75" x14ac:dyDescent="0.3">
      <c r="C1" s="51" t="s">
        <v>31</v>
      </c>
      <c r="D1" s="26" t="s">
        <v>7</v>
      </c>
      <c r="E1" s="27" t="s">
        <v>8</v>
      </c>
      <c r="G1" s="51" t="s">
        <v>32</v>
      </c>
      <c r="H1" s="26" t="s">
        <v>7</v>
      </c>
      <c r="I1" s="27" t="s">
        <v>8</v>
      </c>
    </row>
    <row r="2" spans="3:9" ht="18.75" x14ac:dyDescent="0.3">
      <c r="C2" s="50" t="s">
        <v>45</v>
      </c>
      <c r="D2" s="29" t="s">
        <v>13</v>
      </c>
      <c r="E2" s="30">
        <v>441.74</v>
      </c>
      <c r="G2" s="50" t="s">
        <v>26</v>
      </c>
      <c r="H2" s="29"/>
      <c r="I2" s="44">
        <v>0.16597000000000001</v>
      </c>
    </row>
    <row r="3" spans="3:9" ht="18.75" x14ac:dyDescent="0.3">
      <c r="C3" s="50" t="s">
        <v>9</v>
      </c>
      <c r="D3" s="29" t="s">
        <v>10</v>
      </c>
      <c r="E3" s="30">
        <v>15.66</v>
      </c>
      <c r="G3" s="50" t="s">
        <v>27</v>
      </c>
      <c r="H3" s="29"/>
      <c r="I3" s="44">
        <v>0.16597000000000001</v>
      </c>
    </row>
    <row r="4" spans="3:9" ht="18.75" x14ac:dyDescent="0.3">
      <c r="C4" s="50" t="s">
        <v>12</v>
      </c>
      <c r="D4" s="29" t="s">
        <v>11</v>
      </c>
      <c r="E4" s="30">
        <v>31.32</v>
      </c>
      <c r="G4" s="52" t="s">
        <v>28</v>
      </c>
      <c r="H4" s="29"/>
      <c r="I4" s="44">
        <v>0.16597000000000001</v>
      </c>
    </row>
    <row r="5" spans="3:9" ht="18.75" x14ac:dyDescent="0.3">
      <c r="C5" s="50" t="s">
        <v>16</v>
      </c>
      <c r="D5" s="29" t="s">
        <v>17</v>
      </c>
      <c r="E5" s="30">
        <v>0.187</v>
      </c>
      <c r="G5" s="28"/>
      <c r="H5" s="29"/>
      <c r="I5" s="44"/>
    </row>
    <row r="6" spans="3:9" ht="18.75" x14ac:dyDescent="0.3">
      <c r="C6" s="50" t="s">
        <v>16</v>
      </c>
      <c r="D6" s="29" t="s">
        <v>18</v>
      </c>
      <c r="E6" s="30">
        <v>0.22500000000000001</v>
      </c>
      <c r="G6" s="28"/>
      <c r="H6" s="29"/>
      <c r="I6" s="44"/>
    </row>
    <row r="7" spans="3:9" ht="18.75" x14ac:dyDescent="0.3">
      <c r="C7" s="50" t="s">
        <v>19</v>
      </c>
      <c r="D7" s="29" t="s">
        <v>20</v>
      </c>
      <c r="E7" s="30">
        <v>0.22500000000000001</v>
      </c>
      <c r="G7" s="28"/>
      <c r="H7" s="29"/>
      <c r="I7" s="44"/>
    </row>
    <row r="8" spans="3:9" ht="18.75" x14ac:dyDescent="0.3">
      <c r="C8" s="50" t="s">
        <v>19</v>
      </c>
      <c r="D8" s="29" t="s">
        <v>21</v>
      </c>
      <c r="E8" s="30">
        <v>0.26400000000000001</v>
      </c>
      <c r="G8" s="28"/>
      <c r="H8" s="29"/>
      <c r="I8" s="44"/>
    </row>
    <row r="9" spans="3:9" ht="18.75" x14ac:dyDescent="0.3">
      <c r="C9" s="50" t="s">
        <v>22</v>
      </c>
      <c r="D9" s="29" t="s">
        <v>23</v>
      </c>
      <c r="E9" s="30">
        <v>1.4</v>
      </c>
      <c r="G9" s="28"/>
      <c r="H9" s="29"/>
      <c r="I9" s="44"/>
    </row>
    <row r="10" spans="3:9" ht="18.75" x14ac:dyDescent="0.3">
      <c r="C10" s="50" t="s">
        <v>24</v>
      </c>
      <c r="D10" s="29" t="s">
        <v>25</v>
      </c>
      <c r="E10" s="30">
        <v>0.187</v>
      </c>
      <c r="G10" s="28"/>
      <c r="H10" s="29"/>
      <c r="I10" s="44"/>
    </row>
    <row r="11" spans="3:9" ht="18.75" x14ac:dyDescent="0.3">
      <c r="C11" s="50" t="s">
        <v>24</v>
      </c>
      <c r="D11" s="29" t="s">
        <v>20</v>
      </c>
      <c r="E11" s="30">
        <v>0.22500000000000001</v>
      </c>
      <c r="G11" s="28"/>
      <c r="H11" s="29"/>
      <c r="I11" s="44"/>
    </row>
    <row r="12" spans="3:9" ht="18.75" x14ac:dyDescent="0.3">
      <c r="C12" s="50" t="s">
        <v>24</v>
      </c>
      <c r="D12" s="29" t="s">
        <v>21</v>
      </c>
      <c r="E12" s="30">
        <v>0.26400000000000001</v>
      </c>
      <c r="G12" s="28"/>
      <c r="H12" s="29"/>
      <c r="I12" s="44"/>
    </row>
    <row r="13" spans="3:9" ht="18.75" x14ac:dyDescent="0.3">
      <c r="C13" s="52" t="s">
        <v>14</v>
      </c>
      <c r="D13" s="29" t="s">
        <v>15</v>
      </c>
      <c r="E13" s="30">
        <v>1.04</v>
      </c>
      <c r="G13" s="28"/>
      <c r="H13" s="29"/>
      <c r="I13" s="44"/>
    </row>
    <row r="14" spans="3:9" ht="18.75" x14ac:dyDescent="0.3">
      <c r="C14" s="34"/>
      <c r="D14" s="35"/>
      <c r="E14" s="36"/>
      <c r="G14" s="34"/>
      <c r="H14" s="35"/>
      <c r="I14" s="45"/>
    </row>
    <row r="15" spans="3:9" ht="19.5" thickBot="1" x14ac:dyDescent="0.35">
      <c r="C15" s="31"/>
      <c r="D15" s="32"/>
      <c r="E15" s="33"/>
      <c r="G15" s="31"/>
      <c r="H15" s="32"/>
      <c r="I15" s="46"/>
    </row>
  </sheetData>
  <sheetProtection insertRows="0"/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4"/>
  <sheetViews>
    <sheetView workbookViewId="0">
      <selection activeCell="E8" sqref="E8"/>
    </sheetView>
  </sheetViews>
  <sheetFormatPr baseColWidth="10" defaultRowHeight="15" x14ac:dyDescent="0.25"/>
  <cols>
    <col min="2" max="2" width="22.85546875" customWidth="1"/>
  </cols>
  <sheetData>
    <row r="2" spans="2:2" x14ac:dyDescent="0.25">
      <c r="B2" s="48" t="s">
        <v>43</v>
      </c>
    </row>
    <row r="3" spans="2:2" x14ac:dyDescent="0.25">
      <c r="B3" s="47" t="s">
        <v>31</v>
      </c>
    </row>
    <row r="4" spans="2:2" x14ac:dyDescent="0.25">
      <c r="B4" s="47" t="s">
        <v>32</v>
      </c>
    </row>
    <row r="5" spans="2:2" x14ac:dyDescent="0.25">
      <c r="B5" s="47" t="s">
        <v>33</v>
      </c>
    </row>
    <row r="6" spans="2:2" x14ac:dyDescent="0.25">
      <c r="B6" s="47" t="s">
        <v>34</v>
      </c>
    </row>
    <row r="7" spans="2:2" x14ac:dyDescent="0.25">
      <c r="B7" s="47" t="s">
        <v>35</v>
      </c>
    </row>
    <row r="8" spans="2:2" x14ac:dyDescent="0.25">
      <c r="B8" s="47" t="s">
        <v>36</v>
      </c>
    </row>
    <row r="9" spans="2:2" x14ac:dyDescent="0.25">
      <c r="B9" s="47" t="s">
        <v>37</v>
      </c>
    </row>
    <row r="10" spans="2:2" x14ac:dyDescent="0.25">
      <c r="B10" s="47" t="s">
        <v>38</v>
      </c>
    </row>
    <row r="11" spans="2:2" x14ac:dyDescent="0.25">
      <c r="B11" s="47" t="s">
        <v>39</v>
      </c>
    </row>
    <row r="12" spans="2:2" x14ac:dyDescent="0.25">
      <c r="B12" s="47" t="s">
        <v>40</v>
      </c>
    </row>
    <row r="13" spans="2:2" x14ac:dyDescent="0.25">
      <c r="B13" s="47" t="s">
        <v>41</v>
      </c>
    </row>
    <row r="14" spans="2:2" x14ac:dyDescent="0.25">
      <c r="B14" s="47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facturation</vt:lpstr>
      <vt:lpstr>articles</vt:lpstr>
      <vt:lpstr>clients</vt:lpstr>
      <vt:lpstr>GIRPI</vt:lpstr>
      <vt:lpstr>PPG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BOURNON Yannick</cp:lastModifiedBy>
  <dcterms:created xsi:type="dcterms:W3CDTF">2016-09-14T12:13:51Z</dcterms:created>
  <dcterms:modified xsi:type="dcterms:W3CDTF">2022-11-17T11:19:35Z</dcterms:modified>
</cp:coreProperties>
</file>