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90" yWindow="375" windowWidth="20730" windowHeight="10485" activeTab="1"/>
  </bookViews>
  <sheets>
    <sheet name="Fiche FNC FR" sheetId="4" r:id="rId1"/>
    <sheet name="Base de données" sheetId="1" r:id="rId2"/>
    <sheet name="Corps de texte" sheetId="9" r:id="rId3"/>
  </sheets>
  <definedNames>
    <definedName name="_xlnm.Print_Area" localSheetId="1">'Base de données'!#REF!</definedName>
    <definedName name="_xlnm.Print_Area" localSheetId="0">'Fiche FNC FR'!$A$1:$K$140</definedName>
  </definedNames>
  <calcPr calcId="124519"/>
</workbook>
</file>

<file path=xl/calcChain.xml><?xml version="1.0" encoding="utf-8"?>
<calcChain xmlns="http://schemas.openxmlformats.org/spreadsheetml/2006/main">
  <c r="D104" i="4"/>
  <c r="D77"/>
  <c r="W5" i="1" l="1"/>
  <c r="D137" i="4"/>
  <c r="D100" l="1"/>
  <c r="D75"/>
  <c r="D73"/>
  <c r="D102"/>
  <c r="D129"/>
  <c r="D15"/>
  <c r="A23"/>
  <c r="D106"/>
  <c r="D19"/>
  <c r="D79"/>
  <c r="D68"/>
  <c r="D95"/>
  <c r="D13" l="1"/>
  <c r="I97"/>
  <c r="D72"/>
  <c r="I11"/>
  <c r="D139"/>
  <c r="D122"/>
  <c r="D16"/>
  <c r="I70"/>
  <c r="D17"/>
  <c r="D107"/>
  <c r="D80"/>
  <c r="D108"/>
  <c r="D99"/>
  <c r="D81"/>
  <c r="D138"/>
</calcChain>
</file>

<file path=xl/sharedStrings.xml><?xml version="1.0" encoding="utf-8"?>
<sst xmlns="http://schemas.openxmlformats.org/spreadsheetml/2006/main" count="78" uniqueCount="58">
  <si>
    <t>Référence</t>
  </si>
  <si>
    <t>Cadence</t>
  </si>
  <si>
    <t>Couverture</t>
  </si>
  <si>
    <t>Etat</t>
  </si>
  <si>
    <t>N° FNC</t>
  </si>
  <si>
    <t>Statut</t>
  </si>
  <si>
    <t>Criticité</t>
  </si>
  <si>
    <t>Projet</t>
  </si>
  <si>
    <t>Fournisseur</t>
  </si>
  <si>
    <t>Quantité</t>
  </si>
  <si>
    <t>Défaut</t>
  </si>
  <si>
    <t>Informations qualité</t>
  </si>
  <si>
    <t>Stock</t>
  </si>
  <si>
    <t>Informations logistique</t>
  </si>
  <si>
    <t>Description</t>
  </si>
  <si>
    <t>CDE N°</t>
  </si>
  <si>
    <t>Date de traitement</t>
  </si>
  <si>
    <t>Date de retour prévue</t>
  </si>
  <si>
    <t>Date de réception</t>
  </si>
  <si>
    <t>Informations achats</t>
  </si>
  <si>
    <t>Date</t>
  </si>
  <si>
    <t xml:space="preserve">Fournisseur                      </t>
  </si>
  <si>
    <t xml:space="preserve">Projet                              </t>
  </si>
  <si>
    <t xml:space="preserve">Intitulé du défaut             </t>
  </si>
  <si>
    <t xml:space="preserve">Quantité                           </t>
  </si>
  <si>
    <t xml:space="preserve">Référence impactée          </t>
  </si>
  <si>
    <t xml:space="preserve">Description du défaut                                  </t>
  </si>
  <si>
    <t>Bon de retour fournisseur</t>
  </si>
  <si>
    <t>Fiche de non-conformité</t>
  </si>
  <si>
    <t>Fiche défaut</t>
  </si>
  <si>
    <t>N° BL</t>
  </si>
  <si>
    <t>BL N°</t>
  </si>
  <si>
    <t>FNC N°</t>
  </si>
  <si>
    <t xml:space="preserve">Adresse                            </t>
  </si>
  <si>
    <t xml:space="preserve">Signature                              </t>
  </si>
  <si>
    <t xml:space="preserve">Date d'enlèvement           </t>
  </si>
  <si>
    <t>Fiche de retour qualité</t>
  </si>
  <si>
    <t>Exemplaire fournisseur</t>
  </si>
  <si>
    <t>Exemplaire Stratiforme industries</t>
  </si>
  <si>
    <t>A joindre au BL de retour</t>
  </si>
  <si>
    <t>N° CDE</t>
  </si>
  <si>
    <t>Document à joindre au BL de retour</t>
  </si>
  <si>
    <t>Retour FNC</t>
  </si>
  <si>
    <t>XXX</t>
  </si>
  <si>
    <t>Adresses mail</t>
  </si>
  <si>
    <t>Retour FRN</t>
  </si>
  <si>
    <t>E1</t>
  </si>
  <si>
    <t>E2</t>
  </si>
  <si>
    <t>E3</t>
  </si>
  <si>
    <t>E4</t>
  </si>
  <si>
    <t>Test</t>
  </si>
  <si>
    <t>Bonjour,
Ceci est un test pour l'envoi d'un mail automatisé.
Bonne journée</t>
  </si>
  <si>
    <t>Forum Excel-pratique</t>
  </si>
  <si>
    <t>Envoi mail</t>
  </si>
  <si>
    <t>Je débute en VBA</t>
  </si>
  <si>
    <t>Je ne parviens pas à créer cette Macro</t>
  </si>
  <si>
    <t>monsieur.plus@mesmails.fr</t>
  </si>
  <si>
    <t>madame.moins@mesmails.fr</t>
  </si>
</sst>
</file>

<file path=xl/styles.xml><?xml version="1.0" encoding="utf-8"?>
<styleSheet xmlns="http://schemas.openxmlformats.org/spreadsheetml/2006/main">
  <numFmts count="2">
    <numFmt numFmtId="165" formatCode="dd/mm/yy;@"/>
    <numFmt numFmtId="166" formatCode="0.0"/>
  </numFmts>
  <fonts count="18">
    <font>
      <sz val="11"/>
      <color theme="1"/>
      <name val="Calibri"/>
      <family val="2"/>
      <scheme val="minor"/>
    </font>
    <font>
      <b/>
      <sz val="18"/>
      <color theme="3" tint="0.39997558519241921"/>
      <name val="Trebuchet MS"/>
      <family val="2"/>
    </font>
    <font>
      <b/>
      <sz val="16"/>
      <color theme="3" tint="0.39997558519241921"/>
      <name val="Trebuchet MS"/>
      <family val="2"/>
    </font>
    <font>
      <b/>
      <sz val="11"/>
      <color theme="1"/>
      <name val="Trebuchet MS"/>
      <family val="2"/>
    </font>
    <font>
      <b/>
      <sz val="11"/>
      <name val="Trebuchet MS"/>
      <family val="2"/>
    </font>
    <font>
      <sz val="14"/>
      <color theme="1"/>
      <name val="Trebuchet MS"/>
      <family val="2"/>
    </font>
    <font>
      <sz val="16"/>
      <color theme="0"/>
      <name val="Trebuchet MS"/>
      <family val="2"/>
    </font>
    <font>
      <sz val="12"/>
      <color theme="1"/>
      <name val="Trebuchet MS"/>
      <family val="2"/>
    </font>
    <font>
      <b/>
      <sz val="12"/>
      <color theme="3" tint="0.39997558519241921"/>
      <name val="Trebuchet MS"/>
      <family val="2"/>
    </font>
    <font>
      <b/>
      <u/>
      <sz val="14"/>
      <color theme="3" tint="0.39997558519241921"/>
      <name val="Trebuchet MS"/>
      <family val="2"/>
    </font>
    <font>
      <sz val="9"/>
      <color theme="1"/>
      <name val="Calibri"/>
      <family val="2"/>
      <scheme val="minor"/>
    </font>
    <font>
      <i/>
      <sz val="9"/>
      <color theme="3" tint="0.39997558519241921"/>
      <name val="Trebuchet MS"/>
      <family val="2"/>
    </font>
    <font>
      <u/>
      <sz val="11"/>
      <color theme="10"/>
      <name val="Calibri"/>
      <family val="2"/>
    </font>
    <font>
      <sz val="16"/>
      <color theme="3" tint="0.39997558519241921"/>
      <name val="Trebuchet MS"/>
      <family val="2"/>
    </font>
    <font>
      <b/>
      <sz val="12"/>
      <color theme="1"/>
      <name val="Trebuchet MS"/>
      <family val="2"/>
    </font>
    <font>
      <b/>
      <sz val="20"/>
      <color theme="3" tint="0.39997558519241921"/>
      <name val="Trebuchet MS"/>
      <family val="2"/>
    </font>
    <font>
      <b/>
      <sz val="11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theme="3" tint="0.39994506668294322"/>
      </bottom>
      <diagonal/>
    </border>
    <border>
      <left/>
      <right style="medium">
        <color theme="3" tint="0.39991454817346722"/>
      </right>
      <top/>
      <bottom/>
      <diagonal/>
    </border>
    <border>
      <left style="medium">
        <color theme="3" tint="0.39991454817346722"/>
      </left>
      <right/>
      <top/>
      <bottom/>
      <diagonal/>
    </border>
    <border>
      <left style="medium">
        <color theme="3" tint="0.39991454817346722"/>
      </left>
      <right/>
      <top/>
      <bottom style="medium">
        <color theme="3" tint="0.39988402966399123"/>
      </bottom>
      <diagonal/>
    </border>
    <border>
      <left/>
      <right/>
      <top/>
      <bottom style="medium">
        <color theme="3" tint="0.39988402966399123"/>
      </bottom>
      <diagonal/>
    </border>
    <border>
      <left/>
      <right style="medium">
        <color theme="3" tint="0.39988402966399123"/>
      </right>
      <top/>
      <bottom/>
      <diagonal/>
    </border>
    <border>
      <left/>
      <right style="medium">
        <color theme="3" tint="0.39988402966399123"/>
      </right>
      <top/>
      <bottom style="medium">
        <color theme="3" tint="0.39988402966399123"/>
      </bottom>
      <diagonal/>
    </border>
    <border>
      <left/>
      <right style="medium">
        <color theme="3" tint="0.39991454817346722"/>
      </right>
      <top/>
      <bottom style="medium">
        <color theme="3" tint="0.39988402966399123"/>
      </bottom>
      <diagonal/>
    </border>
    <border>
      <left style="medium">
        <color theme="3" tint="0.39988402966399123"/>
      </left>
      <right/>
      <top/>
      <bottom style="medium">
        <color theme="3" tint="0.39985351115451523"/>
      </bottom>
      <diagonal/>
    </border>
    <border>
      <left/>
      <right/>
      <top/>
      <bottom style="medium">
        <color theme="3" tint="0.39985351115451523"/>
      </bottom>
      <diagonal/>
    </border>
    <border>
      <left style="medium">
        <color theme="3" tint="0.39988402966399123"/>
      </left>
      <right/>
      <top/>
      <bottom/>
      <diagonal/>
    </border>
    <border>
      <left/>
      <right style="medium">
        <color theme="3" tint="0.39982299264503923"/>
      </right>
      <top/>
      <bottom style="medium">
        <color theme="3" tint="0.39985351115451523"/>
      </bottom>
      <diagonal/>
    </border>
    <border>
      <left/>
      <right style="medium">
        <color theme="3" tint="0.39982299264503923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0" fontId="0" fillId="0" borderId="0" xfId="0" applyFill="1"/>
    <xf numFmtId="0" fontId="8" fillId="0" borderId="0" xfId="0" applyFon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7" fillId="0" borderId="0" xfId="0" applyFont="1" applyFill="1" applyAlignment="1">
      <alignment horizontal="center" vertical="center"/>
    </xf>
    <xf numFmtId="0" fontId="10" fillId="0" borderId="0" xfId="0" applyFont="1"/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0" fontId="12" fillId="0" borderId="0" xfId="1" applyAlignment="1" applyProtection="1"/>
    <xf numFmtId="0" fontId="9" fillId="0" borderId="0" xfId="0" applyFont="1" applyFill="1" applyAlignment="1">
      <alignment horizontal="left" vertical="center"/>
    </xf>
    <xf numFmtId="0" fontId="14" fillId="0" borderId="0" xfId="0" applyFont="1" applyAlignment="1">
      <alignment horizontal="center" vertical="center"/>
    </xf>
    <xf numFmtId="14" fontId="0" fillId="2" borderId="0" xfId="0" applyNumberFormat="1" applyFill="1"/>
    <xf numFmtId="166" fontId="3" fillId="2" borderId="0" xfId="0" applyNumberFormat="1" applyFont="1" applyFill="1" applyAlignment="1">
      <alignment horizontal="center"/>
    </xf>
    <xf numFmtId="165" fontId="3" fillId="2" borderId="0" xfId="0" applyNumberFormat="1" applyFont="1" applyFill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11" fillId="0" borderId="0" xfId="0" applyFont="1" applyAlignment="1">
      <alignment horizontal="right"/>
    </xf>
    <xf numFmtId="0" fontId="2" fillId="0" borderId="0" xfId="0" applyFont="1" applyFill="1" applyAlignment="1">
      <alignment horizontal="right"/>
    </xf>
    <xf numFmtId="0" fontId="6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9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5" fontId="7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0" fontId="5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14" fontId="15" fillId="2" borderId="0" xfId="0" applyNumberFormat="1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" fillId="2" borderId="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2" fillId="0" borderId="0" xfId="1" applyAlignment="1" applyProtection="1">
      <alignment horizontal="left"/>
    </xf>
  </cellXfs>
  <cellStyles count="2">
    <cellStyle name="Lien hypertexte" xfId="1" builtinId="8"/>
    <cellStyle name="Normal" xfId="0" builtinId="0"/>
  </cellStyles>
  <dxfs count="23">
    <dxf>
      <fill>
        <patternFill>
          <bgColor rgb="FF00CC00"/>
        </patternFill>
      </fill>
    </dxf>
    <dxf>
      <fill>
        <patternFill>
          <bgColor rgb="FFFF3300"/>
        </patternFill>
      </fill>
    </dxf>
    <dxf>
      <fill>
        <patternFill>
          <bgColor rgb="FF00CC00"/>
        </patternFill>
      </fill>
    </dxf>
    <dxf>
      <fill>
        <patternFill>
          <bgColor rgb="FFFF3300"/>
        </patternFill>
      </fill>
    </dxf>
    <dxf>
      <fill>
        <patternFill>
          <bgColor rgb="FF9966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00CC00"/>
        </patternFill>
      </fill>
    </dxf>
    <dxf>
      <fill>
        <patternFill>
          <bgColor rgb="FFFFCC00"/>
        </patternFill>
      </fill>
    </dxf>
    <dxf>
      <fill>
        <patternFill>
          <bgColor rgb="FFFF3300"/>
        </patternFill>
      </fill>
    </dxf>
    <dxf>
      <fill>
        <patternFill>
          <bgColor rgb="FF00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FF3300"/>
        </patternFill>
      </fill>
    </dxf>
    <dxf>
      <fill>
        <patternFill>
          <bgColor rgb="FFFFCC00"/>
        </patternFill>
      </fill>
    </dxf>
    <dxf>
      <fill>
        <patternFill>
          <bgColor rgb="FFFF9900"/>
        </patternFill>
      </fill>
    </dxf>
    <dxf>
      <fill>
        <patternFill>
          <bgColor rgb="FFFF3300"/>
        </patternFill>
      </fill>
    </dxf>
    <dxf>
      <fill>
        <patternFill>
          <bgColor rgb="FF00CC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3300"/>
      <color rgb="FF00CC00"/>
      <color rgb="FF9966FF"/>
      <color rgb="FFFFFF99"/>
      <color rgb="FFFFCC00"/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7</xdr:row>
      <xdr:rowOff>171450</xdr:rowOff>
    </xdr:from>
    <xdr:to>
      <xdr:col>15</xdr:col>
      <xdr:colOff>212725</xdr:colOff>
      <xdr:row>10</xdr:row>
      <xdr:rowOff>82550</xdr:rowOff>
    </xdr:to>
    <xdr:sp macro="[0]!MAJ_Fiche_défaut" textlink="">
      <xdr:nvSpPr>
        <xdr:cNvPr id="24" name="Rectangle à coins arrondis 23"/>
        <xdr:cNvSpPr/>
      </xdr:nvSpPr>
      <xdr:spPr>
        <a:xfrm>
          <a:off x="9153525" y="1628775"/>
          <a:ext cx="2489200" cy="730250"/>
        </a:xfrm>
        <a:prstGeom prst="roundRect">
          <a:avLst/>
        </a:prstGeom>
        <a:solidFill>
          <a:srgbClr val="00B050"/>
        </a:solidFill>
        <a:ln>
          <a:solidFill>
            <a:schemeClr val="bg1">
              <a:lumMod val="85000"/>
            </a:schemeClr>
          </a:solidFill>
        </a:ln>
        <a:scene3d>
          <a:camera prst="orthographicFront"/>
          <a:lightRig rig="balanced" dir="t"/>
        </a:scene3d>
        <a:sp3d contourW="31750">
          <a:bevelT w="127000" h="127000"/>
          <a:bevelB w="127000" h="127000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latin typeface="Trebuchet MS" pitchFamily="34" charset="0"/>
            </a:rPr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dame.moins@mesmails.fr" TargetMode="External"/><Relationship Id="rId1" Type="http://schemas.openxmlformats.org/officeDocument/2006/relationships/hyperlink" Target="mailto:monsieur.plus@mesmails.fr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U139"/>
  <sheetViews>
    <sheetView workbookViewId="0">
      <selection activeCell="O17" sqref="O17"/>
    </sheetView>
  </sheetViews>
  <sheetFormatPr baseColWidth="10" defaultRowHeight="15"/>
  <sheetData>
    <row r="1" spans="1:21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2" spans="1:2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Q2" s="30" t="s">
        <v>44</v>
      </c>
      <c r="R2" s="30"/>
      <c r="S2" s="30"/>
      <c r="T2" s="30"/>
      <c r="U2" s="30"/>
    </row>
    <row r="3" spans="1:2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Q3" s="57" t="s">
        <v>56</v>
      </c>
      <c r="R3" s="31"/>
      <c r="S3" s="31"/>
      <c r="T3" s="31"/>
      <c r="U3" s="31"/>
    </row>
    <row r="4" spans="1:2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Q4" s="57" t="s">
        <v>57</v>
      </c>
      <c r="R4" s="31"/>
      <c r="S4" s="31"/>
      <c r="T4" s="31"/>
      <c r="U4" s="31"/>
    </row>
    <row r="5" spans="1:21">
      <c r="A5" s="4"/>
      <c r="B5" s="4"/>
      <c r="C5" s="4"/>
      <c r="D5" s="4"/>
      <c r="E5" s="4"/>
      <c r="F5" s="4"/>
      <c r="G5" s="4"/>
      <c r="H5" s="4"/>
      <c r="I5" s="4"/>
      <c r="J5" s="4"/>
      <c r="K5" s="4"/>
    </row>
    <row r="6" spans="1:21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21" ht="24.95" customHeight="1">
      <c r="A7" s="4"/>
      <c r="B7" s="4"/>
      <c r="C7" s="4"/>
      <c r="D7" s="4"/>
      <c r="E7" s="4"/>
      <c r="F7" s="20" t="s">
        <v>28</v>
      </c>
      <c r="G7" s="20"/>
      <c r="H7" s="20"/>
      <c r="I7" s="20"/>
      <c r="J7" s="20"/>
      <c r="K7" s="4"/>
    </row>
    <row r="8" spans="1:21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21" ht="24.95" customHeight="1">
      <c r="A9" s="21" t="s">
        <v>4</v>
      </c>
      <c r="B9" s="21"/>
      <c r="C9" s="21"/>
      <c r="D9" s="21" t="s">
        <v>43</v>
      </c>
      <c r="E9" s="21"/>
      <c r="F9" s="21"/>
      <c r="G9" s="22"/>
      <c r="H9" s="22"/>
      <c r="I9" s="22"/>
      <c r="J9" s="22"/>
      <c r="K9" s="22"/>
    </row>
    <row r="10" spans="1:21" ht="24.95" customHeight="1">
      <c r="A10" s="21"/>
      <c r="B10" s="21"/>
      <c r="C10" s="21"/>
      <c r="D10" s="21"/>
      <c r="E10" s="21"/>
      <c r="F10" s="21"/>
      <c r="G10" s="22"/>
      <c r="H10" s="22"/>
      <c r="I10" s="22"/>
      <c r="J10" s="22"/>
      <c r="K10" s="22"/>
    </row>
    <row r="11" spans="1:21" ht="24.95" customHeight="1">
      <c r="A11" s="4"/>
      <c r="B11" s="4"/>
      <c r="C11" s="4"/>
      <c r="D11" s="4"/>
      <c r="E11" s="4"/>
      <c r="F11" s="4"/>
      <c r="G11" s="4"/>
      <c r="H11" s="5" t="s">
        <v>20</v>
      </c>
      <c r="I11" s="28">
        <f>VLOOKUP($D$9,'Base de données'!$I:$Z,15,FALSE)</f>
        <v>42556</v>
      </c>
      <c r="J11" s="28"/>
      <c r="K11" s="28"/>
    </row>
    <row r="12" spans="1:2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21" ht="24.95" customHeight="1">
      <c r="A13" s="23" t="s">
        <v>21</v>
      </c>
      <c r="B13" s="23"/>
      <c r="C13" s="23"/>
      <c r="D13" s="24" t="str">
        <f>VLOOKUP($D$9,'Base de données'!$I:$Z,4,FALSE)</f>
        <v>Forum Excel-pratique</v>
      </c>
      <c r="E13" s="24"/>
      <c r="F13" s="24"/>
      <c r="G13" s="4"/>
      <c r="H13" s="4"/>
      <c r="I13" s="4"/>
      <c r="J13" s="4"/>
      <c r="K13" s="4"/>
    </row>
    <row r="14" spans="1:21">
      <c r="A14" s="6"/>
      <c r="B14" s="6"/>
      <c r="C14" s="6"/>
      <c r="D14" s="4"/>
      <c r="E14" s="4"/>
      <c r="F14" s="4"/>
      <c r="G14" s="4"/>
      <c r="H14" s="4"/>
      <c r="I14" s="4"/>
      <c r="J14" s="4"/>
      <c r="K14" s="4"/>
    </row>
    <row r="15" spans="1:21" ht="24.95" customHeight="1">
      <c r="A15" s="23" t="s">
        <v>22</v>
      </c>
      <c r="B15" s="23"/>
      <c r="C15" s="23"/>
      <c r="D15" s="24" t="str">
        <f>VLOOKUP($D$9,'Base de données'!$I:$Z,3,FALSE)</f>
        <v>Test</v>
      </c>
      <c r="E15" s="24"/>
      <c r="F15" s="24"/>
      <c r="G15" s="4"/>
      <c r="H15" s="4"/>
      <c r="I15" s="4"/>
      <c r="J15" s="4"/>
      <c r="K15" s="4"/>
    </row>
    <row r="16" spans="1:21" ht="24.95" customHeight="1">
      <c r="A16" s="23" t="s">
        <v>25</v>
      </c>
      <c r="B16" s="23"/>
      <c r="C16" s="23"/>
      <c r="D16" s="24" t="str">
        <f>VLOOKUP($D$9,'Base de données'!$I:$Z,5,FALSE)</f>
        <v>Envoi mail</v>
      </c>
      <c r="E16" s="24"/>
      <c r="F16" s="24"/>
      <c r="G16" s="4"/>
      <c r="H16" s="4"/>
      <c r="I16" s="4"/>
      <c r="J16" s="4"/>
      <c r="K16" s="4"/>
    </row>
    <row r="17" spans="1:11" ht="24.95" customHeight="1">
      <c r="A17" s="23" t="s">
        <v>24</v>
      </c>
      <c r="B17" s="23"/>
      <c r="C17" s="23"/>
      <c r="D17" s="24">
        <f>VLOOKUP($D$9,'Base de données'!$I:$Z,6,FALSE)</f>
        <v>1</v>
      </c>
      <c r="E17" s="24"/>
      <c r="F17" s="24"/>
      <c r="G17" s="4"/>
      <c r="H17" s="4"/>
      <c r="I17" s="4"/>
      <c r="J17" s="4"/>
      <c r="K17" s="4"/>
    </row>
    <row r="18" spans="1:11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ht="24.95" customHeight="1">
      <c r="A19" s="23" t="s">
        <v>23</v>
      </c>
      <c r="B19" s="23"/>
      <c r="C19" s="23"/>
      <c r="D19" s="24" t="str">
        <f>VLOOKUP($D$9,'Base de données'!$I:$Z,7,FALSE)</f>
        <v>Je débute en VBA</v>
      </c>
      <c r="E19" s="24"/>
      <c r="F19" s="24"/>
      <c r="G19" s="24"/>
      <c r="H19" s="24"/>
      <c r="I19" s="24"/>
      <c r="J19" s="7"/>
      <c r="K19" s="4"/>
    </row>
    <row r="20" spans="1:11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  <row r="22" spans="1:11" ht="24.95" customHeight="1">
      <c r="A22" s="33" t="s">
        <v>26</v>
      </c>
      <c r="B22" s="33"/>
      <c r="C22" s="33"/>
      <c r="D22" s="33"/>
      <c r="E22" s="33"/>
      <c r="F22" s="4"/>
      <c r="G22" s="4"/>
      <c r="H22" s="4"/>
      <c r="I22" s="4"/>
      <c r="J22" s="4"/>
      <c r="K22" s="4"/>
    </row>
    <row r="23" spans="1:11">
      <c r="A23" s="32" t="str">
        <f>VLOOKUP($D$9,'Base de données'!$I:$Z,8,FALSE)</f>
        <v>Je ne parviens pas à créer cette Macro</v>
      </c>
      <c r="B23" s="32"/>
      <c r="C23" s="32"/>
      <c r="D23" s="32"/>
      <c r="E23" s="32"/>
      <c r="F23" s="32"/>
      <c r="G23" s="32"/>
      <c r="H23" s="32"/>
      <c r="I23" s="32"/>
      <c r="J23" s="32"/>
      <c r="K23" s="32"/>
    </row>
    <row r="24" spans="1:11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</row>
    <row r="25" spans="1:11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</row>
    <row r="26" spans="1:11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</row>
    <row r="27" spans="1:11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</row>
    <row r="28" spans="1:1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</row>
    <row r="29" spans="1:11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</row>
    <row r="33" spans="6:10" ht="21">
      <c r="F33" s="20" t="s">
        <v>29</v>
      </c>
      <c r="G33" s="20"/>
      <c r="H33" s="20"/>
      <c r="I33" s="20"/>
      <c r="J33" s="20"/>
    </row>
    <row r="66" spans="1:11" ht="21" customHeight="1">
      <c r="F66" s="20" t="s">
        <v>27</v>
      </c>
      <c r="G66" s="20"/>
      <c r="H66" s="20"/>
      <c r="I66" s="20"/>
      <c r="J66" s="20"/>
    </row>
    <row r="67" spans="1:11" ht="16.5" customHeight="1">
      <c r="H67" s="19" t="s">
        <v>37</v>
      </c>
      <c r="I67" s="19"/>
      <c r="J67" s="19"/>
      <c r="K67" s="19"/>
    </row>
    <row r="68" spans="1:11" ht="24.95" customHeight="1">
      <c r="A68" s="21" t="s">
        <v>30</v>
      </c>
      <c r="B68" s="21"/>
      <c r="C68" s="21"/>
      <c r="D68" s="21">
        <f>VLOOKUP($D$9,'Base de données'!$I:$Z,9,FALSE)</f>
        <v>0</v>
      </c>
      <c r="E68" s="21"/>
      <c r="F68" s="21"/>
      <c r="G68" s="22"/>
      <c r="H68" s="22"/>
      <c r="I68" s="22"/>
      <c r="J68" s="22"/>
      <c r="K68" s="22"/>
    </row>
    <row r="69" spans="1:11" ht="24.95" customHeight="1">
      <c r="A69" s="21"/>
      <c r="B69" s="21"/>
      <c r="C69" s="21"/>
      <c r="D69" s="21"/>
      <c r="E69" s="21"/>
      <c r="F69" s="21"/>
      <c r="G69" s="22"/>
      <c r="H69" s="22"/>
      <c r="I69" s="22"/>
      <c r="J69" s="22"/>
      <c r="K69" s="22"/>
    </row>
    <row r="70" spans="1:11" ht="24.95" customHeight="1">
      <c r="H70" s="5" t="s">
        <v>20</v>
      </c>
      <c r="I70" s="28">
        <f>VLOOKUP($D$9,'Base de données'!$I:$Z,15,FALSE)</f>
        <v>42556</v>
      </c>
      <c r="J70" s="28"/>
      <c r="K70" s="28"/>
    </row>
    <row r="71" spans="1:11" ht="15" customHeight="1"/>
    <row r="72" spans="1:11" ht="24.95" customHeight="1">
      <c r="A72" s="23" t="s">
        <v>21</v>
      </c>
      <c r="B72" s="23"/>
      <c r="C72" s="23"/>
      <c r="D72" s="29" t="str">
        <f>VLOOKUP($D$9,'Base de données'!$I:$Z,4,FALSE)</f>
        <v>Forum Excel-pratique</v>
      </c>
      <c r="E72" s="29"/>
      <c r="F72" s="29"/>
      <c r="G72" s="29"/>
      <c r="H72" s="29"/>
    </row>
    <row r="73" spans="1:11" ht="24.95" customHeight="1">
      <c r="A73" s="23" t="s">
        <v>33</v>
      </c>
      <c r="B73" s="23"/>
      <c r="C73" s="23"/>
      <c r="D73" s="18" t="e">
        <f>CONCATENATE(VLOOKUP($D$9,#REF!,8,FALSE)," ",VLOOKUP($D$9,#REF!,9,FALSE))</f>
        <v>#REF!</v>
      </c>
      <c r="E73" s="18"/>
      <c r="F73" s="18"/>
      <c r="G73" s="18"/>
      <c r="H73" s="18"/>
    </row>
    <row r="74" spans="1:11" ht="15" customHeight="1">
      <c r="D74" s="18"/>
      <c r="E74" s="18"/>
      <c r="F74" s="18"/>
      <c r="G74" s="18"/>
      <c r="H74" s="18"/>
    </row>
    <row r="75" spans="1:11" ht="15" customHeight="1">
      <c r="D75" s="18" t="e">
        <f>CONCATENATE(VLOOKUP($D$9,#REF!,10,FALSE)," ",VLOOKUP($D$9,#REF!,11,FALSE))</f>
        <v>#REF!</v>
      </c>
      <c r="E75" s="18"/>
      <c r="F75" s="18"/>
      <c r="G75" s="18"/>
      <c r="H75" s="18"/>
      <c r="I75" s="8"/>
    </row>
    <row r="76" spans="1:11" ht="15" customHeight="1">
      <c r="D76" s="18"/>
      <c r="E76" s="18"/>
      <c r="F76" s="18"/>
      <c r="G76" s="18"/>
      <c r="H76" s="18"/>
    </row>
    <row r="77" spans="1:11" ht="15" customHeight="1">
      <c r="D77" s="18" t="e">
        <f>IF(VLOOKUP($D$9,#REF!,12,FALSE)="FR","France",IF(VLOOKUP($D$9,#REF!,12,FALSE)="ES","Espagne",IF(VLOOKUP($D$9,#REF!,12,FALSE)="PL","Pologne",IF(VLOOKUP($D$9,#REF!,12,FALSE)="DE","Allemagne",0))))</f>
        <v>#REF!</v>
      </c>
      <c r="E77" s="18"/>
      <c r="F77" s="18"/>
      <c r="G77" s="18"/>
      <c r="H77" s="18"/>
    </row>
    <row r="78" spans="1:11" ht="15" customHeight="1"/>
    <row r="79" spans="1:11" ht="24.95" customHeight="1">
      <c r="A79" s="23" t="s">
        <v>22</v>
      </c>
      <c r="B79" s="23"/>
      <c r="C79" s="23"/>
      <c r="D79" s="24" t="str">
        <f>VLOOKUP($D$9,'Base de données'!$I:$Z,3,FALSE)</f>
        <v>Test</v>
      </c>
      <c r="E79" s="24"/>
      <c r="F79" s="24"/>
    </row>
    <row r="80" spans="1:11" ht="24.95" customHeight="1">
      <c r="A80" s="23" t="s">
        <v>25</v>
      </c>
      <c r="B80" s="23"/>
      <c r="C80" s="23"/>
      <c r="D80" s="24" t="str">
        <f>VLOOKUP($D$9,'Base de données'!$I:$Z,5,FALSE)</f>
        <v>Envoi mail</v>
      </c>
      <c r="E80" s="24"/>
      <c r="F80" s="24"/>
    </row>
    <row r="81" spans="1:11" ht="24.95" customHeight="1">
      <c r="A81" s="23" t="s">
        <v>24</v>
      </c>
      <c r="B81" s="23"/>
      <c r="C81" s="23"/>
      <c r="D81" s="24">
        <f>VLOOKUP($D$9,'Base de données'!$I:$Z,6,FALSE)</f>
        <v>1</v>
      </c>
      <c r="E81" s="24"/>
      <c r="F81" s="24"/>
    </row>
    <row r="83" spans="1:11" ht="24.95" customHeight="1">
      <c r="A83" s="23" t="s">
        <v>35</v>
      </c>
      <c r="B83" s="23"/>
      <c r="C83" s="23"/>
      <c r="F83" s="23" t="s">
        <v>34</v>
      </c>
      <c r="G83" s="23"/>
      <c r="H83" s="23"/>
    </row>
    <row r="84" spans="1:11">
      <c r="A84" s="27"/>
      <c r="B84" s="27"/>
      <c r="C84" s="27"/>
      <c r="D84" s="27"/>
      <c r="E84" s="27"/>
      <c r="F84" s="27"/>
      <c r="G84" s="27"/>
      <c r="H84" s="27"/>
      <c r="I84" s="27"/>
      <c r="J84" s="27"/>
      <c r="K84" s="27"/>
    </row>
    <row r="85" spans="1:11">
      <c r="A85" s="27"/>
      <c r="B85" s="27"/>
      <c r="C85" s="27"/>
      <c r="D85" s="27"/>
      <c r="E85" s="27"/>
      <c r="F85" s="27"/>
      <c r="G85" s="27"/>
      <c r="H85" s="27"/>
      <c r="I85" s="27"/>
      <c r="J85" s="27"/>
      <c r="K85" s="27"/>
    </row>
    <row r="86" spans="1:11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</row>
    <row r="93" spans="1:11" ht="21" customHeight="1">
      <c r="F93" s="20" t="s">
        <v>27</v>
      </c>
      <c r="G93" s="20"/>
      <c r="H93" s="20"/>
      <c r="I93" s="20"/>
      <c r="J93" s="20"/>
    </row>
    <row r="94" spans="1:11" ht="16.5" customHeight="1">
      <c r="H94" s="19" t="s">
        <v>38</v>
      </c>
      <c r="I94" s="19"/>
      <c r="J94" s="19"/>
      <c r="K94" s="19"/>
    </row>
    <row r="95" spans="1:11" ht="24.95" customHeight="1">
      <c r="A95" s="21" t="s">
        <v>30</v>
      </c>
      <c r="B95" s="21"/>
      <c r="C95" s="21"/>
      <c r="D95" s="21">
        <f>VLOOKUP($D$9,'Base de données'!$I:$Z,9,FALSE)</f>
        <v>0</v>
      </c>
      <c r="E95" s="21"/>
      <c r="F95" s="21"/>
      <c r="G95" s="22"/>
      <c r="H95" s="22"/>
      <c r="I95" s="22"/>
      <c r="J95" s="22"/>
      <c r="K95" s="22"/>
    </row>
    <row r="96" spans="1:11" ht="24.95" customHeight="1">
      <c r="A96" s="21"/>
      <c r="B96" s="21"/>
      <c r="C96" s="21"/>
      <c r="D96" s="21"/>
      <c r="E96" s="21"/>
      <c r="F96" s="21"/>
      <c r="G96" s="22"/>
      <c r="H96" s="22"/>
      <c r="I96" s="22"/>
      <c r="J96" s="22"/>
      <c r="K96" s="22"/>
    </row>
    <row r="97" spans="1:11" ht="24.95" customHeight="1">
      <c r="H97" s="5" t="s">
        <v>20</v>
      </c>
      <c r="I97" s="28">
        <f>VLOOKUP($D$9,'Base de données'!$I:$Z,15,FALSE)</f>
        <v>42556</v>
      </c>
      <c r="J97" s="28"/>
      <c r="K97" s="28"/>
    </row>
    <row r="98" spans="1:11" ht="15" customHeight="1"/>
    <row r="99" spans="1:11" ht="24.95" customHeight="1">
      <c r="A99" s="23" t="s">
        <v>21</v>
      </c>
      <c r="B99" s="23"/>
      <c r="C99" s="23"/>
      <c r="D99" s="29" t="str">
        <f>VLOOKUP($D$9,'Base de données'!$I:$Z,4,FALSE)</f>
        <v>Forum Excel-pratique</v>
      </c>
      <c r="E99" s="29"/>
      <c r="F99" s="29"/>
      <c r="G99" s="29"/>
      <c r="H99" s="29"/>
    </row>
    <row r="100" spans="1:11" ht="24.95" customHeight="1">
      <c r="A100" s="23" t="s">
        <v>33</v>
      </c>
      <c r="B100" s="23"/>
      <c r="C100" s="23"/>
      <c r="D100" s="18" t="e">
        <f>CONCATENATE(VLOOKUP($D$9,#REF!,8,FALSE)," ",VLOOKUP($D$9,#REF!,9,FALSE))</f>
        <v>#REF!</v>
      </c>
      <c r="E100" s="18"/>
      <c r="F100" s="18"/>
      <c r="G100" s="18"/>
      <c r="H100" s="18"/>
    </row>
    <row r="101" spans="1:11" ht="15" customHeight="1">
      <c r="D101" s="18"/>
      <c r="E101" s="18"/>
      <c r="F101" s="18"/>
      <c r="G101" s="18"/>
      <c r="H101" s="18"/>
    </row>
    <row r="102" spans="1:11" ht="15" customHeight="1">
      <c r="D102" s="18" t="e">
        <f>CONCATENATE(VLOOKUP($D$9,#REF!,10,FALSE)," ",VLOOKUP($D$9,#REF!,11,FALSE))</f>
        <v>#REF!</v>
      </c>
      <c r="E102" s="18"/>
      <c r="F102" s="18"/>
      <c r="G102" s="18"/>
      <c r="H102" s="18"/>
    </row>
    <row r="103" spans="1:11" ht="15" customHeight="1">
      <c r="D103" s="18"/>
      <c r="E103" s="18"/>
      <c r="F103" s="18"/>
      <c r="G103" s="18"/>
      <c r="H103" s="18"/>
    </row>
    <row r="104" spans="1:11" ht="15" customHeight="1">
      <c r="D104" s="18" t="e">
        <f>IF(VLOOKUP($D$9,#REF!,12,FALSE)="FR","France",IF(VLOOKUP($D$9,#REF!,12,FALSE)="ES","Espagne",IF(VLOOKUP($D$9,#REF!,12,FALSE)="PL","Pologne",IF(VLOOKUP($D$9,#REF!,12,FALSE)="DE","Allemagne",0))))</f>
        <v>#REF!</v>
      </c>
      <c r="E104" s="18"/>
      <c r="F104" s="18"/>
      <c r="G104" s="18"/>
      <c r="H104" s="18"/>
    </row>
    <row r="106" spans="1:11" ht="24.95" customHeight="1">
      <c r="A106" s="23" t="s">
        <v>22</v>
      </c>
      <c r="B106" s="23"/>
      <c r="C106" s="23"/>
      <c r="D106" s="24" t="str">
        <f>VLOOKUP($D$9,'Base de données'!$I:$Z,3,FALSE)</f>
        <v>Test</v>
      </c>
      <c r="E106" s="24"/>
      <c r="F106" s="24"/>
    </row>
    <row r="107" spans="1:11" ht="24.95" customHeight="1">
      <c r="A107" s="23" t="s">
        <v>25</v>
      </c>
      <c r="B107" s="23"/>
      <c r="C107" s="23"/>
      <c r="D107" s="24" t="str">
        <f>VLOOKUP($D$9,'Base de données'!$I:$Z,5,FALSE)</f>
        <v>Envoi mail</v>
      </c>
      <c r="E107" s="24"/>
      <c r="F107" s="24"/>
    </row>
    <row r="108" spans="1:11" ht="24.95" customHeight="1">
      <c r="A108" s="23" t="s">
        <v>24</v>
      </c>
      <c r="B108" s="23"/>
      <c r="C108" s="23"/>
      <c r="D108" s="24">
        <f>VLOOKUP($D$9,'Base de données'!$I:$Z,6,FALSE)</f>
        <v>1</v>
      </c>
      <c r="E108" s="24"/>
      <c r="F108" s="24"/>
    </row>
    <row r="110" spans="1:11" ht="24.95" customHeight="1">
      <c r="A110" s="23" t="s">
        <v>35</v>
      </c>
      <c r="B110" s="23"/>
      <c r="C110" s="23"/>
      <c r="F110" s="23" t="s">
        <v>34</v>
      </c>
      <c r="G110" s="23"/>
      <c r="H110" s="23"/>
    </row>
    <row r="111" spans="1:11">
      <c r="A111" s="27"/>
      <c r="B111" s="27"/>
      <c r="C111" s="27"/>
      <c r="D111" s="27"/>
      <c r="E111" s="27"/>
      <c r="F111" s="27"/>
      <c r="G111" s="27"/>
      <c r="H111" s="27"/>
      <c r="I111" s="27"/>
      <c r="J111" s="27"/>
      <c r="K111" s="27"/>
    </row>
    <row r="112" spans="1:11">
      <c r="A112" s="27"/>
      <c r="B112" s="27"/>
      <c r="C112" s="27"/>
      <c r="D112" s="27"/>
      <c r="E112" s="27"/>
      <c r="F112" s="27"/>
      <c r="G112" s="27"/>
      <c r="H112" s="27"/>
      <c r="I112" s="27"/>
      <c r="J112" s="27"/>
      <c r="K112" s="27"/>
    </row>
    <row r="113" spans="1:14">
      <c r="A113" s="27"/>
      <c r="B113" s="27"/>
      <c r="C113" s="27"/>
      <c r="D113" s="27"/>
      <c r="E113" s="27"/>
      <c r="F113" s="27"/>
      <c r="G113" s="27"/>
      <c r="H113" s="27"/>
      <c r="I113" s="27"/>
      <c r="J113" s="27"/>
      <c r="K113" s="27"/>
    </row>
    <row r="120" spans="1:14" ht="21">
      <c r="F120" s="20" t="s">
        <v>36</v>
      </c>
      <c r="G120" s="20"/>
      <c r="H120" s="20"/>
      <c r="I120" s="20"/>
      <c r="J120" s="20"/>
    </row>
    <row r="121" spans="1:14" ht="16.5">
      <c r="H121" s="19" t="s">
        <v>39</v>
      </c>
      <c r="I121" s="19"/>
      <c r="J121" s="19"/>
      <c r="K121" s="19"/>
    </row>
    <row r="122" spans="1:14" ht="24.95" customHeight="1">
      <c r="A122" s="21" t="s">
        <v>40</v>
      </c>
      <c r="B122" s="21"/>
      <c r="C122" s="21"/>
      <c r="D122" s="21">
        <f>VLOOKUP($D$9,'Base de données'!$I:$Z,14,FALSE)</f>
        <v>0</v>
      </c>
      <c r="E122" s="21"/>
      <c r="F122" s="21"/>
      <c r="G122" s="22"/>
      <c r="H122" s="22"/>
      <c r="I122" s="22"/>
      <c r="J122" s="22"/>
      <c r="K122" s="22"/>
    </row>
    <row r="123" spans="1:14" ht="24.95" customHeight="1">
      <c r="A123" s="21"/>
      <c r="B123" s="21"/>
      <c r="C123" s="21"/>
      <c r="D123" s="21"/>
      <c r="E123" s="21"/>
      <c r="F123" s="21"/>
      <c r="G123" s="22"/>
      <c r="H123" s="22"/>
      <c r="I123" s="22"/>
      <c r="J123" s="22"/>
      <c r="K123" s="22"/>
    </row>
    <row r="124" spans="1:14">
      <c r="N124" s="12"/>
    </row>
    <row r="125" spans="1:14">
      <c r="A125" s="26" t="s">
        <v>41</v>
      </c>
      <c r="B125" s="26"/>
      <c r="C125" s="26"/>
      <c r="D125" s="26"/>
      <c r="E125" s="26"/>
      <c r="F125" s="26"/>
      <c r="G125" s="26"/>
      <c r="H125" s="26"/>
      <c r="I125" s="26"/>
      <c r="J125" s="26"/>
      <c r="K125" s="26"/>
    </row>
    <row r="126" spans="1:14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</row>
    <row r="127" spans="1:14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</row>
    <row r="129" spans="1:11" ht="24.95" customHeight="1">
      <c r="A129" s="21" t="s">
        <v>42</v>
      </c>
      <c r="B129" s="21"/>
      <c r="C129" s="21"/>
      <c r="D129" s="21" t="str">
        <f>CONCATENATE(D9)</f>
        <v>XXX</v>
      </c>
      <c r="E129" s="21"/>
      <c r="F129" s="21"/>
      <c r="G129" s="22"/>
      <c r="H129" s="22"/>
      <c r="I129" s="22"/>
      <c r="J129" s="22"/>
      <c r="K129" s="22"/>
    </row>
    <row r="130" spans="1:11" ht="24.95" customHeight="1">
      <c r="A130" s="21"/>
      <c r="B130" s="21"/>
      <c r="C130" s="21"/>
      <c r="D130" s="21"/>
      <c r="E130" s="21"/>
      <c r="F130" s="21"/>
      <c r="G130" s="22"/>
      <c r="H130" s="22"/>
      <c r="I130" s="22"/>
      <c r="J130" s="22"/>
      <c r="K130" s="22"/>
    </row>
    <row r="131" spans="1:11" ht="18">
      <c r="D131" s="14"/>
      <c r="E131" s="14"/>
      <c r="F131" s="14"/>
      <c r="H131" s="14"/>
      <c r="I131" s="14"/>
      <c r="J131" s="14"/>
    </row>
    <row r="132" spans="1:11" ht="24.95" customHeight="1">
      <c r="A132" s="23" t="s">
        <v>33</v>
      </c>
      <c r="B132" s="23"/>
      <c r="C132" s="23"/>
      <c r="D132" s="18"/>
      <c r="E132" s="25"/>
      <c r="F132" s="25"/>
      <c r="H132" s="14"/>
      <c r="I132" s="14"/>
      <c r="J132" s="14"/>
    </row>
    <row r="133" spans="1:11" ht="18">
      <c r="D133" s="25"/>
      <c r="E133" s="25"/>
      <c r="F133" s="25"/>
      <c r="H133" s="14"/>
      <c r="I133" s="14"/>
      <c r="J133" s="14"/>
    </row>
    <row r="134" spans="1:11" ht="15" customHeight="1">
      <c r="A134" s="13"/>
      <c r="B134" s="13"/>
      <c r="C134" s="13"/>
      <c r="D134" s="25"/>
      <c r="E134" s="25"/>
      <c r="F134" s="25"/>
    </row>
    <row r="135" spans="1:11" ht="15" customHeight="1">
      <c r="A135" s="13"/>
      <c r="B135" s="13"/>
      <c r="C135" s="13"/>
      <c r="D135" s="25"/>
      <c r="E135" s="25"/>
      <c r="F135" s="25"/>
    </row>
    <row r="136" spans="1:11" ht="15" customHeight="1">
      <c r="A136" s="13"/>
      <c r="B136" s="13"/>
      <c r="C136" s="13"/>
      <c r="D136" s="25"/>
      <c r="E136" s="25"/>
      <c r="F136" s="25"/>
    </row>
    <row r="137" spans="1:11" ht="24.95" customHeight="1">
      <c r="A137" s="23" t="s">
        <v>22</v>
      </c>
      <c r="B137" s="23"/>
      <c r="C137" s="23"/>
      <c r="D137" s="24" t="str">
        <f>VLOOKUP($D$9,'Base de données'!$I:$Z,3,FALSE)</f>
        <v>Test</v>
      </c>
      <c r="E137" s="24"/>
      <c r="F137" s="24"/>
    </row>
    <row r="138" spans="1:11" ht="24.95" customHeight="1">
      <c r="A138" s="23" t="s">
        <v>25</v>
      </c>
      <c r="B138" s="23"/>
      <c r="C138" s="23"/>
      <c r="D138" s="24" t="str">
        <f>VLOOKUP($D$9,'Base de données'!$I:$Z,5,FALSE)</f>
        <v>Envoi mail</v>
      </c>
      <c r="E138" s="24"/>
      <c r="F138" s="24"/>
    </row>
    <row r="139" spans="1:11" ht="24.95" customHeight="1">
      <c r="A139" s="23" t="s">
        <v>24</v>
      </c>
      <c r="B139" s="23"/>
      <c r="C139" s="23"/>
      <c r="D139" s="24">
        <f>VLOOKUP($D$9,'Base de données'!$I:$Z,6,FALSE)</f>
        <v>1</v>
      </c>
      <c r="E139" s="24"/>
      <c r="F139" s="24"/>
    </row>
  </sheetData>
  <mergeCells count="82">
    <mergeCell ref="Q2:U2"/>
    <mergeCell ref="Q3:U3"/>
    <mergeCell ref="Q4:U4"/>
    <mergeCell ref="D102:H103"/>
    <mergeCell ref="F7:J7"/>
    <mergeCell ref="A9:C10"/>
    <mergeCell ref="D9:F10"/>
    <mergeCell ref="G9:K10"/>
    <mergeCell ref="A23:K26"/>
    <mergeCell ref="A22:E22"/>
    <mergeCell ref="I11:K11"/>
    <mergeCell ref="A13:C13"/>
    <mergeCell ref="A15:C15"/>
    <mergeCell ref="A16:C16"/>
    <mergeCell ref="A17:C17"/>
    <mergeCell ref="D13:F13"/>
    <mergeCell ref="D15:F15"/>
    <mergeCell ref="D16:F16"/>
    <mergeCell ref="D17:F17"/>
    <mergeCell ref="A72:C72"/>
    <mergeCell ref="A19:C19"/>
    <mergeCell ref="D19:I19"/>
    <mergeCell ref="F33:J33"/>
    <mergeCell ref="F66:J66"/>
    <mergeCell ref="D68:F69"/>
    <mergeCell ref="G68:K69"/>
    <mergeCell ref="I70:K70"/>
    <mergeCell ref="A99:C99"/>
    <mergeCell ref="A81:C81"/>
    <mergeCell ref="D81:F81"/>
    <mergeCell ref="A83:C83"/>
    <mergeCell ref="F83:H83"/>
    <mergeCell ref="A73:C73"/>
    <mergeCell ref="A79:C79"/>
    <mergeCell ref="D79:F79"/>
    <mergeCell ref="A80:C80"/>
    <mergeCell ref="D80:F80"/>
    <mergeCell ref="D75:H76"/>
    <mergeCell ref="D72:H72"/>
    <mergeCell ref="D73:H74"/>
    <mergeCell ref="D77:H77"/>
    <mergeCell ref="D99:H99"/>
    <mergeCell ref="A84:E86"/>
    <mergeCell ref="F84:K86"/>
    <mergeCell ref="F120:J120"/>
    <mergeCell ref="H67:K67"/>
    <mergeCell ref="H94:K94"/>
    <mergeCell ref="H121:K121"/>
    <mergeCell ref="A122:C123"/>
    <mergeCell ref="D122:F123"/>
    <mergeCell ref="G122:K123"/>
    <mergeCell ref="A108:C108"/>
    <mergeCell ref="D108:F108"/>
    <mergeCell ref="A110:C110"/>
    <mergeCell ref="F110:H110"/>
    <mergeCell ref="A111:E113"/>
    <mergeCell ref="F111:K113"/>
    <mergeCell ref="A100:C100"/>
    <mergeCell ref="A106:C106"/>
    <mergeCell ref="D106:F106"/>
    <mergeCell ref="A107:C107"/>
    <mergeCell ref="D107:F107"/>
    <mergeCell ref="F93:J93"/>
    <mergeCell ref="A95:C96"/>
    <mergeCell ref="D95:F96"/>
    <mergeCell ref="G95:K96"/>
    <mergeCell ref="I97:K97"/>
    <mergeCell ref="A68:C69"/>
    <mergeCell ref="A138:C138"/>
    <mergeCell ref="A137:C137"/>
    <mergeCell ref="D132:F136"/>
    <mergeCell ref="A132:C132"/>
    <mergeCell ref="D137:F137"/>
    <mergeCell ref="D138:F138"/>
    <mergeCell ref="A125:K127"/>
    <mergeCell ref="A129:C130"/>
    <mergeCell ref="D129:F130"/>
    <mergeCell ref="G129:K130"/>
    <mergeCell ref="A139:C139"/>
    <mergeCell ref="D139:F139"/>
    <mergeCell ref="D100:H101"/>
    <mergeCell ref="D104:H104"/>
  </mergeCells>
  <hyperlinks>
    <hyperlink ref="Q3" r:id="rId1"/>
    <hyperlink ref="Q4" r:id="rId2"/>
  </hyperlinks>
  <pageMargins left="0.7" right="0.7" top="0.75" bottom="0.75" header="0.3" footer="0.3"/>
  <pageSetup paperSize="9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12"/>
  <sheetViews>
    <sheetView tabSelected="1" zoomScale="75" zoomScaleNormal="75" workbookViewId="0">
      <pane xSplit="9" ySplit="11" topLeftCell="J12" activePane="bottomRight" state="frozen"/>
      <selection pane="topRight" activeCell="C1" sqref="C1"/>
      <selection pane="bottomLeft" activeCell="A12" sqref="A12"/>
      <selection pane="bottomRight" activeCell="Y26" sqref="Y26"/>
    </sheetView>
  </sheetViews>
  <sheetFormatPr baseColWidth="10" defaultRowHeight="15"/>
  <cols>
    <col min="1" max="1" width="15.7109375" customWidth="1"/>
    <col min="2" max="3" width="15.7109375" hidden="1" customWidth="1"/>
    <col min="4" max="5" width="10.7109375" customWidth="1"/>
    <col min="6" max="6" width="15.7109375" customWidth="1"/>
    <col min="7" max="7" width="15.7109375" hidden="1" customWidth="1"/>
    <col min="8" max="8" width="15.7109375" customWidth="1"/>
    <col min="9" max="9" width="18.7109375" customWidth="1"/>
    <col min="10" max="10" width="25.7109375" customWidth="1"/>
    <col min="11" max="11" width="15.7109375" customWidth="1"/>
    <col min="12" max="12" width="35.7109375" customWidth="1"/>
    <col min="13" max="13" width="18.7109375" customWidth="1"/>
    <col min="14" max="14" width="15.7109375" customWidth="1"/>
    <col min="15" max="15" width="50.7109375" customWidth="1"/>
    <col min="16" max="16" width="100.7109375" customWidth="1"/>
    <col min="17" max="17" width="23" customWidth="1"/>
    <col min="18" max="18" width="15.7109375" customWidth="1"/>
    <col min="19" max="19" width="18.7109375" customWidth="1"/>
    <col min="20" max="22" width="12.7109375" customWidth="1"/>
    <col min="23" max="23" width="25.7109375" customWidth="1"/>
    <col min="24" max="24" width="14.85546875" customWidth="1"/>
    <col min="25" max="26" width="25.7109375" customWidth="1"/>
  </cols>
  <sheetData>
    <row r="1" spans="1:26" ht="24.9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24.9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5"/>
      <c r="X2" s="15"/>
      <c r="Y2" s="1"/>
      <c r="Z2" s="1"/>
    </row>
    <row r="3" spans="1:26" ht="24.9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24.9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24.95" hidden="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46">
        <f ca="1">TODAY()</f>
        <v>42556</v>
      </c>
      <c r="X5" s="46"/>
      <c r="Y5" s="47"/>
      <c r="Z5" s="1"/>
    </row>
    <row r="6" spans="1:26" ht="24.95" hidden="1" customHeigh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47"/>
      <c r="X6" s="47"/>
      <c r="Y6" s="47"/>
      <c r="Z6" s="1"/>
    </row>
    <row r="7" spans="1:26" ht="24.95" hidden="1" customHeight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24.95" hidden="1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24.95" hidden="1" customHeight="1">
      <c r="A9" s="35" t="s">
        <v>11</v>
      </c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6"/>
      <c r="Q9" s="34" t="s">
        <v>13</v>
      </c>
      <c r="R9" s="35"/>
      <c r="S9" s="35"/>
      <c r="T9" s="35"/>
      <c r="U9" s="36"/>
      <c r="V9" s="34" t="s">
        <v>19</v>
      </c>
      <c r="W9" s="35"/>
      <c r="X9" s="35"/>
      <c r="Y9" s="35"/>
      <c r="Z9" s="48"/>
    </row>
    <row r="10" spans="1:26" ht="50.1" customHeight="1">
      <c r="A10" s="45" t="s">
        <v>3</v>
      </c>
      <c r="B10" s="39" t="s">
        <v>46</v>
      </c>
      <c r="C10" s="39"/>
      <c r="D10" s="39"/>
      <c r="E10" s="39" t="s">
        <v>47</v>
      </c>
      <c r="F10" s="39" t="s">
        <v>48</v>
      </c>
      <c r="G10" s="39" t="s">
        <v>49</v>
      </c>
      <c r="H10" s="39"/>
      <c r="I10" s="45" t="s">
        <v>32</v>
      </c>
      <c r="J10" s="45" t="s">
        <v>5</v>
      </c>
      <c r="K10" s="45" t="s">
        <v>7</v>
      </c>
      <c r="L10" s="45" t="s">
        <v>8</v>
      </c>
      <c r="M10" s="45" t="s">
        <v>0</v>
      </c>
      <c r="N10" s="45" t="s">
        <v>9</v>
      </c>
      <c r="O10" s="45" t="s">
        <v>10</v>
      </c>
      <c r="P10" s="50" t="s">
        <v>14</v>
      </c>
      <c r="Q10" s="37" t="s">
        <v>31</v>
      </c>
      <c r="R10" s="45" t="s">
        <v>6</v>
      </c>
      <c r="S10" s="45" t="s">
        <v>2</v>
      </c>
      <c r="T10" s="45" t="s">
        <v>12</v>
      </c>
      <c r="U10" s="53" t="s">
        <v>1</v>
      </c>
      <c r="V10" s="41" t="s">
        <v>15</v>
      </c>
      <c r="W10" s="39" t="s">
        <v>16</v>
      </c>
      <c r="X10" s="39" t="s">
        <v>45</v>
      </c>
      <c r="Y10" s="39" t="s">
        <v>17</v>
      </c>
      <c r="Z10" s="43" t="s">
        <v>18</v>
      </c>
    </row>
    <row r="11" spans="1:26" ht="50.1" customHeight="1" thickBot="1">
      <c r="A11" s="49"/>
      <c r="B11" s="55"/>
      <c r="C11" s="55"/>
      <c r="D11" s="55"/>
      <c r="E11" s="55"/>
      <c r="F11" s="55"/>
      <c r="G11" s="55"/>
      <c r="H11" s="55"/>
      <c r="I11" s="49"/>
      <c r="J11" s="49"/>
      <c r="K11" s="49"/>
      <c r="L11" s="49"/>
      <c r="M11" s="49"/>
      <c r="N11" s="49"/>
      <c r="O11" s="49"/>
      <c r="P11" s="51"/>
      <c r="Q11" s="38"/>
      <c r="R11" s="52"/>
      <c r="S11" s="52"/>
      <c r="T11" s="52"/>
      <c r="U11" s="54"/>
      <c r="V11" s="42"/>
      <c r="W11" s="40"/>
      <c r="X11" s="40"/>
      <c r="Y11" s="40"/>
      <c r="Z11" s="44"/>
    </row>
    <row r="12" spans="1:26" ht="24.95" customHeight="1">
      <c r="A12" s="2"/>
      <c r="B12" s="2"/>
      <c r="C12" s="2"/>
      <c r="D12" s="2"/>
      <c r="E12" s="2"/>
      <c r="F12" s="2"/>
      <c r="G12" s="2"/>
      <c r="H12" s="2"/>
      <c r="I12" s="2" t="s">
        <v>43</v>
      </c>
      <c r="J12" s="2"/>
      <c r="K12" s="2" t="s">
        <v>50</v>
      </c>
      <c r="L12" s="2" t="s">
        <v>52</v>
      </c>
      <c r="M12" s="2" t="s">
        <v>53</v>
      </c>
      <c r="N12" s="2">
        <v>1</v>
      </c>
      <c r="O12" s="2" t="s">
        <v>54</v>
      </c>
      <c r="P12" s="2" t="s">
        <v>55</v>
      </c>
      <c r="Q12" s="2"/>
      <c r="R12" s="2"/>
      <c r="S12" s="3"/>
      <c r="T12" s="2"/>
      <c r="U12" s="16"/>
      <c r="V12" s="10"/>
      <c r="W12" s="11">
        <v>42556</v>
      </c>
      <c r="X12" s="2"/>
      <c r="Y12" s="11"/>
      <c r="Z12" s="17"/>
    </row>
  </sheetData>
  <mergeCells count="27">
    <mergeCell ref="X10:X11"/>
    <mergeCell ref="B10:D11"/>
    <mergeCell ref="E10:E11"/>
    <mergeCell ref="F10:F11"/>
    <mergeCell ref="G10:H11"/>
    <mergeCell ref="W5:Y6"/>
    <mergeCell ref="A9:P9"/>
    <mergeCell ref="V9:Z9"/>
    <mergeCell ref="A10:A11"/>
    <mergeCell ref="I10:I11"/>
    <mergeCell ref="J10:J11"/>
    <mergeCell ref="K10:K11"/>
    <mergeCell ref="L10:L11"/>
    <mergeCell ref="M10:M11"/>
    <mergeCell ref="N10:N11"/>
    <mergeCell ref="O10:O11"/>
    <mergeCell ref="P10:P11"/>
    <mergeCell ref="R10:R11"/>
    <mergeCell ref="S10:S11"/>
    <mergeCell ref="T10:T11"/>
    <mergeCell ref="U10:U11"/>
    <mergeCell ref="Q9:U9"/>
    <mergeCell ref="Q10:Q11"/>
    <mergeCell ref="V10:V11"/>
    <mergeCell ref="W10:W11"/>
    <mergeCell ref="Y10:Y11"/>
    <mergeCell ref="Z10:Z11"/>
  </mergeCells>
  <conditionalFormatting sqref="R12">
    <cfRule type="expression" dxfId="22" priority="55">
      <formula>(R12="Soldée")</formula>
    </cfRule>
    <cfRule type="expression" dxfId="21" priority="279">
      <formula>(R12="Cloturée")</formula>
    </cfRule>
    <cfRule type="expression" dxfId="20" priority="333">
      <formula>(R12="Critique")</formula>
    </cfRule>
    <cfRule type="expression" dxfId="19" priority="334">
      <formula>(R12="Important")</formula>
    </cfRule>
    <cfRule type="expression" dxfId="18" priority="335">
      <formula>(R12="Modéré")</formula>
    </cfRule>
  </conditionalFormatting>
  <conditionalFormatting sqref="R12">
    <cfRule type="expression" dxfId="17" priority="330">
      <formula>(R12=3)</formula>
    </cfRule>
    <cfRule type="expression" dxfId="16" priority="331">
      <formula>(R12=2)</formula>
    </cfRule>
    <cfRule type="expression" dxfId="15" priority="332">
      <formula>(R12=1)</formula>
    </cfRule>
  </conditionalFormatting>
  <conditionalFormatting sqref="A12:C12">
    <cfRule type="expression" dxfId="14" priority="324">
      <formula>(A12="Annulée")</formula>
    </cfRule>
    <cfRule type="expression" dxfId="13" priority="325">
      <formula>(A12="Cloturée")</formula>
    </cfRule>
    <cfRule type="expression" dxfId="12" priority="326">
      <formula>(A12="Ouverte")</formula>
    </cfRule>
  </conditionalFormatting>
  <conditionalFormatting sqref="J12">
    <cfRule type="expression" dxfId="11" priority="321">
      <formula>(J12="Analyse en cours")</formula>
    </cfRule>
    <cfRule type="expression" dxfId="10" priority="322">
      <formula>(J12="Acceptée")</formula>
    </cfRule>
    <cfRule type="expression" dxfId="9" priority="323">
      <formula>(J12="Refusée")</formula>
    </cfRule>
  </conditionalFormatting>
  <conditionalFormatting sqref="R12">
    <cfRule type="expression" dxfId="8" priority="312">
      <formula>(R12="Critique")</formula>
    </cfRule>
    <cfRule type="expression" dxfId="7" priority="313">
      <formula>(R12="Important")</formula>
    </cfRule>
    <cfRule type="expression" dxfId="6" priority="314">
      <formula>(R12="Modéré")</formula>
    </cfRule>
  </conditionalFormatting>
  <conditionalFormatting sqref="Y12">
    <cfRule type="expression" dxfId="5" priority="305">
      <formula>Y12&lt;$W$5</formula>
    </cfRule>
  </conditionalFormatting>
  <conditionalFormatting sqref="R12">
    <cfRule type="expression" dxfId="4" priority="218">
      <formula>(R12="Composite")</formula>
    </cfRule>
  </conditionalFormatting>
  <conditionalFormatting sqref="D18:H6412">
    <cfRule type="expression" dxfId="3" priority="21">
      <formula>(D13="Open")</formula>
    </cfRule>
  </conditionalFormatting>
  <conditionalFormatting sqref="D18:H64912">
    <cfRule type="expression" dxfId="2" priority="20">
      <formula>(D13="Close")</formula>
    </cfRule>
  </conditionalFormatting>
  <conditionalFormatting sqref="D12:F12 H12">
    <cfRule type="expression" dxfId="1" priority="18">
      <formula>(D12="Open")</formula>
    </cfRule>
    <cfRule type="expression" dxfId="0" priority="19">
      <formula>(D12="Close")</formula>
    </cfRule>
  </conditionalFormatting>
  <dataValidations count="2">
    <dataValidation type="list" allowBlank="1" showInputMessage="1" showErrorMessage="1" sqref="X12">
      <formula1>#REF!</formula1>
    </dataValidation>
    <dataValidation type="list" allowBlank="1" showInputMessage="1" showErrorMessage="1" sqref="A12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7030A0"/>
  </sheetPr>
  <dimension ref="A1:M1"/>
  <sheetViews>
    <sheetView workbookViewId="0">
      <selection activeCell="E5" sqref="E5"/>
    </sheetView>
  </sheetViews>
  <sheetFormatPr baseColWidth="10" defaultRowHeight="15"/>
  <sheetData>
    <row r="1" spans="1:13" ht="75" customHeight="1">
      <c r="A1" s="56" t="s">
        <v>51</v>
      </c>
      <c r="B1" s="56"/>
      <c r="C1" s="56"/>
      <c r="D1" s="56"/>
      <c r="E1" s="56"/>
      <c r="F1" s="56"/>
      <c r="G1" s="56"/>
      <c r="H1" s="56"/>
      <c r="I1" s="56"/>
      <c r="J1" s="56"/>
      <c r="K1" s="56"/>
      <c r="M1" s="9"/>
    </row>
  </sheetData>
  <mergeCells count="1">
    <mergeCell ref="A1:K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FNC FR</vt:lpstr>
      <vt:lpstr>Base de données</vt:lpstr>
      <vt:lpstr>Corps de texte</vt:lpstr>
      <vt:lpstr>'Fiche FNC FR'!Zone_d_impression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Stratiforme</dc:creator>
  <cp:lastModifiedBy>qualite</cp:lastModifiedBy>
  <cp:lastPrinted>2016-07-05T06:35:09Z</cp:lastPrinted>
  <dcterms:created xsi:type="dcterms:W3CDTF">2016-02-22T12:05:25Z</dcterms:created>
  <dcterms:modified xsi:type="dcterms:W3CDTF">2016-07-05T06:36:01Z</dcterms:modified>
</cp:coreProperties>
</file>