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4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Acer\Dropbox (Dr Brandt Skincare)\A1- CDI 2015 AV-VP\0- Master File\"/>
    </mc:Choice>
  </mc:AlternateContent>
  <bookViews>
    <workbookView xWindow="0" yWindow="0" windowWidth="19200" windowHeight="7890" tabRatio="736" firstSheet="4" activeTab="4"/>
  </bookViews>
  <sheets>
    <sheet name="Customer Name" sheetId="49" r:id="rId1"/>
    <sheet name="INTERNAL RETAIL FC" sheetId="94" r:id="rId2"/>
    <sheet name="INTERNAL RETAIL FC COPY" sheetId="95" r:id="rId3"/>
    <sheet name="INTERNAL TESTER FC" sheetId="96" r:id="rId4"/>
    <sheet name="INTERNAL TESTER FC COPY" sheetId="100" r:id="rId5"/>
  </sheets>
  <definedNames>
    <definedName name="_xlnm._FilterDatabase" localSheetId="0" hidden="1">'Customer Name'!$B$5:$H$49</definedName>
    <definedName name="image" localSheetId="2">#REF!</definedName>
    <definedName name="image" localSheetId="4">#REF!</definedName>
    <definedName name="image">#REF!</definedName>
    <definedName name="image_budget" localSheetId="2">#REF!</definedName>
    <definedName name="image_budget" localSheetId="4">#REF!</definedName>
    <definedName name="image_budget">#REF!</definedName>
    <definedName name="_xlnm.Print_Titles" localSheetId="1">'INTERNAL RETAIL FC'!$1:$5</definedName>
    <definedName name="_xlnm.Print_Titles" localSheetId="2">'INTERNAL RETAIL FC COPY'!$1:$5</definedName>
    <definedName name="_xlnm.Print_Titles" localSheetId="3">'INTERNAL TESTER FC'!$1:$5</definedName>
    <definedName name="_xlnm.Print_Titles" localSheetId="4">'INTERNAL TESTER FC COPY'!$1:$5</definedName>
    <definedName name="line_retail" localSheetId="2">OFFSET('INTERNAL RETAIL FC COPY'!$B$21,,,'INTERNAL RETAIL FC COPY'!$B$18,1)</definedName>
    <definedName name="line_retail">OFFSET('INTERNAL RETAIL FC'!$B$21,,,'INTERNAL RETAIL FC'!$B$18,1)</definedName>
    <definedName name="line_retail_budget">OFFSET(#REF!,,,#REF!,1)</definedName>
    <definedName name="line_tester" localSheetId="3">OFFSET('INTERNAL TESTER FC'!$B$21,,,'INTERNAL TESTER FC'!$B$18)</definedName>
    <definedName name="line_tester" localSheetId="4">OFFSET('INTERNAL TESTER FC COPY'!$B$21,,,'INTERNAL TESTER FC COPY'!$B$18)</definedName>
    <definedName name="LM_CUSTOMER">OFFSET(#REF!,0,0,#REF!,1)</definedName>
    <definedName name="LM_CUSTOMER_2">OFFSET(#REF!,#REF!,0,#REF!-#REF!,1)</definedName>
    <definedName name="LTM_CUSTOMER">OFFSET(#REF!,0,0,#REF!,1)</definedName>
    <definedName name="LTM_CUSTOMER_2">OFFSET(#REF!,#REF!,0,#REF!-#REF!,1)</definedName>
    <definedName name="month_retail" localSheetId="2">OFFSET('INTERNAL RETAIL FC COPY'!A$21,,,'INTERNAL RETAIL FC COPY'!$B$18,1)</definedName>
    <definedName name="month_retail">OFFSET('INTERNAL RETAIL FC'!A$21,,,'INTERNAL RETAIL FC'!$B$18,1)</definedName>
    <definedName name="month_retail_budget">OFFSET(#REF!,,,#REF!,1)</definedName>
    <definedName name="month_tester" localSheetId="3">OFFSET('INTERNAL TESTER FC'!A$21,,,'INTERNAL TESTER FC'!$B$18)</definedName>
    <definedName name="month_tester" localSheetId="4">OFFSET('INTERNAL TESTER FC COPY'!A$21,,,'INTERNAL TESTER FC COPY'!$B$18)</definedName>
    <definedName name="unit_price_retail" localSheetId="2">OFFSET('INTERNAL RETAIL FC COPY'!$X$21,,,'INTERNAL RETAIL FC COPY'!$B$18,1)</definedName>
    <definedName name="unit_price_retail">OFFSET('INTERNAL RETAIL FC'!$X$21,,,'INTERNAL RETAIL FC'!$B$18,1)</definedName>
    <definedName name="unit_price_tester" localSheetId="3">OFFSET('INTERNAL TESTER FC'!$W$21,,,'INTERNAL TESTER FC'!$B$18)</definedName>
    <definedName name="unit_price_tester" localSheetId="4">OFFSET('INTERNAL TESTER FC COPY'!$W$21,,,'INTERNAL TESTER FC COPY'!$B$18)</definedName>
    <definedName name="Waterfall_1">OFFSET(#REF!,,,#REF!+2,1)</definedName>
    <definedName name="Waterfall_2">OFFSET(#REF!,,,#REF!+2,1)</definedName>
    <definedName name="Waterfall_3">OFFSET(#REF!,,,#REF!+2,1)</definedName>
    <definedName name="Waterfall_4">OFFSET(#REF!,,,#REF!+2)</definedName>
    <definedName name="Waterfall_5">OFFSET(#REF!,,,#REF!+2,1)</definedName>
    <definedName name="Waterfall_6">OFFSET(#REF!,,,#REF!+2,1)</definedName>
    <definedName name="Waterfall_7">OFFSET(#REF!,,,#REF!+2,1)</definedName>
    <definedName name="Waterfall_8">OFFSET(#REF!,,,#REF!+2)</definedName>
    <definedName name="YTD_CUSTOMER">OFFSET(#REF!,0,0,#REF!,1)</definedName>
    <definedName name="YTD_CUSTOMER_2">OFFSET(#REF!,#REF!,0,#REF!-#REF!,1)</definedName>
    <definedName name="_xlnm.Print_Area" localSheetId="1">'INTERNAL RETAIL FC'!$A$1:$AB$124</definedName>
    <definedName name="_xlnm.Print_Area" localSheetId="2">'INTERNAL RETAIL FC COPY'!$A$1:$AB$150</definedName>
    <definedName name="_xlnm.Print_Area" localSheetId="3">'INTERNAL TESTER FC'!$A$1:$AA$150</definedName>
    <definedName name="_xlnm.Print_Area" localSheetId="4">'INTERNAL TESTER FC COPY'!$A$1:$AA$150</definedName>
  </definedName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00" l="1"/>
  <c r="AD60" i="96" l="1"/>
  <c r="AD61" i="96"/>
  <c r="AD62" i="96"/>
  <c r="AD63" i="96"/>
  <c r="AD64" i="96"/>
  <c r="AD65" i="96"/>
  <c r="AD66" i="96"/>
  <c r="AD67" i="96"/>
  <c r="AD68" i="96"/>
  <c r="AD69" i="96"/>
  <c r="AD70" i="96"/>
  <c r="AD71" i="96"/>
  <c r="AD72" i="96"/>
  <c r="AD73" i="96"/>
  <c r="AD74" i="96"/>
  <c r="AD75" i="96"/>
  <c r="AD76" i="96"/>
  <c r="AD77" i="96"/>
  <c r="AD78" i="96"/>
  <c r="AD79" i="96"/>
  <c r="AD80" i="96"/>
  <c r="AD81" i="96"/>
  <c r="AD82" i="96"/>
  <c r="AD83" i="96"/>
  <c r="AD84" i="96"/>
  <c r="AD85" i="96"/>
  <c r="AD86" i="96"/>
  <c r="AD87" i="96"/>
  <c r="AD88" i="96"/>
  <c r="AD89" i="96"/>
  <c r="AD90" i="96"/>
  <c r="AD91" i="96"/>
  <c r="AD92" i="96"/>
  <c r="AD93" i="96"/>
  <c r="AD94" i="96"/>
  <c r="AD95" i="96"/>
  <c r="AD96" i="96"/>
  <c r="AD97" i="96"/>
  <c r="AD98" i="96"/>
  <c r="AD99" i="96"/>
  <c r="AD100" i="96"/>
  <c r="AD101" i="96"/>
  <c r="AD102" i="96"/>
  <c r="AD103" i="96"/>
  <c r="AD104" i="96"/>
  <c r="AD105" i="96"/>
  <c r="AD106" i="96"/>
  <c r="AD107" i="96"/>
  <c r="AD108" i="96"/>
  <c r="AD109" i="96"/>
  <c r="AD110" i="96"/>
  <c r="AD111" i="96"/>
  <c r="AD112" i="96"/>
  <c r="AD113" i="96"/>
  <c r="AD114" i="96"/>
  <c r="AD115" i="96"/>
  <c r="AD116" i="96"/>
  <c r="AD117" i="96"/>
  <c r="AD118" i="96"/>
  <c r="AD119" i="96"/>
  <c r="AD120" i="96"/>
  <c r="AD121" i="96"/>
  <c r="AD122" i="96"/>
  <c r="AD123" i="96"/>
  <c r="AD124" i="96"/>
  <c r="AD125" i="96"/>
  <c r="AD126" i="96"/>
  <c r="AD127" i="96"/>
  <c r="AD128" i="96"/>
  <c r="AD129" i="96"/>
  <c r="AD130" i="96"/>
  <c r="AD131" i="96"/>
  <c r="AD132" i="96"/>
  <c r="AD133" i="96"/>
  <c r="AD134" i="96"/>
  <c r="AD135" i="96"/>
  <c r="AD136" i="96"/>
  <c r="AD137" i="96"/>
  <c r="AD138" i="96"/>
  <c r="AD139" i="96"/>
  <c r="AD140" i="96"/>
  <c r="AD141" i="96"/>
  <c r="AD142" i="96"/>
  <c r="AD143" i="96"/>
  <c r="AD144" i="96"/>
  <c r="AD145" i="96"/>
  <c r="AD146" i="96"/>
  <c r="AD147" i="96"/>
  <c r="AD148" i="96"/>
  <c r="AD149" i="96"/>
  <c r="AD60" i="94" l="1"/>
  <c r="AD61" i="94"/>
  <c r="AD62" i="94"/>
  <c r="AD63" i="94"/>
  <c r="AD64" i="94"/>
  <c r="AD65" i="94"/>
  <c r="AD66" i="94"/>
  <c r="AD67" i="94"/>
  <c r="AD68" i="94"/>
  <c r="AD69" i="94"/>
  <c r="AD70" i="94"/>
  <c r="AD71" i="94"/>
  <c r="AD72" i="94"/>
  <c r="AD73" i="94"/>
  <c r="AD74" i="94"/>
  <c r="AD75" i="94"/>
  <c r="AD76" i="94"/>
  <c r="AD77" i="94"/>
  <c r="AD78" i="94"/>
  <c r="AD79" i="94"/>
  <c r="AD80" i="94"/>
  <c r="AD81" i="94"/>
  <c r="AD82" i="94"/>
  <c r="AD83" i="94"/>
  <c r="AD84" i="94"/>
  <c r="AD85" i="94"/>
  <c r="AD86" i="94"/>
  <c r="AD87" i="94"/>
  <c r="AD88" i="94"/>
  <c r="AD89" i="94"/>
  <c r="AD90" i="94"/>
  <c r="AD91" i="94"/>
  <c r="AD92" i="94"/>
  <c r="AD93" i="94"/>
  <c r="AD94" i="94"/>
  <c r="AD95" i="94"/>
  <c r="AD96" i="94"/>
  <c r="AD97" i="94"/>
  <c r="AD98" i="94"/>
  <c r="AD99" i="94"/>
  <c r="AD100" i="94"/>
  <c r="AD101" i="94"/>
  <c r="AD102" i="94"/>
  <c r="AD103" i="94"/>
  <c r="AD104" i="94"/>
  <c r="AD105" i="94"/>
  <c r="AD106" i="94"/>
  <c r="AD107" i="94"/>
  <c r="AD108" i="94"/>
  <c r="AD109" i="94"/>
  <c r="AD110" i="94"/>
  <c r="AD111" i="94"/>
  <c r="AD112" i="94"/>
  <c r="AD113" i="94"/>
  <c r="AD114" i="94"/>
  <c r="AD115" i="94"/>
  <c r="AD116" i="94"/>
  <c r="AD117" i="94"/>
  <c r="AD118" i="94"/>
  <c r="AD119" i="94"/>
  <c r="AD120" i="94"/>
  <c r="AD121" i="94"/>
  <c r="AD122" i="94"/>
  <c r="AD123" i="94"/>
  <c r="AD124" i="94"/>
  <c r="AD125" i="94"/>
  <c r="AD126" i="94"/>
  <c r="AD127" i="94"/>
  <c r="AD128" i="94"/>
  <c r="AD129" i="94"/>
  <c r="AD130" i="94"/>
  <c r="AD131" i="94"/>
  <c r="AD132" i="94"/>
  <c r="AD133" i="94"/>
  <c r="AD134" i="94"/>
  <c r="AD135" i="94"/>
  <c r="AD136" i="94"/>
  <c r="AD137" i="94"/>
  <c r="AD138" i="94"/>
  <c r="AD139" i="94"/>
  <c r="AD140" i="94"/>
  <c r="AD141" i="94"/>
  <c r="AD142" i="94"/>
  <c r="AD143" i="94"/>
  <c r="AD144" i="94"/>
  <c r="AD145" i="94"/>
  <c r="AD146" i="94"/>
  <c r="AD147" i="94"/>
  <c r="AD148" i="94"/>
  <c r="AD149" i="94"/>
  <c r="V67" i="96" l="1"/>
  <c r="Y67" i="96"/>
  <c r="Z67" i="96"/>
  <c r="V68" i="96"/>
  <c r="Y68" i="96"/>
  <c r="Z68" i="96"/>
  <c r="V69" i="96"/>
  <c r="Y69" i="96"/>
  <c r="Z69" i="96"/>
  <c r="V70" i="96"/>
  <c r="Y70" i="96"/>
  <c r="Z70" i="96"/>
  <c r="V71" i="96"/>
  <c r="Y71" i="96"/>
  <c r="Z71" i="96"/>
  <c r="V72" i="96"/>
  <c r="Y72" i="96"/>
  <c r="Z72" i="96"/>
  <c r="V73" i="96"/>
  <c r="Y73" i="96"/>
  <c r="Z73" i="96"/>
  <c r="V74" i="96"/>
  <c r="Y74" i="96"/>
  <c r="Z74" i="96"/>
  <c r="V75" i="96"/>
  <c r="Y75" i="96"/>
  <c r="Z75" i="96"/>
  <c r="V76" i="96"/>
  <c r="Y76" i="96"/>
  <c r="Z76" i="96"/>
  <c r="V77" i="96"/>
  <c r="Y77" i="96"/>
  <c r="Z77" i="96"/>
  <c r="V78" i="96"/>
  <c r="Y78" i="96"/>
  <c r="Z78" i="96"/>
  <c r="V79" i="96"/>
  <c r="Y79" i="96"/>
  <c r="Z79" i="96"/>
  <c r="V80" i="96"/>
  <c r="Y80" i="96"/>
  <c r="Z80" i="96"/>
  <c r="V81" i="96"/>
  <c r="Y81" i="96"/>
  <c r="Z81" i="96"/>
  <c r="V82" i="96"/>
  <c r="Y82" i="96"/>
  <c r="Z82" i="96"/>
  <c r="V83" i="96"/>
  <c r="Y83" i="96"/>
  <c r="Z83" i="96"/>
  <c r="V84" i="96"/>
  <c r="Y84" i="96"/>
  <c r="Z84" i="96"/>
  <c r="V85" i="96"/>
  <c r="Y85" i="96"/>
  <c r="Z85" i="96"/>
  <c r="V86" i="96"/>
  <c r="Y86" i="96"/>
  <c r="Z86" i="96"/>
  <c r="V87" i="96"/>
  <c r="Y87" i="96"/>
  <c r="Z87" i="96"/>
  <c r="V88" i="96"/>
  <c r="Y88" i="96"/>
  <c r="Z88" i="96"/>
  <c r="V89" i="96"/>
  <c r="V90" i="96"/>
  <c r="Y90" i="96"/>
  <c r="Z90" i="96"/>
  <c r="V91" i="96"/>
  <c r="Y91" i="96"/>
  <c r="Z91" i="96"/>
  <c r="V92" i="96"/>
  <c r="Y92" i="96"/>
  <c r="Z92" i="96"/>
  <c r="V93" i="96"/>
  <c r="Y93" i="96"/>
  <c r="Z93" i="96"/>
  <c r="V94" i="96"/>
  <c r="Y94" i="96"/>
  <c r="Z94" i="96"/>
  <c r="V95" i="96"/>
  <c r="Y95" i="96"/>
  <c r="Z95" i="96"/>
  <c r="V96" i="96"/>
  <c r="Y96" i="96"/>
  <c r="Z96" i="96"/>
  <c r="V97" i="96"/>
  <c r="Y97" i="96"/>
  <c r="Z97" i="96"/>
  <c r="V98" i="96"/>
  <c r="V99" i="96"/>
  <c r="Y99" i="96"/>
  <c r="Z99" i="96"/>
  <c r="V100" i="96"/>
  <c r="Y100" i="96"/>
  <c r="Z100" i="96"/>
  <c r="V101" i="96"/>
  <c r="Y101" i="96"/>
  <c r="Z101" i="96"/>
  <c r="V102" i="96"/>
  <c r="Y102" i="96"/>
  <c r="Z102" i="96"/>
  <c r="V103" i="96"/>
  <c r="Y103" i="96"/>
  <c r="Z103" i="96"/>
  <c r="V104" i="96"/>
  <c r="Y104" i="96"/>
  <c r="Z104" i="96"/>
  <c r="V105" i="96"/>
  <c r="Y105" i="96"/>
  <c r="Z105" i="96"/>
  <c r="V106" i="96"/>
  <c r="Y106" i="96"/>
  <c r="Z106" i="96"/>
  <c r="V107" i="96"/>
  <c r="Y107" i="96"/>
  <c r="Z107" i="96"/>
  <c r="V108" i="96"/>
  <c r="Y108" i="96"/>
  <c r="Z108" i="96"/>
  <c r="V109" i="96"/>
  <c r="Y109" i="96"/>
  <c r="Z109" i="96"/>
  <c r="V110" i="96"/>
  <c r="Y110" i="96"/>
  <c r="Z110" i="96"/>
  <c r="V111" i="96"/>
  <c r="Y111" i="96"/>
  <c r="Z111" i="96"/>
  <c r="V112" i="96"/>
  <c r="Y112" i="96"/>
  <c r="Z112" i="96"/>
  <c r="V113" i="96"/>
  <c r="Y113" i="96"/>
  <c r="Z113" i="96"/>
  <c r="V114" i="96"/>
  <c r="Y114" i="96"/>
  <c r="Z114" i="96"/>
  <c r="V115" i="96"/>
  <c r="V116" i="96"/>
  <c r="V117" i="96"/>
  <c r="Y117" i="96"/>
  <c r="Z117" i="96"/>
  <c r="V118" i="96"/>
  <c r="Y118" i="96"/>
  <c r="Z118" i="96"/>
  <c r="V119" i="96"/>
  <c r="Y119" i="96"/>
  <c r="Z119" i="96"/>
  <c r="V120" i="96"/>
  <c r="Y120" i="96"/>
  <c r="Z120" i="96"/>
  <c r="V121" i="96"/>
  <c r="Y121" i="96"/>
  <c r="Z121" i="96"/>
  <c r="V122" i="96"/>
  <c r="Y122" i="96"/>
  <c r="Z122" i="96"/>
  <c r="V123" i="96"/>
  <c r="Y123" i="96"/>
  <c r="Z123" i="96"/>
  <c r="V124" i="96"/>
  <c r="Y124" i="96"/>
  <c r="Z124" i="96"/>
  <c r="V125" i="96"/>
  <c r="Y125" i="96"/>
  <c r="Z125" i="96"/>
  <c r="V126" i="96"/>
  <c r="Y126" i="96"/>
  <c r="Z126" i="96"/>
  <c r="V127" i="96"/>
  <c r="Y127" i="96"/>
  <c r="Z127" i="96"/>
  <c r="V128" i="96"/>
  <c r="Y128" i="96"/>
  <c r="Z128" i="96"/>
  <c r="V129" i="96"/>
  <c r="Y129" i="96"/>
  <c r="Z129" i="96"/>
  <c r="V130" i="96"/>
  <c r="Y130" i="96"/>
  <c r="Z130" i="96"/>
  <c r="V131" i="96"/>
  <c r="Y131" i="96"/>
  <c r="Z131" i="96"/>
  <c r="V132" i="96"/>
  <c r="Y132" i="96"/>
  <c r="Z132" i="96"/>
  <c r="V133" i="96"/>
  <c r="Y133" i="96"/>
  <c r="Z133" i="96"/>
  <c r="V134" i="96"/>
  <c r="Y134" i="96"/>
  <c r="Z134" i="96"/>
  <c r="V135" i="96"/>
  <c r="Y135" i="96"/>
  <c r="Z135" i="96"/>
  <c r="V136" i="96"/>
  <c r="Y136" i="96"/>
  <c r="Z136" i="96"/>
  <c r="V137" i="96"/>
  <c r="Y137" i="96"/>
  <c r="Z137" i="96"/>
  <c r="V138" i="96"/>
  <c r="Y138" i="96"/>
  <c r="Z138" i="96"/>
  <c r="V139" i="96"/>
  <c r="Y139" i="96"/>
  <c r="Z139" i="96"/>
  <c r="V140" i="96"/>
  <c r="Y140" i="96"/>
  <c r="Z140" i="96"/>
  <c r="V141" i="96"/>
  <c r="Y141" i="96"/>
  <c r="Z141" i="96"/>
  <c r="V142" i="96"/>
  <c r="Y142" i="96"/>
  <c r="Z142" i="96"/>
  <c r="V143" i="96"/>
  <c r="Y143" i="96"/>
  <c r="Z143" i="96"/>
  <c r="V144" i="96"/>
  <c r="Y144" i="96"/>
  <c r="Z144" i="96"/>
  <c r="V145" i="96"/>
  <c r="Y145" i="96"/>
  <c r="Z145" i="96"/>
  <c r="V146" i="96"/>
  <c r="Y146" i="96"/>
  <c r="Z146" i="96"/>
  <c r="V147" i="96"/>
  <c r="Y147" i="96"/>
  <c r="Z147" i="96"/>
  <c r="V148" i="96"/>
  <c r="Y148" i="96"/>
  <c r="Z148" i="96"/>
  <c r="V149" i="96"/>
  <c r="B18" i="96"/>
  <c r="B17" i="96" s="1"/>
  <c r="B18" i="94"/>
  <c r="B17" i="94" s="1"/>
  <c r="V67" i="94"/>
  <c r="V68" i="94"/>
  <c r="V69" i="94"/>
  <c r="V70" i="94"/>
  <c r="V71" i="94"/>
  <c r="V72" i="94"/>
  <c r="V73" i="94"/>
  <c r="V74" i="94"/>
  <c r="V75" i="94"/>
  <c r="V76" i="94"/>
  <c r="V77" i="94"/>
  <c r="V78" i="94"/>
  <c r="V79" i="94"/>
  <c r="V80" i="94"/>
  <c r="V81" i="94"/>
  <c r="V82" i="94"/>
  <c r="V83" i="94"/>
  <c r="V84" i="94"/>
  <c r="V85" i="94"/>
  <c r="V86" i="94"/>
  <c r="V87" i="94"/>
  <c r="V88" i="94"/>
  <c r="V89" i="94"/>
  <c r="V90" i="94"/>
  <c r="V91" i="94"/>
  <c r="V92" i="94"/>
  <c r="V93" i="94"/>
  <c r="V94" i="94"/>
  <c r="V95" i="94"/>
  <c r="V96" i="94"/>
  <c r="V97" i="94"/>
  <c r="V98" i="94"/>
  <c r="V99" i="94"/>
  <c r="V100" i="94"/>
  <c r="V101" i="94"/>
  <c r="V102" i="94"/>
  <c r="V103" i="94"/>
  <c r="V104" i="94"/>
  <c r="V105" i="94"/>
  <c r="V106" i="94"/>
  <c r="V107" i="94"/>
  <c r="V108" i="94"/>
  <c r="V109" i="94"/>
  <c r="V110" i="94"/>
  <c r="V111" i="94"/>
  <c r="V112" i="94"/>
  <c r="V113" i="94"/>
  <c r="V114" i="94"/>
  <c r="V115" i="94"/>
  <c r="V116" i="94"/>
  <c r="V117" i="94"/>
  <c r="V118" i="94"/>
  <c r="V119" i="94"/>
  <c r="V120" i="94"/>
  <c r="V121" i="94"/>
  <c r="V122" i="94"/>
  <c r="V123" i="94"/>
  <c r="V124" i="94"/>
  <c r="V125" i="94"/>
  <c r="V126" i="94"/>
  <c r="V127" i="94"/>
  <c r="V128" i="94"/>
  <c r="V129" i="94"/>
  <c r="V130" i="94"/>
  <c r="V131" i="94"/>
  <c r="V132" i="94"/>
  <c r="V133" i="94"/>
  <c r="V134" i="94"/>
  <c r="V135" i="94"/>
  <c r="V136" i="94"/>
  <c r="V137" i="94"/>
  <c r="V138" i="94"/>
  <c r="V139" i="94"/>
  <c r="V140" i="94"/>
  <c r="V141" i="94"/>
  <c r="V142" i="94"/>
  <c r="V143" i="94"/>
  <c r="V144" i="94"/>
  <c r="V145" i="94"/>
  <c r="V146" i="94"/>
  <c r="V147" i="94"/>
  <c r="V148" i="94"/>
  <c r="V149" i="94"/>
  <c r="V65" i="94"/>
  <c r="V66" i="94"/>
  <c r="Z67" i="94"/>
  <c r="AA67" i="94"/>
  <c r="Z68" i="94"/>
  <c r="AA68" i="94"/>
  <c r="Z69" i="94"/>
  <c r="AA69" i="94"/>
  <c r="Z71" i="94"/>
  <c r="AA71" i="94"/>
  <c r="Z72" i="94"/>
  <c r="AA72" i="94"/>
  <c r="Z73" i="94"/>
  <c r="AA73" i="94"/>
  <c r="Z74" i="94"/>
  <c r="AA74" i="94"/>
  <c r="Z75" i="94"/>
  <c r="AA75" i="94"/>
  <c r="Z76" i="94"/>
  <c r="AA76" i="94"/>
  <c r="Z77" i="94"/>
  <c r="AA77" i="94"/>
  <c r="Z78" i="94"/>
  <c r="AA78" i="94"/>
  <c r="Z79" i="94"/>
  <c r="AA79" i="94"/>
  <c r="Z80" i="94"/>
  <c r="AA80" i="94"/>
  <c r="Z82" i="94"/>
  <c r="AA82" i="94"/>
  <c r="Z83" i="94"/>
  <c r="AA83" i="94"/>
  <c r="Z84" i="94"/>
  <c r="AA84" i="94"/>
  <c r="Z85" i="94"/>
  <c r="AA85" i="94"/>
  <c r="Z86" i="94"/>
  <c r="AA86" i="94"/>
  <c r="Z87" i="94"/>
  <c r="AA87" i="94"/>
  <c r="Z88" i="94"/>
  <c r="AA88" i="94"/>
  <c r="Z89" i="94"/>
  <c r="AA89" i="94"/>
  <c r="Z90" i="94"/>
  <c r="AA90" i="94"/>
  <c r="Z91" i="94"/>
  <c r="AA91" i="94"/>
  <c r="Z92" i="94"/>
  <c r="AA92" i="94"/>
  <c r="Z93" i="94"/>
  <c r="AA93" i="94"/>
  <c r="Z94" i="94"/>
  <c r="AA94" i="94"/>
  <c r="Z95" i="94"/>
  <c r="AA95" i="94"/>
  <c r="Z96" i="94"/>
  <c r="AA96" i="94"/>
  <c r="Z97" i="94"/>
  <c r="AA97" i="94"/>
  <c r="Z98" i="94"/>
  <c r="AA98" i="94"/>
  <c r="Z99" i="94"/>
  <c r="AA99" i="94"/>
  <c r="Z100" i="94"/>
  <c r="AA100" i="94"/>
  <c r="Z101" i="94"/>
  <c r="AA101" i="94"/>
  <c r="Z102" i="94"/>
  <c r="AA102" i="94"/>
  <c r="Z103" i="94"/>
  <c r="AA103" i="94"/>
  <c r="Z104" i="94"/>
  <c r="AA104" i="94"/>
  <c r="Z105" i="94"/>
  <c r="AA105" i="94"/>
  <c r="Z106" i="94"/>
  <c r="AA106" i="94"/>
  <c r="Z107" i="94"/>
  <c r="AA107" i="94"/>
  <c r="Z108" i="94"/>
  <c r="AA108" i="94"/>
  <c r="Z109" i="94"/>
  <c r="AA109" i="94"/>
  <c r="Z110" i="94"/>
  <c r="AA110" i="94"/>
  <c r="Z111" i="94"/>
  <c r="AA111" i="94"/>
  <c r="Z112" i="94"/>
  <c r="AA112" i="94"/>
  <c r="Z113" i="94"/>
  <c r="AA113" i="94"/>
  <c r="Z115" i="94"/>
  <c r="AA115" i="94"/>
  <c r="Z116" i="94"/>
  <c r="AA116" i="94"/>
  <c r="Z117" i="94"/>
  <c r="AA117" i="94"/>
  <c r="Z118" i="94"/>
  <c r="AA118" i="94"/>
  <c r="Z119" i="94"/>
  <c r="AA119" i="94"/>
  <c r="Z120" i="94"/>
  <c r="AA120" i="94"/>
  <c r="Z121" i="94"/>
  <c r="AA121" i="94"/>
  <c r="Z122" i="94"/>
  <c r="AA122" i="94"/>
  <c r="Z124" i="94"/>
  <c r="AA124" i="94"/>
  <c r="Z126" i="94"/>
  <c r="AA126" i="94"/>
  <c r="Z127" i="94"/>
  <c r="AA127" i="94"/>
  <c r="Z128" i="94"/>
  <c r="AA128" i="94"/>
  <c r="Z129" i="94"/>
  <c r="AA129" i="94"/>
  <c r="Z130" i="94"/>
  <c r="AA130" i="94"/>
  <c r="Z131" i="94"/>
  <c r="AA131" i="94"/>
  <c r="Z132" i="94"/>
  <c r="AA132" i="94"/>
  <c r="Z133" i="94"/>
  <c r="AA133" i="94"/>
  <c r="Z134" i="94"/>
  <c r="AA134" i="94"/>
  <c r="Z135" i="94"/>
  <c r="AA135" i="94"/>
  <c r="Z136" i="94"/>
  <c r="AA136" i="94"/>
  <c r="Z137" i="94"/>
  <c r="AA137" i="94"/>
  <c r="Z138" i="94"/>
  <c r="AA138" i="94"/>
  <c r="Z139" i="94"/>
  <c r="AA139" i="94"/>
  <c r="Z140" i="94"/>
  <c r="AA140" i="94"/>
  <c r="Z141" i="94"/>
  <c r="AA141" i="94"/>
  <c r="Z142" i="94"/>
  <c r="AA142" i="94"/>
  <c r="Z143" i="94"/>
  <c r="AA143" i="94"/>
  <c r="Z146" i="94"/>
  <c r="AA146" i="94"/>
  <c r="Z147" i="94"/>
  <c r="AA147" i="94"/>
  <c r="Z148" i="94"/>
  <c r="AA148" i="94"/>
  <c r="Z149" i="94"/>
  <c r="AA149" i="94"/>
  <c r="K18" i="100" l="1"/>
  <c r="L18" i="100" s="1"/>
  <c r="M18" i="100" s="1"/>
  <c r="N18" i="100" s="1"/>
  <c r="O18" i="100" s="1"/>
  <c r="P18" i="100" s="1"/>
  <c r="Q18" i="100" s="1"/>
  <c r="R18" i="100" s="1"/>
  <c r="S18" i="100" s="1"/>
  <c r="T18" i="100" s="1"/>
  <c r="U18" i="100" s="1"/>
  <c r="I9" i="100"/>
  <c r="K18" i="96" l="1"/>
  <c r="L18" i="96" s="1"/>
  <c r="M18" i="96" s="1"/>
  <c r="N18" i="96" s="1"/>
  <c r="O18" i="96" s="1"/>
  <c r="P18" i="96" s="1"/>
  <c r="Q18" i="96" s="1"/>
  <c r="R18" i="96" s="1"/>
  <c r="S18" i="96" s="1"/>
  <c r="T18" i="96" s="1"/>
  <c r="U18" i="96" s="1"/>
  <c r="M18" i="95"/>
  <c r="N18" i="95" s="1"/>
  <c r="O18" i="95" s="1"/>
  <c r="P18" i="95" s="1"/>
  <c r="Q18" i="95" s="1"/>
  <c r="R18" i="95" s="1"/>
  <c r="S18" i="95" s="1"/>
  <c r="T18" i="95" s="1"/>
  <c r="U18" i="95" s="1"/>
  <c r="K18" i="95"/>
  <c r="L18" i="95" s="1"/>
  <c r="I9" i="95"/>
  <c r="AA65" i="94"/>
  <c r="Z65" i="94"/>
  <c r="AA64" i="94"/>
  <c r="Z64" i="94"/>
  <c r="V64" i="94"/>
  <c r="AA63" i="94"/>
  <c r="Z63" i="94"/>
  <c r="V63" i="94"/>
  <c r="V62" i="94"/>
  <c r="V61" i="94"/>
  <c r="V60" i="94"/>
  <c r="V59" i="94"/>
  <c r="V58" i="94"/>
  <c r="V57" i="94"/>
  <c r="V56" i="94"/>
  <c r="V55" i="94"/>
  <c r="V54" i="94"/>
  <c r="V53" i="94"/>
  <c r="V52" i="94"/>
  <c r="V51" i="94"/>
  <c r="V50" i="94"/>
  <c r="V49" i="94"/>
  <c r="V48" i="94"/>
  <c r="V47" i="94"/>
  <c r="V46" i="94"/>
  <c r="V45" i="94"/>
  <c r="V44" i="94"/>
  <c r="V43" i="94"/>
  <c r="V42" i="94"/>
  <c r="V41" i="94"/>
  <c r="V40" i="94"/>
  <c r="V39" i="94"/>
  <c r="V38" i="94"/>
  <c r="V37" i="94"/>
  <c r="V36" i="94"/>
  <c r="V35" i="94"/>
  <c r="V34" i="94"/>
  <c r="V33" i="94"/>
  <c r="V32" i="94"/>
  <c r="AA31" i="94"/>
  <c r="Z31" i="94"/>
  <c r="V31" i="94"/>
  <c r="AA30" i="94"/>
  <c r="Z30" i="94"/>
  <c r="V30" i="94"/>
  <c r="AA29" i="94"/>
  <c r="Z29" i="94"/>
  <c r="V29" i="94"/>
  <c r="V28" i="94"/>
  <c r="V27" i="94"/>
  <c r="AA26" i="94"/>
  <c r="Z26" i="94"/>
  <c r="V26" i="94"/>
  <c r="AA25" i="94"/>
  <c r="Z25" i="94"/>
  <c r="V25" i="94"/>
  <c r="AA24" i="94"/>
  <c r="Z24" i="94"/>
  <c r="V24" i="94"/>
  <c r="AA23" i="94"/>
  <c r="Z23" i="94"/>
  <c r="V23" i="94"/>
  <c r="AA22" i="94"/>
  <c r="Z22" i="94"/>
  <c r="V22" i="94"/>
  <c r="AA21" i="94"/>
  <c r="Z21" i="94"/>
  <c r="V21" i="94"/>
  <c r="K18" i="94"/>
  <c r="L18" i="94" s="1"/>
  <c r="M18" i="94" s="1"/>
  <c r="N18" i="94" s="1"/>
  <c r="O18" i="94" s="1"/>
  <c r="P18" i="94" s="1"/>
  <c r="Q18" i="94" s="1"/>
  <c r="R18" i="94" s="1"/>
  <c r="S18" i="94" s="1"/>
  <c r="T18" i="94" s="1"/>
  <c r="U18" i="94" s="1"/>
  <c r="I9" i="94" l="1"/>
  <c r="AD24" i="94"/>
  <c r="AD28" i="94"/>
  <c r="AD32" i="94"/>
  <c r="AD36" i="94"/>
  <c r="AD40" i="94"/>
  <c r="AD44" i="94"/>
  <c r="AD48" i="94"/>
  <c r="AD52" i="94"/>
  <c r="AD56" i="94"/>
  <c r="AD25" i="94"/>
  <c r="AD29" i="94"/>
  <c r="AD33" i="94"/>
  <c r="AD37" i="94"/>
  <c r="AD41" i="94"/>
  <c r="AD45" i="94"/>
  <c r="AD49" i="94"/>
  <c r="AD53" i="94"/>
  <c r="AD57" i="94"/>
  <c r="AD22" i="94"/>
  <c r="AD26" i="94"/>
  <c r="AD30" i="94"/>
  <c r="AD34" i="94"/>
  <c r="AD38" i="94"/>
  <c r="AD42" i="94"/>
  <c r="AD46" i="94"/>
  <c r="AD50" i="94"/>
  <c r="AD54" i="94"/>
  <c r="AD58" i="94"/>
  <c r="AD21" i="94"/>
  <c r="AD23" i="94"/>
  <c r="AD27" i="94"/>
  <c r="AD31" i="94"/>
  <c r="AD35" i="94"/>
  <c r="AD39" i="94"/>
  <c r="AD43" i="94"/>
  <c r="AD47" i="94"/>
  <c r="AD51" i="94"/>
  <c r="AD55" i="94"/>
  <c r="AD59" i="94"/>
  <c r="I9" i="96"/>
  <c r="AD22" i="96"/>
  <c r="AD26" i="96"/>
  <c r="AD30" i="96"/>
  <c r="AD34" i="96"/>
  <c r="AD38" i="96"/>
  <c r="AD42" i="96"/>
  <c r="AD46" i="96"/>
  <c r="AD50" i="96"/>
  <c r="AD54" i="96"/>
  <c r="AD58" i="96"/>
  <c r="AD21" i="96"/>
  <c r="AD24" i="96"/>
  <c r="AD32" i="96"/>
  <c r="AD40" i="96"/>
  <c r="AD44" i="96"/>
  <c r="AD56" i="96"/>
  <c r="AD25" i="96"/>
  <c r="AD33" i="96"/>
  <c r="AD45" i="96"/>
  <c r="AD53" i="96"/>
  <c r="AD23" i="96"/>
  <c r="AD27" i="96"/>
  <c r="AD31" i="96"/>
  <c r="AD35" i="96"/>
  <c r="AD39" i="96"/>
  <c r="AD43" i="96"/>
  <c r="AD47" i="96"/>
  <c r="AD51" i="96"/>
  <c r="AD55" i="96"/>
  <c r="AD59" i="96"/>
  <c r="AD28" i="96"/>
  <c r="AD36" i="96"/>
  <c r="AD48" i="96"/>
  <c r="AD52" i="96"/>
  <c r="AD29" i="96"/>
  <c r="AD37" i="96"/>
  <c r="AD41" i="96"/>
  <c r="AD49" i="96"/>
  <c r="AD57" i="96"/>
  <c r="Z145" i="94"/>
  <c r="Z62" i="94"/>
  <c r="Z27" i="94"/>
  <c r="Z28" i="94" l="1"/>
  <c r="Z32" i="94"/>
  <c r="Z33" i="94" l="1"/>
  <c r="Z42" i="94"/>
  <c r="Z34" i="94" l="1"/>
  <c r="Z35" i="94" s="1"/>
  <c r="Z40" i="94"/>
  <c r="Z38" i="94" l="1"/>
  <c r="Z36" i="94"/>
  <c r="Z37" i="94" s="1"/>
  <c r="Z41" i="94"/>
  <c r="Z39" i="94" l="1"/>
  <c r="Z43" i="94"/>
  <c r="Z44" i="94"/>
  <c r="Z61" i="94"/>
  <c r="Z45" i="94" l="1"/>
  <c r="Z46" i="94" s="1"/>
  <c r="Z54" i="94"/>
  <c r="Z47" i="94" l="1"/>
  <c r="Z48" i="94"/>
  <c r="Z49" i="94" l="1"/>
  <c r="Z50" i="94" l="1"/>
  <c r="Z53" i="94" s="1"/>
  <c r="Z60" i="94" s="1"/>
  <c r="Z56" i="94"/>
  <c r="Z51" i="94" l="1"/>
  <c r="Z58" i="94" s="1"/>
  <c r="Z52" i="94"/>
  <c r="Z59" i="94" s="1"/>
  <c r="Z66" i="94" s="1"/>
  <c r="Z57" i="94" l="1"/>
  <c r="Z55" i="94"/>
  <c r="Z70" i="94"/>
  <c r="Z81" i="94" s="1"/>
  <c r="Z114" i="94" l="1"/>
  <c r="Z123" i="94" s="1"/>
  <c r="Z125" i="94" l="1"/>
  <c r="Z144" i="94" s="1"/>
  <c r="W119" i="96" l="1"/>
  <c r="X119" i="96" s="1"/>
  <c r="W123" i="96"/>
  <c r="X123" i="96" s="1"/>
  <c r="W127" i="96"/>
  <c r="X127" i="96" s="1"/>
  <c r="W131" i="96"/>
  <c r="X131" i="96" s="1"/>
  <c r="W135" i="96"/>
  <c r="X135" i="96" s="1"/>
  <c r="W139" i="96"/>
  <c r="X139" i="96" s="1"/>
  <c r="W143" i="96"/>
  <c r="X143" i="96" s="1"/>
  <c r="W147" i="96"/>
  <c r="X147" i="96" s="1"/>
  <c r="J4" i="100"/>
  <c r="J4" i="95"/>
  <c r="J4" i="94"/>
  <c r="W116" i="96"/>
  <c r="X116" i="96" s="1"/>
  <c r="W120" i="96"/>
  <c r="X120" i="96" s="1"/>
  <c r="W124" i="96"/>
  <c r="X124" i="96" s="1"/>
  <c r="W128" i="96"/>
  <c r="X128" i="96" s="1"/>
  <c r="W132" i="96"/>
  <c r="X132" i="96" s="1"/>
  <c r="W136" i="96"/>
  <c r="X136" i="96" s="1"/>
  <c r="W140" i="96"/>
  <c r="X140" i="96" s="1"/>
  <c r="W144" i="96"/>
  <c r="X144" i="96" s="1"/>
  <c r="W148" i="96"/>
  <c r="X148" i="96" s="1"/>
  <c r="W117" i="96"/>
  <c r="X117" i="96" s="1"/>
  <c r="W121" i="96"/>
  <c r="X121" i="96" s="1"/>
  <c r="W125" i="96"/>
  <c r="X125" i="96" s="1"/>
  <c r="W129" i="96"/>
  <c r="X129" i="96" s="1"/>
  <c r="W118" i="96"/>
  <c r="X118" i="96" s="1"/>
  <c r="W133" i="96"/>
  <c r="X133" i="96" s="1"/>
  <c r="W141" i="96"/>
  <c r="X141" i="96" s="1"/>
  <c r="W149" i="96"/>
  <c r="X149" i="96" s="1"/>
  <c r="J4" i="96"/>
  <c r="W122" i="96"/>
  <c r="X122" i="96" s="1"/>
  <c r="W134" i="96"/>
  <c r="X134" i="96" s="1"/>
  <c r="W142" i="96"/>
  <c r="X142" i="96" s="1"/>
  <c r="W126" i="96"/>
  <c r="X126" i="96" s="1"/>
  <c r="W137" i="96"/>
  <c r="X137" i="96" s="1"/>
  <c r="W145" i="96"/>
  <c r="X145" i="96" s="1"/>
  <c r="W130" i="96"/>
  <c r="X130" i="96" s="1"/>
  <c r="W138" i="96"/>
  <c r="X138" i="96" s="1"/>
  <c r="W146" i="96"/>
  <c r="X146" i="96" s="1"/>
  <c r="W83" i="94" l="1"/>
  <c r="X83" i="94" s="1"/>
  <c r="Y83" i="94" s="1"/>
  <c r="W129" i="94"/>
  <c r="X129" i="94" s="1"/>
  <c r="Y129" i="94" s="1"/>
  <c r="W126" i="94"/>
  <c r="X126" i="94" s="1"/>
  <c r="Y126" i="94" s="1"/>
  <c r="W78" i="94"/>
  <c r="X78" i="94" s="1"/>
  <c r="Y78" i="94" s="1"/>
  <c r="W145" i="94"/>
  <c r="X145" i="94" s="1"/>
  <c r="Y145" i="94" s="1"/>
  <c r="W81" i="94"/>
  <c r="X81" i="94" s="1"/>
  <c r="Y81" i="94" s="1"/>
  <c r="W120" i="94"/>
  <c r="X120" i="94" s="1"/>
  <c r="Y120" i="94" s="1"/>
  <c r="W98" i="94"/>
  <c r="X98" i="94" s="1"/>
  <c r="Y98" i="94" s="1"/>
  <c r="W95" i="94"/>
  <c r="X95" i="94" s="1"/>
  <c r="Y95" i="94" s="1"/>
  <c r="W86" i="94"/>
  <c r="X86" i="94" s="1"/>
  <c r="Y86" i="94" s="1"/>
  <c r="W93" i="94"/>
  <c r="X93" i="94" s="1"/>
  <c r="Y93" i="94" s="1"/>
  <c r="W132" i="94"/>
  <c r="X132" i="94" s="1"/>
  <c r="Y132" i="94" s="1"/>
  <c r="W68" i="94"/>
  <c r="X68" i="94" s="1"/>
  <c r="Y68" i="94" s="1"/>
  <c r="W107" i="94"/>
  <c r="X107" i="94" s="1"/>
  <c r="Y107" i="94" s="1"/>
  <c r="W118" i="94"/>
  <c r="X118" i="94" s="1"/>
  <c r="Y118" i="94" s="1"/>
  <c r="W105" i="94"/>
  <c r="X105" i="94" s="1"/>
  <c r="Y105" i="94" s="1"/>
  <c r="W144" i="94"/>
  <c r="X144" i="94" s="1"/>
  <c r="Y144" i="94" s="1"/>
  <c r="W80" i="94"/>
  <c r="X80" i="94" s="1"/>
  <c r="Y80" i="94" s="1"/>
  <c r="W119" i="94"/>
  <c r="X119" i="94" s="1"/>
  <c r="Y119" i="94" s="1"/>
  <c r="W138" i="94"/>
  <c r="X138" i="94" s="1"/>
  <c r="Y138" i="94" s="1"/>
  <c r="W117" i="94"/>
  <c r="X117" i="94" s="1"/>
  <c r="Y117" i="94" s="1"/>
  <c r="W90" i="94"/>
  <c r="X90" i="94" s="1"/>
  <c r="Y90" i="94" s="1"/>
  <c r="W92" i="94"/>
  <c r="X92" i="94" s="1"/>
  <c r="Y92" i="94" s="1"/>
  <c r="W131" i="94"/>
  <c r="X131" i="94" s="1"/>
  <c r="Y131" i="94" s="1"/>
  <c r="W67" i="94"/>
  <c r="X67" i="94" s="1"/>
  <c r="Y67" i="94" s="1"/>
  <c r="W104" i="94"/>
  <c r="X104" i="94" s="1"/>
  <c r="Y104" i="94" s="1"/>
  <c r="W143" i="94"/>
  <c r="X143" i="94" s="1"/>
  <c r="Y143" i="94" s="1"/>
  <c r="W79" i="94"/>
  <c r="X79" i="94" s="1"/>
  <c r="Y79" i="94" s="1"/>
  <c r="W141" i="94"/>
  <c r="X141" i="94" s="1"/>
  <c r="Y141" i="94" s="1"/>
  <c r="W77" i="94"/>
  <c r="X77" i="94" s="1"/>
  <c r="Y77" i="94" s="1"/>
  <c r="W116" i="94"/>
  <c r="X116" i="94" s="1"/>
  <c r="Y116" i="94" s="1"/>
  <c r="W82" i="94"/>
  <c r="X82" i="94" s="1"/>
  <c r="Y82" i="94" s="1"/>
  <c r="W91" i="94"/>
  <c r="X91" i="94" s="1"/>
  <c r="Y91" i="94" s="1"/>
  <c r="W74" i="94"/>
  <c r="X74" i="94" s="1"/>
  <c r="Y74" i="94" s="1"/>
  <c r="W89" i="94"/>
  <c r="X89" i="94" s="1"/>
  <c r="Y89" i="94" s="1"/>
  <c r="W128" i="94"/>
  <c r="X128" i="94" s="1"/>
  <c r="Y128" i="94" s="1"/>
  <c r="W122" i="94"/>
  <c r="X122" i="94" s="1"/>
  <c r="Y122" i="94" s="1"/>
  <c r="W103" i="94"/>
  <c r="X103" i="94" s="1"/>
  <c r="Y103" i="94" s="1"/>
  <c r="W106" i="94"/>
  <c r="X106" i="94" s="1"/>
  <c r="Y106" i="94" s="1"/>
  <c r="W101" i="94"/>
  <c r="X101" i="94" s="1"/>
  <c r="Y101" i="94" s="1"/>
  <c r="W140" i="94"/>
  <c r="X140" i="94" s="1"/>
  <c r="Y140" i="94" s="1"/>
  <c r="W76" i="94"/>
  <c r="X76" i="94" s="1"/>
  <c r="Y76" i="94" s="1"/>
  <c r="W115" i="94"/>
  <c r="X115" i="94" s="1"/>
  <c r="Y115" i="94" s="1"/>
  <c r="W113" i="94"/>
  <c r="X113" i="94" s="1"/>
  <c r="Y113" i="94" s="1"/>
  <c r="W88" i="94"/>
  <c r="X88" i="94" s="1"/>
  <c r="Y88" i="94" s="1"/>
  <c r="W146" i="94"/>
  <c r="X146" i="94" s="1"/>
  <c r="Y146" i="94" s="1"/>
  <c r="W125" i="94"/>
  <c r="X125" i="94" s="1"/>
  <c r="Y125" i="94" s="1"/>
  <c r="W114" i="94"/>
  <c r="X114" i="94" s="1"/>
  <c r="Y114" i="94" s="1"/>
  <c r="W100" i="94"/>
  <c r="X100" i="94" s="1"/>
  <c r="Y100" i="94" s="1"/>
  <c r="W139" i="94"/>
  <c r="X139" i="94" s="1"/>
  <c r="Y139" i="94" s="1"/>
  <c r="W75" i="94"/>
  <c r="X75" i="94" s="1"/>
  <c r="Y75" i="94" s="1"/>
  <c r="W137" i="94"/>
  <c r="X137" i="94" s="1"/>
  <c r="Y137" i="94" s="1"/>
  <c r="W73" i="94"/>
  <c r="X73" i="94" s="1"/>
  <c r="Y73" i="94" s="1"/>
  <c r="W112" i="94"/>
  <c r="X112" i="94" s="1"/>
  <c r="Y112" i="94" s="1"/>
  <c r="W70" i="94"/>
  <c r="X70" i="94" s="1"/>
  <c r="Y70" i="94" s="1"/>
  <c r="W87" i="94"/>
  <c r="X87" i="94" s="1"/>
  <c r="Y87" i="94" s="1"/>
  <c r="W149" i="94"/>
  <c r="X149" i="94" s="1"/>
  <c r="Y149" i="94" s="1"/>
  <c r="W85" i="94"/>
  <c r="X85" i="94" s="1"/>
  <c r="Y85" i="94" s="1"/>
  <c r="W124" i="94"/>
  <c r="X124" i="94" s="1"/>
  <c r="Y124" i="94" s="1"/>
  <c r="W110" i="94"/>
  <c r="X110" i="94" s="1"/>
  <c r="Y110" i="94" s="1"/>
  <c r="W99" i="94"/>
  <c r="X99" i="94" s="1"/>
  <c r="Y99" i="94" s="1"/>
  <c r="W130" i="94"/>
  <c r="X130" i="94" s="1"/>
  <c r="Y130" i="94" s="1"/>
  <c r="W127" i="94"/>
  <c r="X127" i="94" s="1"/>
  <c r="Y127" i="94" s="1"/>
  <c r="W94" i="94"/>
  <c r="X94" i="94" s="1"/>
  <c r="Y94" i="94" s="1"/>
  <c r="W97" i="94"/>
  <c r="X97" i="94" s="1"/>
  <c r="Y97" i="94" s="1"/>
  <c r="W136" i="94"/>
  <c r="X136" i="94" s="1"/>
  <c r="Y136" i="94" s="1"/>
  <c r="W72" i="94"/>
  <c r="X72" i="94" s="1"/>
  <c r="Y72" i="94" s="1"/>
  <c r="W111" i="94"/>
  <c r="X111" i="94" s="1"/>
  <c r="Y111" i="94" s="1"/>
  <c r="W134" i="94"/>
  <c r="X134" i="94" s="1"/>
  <c r="Y134" i="94" s="1"/>
  <c r="W109" i="94"/>
  <c r="X109" i="94" s="1"/>
  <c r="Y109" i="94" s="1"/>
  <c r="W148" i="94"/>
  <c r="X148" i="94" s="1"/>
  <c r="Y148" i="94" s="1"/>
  <c r="W84" i="94"/>
  <c r="X84" i="94" s="1"/>
  <c r="Y84" i="94" s="1"/>
  <c r="W123" i="94"/>
  <c r="X123" i="94" s="1"/>
  <c r="Y123" i="94" s="1"/>
  <c r="W142" i="94"/>
  <c r="X142" i="94" s="1"/>
  <c r="Y142" i="94" s="1"/>
  <c r="W121" i="94"/>
  <c r="X121" i="94" s="1"/>
  <c r="Y121" i="94" s="1"/>
  <c r="W102" i="94"/>
  <c r="X102" i="94" s="1"/>
  <c r="Y102" i="94" s="1"/>
  <c r="W96" i="94"/>
  <c r="X96" i="94" s="1"/>
  <c r="Y96" i="94" s="1"/>
  <c r="W135" i="94"/>
  <c r="X135" i="94" s="1"/>
  <c r="Y135" i="94" s="1"/>
  <c r="W71" i="94"/>
  <c r="X71" i="94" s="1"/>
  <c r="Y71" i="94" s="1"/>
  <c r="W133" i="94"/>
  <c r="X133" i="94" s="1"/>
  <c r="Y133" i="94" s="1"/>
  <c r="W69" i="94"/>
  <c r="X69" i="94" s="1"/>
  <c r="Y69" i="94" s="1"/>
  <c r="W108" i="94"/>
  <c r="X108" i="94" s="1"/>
  <c r="Y108" i="94" s="1"/>
  <c r="W147" i="94"/>
  <c r="X147" i="94" s="1"/>
  <c r="Y147" i="94" s="1"/>
  <c r="W66" i="94"/>
  <c r="X66" i="94" s="1"/>
  <c r="Y66" i="94" s="1"/>
  <c r="W61" i="94"/>
  <c r="X61" i="94" s="1"/>
  <c r="Y61" i="94" s="1"/>
  <c r="W64" i="94"/>
  <c r="X64" i="94" s="1"/>
  <c r="Y64" i="94" s="1"/>
  <c r="W62" i="94"/>
  <c r="X62" i="94" s="1"/>
  <c r="Y62" i="94" s="1"/>
  <c r="W65" i="94"/>
  <c r="X65" i="94" s="1"/>
  <c r="Y65" i="94" s="1"/>
  <c r="W63" i="94"/>
  <c r="X63" i="94" s="1"/>
  <c r="Y63" i="94" s="1"/>
  <c r="W56" i="94" l="1"/>
  <c r="X56" i="94" s="1"/>
  <c r="Y56" i="94" s="1"/>
  <c r="W27" i="94"/>
  <c r="X27" i="94" s="1"/>
  <c r="Y27" i="94" s="1"/>
  <c r="W22" i="94"/>
  <c r="X22" i="94" s="1"/>
  <c r="Y22" i="94" s="1"/>
  <c r="W59" i="94"/>
  <c r="X59" i="94" s="1"/>
  <c r="Y59" i="94" s="1"/>
  <c r="W57" i="94"/>
  <c r="X57" i="94" s="1"/>
  <c r="Y57" i="94" s="1"/>
  <c r="W26" i="94"/>
  <c r="X26" i="94" s="1"/>
  <c r="Y26" i="94" s="1"/>
  <c r="W58" i="94"/>
  <c r="X58" i="94" s="1"/>
  <c r="Y58" i="94" s="1"/>
  <c r="W24" i="94"/>
  <c r="X24" i="94" s="1"/>
  <c r="Y24" i="94" s="1"/>
  <c r="W51" i="94"/>
  <c r="X51" i="94" s="1"/>
  <c r="Y51" i="94" s="1"/>
  <c r="W23" i="94"/>
  <c r="X23" i="94" s="1"/>
  <c r="Y23" i="94" s="1"/>
  <c r="W60" i="94"/>
  <c r="X60" i="94" s="1"/>
  <c r="Y60" i="94" s="1"/>
  <c r="W25" i="94"/>
  <c r="X25" i="94" s="1"/>
  <c r="Y25" i="94" s="1"/>
  <c r="W54" i="94"/>
  <c r="X54" i="94" s="1"/>
  <c r="Y54" i="94" s="1"/>
  <c r="AA32" i="94"/>
  <c r="W39" i="94" l="1"/>
  <c r="X39" i="94" s="1"/>
  <c r="Y39" i="94" s="1"/>
  <c r="W52" i="94"/>
  <c r="X52" i="94" s="1"/>
  <c r="Y52" i="94" s="1"/>
  <c r="W43" i="94"/>
  <c r="X43" i="94" s="1"/>
  <c r="Y43" i="94" s="1"/>
  <c r="W36" i="94"/>
  <c r="X36" i="94" s="1"/>
  <c r="Y36" i="94" s="1"/>
  <c r="W45" i="94"/>
  <c r="X45" i="94" s="1"/>
  <c r="Y45" i="94" s="1"/>
  <c r="W31" i="94"/>
  <c r="X31" i="94" s="1"/>
  <c r="Y31" i="94" s="1"/>
  <c r="W40" i="94"/>
  <c r="X40" i="94" s="1"/>
  <c r="Y40" i="94" s="1"/>
  <c r="W50" i="94"/>
  <c r="X50" i="94" s="1"/>
  <c r="Y50" i="94" s="1"/>
  <c r="W49" i="94"/>
  <c r="X49" i="94" s="1"/>
  <c r="Y49" i="94" s="1"/>
  <c r="W53" i="94"/>
  <c r="X53" i="94" s="1"/>
  <c r="Y53" i="94" s="1"/>
  <c r="W41" i="94"/>
  <c r="X41" i="94" s="1"/>
  <c r="Y41" i="94" s="1"/>
  <c r="W32" i="94"/>
  <c r="X32" i="94" s="1"/>
  <c r="Y32" i="94" s="1"/>
  <c r="W37" i="94"/>
  <c r="X37" i="94" s="1"/>
  <c r="Y37" i="94" s="1"/>
  <c r="W35" i="94"/>
  <c r="X35" i="94" s="1"/>
  <c r="Y35" i="94" s="1"/>
  <c r="W28" i="94"/>
  <c r="X28" i="94" s="1"/>
  <c r="Y28" i="94" s="1"/>
  <c r="W47" i="94"/>
  <c r="X47" i="94" s="1"/>
  <c r="Y47" i="94" s="1"/>
  <c r="W29" i="94"/>
  <c r="X29" i="94" s="1"/>
  <c r="Y29" i="94" s="1"/>
  <c r="W42" i="94"/>
  <c r="X42" i="94" s="1"/>
  <c r="Y42" i="94" s="1"/>
  <c r="W38" i="94"/>
  <c r="X38" i="94" s="1"/>
  <c r="Y38" i="94" s="1"/>
  <c r="W30" i="94"/>
  <c r="X30" i="94" s="1"/>
  <c r="Y30" i="94" s="1"/>
  <c r="W55" i="94"/>
  <c r="X55" i="94" s="1"/>
  <c r="Y55" i="94" s="1"/>
  <c r="W48" i="94"/>
  <c r="X48" i="94" s="1"/>
  <c r="Y48" i="94" s="1"/>
  <c r="W33" i="94"/>
  <c r="X33" i="94" s="1"/>
  <c r="Y33" i="94" s="1"/>
  <c r="W34" i="94"/>
  <c r="X34" i="94" s="1"/>
  <c r="Y34" i="94" s="1"/>
  <c r="W44" i="94"/>
  <c r="X44" i="94" s="1"/>
  <c r="Y44" i="94" s="1"/>
  <c r="W46" i="94"/>
  <c r="X46" i="94" s="1"/>
  <c r="Y46" i="94" s="1"/>
  <c r="W79" i="96"/>
  <c r="X79" i="96" s="1"/>
  <c r="W76" i="96"/>
  <c r="X76" i="96" s="1"/>
  <c r="W52" i="96"/>
  <c r="W95" i="96"/>
  <c r="X95" i="96" s="1"/>
  <c r="W111" i="96"/>
  <c r="X111" i="96" s="1"/>
  <c r="W56" i="96"/>
  <c r="W80" i="96"/>
  <c r="X80" i="96" s="1"/>
  <c r="W64" i="96"/>
  <c r="W51" i="96"/>
  <c r="W114" i="96"/>
  <c r="X114" i="96" s="1"/>
  <c r="W100" i="96"/>
  <c r="X100" i="96" s="1"/>
  <c r="W99" i="96"/>
  <c r="X99" i="96" s="1"/>
  <c r="W67" i="96"/>
  <c r="X67" i="96" s="1"/>
  <c r="W39" i="96"/>
  <c r="W87" i="96"/>
  <c r="X87" i="96" s="1"/>
  <c r="W82" i="96"/>
  <c r="X82" i="96" s="1"/>
  <c r="W86" i="96"/>
  <c r="X86" i="96" s="1"/>
  <c r="W94" i="96"/>
  <c r="X94" i="96" s="1"/>
  <c r="W72" i="96"/>
  <c r="X72" i="96" s="1"/>
  <c r="W60" i="96"/>
  <c r="W62" i="96"/>
  <c r="W83" i="96"/>
  <c r="X83" i="96" s="1"/>
  <c r="W53" i="96"/>
  <c r="W68" i="96"/>
  <c r="X68" i="96" s="1"/>
  <c r="W98" i="96"/>
  <c r="X98" i="96" s="1"/>
  <c r="W57" i="96"/>
  <c r="W90" i="96"/>
  <c r="X90" i="96" s="1"/>
  <c r="W107" i="96"/>
  <c r="X107" i="96" s="1"/>
  <c r="W74" i="96"/>
  <c r="X74" i="96" s="1"/>
  <c r="W108" i="96"/>
  <c r="X108" i="96" s="1"/>
  <c r="W113" i="96"/>
  <c r="X113" i="96" s="1"/>
  <c r="W96" i="96"/>
  <c r="X96" i="96" s="1"/>
  <c r="W102" i="96"/>
  <c r="X102" i="96" s="1"/>
  <c r="W59" i="96"/>
  <c r="W101" i="96"/>
  <c r="X101" i="96" s="1"/>
  <c r="W71" i="96"/>
  <c r="X71" i="96" s="1"/>
  <c r="W89" i="96"/>
  <c r="X89" i="96" s="1"/>
  <c r="W58" i="96"/>
  <c r="W88" i="96"/>
  <c r="X88" i="96" s="1"/>
  <c r="W110" i="96"/>
  <c r="X110" i="96" s="1"/>
  <c r="W77" i="96"/>
  <c r="X77" i="96" s="1"/>
  <c r="W78" i="96"/>
  <c r="X78" i="96" s="1"/>
  <c r="W69" i="96"/>
  <c r="X69" i="96" s="1"/>
  <c r="W42" i="96"/>
  <c r="W70" i="96"/>
  <c r="X70" i="96" s="1"/>
  <c r="W104" i="96"/>
  <c r="X104" i="96" s="1"/>
  <c r="W73" i="96"/>
  <c r="X73" i="96" s="1"/>
  <c r="W91" i="96"/>
  <c r="X91" i="96" s="1"/>
  <c r="W105" i="96"/>
  <c r="X105" i="96" s="1"/>
  <c r="W112" i="96"/>
  <c r="X112" i="96" s="1"/>
  <c r="W84" i="96"/>
  <c r="X84" i="96" s="1"/>
  <c r="W75" i="96"/>
  <c r="X75" i="96" s="1"/>
  <c r="W93" i="96"/>
  <c r="X93" i="96" s="1"/>
  <c r="W54" i="96"/>
  <c r="W115" i="96"/>
  <c r="X115" i="96" s="1"/>
  <c r="W97" i="96"/>
  <c r="X97" i="96" s="1"/>
  <c r="W61" i="96"/>
  <c r="W66" i="96"/>
  <c r="W55" i="96"/>
  <c r="W37" i="96"/>
  <c r="W109" i="96"/>
  <c r="X109" i="96" s="1"/>
  <c r="W28" i="96"/>
  <c r="W65" i="96"/>
  <c r="W103" i="96"/>
  <c r="X103" i="96" s="1"/>
  <c r="W63" i="96"/>
  <c r="W106" i="96"/>
  <c r="X106" i="96" s="1"/>
  <c r="W44" i="96"/>
  <c r="W43" i="96"/>
  <c r="W81" i="96"/>
  <c r="X81" i="96" s="1"/>
  <c r="W92" i="96"/>
  <c r="X92" i="96" s="1"/>
  <c r="W85" i="96"/>
  <c r="X85" i="96" s="1"/>
  <c r="AA42" i="94"/>
  <c r="W49" i="96" l="1"/>
  <c r="W48" i="96"/>
  <c r="W47" i="96"/>
  <c r="W24" i="96"/>
  <c r="W23" i="96"/>
  <c r="W21" i="96"/>
  <c r="W31" i="96"/>
  <c r="W38" i="96"/>
  <c r="W22" i="96"/>
  <c r="W40" i="96"/>
  <c r="W27" i="96"/>
  <c r="W45" i="96"/>
  <c r="W29" i="96"/>
  <c r="W30" i="96"/>
  <c r="W32" i="96"/>
  <c r="W46" i="96"/>
  <c r="W41" i="96"/>
  <c r="W50" i="96"/>
  <c r="W26" i="96"/>
  <c r="W34" i="96"/>
  <c r="W35" i="96"/>
  <c r="W33" i="96"/>
  <c r="W25" i="96"/>
  <c r="W36" i="96"/>
  <c r="W21" i="94"/>
  <c r="X21" i="94" s="1"/>
  <c r="C22" i="100" l="1"/>
  <c r="C24" i="100"/>
  <c r="Z24" i="96"/>
  <c r="Y21" i="94"/>
  <c r="J13" i="94"/>
  <c r="Z25" i="96"/>
  <c r="Z23" i="96"/>
  <c r="AA62" i="94"/>
  <c r="C30" i="100" l="1"/>
  <c r="AE30" i="100" s="1"/>
  <c r="C144" i="95"/>
  <c r="C67" i="100"/>
  <c r="B67" i="100" s="1"/>
  <c r="C29" i="100"/>
  <c r="E29" i="100" s="1"/>
  <c r="C74" i="100"/>
  <c r="H74" i="100" s="1"/>
  <c r="C90" i="100"/>
  <c r="D90" i="100" s="1"/>
  <c r="C23" i="100"/>
  <c r="D23" i="100" s="1"/>
  <c r="C96" i="100"/>
  <c r="C95" i="100"/>
  <c r="C83" i="100"/>
  <c r="C88" i="100"/>
  <c r="G88" i="100" s="1"/>
  <c r="C71" i="100"/>
  <c r="H71" i="100" s="1"/>
  <c r="C87" i="100"/>
  <c r="G87" i="100" s="1"/>
  <c r="C81" i="100"/>
  <c r="E81" i="100" s="1"/>
  <c r="C75" i="100"/>
  <c r="C91" i="100"/>
  <c r="C80" i="100"/>
  <c r="B80" i="100" s="1"/>
  <c r="C69" i="100"/>
  <c r="C85" i="100"/>
  <c r="C85" i="95"/>
  <c r="C86" i="95"/>
  <c r="G86" i="95" s="1"/>
  <c r="C70" i="95"/>
  <c r="C73" i="95"/>
  <c r="D73" i="95" s="1"/>
  <c r="C76" i="95"/>
  <c r="H76" i="95" s="1"/>
  <c r="C79" i="95"/>
  <c r="E79" i="95" s="1"/>
  <c r="C101" i="95"/>
  <c r="C100" i="95"/>
  <c r="D100" i="95" s="1"/>
  <c r="C99" i="95"/>
  <c r="H99" i="95" s="1"/>
  <c r="C143" i="95"/>
  <c r="H143" i="95" s="1"/>
  <c r="C115" i="95"/>
  <c r="E115" i="95" s="1"/>
  <c r="C75" i="95"/>
  <c r="AE75" i="95" s="1"/>
  <c r="C97" i="95"/>
  <c r="C95" i="95"/>
  <c r="C148" i="95"/>
  <c r="C105" i="95"/>
  <c r="H105" i="95" s="1"/>
  <c r="C120" i="95"/>
  <c r="H120" i="95" s="1"/>
  <c r="C114" i="95"/>
  <c r="C147" i="95"/>
  <c r="C103" i="95"/>
  <c r="W103" i="95" s="1"/>
  <c r="X103" i="95" s="1"/>
  <c r="C119" i="95"/>
  <c r="C82" i="95"/>
  <c r="C72" i="95"/>
  <c r="C98" i="95"/>
  <c r="C96" i="95"/>
  <c r="H96" i="95" s="1"/>
  <c r="C78" i="95"/>
  <c r="B78" i="95" s="1"/>
  <c r="C81" i="95"/>
  <c r="C84" i="95"/>
  <c r="C67" i="95"/>
  <c r="H67" i="95" s="1"/>
  <c r="C71" i="95"/>
  <c r="E71" i="95" s="1"/>
  <c r="C94" i="95"/>
  <c r="C93" i="95"/>
  <c r="C92" i="95"/>
  <c r="H92" i="95" s="1"/>
  <c r="C91" i="95"/>
  <c r="E91" i="95" s="1"/>
  <c r="C108" i="95"/>
  <c r="C124" i="95"/>
  <c r="H124" i="95" s="1"/>
  <c r="C113" i="95"/>
  <c r="C129" i="95"/>
  <c r="H129" i="95" s="1"/>
  <c r="C118" i="95"/>
  <c r="AE118" i="95" s="1"/>
  <c r="C107" i="95"/>
  <c r="C123" i="95"/>
  <c r="C69" i="95"/>
  <c r="C74" i="95"/>
  <c r="C77" i="95"/>
  <c r="G77" i="95" s="1"/>
  <c r="C80" i="95"/>
  <c r="H80" i="95" s="1"/>
  <c r="C83" i="95"/>
  <c r="B83" i="95" s="1"/>
  <c r="C68" i="95"/>
  <c r="C90" i="95"/>
  <c r="D90" i="95" s="1"/>
  <c r="C89" i="95"/>
  <c r="H89" i="95" s="1"/>
  <c r="C88" i="95"/>
  <c r="G88" i="95" s="1"/>
  <c r="C87" i="95"/>
  <c r="AE87" i="95" s="1"/>
  <c r="C133" i="95"/>
  <c r="AE133" i="95" s="1"/>
  <c r="C112" i="95"/>
  <c r="C117" i="95"/>
  <c r="C104" i="95"/>
  <c r="C122" i="95"/>
  <c r="AE122" i="95" s="1"/>
  <c r="T122" i="95" s="1"/>
  <c r="C111" i="95"/>
  <c r="C146" i="95"/>
  <c r="D146" i="95" s="1"/>
  <c r="C93" i="100"/>
  <c r="C27" i="100"/>
  <c r="C78" i="100"/>
  <c r="G78" i="100" s="1"/>
  <c r="C127" i="95"/>
  <c r="E127" i="95" s="1"/>
  <c r="C94" i="100"/>
  <c r="C109" i="95"/>
  <c r="C86" i="100"/>
  <c r="E86" i="100" s="1"/>
  <c r="C77" i="100"/>
  <c r="AE77" i="100" s="1"/>
  <c r="C130" i="95"/>
  <c r="H130" i="95" s="1"/>
  <c r="C70" i="100"/>
  <c r="G70" i="100" s="1"/>
  <c r="C26" i="100"/>
  <c r="C25" i="100"/>
  <c r="A25" i="100" s="1"/>
  <c r="C21" i="100"/>
  <c r="C145" i="95"/>
  <c r="C116" i="95"/>
  <c r="C84" i="100"/>
  <c r="C106" i="95"/>
  <c r="D106" i="95" s="1"/>
  <c r="C121" i="95"/>
  <c r="E121" i="95" s="1"/>
  <c r="C73" i="100"/>
  <c r="E73" i="100" s="1"/>
  <c r="C89" i="100"/>
  <c r="A90" i="100" s="1"/>
  <c r="C110" i="95"/>
  <c r="C126" i="95"/>
  <c r="H126" i="95" s="1"/>
  <c r="W115" i="95"/>
  <c r="X115" i="95" s="1"/>
  <c r="C131" i="95"/>
  <c r="H131" i="95" s="1"/>
  <c r="C82" i="100"/>
  <c r="H82" i="100" s="1"/>
  <c r="G115" i="95"/>
  <c r="C76" i="100"/>
  <c r="C28" i="100"/>
  <c r="C92" i="100"/>
  <c r="W92" i="100" s="1"/>
  <c r="C72" i="100"/>
  <c r="B72" i="100" s="1"/>
  <c r="C79" i="100"/>
  <c r="H79" i="100" s="1"/>
  <c r="C68" i="100"/>
  <c r="C132" i="95"/>
  <c r="W132" i="95" s="1"/>
  <c r="X132" i="95" s="1"/>
  <c r="AE120" i="95"/>
  <c r="J120" i="95" s="1"/>
  <c r="C125" i="95"/>
  <c r="G125" i="95" s="1"/>
  <c r="B120" i="95"/>
  <c r="E120" i="95"/>
  <c r="W120" i="95"/>
  <c r="X120" i="95" s="1"/>
  <c r="G120" i="95"/>
  <c r="D120" i="95"/>
  <c r="C128" i="95"/>
  <c r="H128" i="95" s="1"/>
  <c r="C149" i="95"/>
  <c r="B149" i="95" s="1"/>
  <c r="W24" i="100"/>
  <c r="W30" i="100"/>
  <c r="W23" i="100"/>
  <c r="H97" i="95"/>
  <c r="H77" i="95"/>
  <c r="H144" i="95"/>
  <c r="H96" i="100"/>
  <c r="W96" i="100"/>
  <c r="H29" i="100"/>
  <c r="W29" i="100"/>
  <c r="W70" i="100"/>
  <c r="W78" i="100"/>
  <c r="W86" i="100"/>
  <c r="H94" i="100"/>
  <c r="W94" i="100"/>
  <c r="W71" i="100"/>
  <c r="W87" i="100"/>
  <c r="W95" i="100"/>
  <c r="W80" i="100"/>
  <c r="W88" i="100"/>
  <c r="W69" i="100"/>
  <c r="W77" i="100"/>
  <c r="W85" i="100"/>
  <c r="H93" i="100"/>
  <c r="W26" i="100"/>
  <c r="H22" i="100"/>
  <c r="W22" i="100"/>
  <c r="W74" i="100"/>
  <c r="W82" i="100"/>
  <c r="H90" i="100"/>
  <c r="W90" i="100"/>
  <c r="W67" i="100"/>
  <c r="H75" i="100"/>
  <c r="W75" i="100"/>
  <c r="W83" i="100"/>
  <c r="W91" i="100"/>
  <c r="W84" i="100"/>
  <c r="W81" i="100"/>
  <c r="W89" i="100"/>
  <c r="G24" i="100"/>
  <c r="H24" i="100"/>
  <c r="A75" i="100"/>
  <c r="E74" i="100"/>
  <c r="AE74" i="100"/>
  <c r="D74" i="100"/>
  <c r="B90" i="100"/>
  <c r="G90" i="100"/>
  <c r="E75" i="100"/>
  <c r="D75" i="100"/>
  <c r="G75" i="100"/>
  <c r="B75" i="100"/>
  <c r="AE75" i="100"/>
  <c r="D96" i="100"/>
  <c r="E96" i="100"/>
  <c r="B96" i="100"/>
  <c r="G96" i="100"/>
  <c r="AE96" i="100"/>
  <c r="D94" i="100"/>
  <c r="E94" i="100"/>
  <c r="B94" i="100"/>
  <c r="G94" i="100"/>
  <c r="AE94" i="100"/>
  <c r="E71" i="100"/>
  <c r="D71" i="100"/>
  <c r="G71" i="100"/>
  <c r="B71" i="100"/>
  <c r="AE71" i="100"/>
  <c r="D80" i="100"/>
  <c r="E80" i="100"/>
  <c r="AE80" i="100"/>
  <c r="G93" i="100"/>
  <c r="A94" i="100"/>
  <c r="E93" i="100"/>
  <c r="AA145" i="94"/>
  <c r="W85" i="95"/>
  <c r="X85" i="95" s="1"/>
  <c r="W72" i="95"/>
  <c r="X72" i="95" s="1"/>
  <c r="E75" i="95"/>
  <c r="A76" i="95"/>
  <c r="Z75" i="95" s="1"/>
  <c r="AE98" i="95"/>
  <c r="E97" i="95"/>
  <c r="D97" i="95"/>
  <c r="G97" i="95"/>
  <c r="B97" i="95"/>
  <c r="AE97" i="95"/>
  <c r="W97" i="95"/>
  <c r="X97" i="95" s="1"/>
  <c r="D96" i="95"/>
  <c r="A97" i="95"/>
  <c r="E96" i="95"/>
  <c r="G96" i="95"/>
  <c r="AE96" i="95"/>
  <c r="B96" i="95"/>
  <c r="W96" i="95"/>
  <c r="X96" i="95" s="1"/>
  <c r="G95" i="95"/>
  <c r="G130" i="95"/>
  <c r="G147" i="95"/>
  <c r="W147" i="95"/>
  <c r="X147" i="95" s="1"/>
  <c r="D127" i="95"/>
  <c r="D144" i="95"/>
  <c r="E144" i="95"/>
  <c r="B144" i="95"/>
  <c r="G144" i="95"/>
  <c r="AE144" i="95"/>
  <c r="W144" i="95"/>
  <c r="X144" i="95" s="1"/>
  <c r="W81" i="95"/>
  <c r="X81" i="95" s="1"/>
  <c r="D84" i="95"/>
  <c r="W84" i="95"/>
  <c r="X84" i="95" s="1"/>
  <c r="E67" i="95"/>
  <c r="B67" i="95"/>
  <c r="G67" i="95"/>
  <c r="AE67" i="95"/>
  <c r="D67" i="95"/>
  <c r="A68" i="95"/>
  <c r="W67" i="95"/>
  <c r="X67" i="95" s="1"/>
  <c r="D71" i="95"/>
  <c r="D94" i="95"/>
  <c r="W94" i="95"/>
  <c r="X94" i="95" s="1"/>
  <c r="D92" i="95"/>
  <c r="E92" i="95"/>
  <c r="B92" i="95"/>
  <c r="AE92" i="95"/>
  <c r="G92" i="95"/>
  <c r="W92" i="95"/>
  <c r="X92" i="95" s="1"/>
  <c r="D74" i="95"/>
  <c r="W74" i="95"/>
  <c r="X74" i="95" s="1"/>
  <c r="E77" i="95"/>
  <c r="D80" i="95"/>
  <c r="E80" i="95"/>
  <c r="B80" i="95"/>
  <c r="G80" i="95"/>
  <c r="AE80" i="95"/>
  <c r="W80" i="95"/>
  <c r="X80" i="95" s="1"/>
  <c r="E68" i="95"/>
  <c r="W68" i="95"/>
  <c r="X68" i="95" s="1"/>
  <c r="G90" i="95"/>
  <c r="W90" i="95"/>
  <c r="X90" i="95" s="1"/>
  <c r="E89" i="95"/>
  <c r="B89" i="95"/>
  <c r="G89" i="95"/>
  <c r="AE89" i="95"/>
  <c r="D89" i="95"/>
  <c r="W89" i="95"/>
  <c r="X89" i="95" s="1"/>
  <c r="W88" i="95"/>
  <c r="X88" i="95" s="1"/>
  <c r="G87" i="95"/>
  <c r="W87" i="95"/>
  <c r="X87" i="95" s="1"/>
  <c r="AE143" i="95"/>
  <c r="D143" i="95"/>
  <c r="G143" i="95"/>
  <c r="B143" i="95"/>
  <c r="W143" i="95"/>
  <c r="X143" i="95" s="1"/>
  <c r="G131" i="95"/>
  <c r="W148" i="95"/>
  <c r="X148" i="95" s="1"/>
  <c r="A130" i="95"/>
  <c r="E129" i="95"/>
  <c r="W129" i="95"/>
  <c r="X129" i="95" s="1"/>
  <c r="D86" i="95"/>
  <c r="W70" i="95"/>
  <c r="X70" i="95" s="1"/>
  <c r="E73" i="95"/>
  <c r="B76" i="95"/>
  <c r="G76" i="95"/>
  <c r="AE76" i="95"/>
  <c r="D76" i="95"/>
  <c r="E76" i="95"/>
  <c r="W76" i="95"/>
  <c r="X76" i="95" s="1"/>
  <c r="C102" i="95"/>
  <c r="E101" i="95"/>
  <c r="W101" i="95"/>
  <c r="X101" i="95" s="1"/>
  <c r="E100" i="95"/>
  <c r="AE99" i="95"/>
  <c r="D99" i="95"/>
  <c r="E99" i="95"/>
  <c r="B99" i="95"/>
  <c r="G99" i="95"/>
  <c r="W99" i="95"/>
  <c r="X99" i="95" s="1"/>
  <c r="E133" i="95"/>
  <c r="B124" i="95"/>
  <c r="G124" i="95"/>
  <c r="AE124" i="95"/>
  <c r="D124" i="95"/>
  <c r="E124" i="95"/>
  <c r="W124" i="95"/>
  <c r="X124" i="95" s="1"/>
  <c r="B30" i="100"/>
  <c r="G30" i="100"/>
  <c r="D30" i="100"/>
  <c r="D22" i="100"/>
  <c r="B22" i="100"/>
  <c r="D24" i="100"/>
  <c r="AE24" i="100"/>
  <c r="E24" i="100"/>
  <c r="B24" i="100"/>
  <c r="C31" i="100"/>
  <c r="AE29" i="100"/>
  <c r="AE27" i="100"/>
  <c r="E27" i="100"/>
  <c r="G27" i="100"/>
  <c r="AE25" i="100"/>
  <c r="D25" i="100"/>
  <c r="G25" i="100"/>
  <c r="A26" i="100"/>
  <c r="AE22" i="100"/>
  <c r="E22" i="100"/>
  <c r="G22" i="100"/>
  <c r="AE21" i="100"/>
  <c r="B21" i="100"/>
  <c r="G21" i="100"/>
  <c r="D21" i="100"/>
  <c r="E21" i="100"/>
  <c r="A22" i="100"/>
  <c r="A21" i="100"/>
  <c r="Y24" i="96"/>
  <c r="AA27" i="94"/>
  <c r="AA28" i="94" s="1"/>
  <c r="V24" i="96"/>
  <c r="V28" i="96"/>
  <c r="Y25" i="96"/>
  <c r="V25" i="96"/>
  <c r="V29" i="96"/>
  <c r="V27" i="96"/>
  <c r="Y23" i="96"/>
  <c r="V23" i="96"/>
  <c r="V22" i="96"/>
  <c r="V21" i="96"/>
  <c r="V26" i="96"/>
  <c r="Y29" i="96"/>
  <c r="C25" i="95"/>
  <c r="C24" i="95"/>
  <c r="C22" i="95"/>
  <c r="C29" i="95"/>
  <c r="C28" i="95"/>
  <c r="C23" i="95"/>
  <c r="C26" i="95"/>
  <c r="C27" i="95"/>
  <c r="C21" i="95"/>
  <c r="C31" i="95"/>
  <c r="C30" i="95"/>
  <c r="Y26" i="96"/>
  <c r="H94" i="95" l="1"/>
  <c r="G94" i="95"/>
  <c r="E94" i="95"/>
  <c r="AE94" i="95"/>
  <c r="H81" i="95"/>
  <c r="G81" i="95"/>
  <c r="AE81" i="95"/>
  <c r="H72" i="95"/>
  <c r="D72" i="95"/>
  <c r="G72" i="95"/>
  <c r="B72" i="95"/>
  <c r="E72" i="95"/>
  <c r="H147" i="95"/>
  <c r="E147" i="95"/>
  <c r="D147" i="95"/>
  <c r="AE147" i="95"/>
  <c r="B147" i="95"/>
  <c r="B148" i="95"/>
  <c r="H148" i="95"/>
  <c r="G148" i="95"/>
  <c r="H69" i="100"/>
  <c r="B69" i="100"/>
  <c r="D69" i="100"/>
  <c r="AE69" i="100"/>
  <c r="A24" i="100"/>
  <c r="AE148" i="95"/>
  <c r="A94" i="95"/>
  <c r="AA93" i="95" s="1"/>
  <c r="D81" i="95"/>
  <c r="E148" i="95"/>
  <c r="B81" i="95"/>
  <c r="H28" i="100"/>
  <c r="A29" i="100"/>
  <c r="H26" i="100"/>
  <c r="D26" i="100"/>
  <c r="E26" i="100"/>
  <c r="H78" i="100"/>
  <c r="B78" i="100"/>
  <c r="E78" i="100"/>
  <c r="D78" i="100"/>
  <c r="AE78" i="100"/>
  <c r="H87" i="95"/>
  <c r="D87" i="95"/>
  <c r="E87" i="95"/>
  <c r="H68" i="95"/>
  <c r="AE68" i="95"/>
  <c r="D68" i="95"/>
  <c r="H74" i="95"/>
  <c r="E74" i="95"/>
  <c r="B74" i="95"/>
  <c r="H101" i="95"/>
  <c r="B101" i="95"/>
  <c r="G101" i="95"/>
  <c r="H70" i="95"/>
  <c r="D70" i="95"/>
  <c r="AE70" i="95"/>
  <c r="E70" i="95"/>
  <c r="G29" i="100"/>
  <c r="B29" i="100"/>
  <c r="A30" i="100"/>
  <c r="A69" i="95"/>
  <c r="Z68" i="95" s="1"/>
  <c r="A81" i="95"/>
  <c r="AE74" i="95"/>
  <c r="B94" i="95"/>
  <c r="A148" i="95"/>
  <c r="AA147" i="95" s="1"/>
  <c r="AE72" i="95"/>
  <c r="B26" i="100"/>
  <c r="G23" i="100"/>
  <c r="D101" i="95"/>
  <c r="G70" i="95"/>
  <c r="G68" i="95"/>
  <c r="G74" i="95"/>
  <c r="G69" i="100"/>
  <c r="G26" i="100"/>
  <c r="D29" i="100"/>
  <c r="AE101" i="95"/>
  <c r="K101" i="95" s="1"/>
  <c r="B70" i="95"/>
  <c r="D148" i="95"/>
  <c r="B87" i="95"/>
  <c r="B68" i="95"/>
  <c r="A75" i="95"/>
  <c r="A95" i="95"/>
  <c r="E81" i="95"/>
  <c r="E69" i="100"/>
  <c r="B23" i="100"/>
  <c r="E25" i="100"/>
  <c r="A80" i="95"/>
  <c r="AA79" i="95" s="1"/>
  <c r="G129" i="95"/>
  <c r="D129" i="95"/>
  <c r="E143" i="95"/>
  <c r="B126" i="95"/>
  <c r="D88" i="95"/>
  <c r="A84" i="95"/>
  <c r="Z83" i="95" s="1"/>
  <c r="AE78" i="95"/>
  <c r="G127" i="95"/>
  <c r="G80" i="100"/>
  <c r="E90" i="100"/>
  <c r="B74" i="100"/>
  <c r="H30" i="100"/>
  <c r="H80" i="100"/>
  <c r="B25" i="100"/>
  <c r="E30" i="100"/>
  <c r="B129" i="95"/>
  <c r="AE129" i="95"/>
  <c r="A144" i="95"/>
  <c r="AE90" i="100"/>
  <c r="G74" i="100"/>
  <c r="A145" i="95"/>
  <c r="AE145" i="95"/>
  <c r="H27" i="100"/>
  <c r="D27" i="100"/>
  <c r="W27" i="100"/>
  <c r="B27" i="100"/>
  <c r="W93" i="100"/>
  <c r="AE93" i="100"/>
  <c r="B93" i="100"/>
  <c r="D93" i="100"/>
  <c r="AE95" i="95"/>
  <c r="B95" i="95"/>
  <c r="H23" i="100"/>
  <c r="E23" i="100"/>
  <c r="AE23" i="100"/>
  <c r="A23" i="100"/>
  <c r="Y22" i="100" s="1"/>
  <c r="E132" i="95"/>
  <c r="H77" i="100"/>
  <c r="B77" i="100"/>
  <c r="B127" i="95"/>
  <c r="W127" i="95"/>
  <c r="X127" i="95" s="1"/>
  <c r="H127" i="95"/>
  <c r="AE127" i="95"/>
  <c r="K127" i="95" s="1"/>
  <c r="A71" i="100"/>
  <c r="Z70" i="100" s="1"/>
  <c r="AE28" i="100"/>
  <c r="K28" i="100" s="1"/>
  <c r="G132" i="95"/>
  <c r="E145" i="95"/>
  <c r="D131" i="95"/>
  <c r="E131" i="95"/>
  <c r="AE126" i="95"/>
  <c r="D126" i="95"/>
  <c r="W130" i="95"/>
  <c r="X130" i="95" s="1"/>
  <c r="E130" i="95"/>
  <c r="G28" i="100"/>
  <c r="W145" i="95"/>
  <c r="X145" i="95" s="1"/>
  <c r="AE131" i="95"/>
  <c r="G126" i="95"/>
  <c r="AE130" i="95"/>
  <c r="D130" i="95"/>
  <c r="E28" i="100"/>
  <c r="D132" i="95"/>
  <c r="G145" i="95"/>
  <c r="W131" i="95"/>
  <c r="X131" i="95" s="1"/>
  <c r="B131" i="95"/>
  <c r="A127" i="95"/>
  <c r="B130" i="95"/>
  <c r="A124" i="95"/>
  <c r="G146" i="95"/>
  <c r="E146" i="95"/>
  <c r="H113" i="95"/>
  <c r="B113" i="95"/>
  <c r="D108" i="95"/>
  <c r="G108" i="95"/>
  <c r="E108" i="95"/>
  <c r="H91" i="95"/>
  <c r="B91" i="95"/>
  <c r="H93" i="95"/>
  <c r="B93" i="95"/>
  <c r="AE93" i="95"/>
  <c r="AE71" i="95"/>
  <c r="A71" i="95"/>
  <c r="H84" i="95"/>
  <c r="A85" i="95"/>
  <c r="Z84" i="95" s="1"/>
  <c r="AE84" i="95"/>
  <c r="D85" i="95"/>
  <c r="E85" i="95"/>
  <c r="AE85" i="95"/>
  <c r="B85" i="95"/>
  <c r="A86" i="95"/>
  <c r="H85" i="100"/>
  <c r="E85" i="100"/>
  <c r="AE85" i="100"/>
  <c r="B85" i="100"/>
  <c r="D85" i="100"/>
  <c r="A85" i="100"/>
  <c r="G85" i="100"/>
  <c r="D91" i="100"/>
  <c r="A91" i="100"/>
  <c r="B91" i="100"/>
  <c r="E91" i="100"/>
  <c r="H91" i="100"/>
  <c r="G91" i="100"/>
  <c r="B81" i="100"/>
  <c r="G81" i="100"/>
  <c r="H81" i="100"/>
  <c r="AE81" i="100"/>
  <c r="A81" i="100"/>
  <c r="H87" i="100"/>
  <c r="AE87" i="100"/>
  <c r="R87" i="100" s="1"/>
  <c r="D87" i="100"/>
  <c r="E87" i="100"/>
  <c r="A88" i="100"/>
  <c r="H83" i="100"/>
  <c r="E83" i="100"/>
  <c r="D83" i="100"/>
  <c r="B83" i="100"/>
  <c r="G83" i="100"/>
  <c r="H67" i="100"/>
  <c r="G67" i="100"/>
  <c r="D67" i="100"/>
  <c r="E67" i="100"/>
  <c r="AE67" i="100"/>
  <c r="D133" i="95"/>
  <c r="W100" i="95"/>
  <c r="X100" i="95" s="1"/>
  <c r="A77" i="95"/>
  <c r="W86" i="95"/>
  <c r="X86" i="95" s="1"/>
  <c r="AE88" i="95"/>
  <c r="A91" i="95"/>
  <c r="AA90" i="95" s="1"/>
  <c r="B90" i="95"/>
  <c r="W83" i="95"/>
  <c r="X83" i="95" s="1"/>
  <c r="AE83" i="95"/>
  <c r="W77" i="95"/>
  <c r="X77" i="95" s="1"/>
  <c r="D77" i="95"/>
  <c r="AE146" i="95"/>
  <c r="L146" i="95" s="1"/>
  <c r="A92" i="95"/>
  <c r="Z91" i="95" s="1"/>
  <c r="A93" i="95"/>
  <c r="D93" i="95"/>
  <c r="A72" i="95"/>
  <c r="G84" i="95"/>
  <c r="G85" i="95"/>
  <c r="A86" i="100"/>
  <c r="B87" i="100"/>
  <c r="AE91" i="100"/>
  <c r="H85" i="95"/>
  <c r="H69" i="95"/>
  <c r="AE69" i="95"/>
  <c r="J69" i="95" s="1"/>
  <c r="B69" i="95"/>
  <c r="D69" i="95"/>
  <c r="G69" i="95"/>
  <c r="A70" i="95"/>
  <c r="W69" i="95"/>
  <c r="X69" i="95" s="1"/>
  <c r="H98" i="95"/>
  <c r="D98" i="95"/>
  <c r="B98" i="95"/>
  <c r="A99" i="95"/>
  <c r="A98" i="95"/>
  <c r="Z97" i="95" s="1"/>
  <c r="G98" i="95"/>
  <c r="E98" i="95"/>
  <c r="H82" i="95"/>
  <c r="AE82" i="95"/>
  <c r="W82" i="95"/>
  <c r="X82" i="95" s="1"/>
  <c r="D82" i="95"/>
  <c r="B82" i="95"/>
  <c r="A83" i="95"/>
  <c r="AA82" i="95" s="1"/>
  <c r="H100" i="95"/>
  <c r="A101" i="95"/>
  <c r="AA100" i="95" s="1"/>
  <c r="AE100" i="95"/>
  <c r="A100" i="95"/>
  <c r="H79" i="95"/>
  <c r="D79" i="95"/>
  <c r="G79" i="95"/>
  <c r="H73" i="95"/>
  <c r="A74" i="95"/>
  <c r="W73" i="95"/>
  <c r="X73" i="95" s="1"/>
  <c r="H86" i="95"/>
  <c r="B86" i="95"/>
  <c r="AE86" i="95"/>
  <c r="D88" i="100"/>
  <c r="AE88" i="100"/>
  <c r="E88" i="100"/>
  <c r="H88" i="100"/>
  <c r="B88" i="100"/>
  <c r="A95" i="100"/>
  <c r="Y94" i="100" s="1"/>
  <c r="B95" i="100"/>
  <c r="D95" i="100"/>
  <c r="G95" i="100"/>
  <c r="E95" i="100"/>
  <c r="H95" i="100"/>
  <c r="AE95" i="100"/>
  <c r="W133" i="95"/>
  <c r="X133" i="95" s="1"/>
  <c r="G100" i="95"/>
  <c r="W79" i="95"/>
  <c r="X79" i="95" s="1"/>
  <c r="AE79" i="95"/>
  <c r="P79" i="95" s="1"/>
  <c r="G73" i="95"/>
  <c r="AE73" i="95"/>
  <c r="A87" i="95"/>
  <c r="Z86" i="95" s="1"/>
  <c r="A90" i="95"/>
  <c r="B77" i="95"/>
  <c r="AE77" i="95"/>
  <c r="W146" i="95"/>
  <c r="X146" i="95" s="1"/>
  <c r="B146" i="95"/>
  <c r="W91" i="95"/>
  <c r="X91" i="95" s="1"/>
  <c r="D91" i="95"/>
  <c r="G93" i="95"/>
  <c r="G71" i="95"/>
  <c r="B84" i="95"/>
  <c r="A82" i="95"/>
  <c r="A73" i="95"/>
  <c r="AA72" i="95" s="1"/>
  <c r="E82" i="95"/>
  <c r="AE83" i="100"/>
  <c r="H104" i="95"/>
  <c r="AE104" i="95"/>
  <c r="N104" i="95" s="1"/>
  <c r="D104" i="95"/>
  <c r="A118" i="95"/>
  <c r="AA117" i="95" s="1"/>
  <c r="E117" i="95"/>
  <c r="W117" i="95"/>
  <c r="X117" i="95" s="1"/>
  <c r="H112" i="95"/>
  <c r="D112" i="95"/>
  <c r="AE112" i="95"/>
  <c r="J112" i="95" s="1"/>
  <c r="B112" i="95"/>
  <c r="W112" i="95"/>
  <c r="X112" i="95" s="1"/>
  <c r="H133" i="95"/>
  <c r="B133" i="95"/>
  <c r="H88" i="95"/>
  <c r="A89" i="95"/>
  <c r="B88" i="95"/>
  <c r="H90" i="95"/>
  <c r="E90" i="95"/>
  <c r="H83" i="95"/>
  <c r="D83" i="95"/>
  <c r="G83" i="95"/>
  <c r="G78" i="95"/>
  <c r="A79" i="95"/>
  <c r="D78" i="95"/>
  <c r="W78" i="95"/>
  <c r="X78" i="95" s="1"/>
  <c r="H78" i="95"/>
  <c r="E78" i="95"/>
  <c r="G133" i="95"/>
  <c r="B100" i="95"/>
  <c r="B79" i="95"/>
  <c r="B73" i="95"/>
  <c r="E86" i="95"/>
  <c r="A88" i="95"/>
  <c r="E88" i="95"/>
  <c r="AE90" i="95"/>
  <c r="E83" i="95"/>
  <c r="A78" i="95"/>
  <c r="AA77" i="95" s="1"/>
  <c r="A147" i="95"/>
  <c r="AA146" i="95" s="1"/>
  <c r="G91" i="95"/>
  <c r="AE91" i="95"/>
  <c r="W93" i="95"/>
  <c r="X93" i="95" s="1"/>
  <c r="E93" i="95"/>
  <c r="W71" i="95"/>
  <c r="X71" i="95" s="1"/>
  <c r="B71" i="95"/>
  <c r="E84" i="95"/>
  <c r="W98" i="95"/>
  <c r="X98" i="95" s="1"/>
  <c r="E69" i="95"/>
  <c r="G82" i="95"/>
  <c r="A96" i="100"/>
  <c r="Y95" i="100" s="1"/>
  <c r="D81" i="100"/>
  <c r="H146" i="95"/>
  <c r="H71" i="95"/>
  <c r="AA94" i="95"/>
  <c r="Z147" i="95"/>
  <c r="A84" i="100"/>
  <c r="Z83" i="100" s="1"/>
  <c r="H132" i="95"/>
  <c r="A132" i="95"/>
  <c r="B132" i="95"/>
  <c r="A133" i="95"/>
  <c r="Z132" i="95" s="1"/>
  <c r="W68" i="100"/>
  <c r="G68" i="100"/>
  <c r="H92" i="100"/>
  <c r="A92" i="100"/>
  <c r="Y91" i="100" s="1"/>
  <c r="A93" i="100"/>
  <c r="Y92" i="100" s="1"/>
  <c r="E77" i="100"/>
  <c r="D77" i="100"/>
  <c r="A78" i="100"/>
  <c r="Z77" i="100" s="1"/>
  <c r="G77" i="100"/>
  <c r="AE132" i="95"/>
  <c r="E92" i="100"/>
  <c r="H95" i="95"/>
  <c r="D95" i="95"/>
  <c r="E95" i="95"/>
  <c r="A96" i="95"/>
  <c r="W95" i="95"/>
  <c r="X95" i="95" s="1"/>
  <c r="H75" i="95"/>
  <c r="B75" i="95"/>
  <c r="D75" i="95"/>
  <c r="G75" i="95"/>
  <c r="W75" i="95"/>
  <c r="X75" i="95" s="1"/>
  <c r="W149" i="95"/>
  <c r="X149" i="95" s="1"/>
  <c r="D28" i="100"/>
  <c r="A28" i="100"/>
  <c r="G86" i="100"/>
  <c r="E89" i="100"/>
  <c r="AE82" i="100"/>
  <c r="A27" i="100"/>
  <c r="AE26" i="100"/>
  <c r="B28" i="100"/>
  <c r="G89" i="100"/>
  <c r="G84" i="100"/>
  <c r="H89" i="100"/>
  <c r="D128" i="95"/>
  <c r="E68" i="100"/>
  <c r="AA149" i="95"/>
  <c r="Y29" i="100"/>
  <c r="A89" i="100"/>
  <c r="B86" i="100"/>
  <c r="A87" i="100"/>
  <c r="Z86" i="100" s="1"/>
  <c r="B70" i="100"/>
  <c r="AE89" i="100"/>
  <c r="A82" i="100"/>
  <c r="Z81" i="100" s="1"/>
  <c r="AE84" i="100"/>
  <c r="D84" i="100"/>
  <c r="G82" i="100"/>
  <c r="H86" i="100"/>
  <c r="H70" i="100"/>
  <c r="A70" i="100"/>
  <c r="Z69" i="100" s="1"/>
  <c r="D86" i="100"/>
  <c r="D70" i="100"/>
  <c r="E70" i="100"/>
  <c r="D89" i="100"/>
  <c r="B89" i="100"/>
  <c r="B84" i="100"/>
  <c r="Y90" i="100"/>
  <c r="E82" i="100"/>
  <c r="H84" i="100"/>
  <c r="Y87" i="100"/>
  <c r="AE86" i="100"/>
  <c r="L86" i="100" s="1"/>
  <c r="AE70" i="100"/>
  <c r="E84" i="100"/>
  <c r="D82" i="100"/>
  <c r="A77" i="100"/>
  <c r="Z76" i="100" s="1"/>
  <c r="E79" i="100"/>
  <c r="AE92" i="100"/>
  <c r="D92" i="100"/>
  <c r="D68" i="100"/>
  <c r="A69" i="100"/>
  <c r="Z68" i="100" s="1"/>
  <c r="G92" i="100"/>
  <c r="AE68" i="100"/>
  <c r="R68" i="100" s="1"/>
  <c r="Z93" i="100"/>
  <c r="B92" i="100"/>
  <c r="B68" i="100"/>
  <c r="H68" i="100"/>
  <c r="D76" i="100"/>
  <c r="W76" i="100"/>
  <c r="A105" i="95"/>
  <c r="Z104" i="95" s="1"/>
  <c r="B105" i="95"/>
  <c r="E105" i="95"/>
  <c r="D145" i="95"/>
  <c r="W126" i="95"/>
  <c r="X126" i="95" s="1"/>
  <c r="E126" i="95"/>
  <c r="D105" i="95"/>
  <c r="W105" i="95"/>
  <c r="X105" i="95" s="1"/>
  <c r="AE105" i="95"/>
  <c r="P105" i="95" s="1"/>
  <c r="G105" i="95"/>
  <c r="W128" i="95"/>
  <c r="X128" i="95" s="1"/>
  <c r="AE128" i="95"/>
  <c r="Z129" i="95"/>
  <c r="E128" i="95"/>
  <c r="G128" i="95"/>
  <c r="A128" i="95"/>
  <c r="Z127" i="95" s="1"/>
  <c r="W28" i="100"/>
  <c r="A129" i="95"/>
  <c r="AA128" i="95" s="1"/>
  <c r="B128" i="95"/>
  <c r="B79" i="100"/>
  <c r="W79" i="100"/>
  <c r="A80" i="100"/>
  <c r="Z79" i="100" s="1"/>
  <c r="AE79" i="100"/>
  <c r="D79" i="100"/>
  <c r="A79" i="100"/>
  <c r="Z78" i="100" s="1"/>
  <c r="H115" i="95"/>
  <c r="D149" i="95"/>
  <c r="E149" i="95"/>
  <c r="G149" i="95"/>
  <c r="B125" i="95"/>
  <c r="A125" i="95"/>
  <c r="H72" i="100"/>
  <c r="A73" i="100"/>
  <c r="Z72" i="100" s="1"/>
  <c r="D72" i="100"/>
  <c r="W72" i="100"/>
  <c r="E72" i="100"/>
  <c r="G72" i="100"/>
  <c r="B73" i="100"/>
  <c r="AE73" i="100"/>
  <c r="P73" i="100" s="1"/>
  <c r="H73" i="100"/>
  <c r="B145" i="95"/>
  <c r="A146" i="95"/>
  <c r="H145" i="95"/>
  <c r="H21" i="100"/>
  <c r="W21" i="100"/>
  <c r="H25" i="100"/>
  <c r="W25" i="100"/>
  <c r="E125" i="95"/>
  <c r="G73" i="100"/>
  <c r="W73" i="100"/>
  <c r="A126" i="95"/>
  <c r="A72" i="100"/>
  <c r="D73" i="100"/>
  <c r="W125" i="95"/>
  <c r="X125" i="95" s="1"/>
  <c r="D125" i="95"/>
  <c r="AE72" i="100"/>
  <c r="A74" i="100"/>
  <c r="Z73" i="100" s="1"/>
  <c r="H149" i="95"/>
  <c r="Z149" i="95"/>
  <c r="AE149" i="95"/>
  <c r="T149" i="95" s="1"/>
  <c r="A149" i="95"/>
  <c r="Z148" i="95" s="1"/>
  <c r="W122" i="95"/>
  <c r="X122" i="95" s="1"/>
  <c r="Z74" i="100"/>
  <c r="A76" i="100"/>
  <c r="B108" i="95"/>
  <c r="A121" i="95"/>
  <c r="Z120" i="95" s="1"/>
  <c r="AE76" i="100"/>
  <c r="H76" i="100"/>
  <c r="B76" i="100"/>
  <c r="A131" i="95"/>
  <c r="Z130" i="95" s="1"/>
  <c r="G76" i="100"/>
  <c r="E76" i="100"/>
  <c r="B111" i="95"/>
  <c r="A112" i="95"/>
  <c r="H122" i="95"/>
  <c r="E122" i="95"/>
  <c r="G122" i="95"/>
  <c r="D122" i="95"/>
  <c r="D119" i="95"/>
  <c r="A120" i="95"/>
  <c r="Z119" i="95" s="1"/>
  <c r="G114" i="95"/>
  <c r="A115" i="95"/>
  <c r="A123" i="95"/>
  <c r="D109" i="95"/>
  <c r="E109" i="95"/>
  <c r="W109" i="95"/>
  <c r="X109" i="95" s="1"/>
  <c r="H109" i="95"/>
  <c r="AE109" i="95"/>
  <c r="N109" i="95" s="1"/>
  <c r="A108" i="95"/>
  <c r="A114" i="95"/>
  <c r="G112" i="95"/>
  <c r="G104" i="95"/>
  <c r="AE117" i="95"/>
  <c r="R117" i="95" s="1"/>
  <c r="E112" i="95"/>
  <c r="AE108" i="95"/>
  <c r="J108" i="95" s="1"/>
  <c r="D117" i="95"/>
  <c r="G117" i="95"/>
  <c r="W113" i="95"/>
  <c r="X113" i="95" s="1"/>
  <c r="W104" i="95"/>
  <c r="X104" i="95" s="1"/>
  <c r="A113" i="95"/>
  <c r="H117" i="95"/>
  <c r="B117" i="95"/>
  <c r="E104" i="95"/>
  <c r="A109" i="95"/>
  <c r="H108" i="95"/>
  <c r="W108" i="95"/>
  <c r="X108" i="95" s="1"/>
  <c r="A117" i="95"/>
  <c r="AE113" i="95"/>
  <c r="D115" i="95"/>
  <c r="A68" i="100"/>
  <c r="A104" i="95"/>
  <c r="Z103" i="95" s="1"/>
  <c r="B104" i="95"/>
  <c r="G113" i="95"/>
  <c r="A110" i="95"/>
  <c r="AA109" i="95" s="1"/>
  <c r="W114" i="95"/>
  <c r="X114" i="95" s="1"/>
  <c r="E111" i="95"/>
  <c r="E114" i="95"/>
  <c r="AE111" i="95"/>
  <c r="H111" i="95"/>
  <c r="D114" i="95"/>
  <c r="B122" i="95"/>
  <c r="N118" i="95"/>
  <c r="S118" i="95"/>
  <c r="M118" i="95"/>
  <c r="R118" i="95"/>
  <c r="L118" i="95"/>
  <c r="Q118" i="95"/>
  <c r="K118" i="95"/>
  <c r="P118" i="95"/>
  <c r="U118" i="95"/>
  <c r="J118" i="95"/>
  <c r="O118" i="95"/>
  <c r="T118" i="95"/>
  <c r="E113" i="95"/>
  <c r="D113" i="95"/>
  <c r="A119" i="95"/>
  <c r="B121" i="95"/>
  <c r="AE123" i="95"/>
  <c r="H123" i="95"/>
  <c r="E123" i="95"/>
  <c r="D123" i="95"/>
  <c r="B123" i="95"/>
  <c r="W123" i="95"/>
  <c r="X123" i="95" s="1"/>
  <c r="G123" i="95"/>
  <c r="G118" i="95"/>
  <c r="H118" i="95"/>
  <c r="D118" i="95"/>
  <c r="W118" i="95"/>
  <c r="X118" i="95" s="1"/>
  <c r="E118" i="95"/>
  <c r="B118" i="95"/>
  <c r="D103" i="95"/>
  <c r="H103" i="95"/>
  <c r="AE103" i="95"/>
  <c r="E103" i="95"/>
  <c r="B103" i="95"/>
  <c r="G103" i="95"/>
  <c r="G111" i="95"/>
  <c r="D111" i="95"/>
  <c r="W111" i="95"/>
  <c r="X111" i="95" s="1"/>
  <c r="E107" i="95"/>
  <c r="B107" i="95"/>
  <c r="AE107" i="95"/>
  <c r="G107" i="95"/>
  <c r="H107" i="95"/>
  <c r="D107" i="95"/>
  <c r="W107" i="95"/>
  <c r="X107" i="95" s="1"/>
  <c r="E119" i="95"/>
  <c r="G119" i="95"/>
  <c r="AE119" i="95"/>
  <c r="H119" i="95"/>
  <c r="W119" i="95"/>
  <c r="X119" i="95" s="1"/>
  <c r="B119" i="95"/>
  <c r="AE114" i="95"/>
  <c r="H114" i="95"/>
  <c r="B114" i="95"/>
  <c r="AE115" i="95"/>
  <c r="B115" i="95"/>
  <c r="A116" i="95"/>
  <c r="H106" i="95"/>
  <c r="A122" i="95"/>
  <c r="Z121" i="95" s="1"/>
  <c r="Q120" i="95"/>
  <c r="P120" i="95"/>
  <c r="K120" i="95"/>
  <c r="M120" i="95"/>
  <c r="L120" i="95"/>
  <c r="R120" i="95"/>
  <c r="U120" i="95"/>
  <c r="S120" i="95"/>
  <c r="N120" i="95"/>
  <c r="T120" i="95"/>
  <c r="O120" i="95"/>
  <c r="H125" i="95"/>
  <c r="AE125" i="95"/>
  <c r="T125" i="95" s="1"/>
  <c r="G79" i="100"/>
  <c r="B82" i="100"/>
  <c r="A83" i="100"/>
  <c r="Y82" i="100" s="1"/>
  <c r="U112" i="95"/>
  <c r="N105" i="95"/>
  <c r="AE121" i="95"/>
  <c r="J121" i="95" s="1"/>
  <c r="N112" i="95"/>
  <c r="M109" i="95"/>
  <c r="A106" i="95"/>
  <c r="Q105" i="95"/>
  <c r="R112" i="95"/>
  <c r="O112" i="95"/>
  <c r="W106" i="95"/>
  <c r="X106" i="95" s="1"/>
  <c r="A107" i="95"/>
  <c r="Z106" i="95" s="1"/>
  <c r="Z117" i="95"/>
  <c r="AE116" i="95"/>
  <c r="D116" i="95"/>
  <c r="G116" i="95"/>
  <c r="G109" i="95"/>
  <c r="B109" i="95"/>
  <c r="P108" i="95"/>
  <c r="O104" i="95"/>
  <c r="P122" i="95"/>
  <c r="N122" i="95"/>
  <c r="Q122" i="95"/>
  <c r="W121" i="95"/>
  <c r="X121" i="95" s="1"/>
  <c r="J122" i="95"/>
  <c r="M122" i="95"/>
  <c r="L122" i="95"/>
  <c r="P104" i="95"/>
  <c r="H121" i="95"/>
  <c r="D121" i="95"/>
  <c r="G121" i="95"/>
  <c r="K122" i="95"/>
  <c r="O122" i="95"/>
  <c r="S122" i="95"/>
  <c r="M104" i="95"/>
  <c r="R122" i="95"/>
  <c r="U122" i="95"/>
  <c r="U104" i="95"/>
  <c r="D110" i="95"/>
  <c r="G110" i="95"/>
  <c r="W110" i="95"/>
  <c r="X110" i="95" s="1"/>
  <c r="H110" i="95"/>
  <c r="AE110" i="95"/>
  <c r="A111" i="95"/>
  <c r="E110" i="95"/>
  <c r="B110" i="95"/>
  <c r="G106" i="95"/>
  <c r="B106" i="95"/>
  <c r="AE106" i="95"/>
  <c r="E106" i="95"/>
  <c r="E116" i="95"/>
  <c r="B116" i="95"/>
  <c r="W116" i="95"/>
  <c r="X116" i="95" s="1"/>
  <c r="H116" i="95"/>
  <c r="Q108" i="95"/>
  <c r="N108" i="95"/>
  <c r="J27" i="100"/>
  <c r="N27" i="100"/>
  <c r="R27" i="100"/>
  <c r="K27" i="100"/>
  <c r="O27" i="100"/>
  <c r="S27" i="100"/>
  <c r="L27" i="100"/>
  <c r="P27" i="100"/>
  <c r="T27" i="100"/>
  <c r="M27" i="100"/>
  <c r="Q27" i="100"/>
  <c r="U27" i="100"/>
  <c r="K88" i="100"/>
  <c r="O88" i="100"/>
  <c r="S88" i="100"/>
  <c r="L88" i="100"/>
  <c r="P88" i="100"/>
  <c r="T88" i="100"/>
  <c r="M88" i="100"/>
  <c r="Q88" i="100"/>
  <c r="U88" i="100"/>
  <c r="J88" i="100"/>
  <c r="N88" i="100"/>
  <c r="R88" i="100"/>
  <c r="K95" i="100"/>
  <c r="O95" i="100"/>
  <c r="S95" i="100"/>
  <c r="L95" i="100"/>
  <c r="P95" i="100"/>
  <c r="T95" i="100"/>
  <c r="M95" i="100"/>
  <c r="Q95" i="100"/>
  <c r="U95" i="100"/>
  <c r="J95" i="100"/>
  <c r="N95" i="100"/>
  <c r="R95" i="100"/>
  <c r="K79" i="100"/>
  <c r="O79" i="100"/>
  <c r="S79" i="100"/>
  <c r="L79" i="100"/>
  <c r="P79" i="100"/>
  <c r="T79" i="100"/>
  <c r="M79" i="100"/>
  <c r="Q79" i="100"/>
  <c r="U79" i="100"/>
  <c r="J79" i="100"/>
  <c r="N79" i="100"/>
  <c r="R79" i="100"/>
  <c r="J70" i="100"/>
  <c r="N70" i="100"/>
  <c r="R70" i="100"/>
  <c r="K70" i="100"/>
  <c r="O70" i="100"/>
  <c r="S70" i="100"/>
  <c r="L70" i="100"/>
  <c r="P70" i="100"/>
  <c r="T70" i="100"/>
  <c r="M70" i="100"/>
  <c r="Q70" i="100"/>
  <c r="U70" i="100"/>
  <c r="J68" i="100"/>
  <c r="N68" i="100"/>
  <c r="K68" i="100"/>
  <c r="O68" i="100"/>
  <c r="S68" i="100"/>
  <c r="P68" i="100"/>
  <c r="T68" i="100"/>
  <c r="M68" i="100"/>
  <c r="U68" i="100"/>
  <c r="K83" i="100"/>
  <c r="O83" i="100"/>
  <c r="S83" i="100"/>
  <c r="L83" i="100"/>
  <c r="P83" i="100"/>
  <c r="T83" i="100"/>
  <c r="M83" i="100"/>
  <c r="Q83" i="100"/>
  <c r="U83" i="100"/>
  <c r="J83" i="100"/>
  <c r="N83" i="100"/>
  <c r="R83" i="100"/>
  <c r="J75" i="100"/>
  <c r="N75" i="100"/>
  <c r="R75" i="100"/>
  <c r="K75" i="100"/>
  <c r="O75" i="100"/>
  <c r="S75" i="100"/>
  <c r="L75" i="100"/>
  <c r="P75" i="100"/>
  <c r="T75" i="100"/>
  <c r="M75" i="100"/>
  <c r="Q75" i="100"/>
  <c r="U75" i="100"/>
  <c r="K82" i="100"/>
  <c r="O82" i="100"/>
  <c r="S82" i="100"/>
  <c r="L82" i="100"/>
  <c r="P82" i="100"/>
  <c r="T82" i="100"/>
  <c r="M82" i="100"/>
  <c r="Q82" i="100"/>
  <c r="U82" i="100"/>
  <c r="J82" i="100"/>
  <c r="N82" i="100"/>
  <c r="R82" i="100"/>
  <c r="J22" i="100"/>
  <c r="N22" i="100"/>
  <c r="R22" i="100"/>
  <c r="K22" i="100"/>
  <c r="O22" i="100"/>
  <c r="S22" i="100"/>
  <c r="L22" i="100"/>
  <c r="P22" i="100"/>
  <c r="T22" i="100"/>
  <c r="M22" i="100"/>
  <c r="Q22" i="100"/>
  <c r="U22" i="100"/>
  <c r="U28" i="100"/>
  <c r="J25" i="100"/>
  <c r="N25" i="100"/>
  <c r="R25" i="100"/>
  <c r="K25" i="100"/>
  <c r="O25" i="100"/>
  <c r="S25" i="100"/>
  <c r="L25" i="100"/>
  <c r="P25" i="100"/>
  <c r="T25" i="100"/>
  <c r="M25" i="100"/>
  <c r="Q25" i="100"/>
  <c r="U25" i="100"/>
  <c r="J29" i="100"/>
  <c r="N29" i="100"/>
  <c r="R29" i="100"/>
  <c r="K29" i="100"/>
  <c r="O29" i="100"/>
  <c r="S29" i="100"/>
  <c r="L29" i="100"/>
  <c r="P29" i="100"/>
  <c r="T29" i="100"/>
  <c r="M29" i="100"/>
  <c r="Q29" i="100"/>
  <c r="U29" i="100"/>
  <c r="J24" i="100"/>
  <c r="N24" i="100"/>
  <c r="R24" i="100"/>
  <c r="K24" i="100"/>
  <c r="O24" i="100"/>
  <c r="S24" i="100"/>
  <c r="L24" i="100"/>
  <c r="P24" i="100"/>
  <c r="T24" i="100"/>
  <c r="M24" i="100"/>
  <c r="Q24" i="100"/>
  <c r="U24" i="100"/>
  <c r="J77" i="100"/>
  <c r="N77" i="100"/>
  <c r="R77" i="100"/>
  <c r="K77" i="100"/>
  <c r="O77" i="100"/>
  <c r="S77" i="100"/>
  <c r="L77" i="100"/>
  <c r="P77" i="100"/>
  <c r="T77" i="100"/>
  <c r="M77" i="100"/>
  <c r="Q77" i="100"/>
  <c r="U77" i="100"/>
  <c r="K80" i="100"/>
  <c r="O80" i="100"/>
  <c r="S80" i="100"/>
  <c r="L80" i="100"/>
  <c r="P80" i="100"/>
  <c r="T80" i="100"/>
  <c r="M80" i="100"/>
  <c r="Q80" i="100"/>
  <c r="U80" i="100"/>
  <c r="J80" i="100"/>
  <c r="N80" i="100"/>
  <c r="R80" i="100"/>
  <c r="K96" i="100"/>
  <c r="O96" i="100"/>
  <c r="S96" i="100"/>
  <c r="L96" i="100"/>
  <c r="P96" i="100"/>
  <c r="T96" i="100"/>
  <c r="M96" i="100"/>
  <c r="Q96" i="100"/>
  <c r="U96" i="100"/>
  <c r="J96" i="100"/>
  <c r="N96" i="100"/>
  <c r="R96" i="100"/>
  <c r="K89" i="100"/>
  <c r="O89" i="100"/>
  <c r="S89" i="100"/>
  <c r="L89" i="100"/>
  <c r="P89" i="100"/>
  <c r="T89" i="100"/>
  <c r="M89" i="100"/>
  <c r="Q89" i="100"/>
  <c r="U89" i="100"/>
  <c r="J89" i="100"/>
  <c r="N89" i="100"/>
  <c r="R89" i="100"/>
  <c r="K92" i="100"/>
  <c r="O92" i="100"/>
  <c r="S92" i="100"/>
  <c r="L92" i="100"/>
  <c r="P92" i="100"/>
  <c r="T92" i="100"/>
  <c r="M92" i="100"/>
  <c r="Q92" i="100"/>
  <c r="U92" i="100"/>
  <c r="J92" i="100"/>
  <c r="N92" i="100"/>
  <c r="R92" i="100"/>
  <c r="K90" i="100"/>
  <c r="O90" i="100"/>
  <c r="S90" i="100"/>
  <c r="L90" i="100"/>
  <c r="P90" i="100"/>
  <c r="T90" i="100"/>
  <c r="M90" i="100"/>
  <c r="Q90" i="100"/>
  <c r="U90" i="100"/>
  <c r="J90" i="100"/>
  <c r="N90" i="100"/>
  <c r="R90" i="100"/>
  <c r="J74" i="100"/>
  <c r="N74" i="100"/>
  <c r="R74" i="100"/>
  <c r="K74" i="100"/>
  <c r="O74" i="100"/>
  <c r="S74" i="100"/>
  <c r="L74" i="100"/>
  <c r="P74" i="100"/>
  <c r="T74" i="100"/>
  <c r="M74" i="100"/>
  <c r="Q74" i="100"/>
  <c r="U74" i="100"/>
  <c r="J23" i="100"/>
  <c r="N23" i="100"/>
  <c r="R23" i="100"/>
  <c r="K23" i="100"/>
  <c r="O23" i="100"/>
  <c r="S23" i="100"/>
  <c r="L23" i="100"/>
  <c r="P23" i="100"/>
  <c r="T23" i="100"/>
  <c r="M23" i="100"/>
  <c r="Q23" i="100"/>
  <c r="U23" i="100"/>
  <c r="K93" i="100"/>
  <c r="O93" i="100"/>
  <c r="S93" i="100"/>
  <c r="L93" i="100"/>
  <c r="P93" i="100"/>
  <c r="T93" i="100"/>
  <c r="M93" i="100"/>
  <c r="Q93" i="100"/>
  <c r="U93" i="100"/>
  <c r="J93" i="100"/>
  <c r="N93" i="100"/>
  <c r="R93" i="100"/>
  <c r="K85" i="100"/>
  <c r="O85" i="100"/>
  <c r="S85" i="100"/>
  <c r="L85" i="100"/>
  <c r="P85" i="100"/>
  <c r="T85" i="100"/>
  <c r="M85" i="100"/>
  <c r="Q85" i="100"/>
  <c r="U85" i="100"/>
  <c r="J85" i="100"/>
  <c r="N85" i="100"/>
  <c r="R85" i="100"/>
  <c r="K94" i="100"/>
  <c r="O94" i="100"/>
  <c r="S94" i="100"/>
  <c r="L94" i="100"/>
  <c r="P94" i="100"/>
  <c r="T94" i="100"/>
  <c r="M94" i="100"/>
  <c r="Q94" i="100"/>
  <c r="U94" i="100"/>
  <c r="J94" i="100"/>
  <c r="N94" i="100"/>
  <c r="R94" i="100"/>
  <c r="J78" i="100"/>
  <c r="N78" i="100"/>
  <c r="R78" i="100"/>
  <c r="K78" i="100"/>
  <c r="O78" i="100"/>
  <c r="L78" i="100"/>
  <c r="P78" i="100"/>
  <c r="M78" i="100"/>
  <c r="Q78" i="100"/>
  <c r="S78" i="100"/>
  <c r="T78" i="100"/>
  <c r="U78" i="100"/>
  <c r="K81" i="100"/>
  <c r="O81" i="100"/>
  <c r="S81" i="100"/>
  <c r="L81" i="100"/>
  <c r="P81" i="100"/>
  <c r="T81" i="100"/>
  <c r="M81" i="100"/>
  <c r="Q81" i="100"/>
  <c r="U81" i="100"/>
  <c r="J81" i="100"/>
  <c r="N81" i="100"/>
  <c r="R81" i="100"/>
  <c r="K84" i="100"/>
  <c r="O84" i="100"/>
  <c r="S84" i="100"/>
  <c r="L84" i="100"/>
  <c r="P84" i="100"/>
  <c r="T84" i="100"/>
  <c r="M84" i="100"/>
  <c r="Q84" i="100"/>
  <c r="U84" i="100"/>
  <c r="J84" i="100"/>
  <c r="N84" i="100"/>
  <c r="R84" i="100"/>
  <c r="J76" i="100"/>
  <c r="N76" i="100"/>
  <c r="R76" i="100"/>
  <c r="K76" i="100"/>
  <c r="O76" i="100"/>
  <c r="S76" i="100"/>
  <c r="L76" i="100"/>
  <c r="P76" i="100"/>
  <c r="T76" i="100"/>
  <c r="M76" i="100"/>
  <c r="Q76" i="100"/>
  <c r="U76" i="100"/>
  <c r="J67" i="100"/>
  <c r="N67" i="100"/>
  <c r="R67" i="100"/>
  <c r="K67" i="100"/>
  <c r="O67" i="100"/>
  <c r="S67" i="100"/>
  <c r="L67" i="100"/>
  <c r="P67" i="100"/>
  <c r="T67" i="100"/>
  <c r="M67" i="100"/>
  <c r="Q67" i="100"/>
  <c r="U67" i="100"/>
  <c r="J26" i="100"/>
  <c r="N26" i="100"/>
  <c r="R26" i="100"/>
  <c r="K26" i="100"/>
  <c r="O26" i="100"/>
  <c r="S26" i="100"/>
  <c r="L26" i="100"/>
  <c r="P26" i="100"/>
  <c r="T26" i="100"/>
  <c r="M26" i="100"/>
  <c r="Q26" i="100"/>
  <c r="U26" i="100"/>
  <c r="J69" i="100"/>
  <c r="N69" i="100"/>
  <c r="R69" i="100"/>
  <c r="K69" i="100"/>
  <c r="O69" i="100"/>
  <c r="S69" i="100"/>
  <c r="L69" i="100"/>
  <c r="P69" i="100"/>
  <c r="T69" i="100"/>
  <c r="M69" i="100"/>
  <c r="Q69" i="100"/>
  <c r="U69" i="100"/>
  <c r="J71" i="100"/>
  <c r="N71" i="100"/>
  <c r="R71" i="100"/>
  <c r="K71" i="100"/>
  <c r="O71" i="100"/>
  <c r="S71" i="100"/>
  <c r="L71" i="100"/>
  <c r="P71" i="100"/>
  <c r="T71" i="100"/>
  <c r="M71" i="100"/>
  <c r="Q71" i="100"/>
  <c r="U71" i="100"/>
  <c r="K91" i="100"/>
  <c r="O91" i="100"/>
  <c r="S91" i="100"/>
  <c r="L91" i="100"/>
  <c r="P91" i="100"/>
  <c r="T91" i="100"/>
  <c r="M91" i="100"/>
  <c r="Q91" i="100"/>
  <c r="U91" i="100"/>
  <c r="J91" i="100"/>
  <c r="N91" i="100"/>
  <c r="R91" i="100"/>
  <c r="J30" i="100"/>
  <c r="N30" i="100"/>
  <c r="R30" i="100"/>
  <c r="K30" i="100"/>
  <c r="O30" i="100"/>
  <c r="S30" i="100"/>
  <c r="L30" i="100"/>
  <c r="P30" i="100"/>
  <c r="T30" i="100"/>
  <c r="M30" i="100"/>
  <c r="Q30" i="100"/>
  <c r="U30" i="100"/>
  <c r="U21" i="100"/>
  <c r="Q21" i="100"/>
  <c r="M21" i="100"/>
  <c r="N21" i="100"/>
  <c r="T21" i="100"/>
  <c r="P21" i="100"/>
  <c r="L21" i="100"/>
  <c r="J21" i="100"/>
  <c r="S21" i="100"/>
  <c r="O21" i="100"/>
  <c r="K21" i="100"/>
  <c r="R21" i="100"/>
  <c r="L145" i="95"/>
  <c r="P145" i="95"/>
  <c r="T145" i="95"/>
  <c r="M145" i="95"/>
  <c r="Q145" i="95"/>
  <c r="U145" i="95"/>
  <c r="K145" i="95"/>
  <c r="J145" i="95"/>
  <c r="N145" i="95"/>
  <c r="R145" i="95"/>
  <c r="O145" i="95"/>
  <c r="S145" i="95"/>
  <c r="L124" i="95"/>
  <c r="P124" i="95"/>
  <c r="T124" i="95"/>
  <c r="M124" i="95"/>
  <c r="Q124" i="95"/>
  <c r="U124" i="95"/>
  <c r="O124" i="95"/>
  <c r="J124" i="95"/>
  <c r="N124" i="95"/>
  <c r="R124" i="95"/>
  <c r="K124" i="95"/>
  <c r="S124" i="95"/>
  <c r="L133" i="95"/>
  <c r="P133" i="95"/>
  <c r="T133" i="95"/>
  <c r="O133" i="95"/>
  <c r="M133" i="95"/>
  <c r="Q133" i="95"/>
  <c r="U133" i="95"/>
  <c r="S133" i="95"/>
  <c r="J133" i="95"/>
  <c r="N133" i="95"/>
  <c r="R133" i="95"/>
  <c r="K133" i="95"/>
  <c r="L129" i="95"/>
  <c r="P129" i="95"/>
  <c r="T129" i="95"/>
  <c r="O129" i="95"/>
  <c r="S129" i="95"/>
  <c r="M129" i="95"/>
  <c r="Q129" i="95"/>
  <c r="U129" i="95"/>
  <c r="J129" i="95"/>
  <c r="N129" i="95"/>
  <c r="R129" i="95"/>
  <c r="K129" i="95"/>
  <c r="J80" i="95"/>
  <c r="N80" i="95"/>
  <c r="R80" i="95"/>
  <c r="K80" i="95"/>
  <c r="O80" i="95"/>
  <c r="S80" i="95"/>
  <c r="L80" i="95"/>
  <c r="P80" i="95"/>
  <c r="T80" i="95"/>
  <c r="U80" i="95"/>
  <c r="Q80" i="95"/>
  <c r="M80" i="95"/>
  <c r="J77" i="95"/>
  <c r="N77" i="95"/>
  <c r="R77" i="95"/>
  <c r="K77" i="95"/>
  <c r="O77" i="95"/>
  <c r="S77" i="95"/>
  <c r="L77" i="95"/>
  <c r="P77" i="95"/>
  <c r="T77" i="95"/>
  <c r="M77" i="95"/>
  <c r="Q77" i="95"/>
  <c r="U77" i="95"/>
  <c r="J93" i="95"/>
  <c r="N93" i="95"/>
  <c r="R93" i="95"/>
  <c r="K93" i="95"/>
  <c r="O93" i="95"/>
  <c r="S93" i="95"/>
  <c r="L93" i="95"/>
  <c r="P93" i="95"/>
  <c r="T93" i="95"/>
  <c r="M93" i="95"/>
  <c r="Q93" i="95"/>
  <c r="U93" i="95"/>
  <c r="M71" i="95"/>
  <c r="Q71" i="95"/>
  <c r="J71" i="95"/>
  <c r="N71" i="95"/>
  <c r="K71" i="95"/>
  <c r="O71" i="95"/>
  <c r="S71" i="95"/>
  <c r="P71" i="95"/>
  <c r="R71" i="95"/>
  <c r="T71" i="95"/>
  <c r="L71" i="95"/>
  <c r="U71" i="95"/>
  <c r="J84" i="95"/>
  <c r="N84" i="95"/>
  <c r="R84" i="95"/>
  <c r="K84" i="95"/>
  <c r="O84" i="95"/>
  <c r="S84" i="95"/>
  <c r="L84" i="95"/>
  <c r="P84" i="95"/>
  <c r="T84" i="95"/>
  <c r="U84" i="95"/>
  <c r="Q84" i="95"/>
  <c r="M84" i="95"/>
  <c r="J75" i="95"/>
  <c r="N75" i="95"/>
  <c r="R75" i="95"/>
  <c r="K75" i="95"/>
  <c r="O75" i="95"/>
  <c r="S75" i="95"/>
  <c r="L75" i="95"/>
  <c r="P75" i="95"/>
  <c r="T75" i="95"/>
  <c r="Q75" i="95"/>
  <c r="U75" i="95"/>
  <c r="M75" i="95"/>
  <c r="J72" i="95"/>
  <c r="N72" i="95"/>
  <c r="R72" i="95"/>
  <c r="K72" i="95"/>
  <c r="O72" i="95"/>
  <c r="S72" i="95"/>
  <c r="L72" i="95"/>
  <c r="P72" i="95"/>
  <c r="T72" i="95"/>
  <c r="U72" i="95"/>
  <c r="Q72" i="95"/>
  <c r="M72" i="95"/>
  <c r="J85" i="95"/>
  <c r="N85" i="95"/>
  <c r="R85" i="95"/>
  <c r="K85" i="95"/>
  <c r="O85" i="95"/>
  <c r="S85" i="95"/>
  <c r="L85" i="95"/>
  <c r="P85" i="95"/>
  <c r="T85" i="95"/>
  <c r="M85" i="95"/>
  <c r="Q85" i="95"/>
  <c r="U85" i="95"/>
  <c r="J100" i="95"/>
  <c r="N100" i="95"/>
  <c r="R100" i="95"/>
  <c r="K100" i="95"/>
  <c r="O100" i="95"/>
  <c r="S100" i="95"/>
  <c r="L100" i="95"/>
  <c r="P100" i="95"/>
  <c r="T100" i="95"/>
  <c r="U100" i="95"/>
  <c r="M100" i="95"/>
  <c r="Q100" i="95"/>
  <c r="M70" i="95"/>
  <c r="Q70" i="95"/>
  <c r="U70" i="95"/>
  <c r="J70" i="95"/>
  <c r="N70" i="95"/>
  <c r="R70" i="95"/>
  <c r="K70" i="95"/>
  <c r="O70" i="95"/>
  <c r="S70" i="95"/>
  <c r="L70" i="95"/>
  <c r="P70" i="95"/>
  <c r="T70" i="95"/>
  <c r="J86" i="95"/>
  <c r="N86" i="95"/>
  <c r="R86" i="95"/>
  <c r="K86" i="95"/>
  <c r="O86" i="95"/>
  <c r="S86" i="95"/>
  <c r="L86" i="95"/>
  <c r="P86" i="95"/>
  <c r="T86" i="95"/>
  <c r="M86" i="95"/>
  <c r="Q86" i="95"/>
  <c r="U86" i="95"/>
  <c r="L143" i="95"/>
  <c r="P143" i="95"/>
  <c r="T143" i="95"/>
  <c r="S143" i="95"/>
  <c r="M143" i="95"/>
  <c r="Q143" i="95"/>
  <c r="U143" i="95"/>
  <c r="K143" i="95"/>
  <c r="J143" i="95"/>
  <c r="N143" i="95"/>
  <c r="R143" i="95"/>
  <c r="O143" i="95"/>
  <c r="M68" i="95"/>
  <c r="Q68" i="95"/>
  <c r="U68" i="95"/>
  <c r="J68" i="95"/>
  <c r="N68" i="95"/>
  <c r="R68" i="95"/>
  <c r="K68" i="95"/>
  <c r="O68" i="95"/>
  <c r="S68" i="95"/>
  <c r="T68" i="95"/>
  <c r="L68" i="95"/>
  <c r="P68" i="95"/>
  <c r="J81" i="95"/>
  <c r="N81" i="95"/>
  <c r="R81" i="95"/>
  <c r="K81" i="95"/>
  <c r="O81" i="95"/>
  <c r="S81" i="95"/>
  <c r="L81" i="95"/>
  <c r="P81" i="95"/>
  <c r="T81" i="95"/>
  <c r="M81" i="95"/>
  <c r="U81" i="95"/>
  <c r="Q81" i="95"/>
  <c r="L144" i="95"/>
  <c r="P144" i="95"/>
  <c r="T144" i="95"/>
  <c r="S144" i="95"/>
  <c r="M144" i="95"/>
  <c r="Q144" i="95"/>
  <c r="U144" i="95"/>
  <c r="K144" i="95"/>
  <c r="J144" i="95"/>
  <c r="N144" i="95"/>
  <c r="R144" i="95"/>
  <c r="O144" i="95"/>
  <c r="L147" i="95"/>
  <c r="P147" i="95"/>
  <c r="T147" i="95"/>
  <c r="M147" i="95"/>
  <c r="Q147" i="95"/>
  <c r="U147" i="95"/>
  <c r="J147" i="95"/>
  <c r="N147" i="95"/>
  <c r="R147" i="95"/>
  <c r="K147" i="95"/>
  <c r="O147" i="95"/>
  <c r="S147" i="95"/>
  <c r="J97" i="95"/>
  <c r="N97" i="95"/>
  <c r="R97" i="95"/>
  <c r="K97" i="95"/>
  <c r="O97" i="95"/>
  <c r="S97" i="95"/>
  <c r="L97" i="95"/>
  <c r="P97" i="95"/>
  <c r="T97" i="95"/>
  <c r="M97" i="95"/>
  <c r="U97" i="95"/>
  <c r="Q97" i="95"/>
  <c r="J82" i="95"/>
  <c r="N82" i="95"/>
  <c r="R82" i="95"/>
  <c r="K82" i="95"/>
  <c r="O82" i="95"/>
  <c r="S82" i="95"/>
  <c r="L82" i="95"/>
  <c r="P82" i="95"/>
  <c r="T82" i="95"/>
  <c r="M82" i="95"/>
  <c r="Q82" i="95"/>
  <c r="U82" i="95"/>
  <c r="L132" i="95"/>
  <c r="P132" i="95"/>
  <c r="T132" i="95"/>
  <c r="O132" i="95"/>
  <c r="M132" i="95"/>
  <c r="Q132" i="95"/>
  <c r="U132" i="95"/>
  <c r="S132" i="95"/>
  <c r="J132" i="95"/>
  <c r="N132" i="95"/>
  <c r="R132" i="95"/>
  <c r="K132" i="95"/>
  <c r="J76" i="95"/>
  <c r="N76" i="95"/>
  <c r="R76" i="95"/>
  <c r="K76" i="95"/>
  <c r="O76" i="95"/>
  <c r="S76" i="95"/>
  <c r="L76" i="95"/>
  <c r="P76" i="95"/>
  <c r="T76" i="95"/>
  <c r="U76" i="95"/>
  <c r="Q76" i="95"/>
  <c r="M76" i="95"/>
  <c r="L148" i="95"/>
  <c r="P148" i="95"/>
  <c r="T148" i="95"/>
  <c r="M148" i="95"/>
  <c r="Q148" i="95"/>
  <c r="U148" i="95"/>
  <c r="J148" i="95"/>
  <c r="N148" i="95"/>
  <c r="R148" i="95"/>
  <c r="K148" i="95"/>
  <c r="O148" i="95"/>
  <c r="S148" i="95"/>
  <c r="J88" i="95"/>
  <c r="N88" i="95"/>
  <c r="R88" i="95"/>
  <c r="K88" i="95"/>
  <c r="O88" i="95"/>
  <c r="S88" i="95"/>
  <c r="L88" i="95"/>
  <c r="P88" i="95"/>
  <c r="T88" i="95"/>
  <c r="U88" i="95"/>
  <c r="Q88" i="95"/>
  <c r="M88" i="95"/>
  <c r="J89" i="95"/>
  <c r="N89" i="95"/>
  <c r="R89" i="95"/>
  <c r="K89" i="95"/>
  <c r="O89" i="95"/>
  <c r="S89" i="95"/>
  <c r="L89" i="95"/>
  <c r="P89" i="95"/>
  <c r="T89" i="95"/>
  <c r="M89" i="95"/>
  <c r="Q89" i="95"/>
  <c r="U89" i="95"/>
  <c r="J90" i="95"/>
  <c r="N90" i="95"/>
  <c r="R90" i="95"/>
  <c r="K90" i="95"/>
  <c r="O90" i="95"/>
  <c r="S90" i="95"/>
  <c r="L90" i="95"/>
  <c r="P90" i="95"/>
  <c r="T90" i="95"/>
  <c r="M90" i="95"/>
  <c r="Q90" i="95"/>
  <c r="U90" i="95"/>
  <c r="J83" i="95"/>
  <c r="N83" i="95"/>
  <c r="R83" i="95"/>
  <c r="K83" i="95"/>
  <c r="O83" i="95"/>
  <c r="S83" i="95"/>
  <c r="L83" i="95"/>
  <c r="P83" i="95"/>
  <c r="T83" i="95"/>
  <c r="Q83" i="95"/>
  <c r="U83" i="95"/>
  <c r="M83" i="95"/>
  <c r="J74" i="95"/>
  <c r="N74" i="95"/>
  <c r="R74" i="95"/>
  <c r="K74" i="95"/>
  <c r="O74" i="95"/>
  <c r="S74" i="95"/>
  <c r="L74" i="95"/>
  <c r="P74" i="95"/>
  <c r="T74" i="95"/>
  <c r="M74" i="95"/>
  <c r="Q74" i="95"/>
  <c r="U74" i="95"/>
  <c r="J92" i="95"/>
  <c r="N92" i="95"/>
  <c r="R92" i="95"/>
  <c r="K92" i="95"/>
  <c r="O92" i="95"/>
  <c r="S92" i="95"/>
  <c r="L92" i="95"/>
  <c r="P92" i="95"/>
  <c r="T92" i="95"/>
  <c r="U92" i="95"/>
  <c r="Q92" i="95"/>
  <c r="M92" i="95"/>
  <c r="J94" i="95"/>
  <c r="N94" i="95"/>
  <c r="R94" i="95"/>
  <c r="K94" i="95"/>
  <c r="O94" i="95"/>
  <c r="S94" i="95"/>
  <c r="L94" i="95"/>
  <c r="P94" i="95"/>
  <c r="T94" i="95"/>
  <c r="M94" i="95"/>
  <c r="Q94" i="95"/>
  <c r="U94" i="95"/>
  <c r="J96" i="95"/>
  <c r="N96" i="95"/>
  <c r="R96" i="95"/>
  <c r="K96" i="95"/>
  <c r="O96" i="95"/>
  <c r="S96" i="95"/>
  <c r="L96" i="95"/>
  <c r="P96" i="95"/>
  <c r="T96" i="95"/>
  <c r="U96" i="95"/>
  <c r="M96" i="95"/>
  <c r="Q96" i="95"/>
  <c r="J98" i="95"/>
  <c r="N98" i="95"/>
  <c r="R98" i="95"/>
  <c r="K98" i="95"/>
  <c r="O98" i="95"/>
  <c r="S98" i="95"/>
  <c r="L98" i="95"/>
  <c r="P98" i="95"/>
  <c r="T98" i="95"/>
  <c r="M98" i="95"/>
  <c r="Q98" i="95"/>
  <c r="U98" i="95"/>
  <c r="J99" i="95"/>
  <c r="N99" i="95"/>
  <c r="R99" i="95"/>
  <c r="K99" i="95"/>
  <c r="O99" i="95"/>
  <c r="S99" i="95"/>
  <c r="L99" i="95"/>
  <c r="P99" i="95"/>
  <c r="T99" i="95"/>
  <c r="Q99" i="95"/>
  <c r="M99" i="95"/>
  <c r="U99" i="95"/>
  <c r="J73" i="95"/>
  <c r="N73" i="95"/>
  <c r="R73" i="95"/>
  <c r="K73" i="95"/>
  <c r="O73" i="95"/>
  <c r="S73" i="95"/>
  <c r="L73" i="95"/>
  <c r="P73" i="95"/>
  <c r="T73" i="95"/>
  <c r="M73" i="95"/>
  <c r="Q73" i="95"/>
  <c r="U73" i="95"/>
  <c r="L131" i="95"/>
  <c r="P131" i="95"/>
  <c r="T131" i="95"/>
  <c r="S131" i="95"/>
  <c r="M131" i="95"/>
  <c r="Q131" i="95"/>
  <c r="U131" i="95"/>
  <c r="O131" i="95"/>
  <c r="J131" i="95"/>
  <c r="N131" i="95"/>
  <c r="R131" i="95"/>
  <c r="K131" i="95"/>
  <c r="L126" i="95"/>
  <c r="P126" i="95"/>
  <c r="T126" i="95"/>
  <c r="K126" i="95"/>
  <c r="M126" i="95"/>
  <c r="Q126" i="95"/>
  <c r="U126" i="95"/>
  <c r="S126" i="95"/>
  <c r="J126" i="95"/>
  <c r="N126" i="95"/>
  <c r="R126" i="95"/>
  <c r="O126" i="95"/>
  <c r="J87" i="95"/>
  <c r="N87" i="95"/>
  <c r="R87" i="95"/>
  <c r="K87" i="95"/>
  <c r="O87" i="95"/>
  <c r="S87" i="95"/>
  <c r="L87" i="95"/>
  <c r="P87" i="95"/>
  <c r="T87" i="95"/>
  <c r="Q87" i="95"/>
  <c r="M87" i="95"/>
  <c r="U87" i="95"/>
  <c r="J91" i="95"/>
  <c r="N91" i="95"/>
  <c r="R91" i="95"/>
  <c r="K91" i="95"/>
  <c r="O91" i="95"/>
  <c r="S91" i="95"/>
  <c r="L91" i="95"/>
  <c r="P91" i="95"/>
  <c r="T91" i="95"/>
  <c r="Q91" i="95"/>
  <c r="M91" i="95"/>
  <c r="U91" i="95"/>
  <c r="M67" i="95"/>
  <c r="Q67" i="95"/>
  <c r="U67" i="95"/>
  <c r="J67" i="95"/>
  <c r="N67" i="95"/>
  <c r="R67" i="95"/>
  <c r="K67" i="95"/>
  <c r="O67" i="95"/>
  <c r="S67" i="95"/>
  <c r="P67" i="95"/>
  <c r="T67" i="95"/>
  <c r="L67" i="95"/>
  <c r="J78" i="95"/>
  <c r="N78" i="95"/>
  <c r="R78" i="95"/>
  <c r="K78" i="95"/>
  <c r="O78" i="95"/>
  <c r="S78" i="95"/>
  <c r="L78" i="95"/>
  <c r="P78" i="95"/>
  <c r="T78" i="95"/>
  <c r="M78" i="95"/>
  <c r="Q78" i="95"/>
  <c r="U78" i="95"/>
  <c r="L130" i="95"/>
  <c r="P130" i="95"/>
  <c r="T130" i="95"/>
  <c r="S130" i="95"/>
  <c r="M130" i="95"/>
  <c r="Q130" i="95"/>
  <c r="U130" i="95"/>
  <c r="K130" i="95"/>
  <c r="J130" i="95"/>
  <c r="N130" i="95"/>
  <c r="R130" i="95"/>
  <c r="O130" i="95"/>
  <c r="J95" i="95"/>
  <c r="N95" i="95"/>
  <c r="R95" i="95"/>
  <c r="K95" i="95"/>
  <c r="O95" i="95"/>
  <c r="S95" i="95"/>
  <c r="L95" i="95"/>
  <c r="P95" i="95"/>
  <c r="T95" i="95"/>
  <c r="Q95" i="95"/>
  <c r="M95" i="95"/>
  <c r="U95" i="95"/>
  <c r="W31" i="100"/>
  <c r="H23" i="95"/>
  <c r="H22" i="95"/>
  <c r="H21" i="95"/>
  <c r="H28" i="95"/>
  <c r="H25" i="95"/>
  <c r="H27" i="95"/>
  <c r="H26" i="95"/>
  <c r="H24" i="95"/>
  <c r="H31" i="95"/>
  <c r="H29" i="95"/>
  <c r="Y86" i="100"/>
  <c r="Z29" i="100"/>
  <c r="D31" i="100"/>
  <c r="Z87" i="100"/>
  <c r="AE31" i="100"/>
  <c r="H31" i="100"/>
  <c r="Y83" i="100"/>
  <c r="Y74" i="100"/>
  <c r="Z82" i="100"/>
  <c r="Y68" i="100"/>
  <c r="Z91" i="100"/>
  <c r="Z90" i="100"/>
  <c r="Y72" i="100"/>
  <c r="Y69" i="100"/>
  <c r="Z92" i="100"/>
  <c r="C97" i="100"/>
  <c r="Y93" i="100"/>
  <c r="Y77" i="100"/>
  <c r="Y78" i="100"/>
  <c r="Y73" i="100"/>
  <c r="Z94" i="100"/>
  <c r="Z95" i="100"/>
  <c r="G31" i="100"/>
  <c r="A31" i="100"/>
  <c r="Y30" i="100" s="1"/>
  <c r="H30" i="95"/>
  <c r="A102" i="95"/>
  <c r="AA101" i="95" s="1"/>
  <c r="H102" i="95"/>
  <c r="AA86" i="95"/>
  <c r="AA129" i="95"/>
  <c r="Z79" i="95"/>
  <c r="Z93" i="95"/>
  <c r="AA91" i="95"/>
  <c r="AA148" i="95"/>
  <c r="Z128" i="95"/>
  <c r="AA84" i="95"/>
  <c r="Z77" i="95"/>
  <c r="AA97" i="95"/>
  <c r="AA132" i="95"/>
  <c r="Z90" i="95"/>
  <c r="C134" i="95"/>
  <c r="B102" i="95"/>
  <c r="G102" i="95"/>
  <c r="AE102" i="95"/>
  <c r="D102" i="95"/>
  <c r="A103" i="95"/>
  <c r="Z102" i="95" s="1"/>
  <c r="E102" i="95"/>
  <c r="W102" i="95"/>
  <c r="X102" i="95" s="1"/>
  <c r="Z94" i="95"/>
  <c r="AA127" i="95"/>
  <c r="AA75" i="95"/>
  <c r="Z72" i="95"/>
  <c r="Z82" i="95"/>
  <c r="E31" i="100"/>
  <c r="B31" i="100"/>
  <c r="Y26" i="100"/>
  <c r="Z26" i="100"/>
  <c r="Y25" i="100"/>
  <c r="Z25" i="100"/>
  <c r="C32" i="100"/>
  <c r="Y21" i="100"/>
  <c r="Z21" i="100"/>
  <c r="X21" i="96"/>
  <c r="X27" i="96"/>
  <c r="X28" i="96"/>
  <c r="X24" i="96"/>
  <c r="AA33" i="94"/>
  <c r="X25" i="96"/>
  <c r="X29" i="96"/>
  <c r="A24" i="95"/>
  <c r="E24" i="95"/>
  <c r="G28" i="95"/>
  <c r="E25" i="95"/>
  <c r="G27" i="95"/>
  <c r="X26" i="96"/>
  <c r="B21" i="95"/>
  <c r="B26" i="95"/>
  <c r="X23" i="96"/>
  <c r="X22" i="96"/>
  <c r="AA41" i="94"/>
  <c r="Y22" i="96"/>
  <c r="Y21" i="96"/>
  <c r="Z22" i="96"/>
  <c r="W23" i="95"/>
  <c r="X23" i="95" s="1"/>
  <c r="E28" i="95"/>
  <c r="D21" i="95"/>
  <c r="W29" i="95"/>
  <c r="X29" i="95" s="1"/>
  <c r="G21" i="95"/>
  <c r="D28" i="95"/>
  <c r="W21" i="95"/>
  <c r="X21" i="95" s="1"/>
  <c r="E21" i="95"/>
  <c r="G29" i="95"/>
  <c r="AE29" i="95"/>
  <c r="G25" i="95"/>
  <c r="E29" i="95"/>
  <c r="B29" i="95"/>
  <c r="D24" i="95"/>
  <c r="A29" i="95"/>
  <c r="AE28" i="95"/>
  <c r="B28" i="95"/>
  <c r="D29" i="95"/>
  <c r="A21" i="95"/>
  <c r="W28" i="95"/>
  <c r="X28" i="95" s="1"/>
  <c r="AE21" i="95"/>
  <c r="AE25" i="95"/>
  <c r="Z29" i="96"/>
  <c r="W25" i="95"/>
  <c r="X25" i="95" s="1"/>
  <c r="B25" i="95"/>
  <c r="D25" i="95"/>
  <c r="V30" i="96"/>
  <c r="AE23" i="95"/>
  <c r="A25" i="95"/>
  <c r="G24" i="95"/>
  <c r="D23" i="95"/>
  <c r="W24" i="95"/>
  <c r="X24" i="95" s="1"/>
  <c r="B22" i="95"/>
  <c r="A23" i="95"/>
  <c r="AA22" i="95" s="1"/>
  <c r="A26" i="95"/>
  <c r="Z25" i="95" s="1"/>
  <c r="Y30" i="96"/>
  <c r="A27" i="95"/>
  <c r="AA53" i="94"/>
  <c r="AA60" i="94" s="1"/>
  <c r="Z31" i="96"/>
  <c r="AE27" i="95"/>
  <c r="D27" i="95"/>
  <c r="B27" i="95"/>
  <c r="E27" i="95"/>
  <c r="A28" i="95"/>
  <c r="W27" i="95"/>
  <c r="X27" i="95" s="1"/>
  <c r="G23" i="95"/>
  <c r="E23" i="95"/>
  <c r="A22" i="95"/>
  <c r="Z21" i="95" s="1"/>
  <c r="E22" i="95"/>
  <c r="D22" i="95"/>
  <c r="AE24" i="95"/>
  <c r="B24" i="95"/>
  <c r="E26" i="95"/>
  <c r="D26" i="95"/>
  <c r="W22" i="95"/>
  <c r="X22" i="95" s="1"/>
  <c r="G22" i="95"/>
  <c r="W26" i="95"/>
  <c r="X26" i="95" s="1"/>
  <c r="G26" i="95"/>
  <c r="B23" i="95"/>
  <c r="AE22" i="95"/>
  <c r="AE26" i="95"/>
  <c r="C32" i="95"/>
  <c r="A31" i="95"/>
  <c r="Z30" i="95" s="1"/>
  <c r="D30" i="95"/>
  <c r="G30" i="95"/>
  <c r="B30" i="95"/>
  <c r="E30" i="95"/>
  <c r="AE30" i="95"/>
  <c r="W30" i="95"/>
  <c r="X30" i="95" s="1"/>
  <c r="A30" i="95"/>
  <c r="E31" i="95"/>
  <c r="D31" i="95"/>
  <c r="B31" i="95"/>
  <c r="G31" i="95"/>
  <c r="AE31" i="95"/>
  <c r="W31" i="95"/>
  <c r="X31" i="95" s="1"/>
  <c r="Z26" i="96"/>
  <c r="V120" i="95" l="1"/>
  <c r="Y120" i="95" s="1"/>
  <c r="V118" i="95"/>
  <c r="Y118" i="95" s="1"/>
  <c r="Q68" i="100"/>
  <c r="L68" i="100"/>
  <c r="V122" i="95"/>
  <c r="Y122" i="95" s="1"/>
  <c r="N146" i="95"/>
  <c r="L127" i="95"/>
  <c r="M149" i="95"/>
  <c r="M146" i="95"/>
  <c r="S125" i="95"/>
  <c r="O69" i="95"/>
  <c r="O127" i="95"/>
  <c r="O146" i="95"/>
  <c r="U127" i="95"/>
  <c r="R149" i="95"/>
  <c r="M79" i="95"/>
  <c r="Q86" i="100"/>
  <c r="L87" i="100"/>
  <c r="P125" i="95"/>
  <c r="Q125" i="95"/>
  <c r="N125" i="95"/>
  <c r="J72" i="100"/>
  <c r="O72" i="100"/>
  <c r="T72" i="100"/>
  <c r="N72" i="100"/>
  <c r="S72" i="100"/>
  <c r="M72" i="100"/>
  <c r="R72" i="100"/>
  <c r="L72" i="100"/>
  <c r="Q72" i="100"/>
  <c r="J73" i="100"/>
  <c r="O73" i="100"/>
  <c r="T73" i="100"/>
  <c r="N73" i="100"/>
  <c r="S73" i="100"/>
  <c r="M73" i="100"/>
  <c r="R73" i="100"/>
  <c r="L73" i="100"/>
  <c r="Q73" i="100"/>
  <c r="L128" i="95"/>
  <c r="M128" i="95"/>
  <c r="J128" i="95"/>
  <c r="P128" i="95"/>
  <c r="Q128" i="95"/>
  <c r="N128" i="95"/>
  <c r="T128" i="95"/>
  <c r="U128" i="95"/>
  <c r="R128" i="95"/>
  <c r="J101" i="95"/>
  <c r="O101" i="95"/>
  <c r="T101" i="95"/>
  <c r="N101" i="95"/>
  <c r="S101" i="95"/>
  <c r="M101" i="95"/>
  <c r="R101" i="95"/>
  <c r="L101" i="95"/>
  <c r="U101" i="95"/>
  <c r="Z100" i="95"/>
  <c r="AA68" i="95"/>
  <c r="Y70" i="100"/>
  <c r="Y81" i="100"/>
  <c r="Y76" i="100"/>
  <c r="Y79" i="100"/>
  <c r="K146" i="95"/>
  <c r="J146" i="95"/>
  <c r="T146" i="95"/>
  <c r="R127" i="95"/>
  <c r="M127" i="95"/>
  <c r="O125" i="95"/>
  <c r="U125" i="95"/>
  <c r="L125" i="95"/>
  <c r="N149" i="95"/>
  <c r="O128" i="95"/>
  <c r="U72" i="100"/>
  <c r="P28" i="100"/>
  <c r="K73" i="100"/>
  <c r="P149" i="95"/>
  <c r="U149" i="95"/>
  <c r="O149" i="95"/>
  <c r="K86" i="100"/>
  <c r="P86" i="100"/>
  <c r="U86" i="100"/>
  <c r="O86" i="100"/>
  <c r="T86" i="100"/>
  <c r="J86" i="100"/>
  <c r="S86" i="100"/>
  <c r="M86" i="100"/>
  <c r="N86" i="100"/>
  <c r="J79" i="95"/>
  <c r="O79" i="95"/>
  <c r="T79" i="95"/>
  <c r="N79" i="95"/>
  <c r="S79" i="95"/>
  <c r="Q79" i="95"/>
  <c r="R79" i="95"/>
  <c r="L79" i="95"/>
  <c r="U79" i="95"/>
  <c r="AA103" i="95"/>
  <c r="AA130" i="95"/>
  <c r="S146" i="95"/>
  <c r="U146" i="95"/>
  <c r="P146" i="95"/>
  <c r="J127" i="95"/>
  <c r="R125" i="95"/>
  <c r="M125" i="95"/>
  <c r="K149" i="95"/>
  <c r="J149" i="95"/>
  <c r="L149" i="95"/>
  <c r="Q101" i="95"/>
  <c r="S128" i="95"/>
  <c r="K79" i="95"/>
  <c r="P72" i="100"/>
  <c r="M69" i="95"/>
  <c r="N69" i="95"/>
  <c r="S69" i="95"/>
  <c r="Q69" i="95"/>
  <c r="R69" i="95"/>
  <c r="L69" i="95"/>
  <c r="U69" i="95"/>
  <c r="K69" i="95"/>
  <c r="P69" i="95"/>
  <c r="K87" i="100"/>
  <c r="P87" i="100"/>
  <c r="U87" i="100"/>
  <c r="O87" i="100"/>
  <c r="T87" i="100"/>
  <c r="J87" i="100"/>
  <c r="S87" i="100"/>
  <c r="M87" i="100"/>
  <c r="N87" i="100"/>
  <c r="J28" i="100"/>
  <c r="O28" i="100"/>
  <c r="T28" i="100"/>
  <c r="N28" i="100"/>
  <c r="S28" i="100"/>
  <c r="M28" i="100"/>
  <c r="R28" i="100"/>
  <c r="L28" i="100"/>
  <c r="Q28" i="100"/>
  <c r="P127" i="95"/>
  <c r="Q127" i="95"/>
  <c r="N127" i="95"/>
  <c r="Z22" i="100"/>
  <c r="Z146" i="95"/>
  <c r="AA83" i="95"/>
  <c r="R146" i="95"/>
  <c r="Q146" i="95"/>
  <c r="S127" i="95"/>
  <c r="T127" i="95"/>
  <c r="J125" i="95"/>
  <c r="K125" i="95"/>
  <c r="S149" i="95"/>
  <c r="Q149" i="95"/>
  <c r="T69" i="95"/>
  <c r="P101" i="95"/>
  <c r="K128" i="95"/>
  <c r="R86" i="100"/>
  <c r="Q87" i="100"/>
  <c r="K72" i="100"/>
  <c r="U73" i="100"/>
  <c r="P109" i="95"/>
  <c r="U109" i="95"/>
  <c r="AA104" i="95"/>
  <c r="Q104" i="95"/>
  <c r="J104" i="95"/>
  <c r="T112" i="95"/>
  <c r="R105" i="95"/>
  <c r="L112" i="95"/>
  <c r="K112" i="95"/>
  <c r="S112" i="95"/>
  <c r="M105" i="95"/>
  <c r="S105" i="95"/>
  <c r="R104" i="95"/>
  <c r="O105" i="95"/>
  <c r="L105" i="95"/>
  <c r="Q112" i="95"/>
  <c r="K105" i="95"/>
  <c r="P112" i="95"/>
  <c r="J105" i="95"/>
  <c r="S104" i="95"/>
  <c r="L104" i="95"/>
  <c r="K104" i="95"/>
  <c r="T104" i="95"/>
  <c r="T105" i="95"/>
  <c r="U105" i="95"/>
  <c r="M112" i="95"/>
  <c r="L117" i="95"/>
  <c r="O117" i="95"/>
  <c r="S117" i="95"/>
  <c r="R109" i="95"/>
  <c r="P117" i="95"/>
  <c r="O109" i="95"/>
  <c r="T109" i="95"/>
  <c r="U117" i="95"/>
  <c r="T117" i="95"/>
  <c r="M117" i="95"/>
  <c r="S109" i="95"/>
  <c r="L109" i="95"/>
  <c r="K109" i="95"/>
  <c r="J117" i="95"/>
  <c r="N117" i="95"/>
  <c r="Q109" i="95"/>
  <c r="O108" i="95"/>
  <c r="U108" i="95"/>
  <c r="R108" i="95"/>
  <c r="AA119" i="95"/>
  <c r="T108" i="95"/>
  <c r="L108" i="95"/>
  <c r="M108" i="95"/>
  <c r="S108" i="95"/>
  <c r="AA120" i="95"/>
  <c r="Q117" i="95"/>
  <c r="K117" i="95"/>
  <c r="J109" i="95"/>
  <c r="Z109" i="95"/>
  <c r="K108" i="95"/>
  <c r="AA113" i="95"/>
  <c r="Z113" i="95"/>
  <c r="J113" i="95"/>
  <c r="O113" i="95"/>
  <c r="T113" i="95"/>
  <c r="N113" i="95"/>
  <c r="S113" i="95"/>
  <c r="M113" i="95"/>
  <c r="L113" i="95"/>
  <c r="P113" i="95"/>
  <c r="R113" i="95"/>
  <c r="U113" i="95"/>
  <c r="K113" i="95"/>
  <c r="Q113" i="95"/>
  <c r="AA108" i="95"/>
  <c r="Z108" i="95"/>
  <c r="AA112" i="95"/>
  <c r="Z112" i="95"/>
  <c r="R111" i="95"/>
  <c r="L111" i="95"/>
  <c r="U111" i="95"/>
  <c r="K111" i="95"/>
  <c r="P111" i="95"/>
  <c r="M111" i="95"/>
  <c r="J111" i="95"/>
  <c r="O111" i="95"/>
  <c r="T111" i="95"/>
  <c r="N111" i="95"/>
  <c r="S111" i="95"/>
  <c r="Q111" i="95"/>
  <c r="C98" i="100"/>
  <c r="Z118" i="95"/>
  <c r="AA118" i="95"/>
  <c r="K107" i="95"/>
  <c r="P107" i="95"/>
  <c r="M107" i="95"/>
  <c r="J107" i="95"/>
  <c r="O107" i="95"/>
  <c r="T107" i="95"/>
  <c r="N107" i="95"/>
  <c r="S107" i="95"/>
  <c r="Q107" i="95"/>
  <c r="R107" i="95"/>
  <c r="L107" i="95"/>
  <c r="U107" i="95"/>
  <c r="S123" i="95"/>
  <c r="O123" i="95"/>
  <c r="K123" i="95"/>
  <c r="L123" i="95"/>
  <c r="M123" i="95"/>
  <c r="J123" i="95"/>
  <c r="P123" i="95"/>
  <c r="Q123" i="95"/>
  <c r="N123" i="95"/>
  <c r="T123" i="95"/>
  <c r="U123" i="95"/>
  <c r="R123" i="95"/>
  <c r="R114" i="95"/>
  <c r="L114" i="95"/>
  <c r="Q114" i="95"/>
  <c r="K114" i="95"/>
  <c r="P114" i="95"/>
  <c r="U114" i="95"/>
  <c r="J114" i="95"/>
  <c r="O114" i="95"/>
  <c r="T114" i="95"/>
  <c r="N114" i="95"/>
  <c r="S114" i="95"/>
  <c r="M114" i="95"/>
  <c r="R119" i="95"/>
  <c r="L119" i="95"/>
  <c r="M119" i="95"/>
  <c r="K119" i="95"/>
  <c r="P119" i="95"/>
  <c r="U119" i="95"/>
  <c r="J119" i="95"/>
  <c r="O119" i="95"/>
  <c r="T119" i="95"/>
  <c r="N119" i="95"/>
  <c r="S119" i="95"/>
  <c r="Q119" i="95"/>
  <c r="R103" i="95"/>
  <c r="L103" i="95"/>
  <c r="M103" i="95"/>
  <c r="K103" i="95"/>
  <c r="P103" i="95"/>
  <c r="U103" i="95"/>
  <c r="J103" i="95"/>
  <c r="O103" i="95"/>
  <c r="T103" i="95"/>
  <c r="N103" i="95"/>
  <c r="S103" i="95"/>
  <c r="Q103" i="95"/>
  <c r="R115" i="95"/>
  <c r="L115" i="95"/>
  <c r="M115" i="95"/>
  <c r="K115" i="95"/>
  <c r="P115" i="95"/>
  <c r="U115" i="95"/>
  <c r="J115" i="95"/>
  <c r="O115" i="95"/>
  <c r="T115" i="95"/>
  <c r="N115" i="95"/>
  <c r="S115" i="95"/>
  <c r="Q115" i="95"/>
  <c r="K121" i="95"/>
  <c r="U121" i="95"/>
  <c r="Q121" i="95"/>
  <c r="AA115" i="95"/>
  <c r="Z115" i="95"/>
  <c r="AA121" i="95"/>
  <c r="O121" i="95"/>
  <c r="M121" i="95"/>
  <c r="T121" i="95"/>
  <c r="N121" i="95"/>
  <c r="S121" i="95"/>
  <c r="L121" i="95"/>
  <c r="R121" i="95"/>
  <c r="P121" i="95"/>
  <c r="AA105" i="95"/>
  <c r="Z105" i="95"/>
  <c r="K116" i="95"/>
  <c r="P116" i="95"/>
  <c r="Q116" i="95"/>
  <c r="J116" i="95"/>
  <c r="O116" i="95"/>
  <c r="T116" i="95"/>
  <c r="N116" i="95"/>
  <c r="S116" i="95"/>
  <c r="U116" i="95"/>
  <c r="R116" i="95"/>
  <c r="L116" i="95"/>
  <c r="M116" i="95"/>
  <c r="AA106" i="95"/>
  <c r="R106" i="95"/>
  <c r="L106" i="95"/>
  <c r="Q106" i="95"/>
  <c r="K106" i="95"/>
  <c r="P106" i="95"/>
  <c r="U106" i="95"/>
  <c r="J106" i="95"/>
  <c r="O106" i="95"/>
  <c r="T106" i="95"/>
  <c r="N106" i="95"/>
  <c r="S106" i="95"/>
  <c r="M106" i="95"/>
  <c r="K110" i="95"/>
  <c r="P110" i="95"/>
  <c r="U110" i="95"/>
  <c r="J110" i="95"/>
  <c r="O110" i="95"/>
  <c r="T110" i="95"/>
  <c r="N110" i="95"/>
  <c r="S110" i="95"/>
  <c r="M110" i="95"/>
  <c r="R110" i="95"/>
  <c r="L110" i="95"/>
  <c r="Q110" i="95"/>
  <c r="V148" i="95"/>
  <c r="I148" i="95" s="1"/>
  <c r="J31" i="100"/>
  <c r="N31" i="100"/>
  <c r="R31" i="100"/>
  <c r="K31" i="100"/>
  <c r="O31" i="100"/>
  <c r="S31" i="100"/>
  <c r="L31" i="100"/>
  <c r="P31" i="100"/>
  <c r="T31" i="100"/>
  <c r="M31" i="100"/>
  <c r="Q31" i="100"/>
  <c r="U31" i="100"/>
  <c r="J30" i="95"/>
  <c r="N30" i="95"/>
  <c r="R30" i="95"/>
  <c r="K30" i="95"/>
  <c r="O30" i="95"/>
  <c r="S30" i="95"/>
  <c r="L30" i="95"/>
  <c r="P30" i="95"/>
  <c r="T30" i="95"/>
  <c r="M30" i="95"/>
  <c r="Q30" i="95"/>
  <c r="U30" i="95"/>
  <c r="J22" i="95"/>
  <c r="N22" i="95"/>
  <c r="R22" i="95"/>
  <c r="K22" i="95"/>
  <c r="O22" i="95"/>
  <c r="S22" i="95"/>
  <c r="L22" i="95"/>
  <c r="P22" i="95"/>
  <c r="T22" i="95"/>
  <c r="M22" i="95"/>
  <c r="Q22" i="95"/>
  <c r="U22" i="95"/>
  <c r="J27" i="95"/>
  <c r="N27" i="95"/>
  <c r="R27" i="95"/>
  <c r="K27" i="95"/>
  <c r="O27" i="95"/>
  <c r="S27" i="95"/>
  <c r="L27" i="95"/>
  <c r="P27" i="95"/>
  <c r="T27" i="95"/>
  <c r="Q27" i="95"/>
  <c r="U27" i="95"/>
  <c r="M27" i="95"/>
  <c r="J31" i="95"/>
  <c r="N31" i="95"/>
  <c r="R31" i="95"/>
  <c r="K31" i="95"/>
  <c r="O31" i="95"/>
  <c r="S31" i="95"/>
  <c r="L31" i="95"/>
  <c r="P31" i="95"/>
  <c r="T31" i="95"/>
  <c r="Q31" i="95"/>
  <c r="U31" i="95"/>
  <c r="M31" i="95"/>
  <c r="J24" i="95"/>
  <c r="N24" i="95"/>
  <c r="R24" i="95"/>
  <c r="K24" i="95"/>
  <c r="O24" i="95"/>
  <c r="S24" i="95"/>
  <c r="L24" i="95"/>
  <c r="P24" i="95"/>
  <c r="T24" i="95"/>
  <c r="U24" i="95"/>
  <c r="M24" i="95"/>
  <c r="Q24" i="95"/>
  <c r="J25" i="95"/>
  <c r="N25" i="95"/>
  <c r="R25" i="95"/>
  <c r="K25" i="95"/>
  <c r="O25" i="95"/>
  <c r="S25" i="95"/>
  <c r="L25" i="95"/>
  <c r="P25" i="95"/>
  <c r="T25" i="95"/>
  <c r="M25" i="95"/>
  <c r="Q25" i="95"/>
  <c r="U25" i="95"/>
  <c r="J29" i="95"/>
  <c r="N29" i="95"/>
  <c r="R29" i="95"/>
  <c r="K29" i="95"/>
  <c r="O29" i="95"/>
  <c r="S29" i="95"/>
  <c r="L29" i="95"/>
  <c r="P29" i="95"/>
  <c r="T29" i="95"/>
  <c r="M29" i="95"/>
  <c r="Q29" i="95"/>
  <c r="U29" i="95"/>
  <c r="J102" i="95"/>
  <c r="N102" i="95"/>
  <c r="R102" i="95"/>
  <c r="K102" i="95"/>
  <c r="O102" i="95"/>
  <c r="S102" i="95"/>
  <c r="L102" i="95"/>
  <c r="P102" i="95"/>
  <c r="T102" i="95"/>
  <c r="M102" i="95"/>
  <c r="Q102" i="95"/>
  <c r="U102" i="95"/>
  <c r="J23" i="95"/>
  <c r="N23" i="95"/>
  <c r="R23" i="95"/>
  <c r="K23" i="95"/>
  <c r="O23" i="95"/>
  <c r="S23" i="95"/>
  <c r="L23" i="95"/>
  <c r="P23" i="95"/>
  <c r="T23" i="95"/>
  <c r="Q23" i="95"/>
  <c r="U23" i="95"/>
  <c r="M23" i="95"/>
  <c r="J26" i="95"/>
  <c r="N26" i="95"/>
  <c r="R26" i="95"/>
  <c r="K26" i="95"/>
  <c r="O26" i="95"/>
  <c r="S26" i="95"/>
  <c r="L26" i="95"/>
  <c r="P26" i="95"/>
  <c r="T26" i="95"/>
  <c r="M26" i="95"/>
  <c r="Q26" i="95"/>
  <c r="U26" i="95"/>
  <c r="J28" i="95"/>
  <c r="N28" i="95"/>
  <c r="R28" i="95"/>
  <c r="K28" i="95"/>
  <c r="O28" i="95"/>
  <c r="S28" i="95"/>
  <c r="L28" i="95"/>
  <c r="P28" i="95"/>
  <c r="T28" i="95"/>
  <c r="U28" i="95"/>
  <c r="M28" i="95"/>
  <c r="Q28" i="95"/>
  <c r="K21" i="95"/>
  <c r="O21" i="95"/>
  <c r="S21" i="95"/>
  <c r="L21" i="95"/>
  <c r="P21" i="95"/>
  <c r="T21" i="95"/>
  <c r="R21" i="95"/>
  <c r="M21" i="95"/>
  <c r="Q21" i="95"/>
  <c r="U21" i="95"/>
  <c r="N21" i="95"/>
  <c r="J21" i="95"/>
  <c r="V145" i="95"/>
  <c r="I145" i="95" s="1"/>
  <c r="V147" i="95"/>
  <c r="I147" i="95" s="1"/>
  <c r="W32" i="100"/>
  <c r="H134" i="95"/>
  <c r="H32" i="95"/>
  <c r="Z30" i="100"/>
  <c r="V30" i="100"/>
  <c r="I30" i="100" s="1"/>
  <c r="I120" i="95"/>
  <c r="I118" i="95"/>
  <c r="I122" i="95"/>
  <c r="V84" i="100"/>
  <c r="I84" i="100" s="1"/>
  <c r="V81" i="100"/>
  <c r="I81" i="100" s="1"/>
  <c r="V76" i="100"/>
  <c r="I76" i="100" s="1"/>
  <c r="V78" i="100"/>
  <c r="I78" i="100" s="1"/>
  <c r="H98" i="100"/>
  <c r="W98" i="100"/>
  <c r="H97" i="100"/>
  <c r="W97" i="100"/>
  <c r="V77" i="100"/>
  <c r="I77" i="100" s="1"/>
  <c r="AE32" i="100"/>
  <c r="H32" i="100"/>
  <c r="V89" i="100"/>
  <c r="I89" i="100" s="1"/>
  <c r="V79" i="100"/>
  <c r="I79" i="100" s="1"/>
  <c r="V69" i="100"/>
  <c r="I69" i="100" s="1"/>
  <c r="Z21" i="96"/>
  <c r="Z27" i="96" s="1"/>
  <c r="V83" i="100"/>
  <c r="I83" i="100" s="1"/>
  <c r="V68" i="100"/>
  <c r="X68" i="100" s="1"/>
  <c r="V70" i="100"/>
  <c r="I70" i="100" s="1"/>
  <c r="V80" i="100"/>
  <c r="X80" i="100" s="1"/>
  <c r="V75" i="100"/>
  <c r="X75" i="100" s="1"/>
  <c r="V91" i="100"/>
  <c r="X91" i="100" s="1"/>
  <c r="V85" i="100"/>
  <c r="I85" i="100" s="1"/>
  <c r="V71" i="100"/>
  <c r="I71" i="100" s="1"/>
  <c r="V93" i="100"/>
  <c r="X93" i="100" s="1"/>
  <c r="V74" i="100"/>
  <c r="V95" i="100"/>
  <c r="E98" i="100"/>
  <c r="B98" i="100"/>
  <c r="G98" i="100"/>
  <c r="D98" i="100"/>
  <c r="AE98" i="100"/>
  <c r="B97" i="100"/>
  <c r="G97" i="100"/>
  <c r="A98" i="100"/>
  <c r="Y97" i="100" s="1"/>
  <c r="D97" i="100"/>
  <c r="E97" i="100"/>
  <c r="AE97" i="100"/>
  <c r="A97" i="100"/>
  <c r="V88" i="100"/>
  <c r="V82" i="100"/>
  <c r="V90" i="100"/>
  <c r="V92" i="100"/>
  <c r="V67" i="100"/>
  <c r="I67" i="100" s="1"/>
  <c r="V96" i="100"/>
  <c r="V94" i="100"/>
  <c r="Z101" i="95"/>
  <c r="A32" i="100"/>
  <c r="Z31" i="100" s="1"/>
  <c r="G32" i="100"/>
  <c r="E32" i="100"/>
  <c r="B32" i="100"/>
  <c r="D32" i="100"/>
  <c r="V24" i="100"/>
  <c r="X24" i="100" s="1"/>
  <c r="V91" i="95"/>
  <c r="I91" i="95" s="1"/>
  <c r="V72" i="95"/>
  <c r="I72" i="95" s="1"/>
  <c r="V67" i="95"/>
  <c r="I67" i="95" s="1"/>
  <c r="V68" i="95"/>
  <c r="I68" i="95" s="1"/>
  <c r="V85" i="95"/>
  <c r="I85" i="95" s="1"/>
  <c r="V99" i="95"/>
  <c r="Y99" i="95" s="1"/>
  <c r="V87" i="95"/>
  <c r="Y87" i="95" s="1"/>
  <c r="V80" i="95"/>
  <c r="I80" i="95" s="1"/>
  <c r="V77" i="95"/>
  <c r="I77" i="95" s="1"/>
  <c r="V95" i="95"/>
  <c r="I95" i="95" s="1"/>
  <c r="V97" i="95"/>
  <c r="Y97" i="95" s="1"/>
  <c r="V132" i="95"/>
  <c r="Y132" i="95" s="1"/>
  <c r="V75" i="95"/>
  <c r="I75" i="95" s="1"/>
  <c r="V96" i="95"/>
  <c r="Y96" i="95" s="1"/>
  <c r="V129" i="95"/>
  <c r="I129" i="95" s="1"/>
  <c r="V83" i="95"/>
  <c r="Y83" i="95" s="1"/>
  <c r="V86" i="95"/>
  <c r="I86" i="95" s="1"/>
  <c r="V78" i="95"/>
  <c r="Y78" i="95" s="1"/>
  <c r="V98" i="95"/>
  <c r="Y98" i="95" s="1"/>
  <c r="V71" i="95"/>
  <c r="I71" i="95" s="1"/>
  <c r="V125" i="95"/>
  <c r="I125" i="95" s="1"/>
  <c r="V29" i="100"/>
  <c r="I29" i="100" s="1"/>
  <c r="V84" i="95"/>
  <c r="Y84" i="95" s="1"/>
  <c r="V82" i="95"/>
  <c r="I82" i="95" s="1"/>
  <c r="V92" i="95"/>
  <c r="I92" i="95" s="1"/>
  <c r="V100" i="95"/>
  <c r="I100" i="95" s="1"/>
  <c r="V143" i="95"/>
  <c r="I143" i="95" s="1"/>
  <c r="V133" i="95"/>
  <c r="I133" i="95" s="1"/>
  <c r="V124" i="95"/>
  <c r="Y124" i="95" s="1"/>
  <c r="V130" i="95"/>
  <c r="I130" i="95" s="1"/>
  <c r="V126" i="95"/>
  <c r="I126" i="95" s="1"/>
  <c r="V73" i="95"/>
  <c r="I73" i="95" s="1"/>
  <c r="V94" i="95"/>
  <c r="V90" i="95"/>
  <c r="AA102" i="95"/>
  <c r="V76" i="95"/>
  <c r="V131" i="95"/>
  <c r="V88" i="95"/>
  <c r="V70" i="95"/>
  <c r="C135" i="95"/>
  <c r="V144" i="95"/>
  <c r="V93" i="95"/>
  <c r="V89" i="95"/>
  <c r="V81" i="95"/>
  <c r="D134" i="95"/>
  <c r="E134" i="95"/>
  <c r="B134" i="95"/>
  <c r="G134" i="95"/>
  <c r="AE134" i="95"/>
  <c r="W134" i="95"/>
  <c r="X134" i="95" s="1"/>
  <c r="A134" i="95"/>
  <c r="V74" i="95"/>
  <c r="V21" i="100"/>
  <c r="V27" i="100"/>
  <c r="I27" i="100" s="1"/>
  <c r="V25" i="100"/>
  <c r="I25" i="100" s="1"/>
  <c r="V26" i="100"/>
  <c r="I26" i="100" s="1"/>
  <c r="V22" i="100"/>
  <c r="C33" i="100"/>
  <c r="V23" i="100"/>
  <c r="Y27" i="96"/>
  <c r="Y28" i="96" s="1"/>
  <c r="Z30" i="96"/>
  <c r="AA34" i="94"/>
  <c r="AA35" i="94" s="1"/>
  <c r="A32" i="95"/>
  <c r="Z31" i="95" s="1"/>
  <c r="AA21" i="95"/>
  <c r="AA44" i="94"/>
  <c r="X30" i="96"/>
  <c r="Z22" i="95"/>
  <c r="V31" i="96"/>
  <c r="AA25" i="95"/>
  <c r="Y31" i="96"/>
  <c r="AA30" i="95"/>
  <c r="Z29" i="95"/>
  <c r="AA29" i="95"/>
  <c r="G32" i="95"/>
  <c r="B32" i="95"/>
  <c r="E32" i="95"/>
  <c r="D32" i="95"/>
  <c r="AE32" i="95"/>
  <c r="W32" i="95"/>
  <c r="X32" i="95" s="1"/>
  <c r="C33" i="95"/>
  <c r="V69" i="95" l="1"/>
  <c r="Y69" i="95" s="1"/>
  <c r="V149" i="95"/>
  <c r="I149" i="95" s="1"/>
  <c r="V79" i="95"/>
  <c r="Y79" i="95" s="1"/>
  <c r="V127" i="95"/>
  <c r="I127" i="95" s="1"/>
  <c r="V146" i="95"/>
  <c r="I146" i="95" s="1"/>
  <c r="V101" i="95"/>
  <c r="I101" i="95" s="1"/>
  <c r="V128" i="95"/>
  <c r="Y128" i="95" s="1"/>
  <c r="V28" i="100"/>
  <c r="I28" i="100" s="1"/>
  <c r="V87" i="100"/>
  <c r="I87" i="100" s="1"/>
  <c r="V86" i="100"/>
  <c r="V73" i="100"/>
  <c r="I73" i="100" s="1"/>
  <c r="V72" i="100"/>
  <c r="I72" i="100" s="1"/>
  <c r="V109" i="95"/>
  <c r="V105" i="95"/>
  <c r="V112" i="95"/>
  <c r="V104" i="95"/>
  <c r="V108" i="95"/>
  <c r="V117" i="95"/>
  <c r="V113" i="95"/>
  <c r="V111" i="95"/>
  <c r="C99" i="100"/>
  <c r="H99" i="100" s="1"/>
  <c r="V107" i="95"/>
  <c r="V103" i="95"/>
  <c r="V119" i="95"/>
  <c r="V114" i="95"/>
  <c r="V123" i="95"/>
  <c r="V115" i="95"/>
  <c r="Y23" i="100"/>
  <c r="Y24" i="100" s="1"/>
  <c r="V121" i="95"/>
  <c r="V116" i="95"/>
  <c r="V110" i="95"/>
  <c r="V106" i="95"/>
  <c r="Y148" i="95"/>
  <c r="Y149" i="95"/>
  <c r="Y146" i="95"/>
  <c r="K98" i="100"/>
  <c r="O98" i="100"/>
  <c r="S98" i="100"/>
  <c r="L98" i="100"/>
  <c r="P98" i="100"/>
  <c r="T98" i="100"/>
  <c r="M98" i="100"/>
  <c r="Q98" i="100"/>
  <c r="U98" i="100"/>
  <c r="J98" i="100"/>
  <c r="N98" i="100"/>
  <c r="R98" i="100"/>
  <c r="J32" i="100"/>
  <c r="N32" i="100"/>
  <c r="R32" i="100"/>
  <c r="K32" i="100"/>
  <c r="O32" i="100"/>
  <c r="S32" i="100"/>
  <c r="L32" i="100"/>
  <c r="P32" i="100"/>
  <c r="T32" i="100"/>
  <c r="M32" i="100"/>
  <c r="Q32" i="100"/>
  <c r="U32" i="100"/>
  <c r="K97" i="100"/>
  <c r="O97" i="100"/>
  <c r="S97" i="100"/>
  <c r="L97" i="100"/>
  <c r="P97" i="100"/>
  <c r="T97" i="100"/>
  <c r="M97" i="100"/>
  <c r="Q97" i="100"/>
  <c r="U97" i="100"/>
  <c r="J97" i="100"/>
  <c r="N97" i="100"/>
  <c r="R97" i="100"/>
  <c r="J32" i="95"/>
  <c r="N32" i="95"/>
  <c r="R32" i="95"/>
  <c r="K32" i="95"/>
  <c r="O32" i="95"/>
  <c r="S32" i="95"/>
  <c r="L32" i="95"/>
  <c r="P32" i="95"/>
  <c r="T32" i="95"/>
  <c r="U32" i="95"/>
  <c r="M32" i="95"/>
  <c r="Q32" i="95"/>
  <c r="L134" i="95"/>
  <c r="P134" i="95"/>
  <c r="T134" i="95"/>
  <c r="K134" i="95"/>
  <c r="S134" i="95"/>
  <c r="M134" i="95"/>
  <c r="Q134" i="95"/>
  <c r="U134" i="95"/>
  <c r="J134" i="95"/>
  <c r="N134" i="95"/>
  <c r="R134" i="95"/>
  <c r="O134" i="95"/>
  <c r="Y147" i="95"/>
  <c r="Z28" i="96"/>
  <c r="Y145" i="95"/>
  <c r="I91" i="100"/>
  <c r="W33" i="100"/>
  <c r="H33" i="95"/>
  <c r="X30" i="100"/>
  <c r="Y72" i="95"/>
  <c r="Y75" i="95"/>
  <c r="X84" i="100"/>
  <c r="I68" i="100"/>
  <c r="X77" i="100"/>
  <c r="X76" i="100"/>
  <c r="I99" i="95"/>
  <c r="I83" i="95"/>
  <c r="I97" i="95"/>
  <c r="X78" i="100"/>
  <c r="I98" i="95"/>
  <c r="X72" i="100"/>
  <c r="I93" i="100"/>
  <c r="X73" i="100"/>
  <c r="X81" i="100"/>
  <c r="X79" i="100"/>
  <c r="I69" i="95"/>
  <c r="Y86" i="95"/>
  <c r="X71" i="100"/>
  <c r="V31" i="100"/>
  <c r="X31" i="100" s="1"/>
  <c r="I75" i="100"/>
  <c r="X83" i="100"/>
  <c r="I80" i="100"/>
  <c r="X70" i="100"/>
  <c r="W99" i="100"/>
  <c r="X89" i="100"/>
  <c r="X69" i="100"/>
  <c r="AE33" i="100"/>
  <c r="H33" i="100"/>
  <c r="X87" i="100"/>
  <c r="X85" i="100"/>
  <c r="I21" i="100"/>
  <c r="I90" i="100"/>
  <c r="X90" i="100"/>
  <c r="I95" i="100"/>
  <c r="X95" i="100"/>
  <c r="B99" i="100"/>
  <c r="I94" i="100"/>
  <c r="X94" i="100"/>
  <c r="I86" i="100"/>
  <c r="X86" i="100"/>
  <c r="I82" i="100"/>
  <c r="X82" i="100"/>
  <c r="I96" i="100"/>
  <c r="X96" i="100"/>
  <c r="I88" i="100"/>
  <c r="X88" i="100"/>
  <c r="Z97" i="100"/>
  <c r="I92" i="100"/>
  <c r="X92" i="100"/>
  <c r="Y96" i="100"/>
  <c r="Z96" i="100"/>
  <c r="I74" i="100"/>
  <c r="X74" i="100"/>
  <c r="I84" i="95"/>
  <c r="Y91" i="95"/>
  <c r="Y31" i="100"/>
  <c r="I132" i="95"/>
  <c r="Y85" i="95"/>
  <c r="Y127" i="95"/>
  <c r="Y71" i="95"/>
  <c r="Y95" i="95"/>
  <c r="Y101" i="95"/>
  <c r="I24" i="100"/>
  <c r="X21" i="100"/>
  <c r="Y92" i="95"/>
  <c r="I96" i="95"/>
  <c r="Y126" i="95"/>
  <c r="I87" i="95"/>
  <c r="I128" i="95"/>
  <c r="X29" i="100"/>
  <c r="Y80" i="95"/>
  <c r="I78" i="95"/>
  <c r="Y68" i="95"/>
  <c r="Y77" i="95"/>
  <c r="A135" i="95"/>
  <c r="Z134" i="95" s="1"/>
  <c r="H135" i="95"/>
  <c r="I124" i="95"/>
  <c r="Y100" i="95"/>
  <c r="Y129" i="95"/>
  <c r="Y82" i="95"/>
  <c r="Y133" i="95"/>
  <c r="Y130" i="95"/>
  <c r="Y125" i="95"/>
  <c r="I79" i="95"/>
  <c r="Y73" i="95"/>
  <c r="C136" i="95"/>
  <c r="I74" i="95"/>
  <c r="Y74" i="95"/>
  <c r="I89" i="95"/>
  <c r="Y89" i="95"/>
  <c r="I144" i="95"/>
  <c r="Y144" i="95"/>
  <c r="I90" i="95"/>
  <c r="Y90" i="95"/>
  <c r="AA133" i="95"/>
  <c r="Z133" i="95"/>
  <c r="E135" i="95"/>
  <c r="B135" i="95"/>
  <c r="D135" i="95"/>
  <c r="G135" i="95"/>
  <c r="AE135" i="95"/>
  <c r="W135" i="95"/>
  <c r="X135" i="95" s="1"/>
  <c r="I70" i="95"/>
  <c r="Y70" i="95"/>
  <c r="I76" i="95"/>
  <c r="Y76" i="95"/>
  <c r="I94" i="95"/>
  <c r="Y94" i="95"/>
  <c r="I88" i="95"/>
  <c r="Y88" i="95"/>
  <c r="I81" i="95"/>
  <c r="Y81" i="95"/>
  <c r="I93" i="95"/>
  <c r="Y93" i="95"/>
  <c r="I131" i="95"/>
  <c r="Y131" i="95"/>
  <c r="V102" i="95"/>
  <c r="X27" i="100"/>
  <c r="A33" i="100"/>
  <c r="X25" i="100"/>
  <c r="E33" i="100"/>
  <c r="B33" i="100"/>
  <c r="D33" i="100"/>
  <c r="G33" i="100"/>
  <c r="X26" i="100"/>
  <c r="X28" i="100"/>
  <c r="X23" i="100"/>
  <c r="I23" i="100"/>
  <c r="C34" i="100"/>
  <c r="X22" i="100"/>
  <c r="I22" i="100"/>
  <c r="AA36" i="94"/>
  <c r="AA38" i="94" s="1"/>
  <c r="AA31" i="95"/>
  <c r="A33" i="95"/>
  <c r="AA61" i="94"/>
  <c r="V24" i="95"/>
  <c r="Y24" i="95" s="1"/>
  <c r="V25" i="95"/>
  <c r="I25" i="95" s="1"/>
  <c r="V21" i="95"/>
  <c r="V28" i="95"/>
  <c r="I28" i="95" s="1"/>
  <c r="V27" i="95"/>
  <c r="I27" i="95" s="1"/>
  <c r="V23" i="95"/>
  <c r="I23" i="95" s="1"/>
  <c r="V29" i="95"/>
  <c r="I29" i="95" s="1"/>
  <c r="X31" i="96"/>
  <c r="V26" i="95"/>
  <c r="I26" i="95" s="1"/>
  <c r="V22" i="95"/>
  <c r="I22" i="95" s="1"/>
  <c r="V32" i="96"/>
  <c r="Z26" i="95"/>
  <c r="V31" i="95"/>
  <c r="C34" i="95"/>
  <c r="V30" i="95"/>
  <c r="G33" i="95"/>
  <c r="B33" i="95"/>
  <c r="E33" i="95"/>
  <c r="D33" i="95"/>
  <c r="AE33" i="95"/>
  <c r="W33" i="95"/>
  <c r="X33" i="95" s="1"/>
  <c r="AA37" i="94" l="1"/>
  <c r="AA40" i="94" s="1"/>
  <c r="I109" i="95"/>
  <c r="Y109" i="95"/>
  <c r="Y104" i="95"/>
  <c r="I104" i="95"/>
  <c r="I112" i="95"/>
  <c r="Y112" i="95"/>
  <c r="Y105" i="95"/>
  <c r="I105" i="95"/>
  <c r="E99" i="100"/>
  <c r="AE99" i="100"/>
  <c r="K99" i="100" s="1"/>
  <c r="D99" i="100"/>
  <c r="A99" i="100"/>
  <c r="G99" i="100"/>
  <c r="I108" i="95"/>
  <c r="Y108" i="95"/>
  <c r="Y117" i="95"/>
  <c r="I117" i="95"/>
  <c r="Y27" i="100"/>
  <c r="Y28" i="100" s="1"/>
  <c r="I113" i="95"/>
  <c r="Y113" i="95"/>
  <c r="I111" i="95"/>
  <c r="Y111" i="95"/>
  <c r="C100" i="100"/>
  <c r="A100" i="100" s="1"/>
  <c r="Z99" i="100" s="1"/>
  <c r="I115" i="95"/>
  <c r="Y115" i="95"/>
  <c r="I114" i="95"/>
  <c r="Y114" i="95"/>
  <c r="I119" i="95"/>
  <c r="Y119" i="95"/>
  <c r="I103" i="95"/>
  <c r="Y103" i="95"/>
  <c r="I123" i="95"/>
  <c r="Y123" i="95"/>
  <c r="I107" i="95"/>
  <c r="Y107" i="95"/>
  <c r="Z23" i="100"/>
  <c r="Z24" i="100" s="1"/>
  <c r="Z23" i="95"/>
  <c r="Z24" i="95" s="1"/>
  <c r="I121" i="95"/>
  <c r="Y121" i="95"/>
  <c r="I116" i="95"/>
  <c r="Y116" i="95"/>
  <c r="I106" i="95"/>
  <c r="Y106" i="95"/>
  <c r="Y110" i="95"/>
  <c r="I110" i="95"/>
  <c r="J33" i="100"/>
  <c r="N33" i="100"/>
  <c r="R33" i="100"/>
  <c r="K33" i="100"/>
  <c r="O33" i="100"/>
  <c r="S33" i="100"/>
  <c r="L33" i="100"/>
  <c r="P33" i="100"/>
  <c r="T33" i="100"/>
  <c r="M33" i="100"/>
  <c r="Q33" i="100"/>
  <c r="U33" i="100"/>
  <c r="L135" i="95"/>
  <c r="P135" i="95"/>
  <c r="T135" i="95"/>
  <c r="S135" i="95"/>
  <c r="M135" i="95"/>
  <c r="Q135" i="95"/>
  <c r="U135" i="95"/>
  <c r="K135" i="95"/>
  <c r="J135" i="95"/>
  <c r="N135" i="95"/>
  <c r="R135" i="95"/>
  <c r="O135" i="95"/>
  <c r="J33" i="95"/>
  <c r="N33" i="95"/>
  <c r="R33" i="95"/>
  <c r="K33" i="95"/>
  <c r="O33" i="95"/>
  <c r="S33" i="95"/>
  <c r="L33" i="95"/>
  <c r="P33" i="95"/>
  <c r="T33" i="95"/>
  <c r="M33" i="95"/>
  <c r="Q33" i="95"/>
  <c r="U33" i="95"/>
  <c r="W34" i="100"/>
  <c r="W100" i="100"/>
  <c r="H136" i="95"/>
  <c r="H34" i="95"/>
  <c r="V32" i="100"/>
  <c r="I32" i="100" s="1"/>
  <c r="I31" i="100"/>
  <c r="AE34" i="100"/>
  <c r="H34" i="100"/>
  <c r="V98" i="100"/>
  <c r="AE100" i="100"/>
  <c r="V97" i="100"/>
  <c r="A136" i="95"/>
  <c r="Z135" i="95" s="1"/>
  <c r="AA134" i="95"/>
  <c r="AA39" i="94"/>
  <c r="Y21" i="95"/>
  <c r="V134" i="95"/>
  <c r="B136" i="95"/>
  <c r="G136" i="95"/>
  <c r="AE136" i="95"/>
  <c r="D136" i="95"/>
  <c r="E136" i="95"/>
  <c r="W136" i="95"/>
  <c r="X136" i="95" s="1"/>
  <c r="C137" i="95"/>
  <c r="I102" i="95"/>
  <c r="Y102" i="95"/>
  <c r="E34" i="100"/>
  <c r="G34" i="100"/>
  <c r="A34" i="100"/>
  <c r="D34" i="100"/>
  <c r="B34" i="100"/>
  <c r="C35" i="100"/>
  <c r="Y32" i="96"/>
  <c r="AA43" i="94"/>
  <c r="AA46" i="94" s="1"/>
  <c r="Z27" i="95"/>
  <c r="I24" i="95"/>
  <c r="Y26" i="95"/>
  <c r="A34" i="95"/>
  <c r="Y23" i="95"/>
  <c r="Y25" i="95"/>
  <c r="X32" i="96"/>
  <c r="Z32" i="96" s="1"/>
  <c r="Y28" i="95"/>
  <c r="Y29" i="95"/>
  <c r="Y27" i="95"/>
  <c r="Y22" i="95"/>
  <c r="I21" i="95"/>
  <c r="V33" i="96"/>
  <c r="AA26" i="95"/>
  <c r="I31" i="95"/>
  <c r="Y31" i="95"/>
  <c r="D34" i="95"/>
  <c r="G34" i="95"/>
  <c r="B34" i="95"/>
  <c r="E34" i="95"/>
  <c r="AE34" i="95"/>
  <c r="W34" i="95"/>
  <c r="X34" i="95" s="1"/>
  <c r="C35" i="95"/>
  <c r="I30" i="95"/>
  <c r="Y30" i="95"/>
  <c r="V32" i="95"/>
  <c r="R99" i="100" l="1"/>
  <c r="Q99" i="100"/>
  <c r="L99" i="100"/>
  <c r="Y32" i="100"/>
  <c r="N99" i="100"/>
  <c r="M99" i="100"/>
  <c r="S99" i="100"/>
  <c r="J99" i="100"/>
  <c r="T99" i="100"/>
  <c r="O99" i="100"/>
  <c r="U99" i="100"/>
  <c r="P99" i="100"/>
  <c r="D100" i="100"/>
  <c r="E100" i="100"/>
  <c r="G100" i="100"/>
  <c r="H100" i="100"/>
  <c r="Z28" i="95"/>
  <c r="Z32" i="95" s="1"/>
  <c r="B100" i="100"/>
  <c r="Z27" i="100"/>
  <c r="Z28" i="100" s="1"/>
  <c r="C101" i="100"/>
  <c r="AE101" i="100" s="1"/>
  <c r="C138" i="95"/>
  <c r="AA23" i="95"/>
  <c r="AA24" i="95" s="1"/>
  <c r="AA45" i="94"/>
  <c r="AA47" i="94" s="1"/>
  <c r="K100" i="100"/>
  <c r="O100" i="100"/>
  <c r="S100" i="100"/>
  <c r="L100" i="100"/>
  <c r="P100" i="100"/>
  <c r="T100" i="100"/>
  <c r="M100" i="100"/>
  <c r="Q100" i="100"/>
  <c r="U100" i="100"/>
  <c r="J100" i="100"/>
  <c r="N100" i="100"/>
  <c r="R100" i="100"/>
  <c r="J34" i="100"/>
  <c r="N34" i="100"/>
  <c r="R34" i="100"/>
  <c r="K34" i="100"/>
  <c r="O34" i="100"/>
  <c r="S34" i="100"/>
  <c r="L34" i="100"/>
  <c r="P34" i="100"/>
  <c r="T34" i="100"/>
  <c r="M34" i="100"/>
  <c r="Q34" i="100"/>
  <c r="U34" i="100"/>
  <c r="J34" i="95"/>
  <c r="N34" i="95"/>
  <c r="R34" i="95"/>
  <c r="K34" i="95"/>
  <c r="O34" i="95"/>
  <c r="S34" i="95"/>
  <c r="L34" i="95"/>
  <c r="P34" i="95"/>
  <c r="T34" i="95"/>
  <c r="M34" i="95"/>
  <c r="Q34" i="95"/>
  <c r="U34" i="95"/>
  <c r="L136" i="95"/>
  <c r="P136" i="95"/>
  <c r="T136" i="95"/>
  <c r="S136" i="95"/>
  <c r="M136" i="95"/>
  <c r="Q136" i="95"/>
  <c r="U136" i="95"/>
  <c r="K136" i="95"/>
  <c r="J136" i="95"/>
  <c r="N136" i="95"/>
  <c r="R136" i="95"/>
  <c r="O136" i="95"/>
  <c r="W35" i="100"/>
  <c r="H137" i="95"/>
  <c r="H35" i="95"/>
  <c r="H138" i="95"/>
  <c r="X32" i="100"/>
  <c r="V33" i="100"/>
  <c r="X33" i="100" s="1"/>
  <c r="Y99" i="100"/>
  <c r="AE35" i="100"/>
  <c r="H35" i="100"/>
  <c r="I97" i="100"/>
  <c r="X97" i="100"/>
  <c r="I98" i="100"/>
  <c r="X98" i="100"/>
  <c r="AA135" i="95"/>
  <c r="B138" i="95"/>
  <c r="G138" i="95"/>
  <c r="E138" i="95"/>
  <c r="AE138" i="95"/>
  <c r="D138" i="95"/>
  <c r="W138" i="95"/>
  <c r="X138" i="95" s="1"/>
  <c r="E137" i="95"/>
  <c r="D137" i="95"/>
  <c r="A138" i="95"/>
  <c r="Z137" i="95" s="1"/>
  <c r="B137" i="95"/>
  <c r="G137" i="95"/>
  <c r="AE137" i="95"/>
  <c r="W137" i="95"/>
  <c r="X137" i="95" s="1"/>
  <c r="A137" i="95"/>
  <c r="I134" i="95"/>
  <c r="Y134" i="95"/>
  <c r="V135" i="95"/>
  <c r="G35" i="100"/>
  <c r="A35" i="100"/>
  <c r="D35" i="100"/>
  <c r="B35" i="100"/>
  <c r="E35" i="100"/>
  <c r="C36" i="100"/>
  <c r="AA49" i="94"/>
  <c r="AA27" i="95"/>
  <c r="Y33" i="96"/>
  <c r="V34" i="96"/>
  <c r="X33" i="96"/>
  <c r="Z33" i="96" s="1"/>
  <c r="V33" i="95"/>
  <c r="Z33" i="95" s="1"/>
  <c r="C36" i="95"/>
  <c r="I32" i="95"/>
  <c r="Y32" i="95"/>
  <c r="E35" i="95"/>
  <c r="D35" i="95"/>
  <c r="B35" i="95"/>
  <c r="G35" i="95"/>
  <c r="AE35" i="95"/>
  <c r="W35" i="95"/>
  <c r="X35" i="95" s="1"/>
  <c r="A35" i="95"/>
  <c r="Z32" i="100" l="1"/>
  <c r="V99" i="100"/>
  <c r="X99" i="100" s="1"/>
  <c r="AA28" i="95"/>
  <c r="AA32" i="95" s="1"/>
  <c r="A101" i="100"/>
  <c r="Z100" i="100" s="1"/>
  <c r="E101" i="100"/>
  <c r="G101" i="100"/>
  <c r="H101" i="100"/>
  <c r="B101" i="100"/>
  <c r="D101" i="100"/>
  <c r="W101" i="100"/>
  <c r="AA48" i="94"/>
  <c r="Y33" i="100"/>
  <c r="Z33" i="100"/>
  <c r="K101" i="100"/>
  <c r="O101" i="100"/>
  <c r="S101" i="100"/>
  <c r="L101" i="100"/>
  <c r="P101" i="100"/>
  <c r="T101" i="100"/>
  <c r="M101" i="100"/>
  <c r="Q101" i="100"/>
  <c r="U101" i="100"/>
  <c r="J101" i="100"/>
  <c r="N101" i="100"/>
  <c r="R101" i="100"/>
  <c r="J35" i="100"/>
  <c r="N35" i="100"/>
  <c r="R35" i="100"/>
  <c r="K35" i="100"/>
  <c r="O35" i="100"/>
  <c r="S35" i="100"/>
  <c r="L35" i="100"/>
  <c r="P35" i="100"/>
  <c r="T35" i="100"/>
  <c r="M35" i="100"/>
  <c r="Q35" i="100"/>
  <c r="U35" i="100"/>
  <c r="J35" i="95"/>
  <c r="N35" i="95"/>
  <c r="R35" i="95"/>
  <c r="K35" i="95"/>
  <c r="O35" i="95"/>
  <c r="S35" i="95"/>
  <c r="L35" i="95"/>
  <c r="P35" i="95"/>
  <c r="T35" i="95"/>
  <c r="Q35" i="95"/>
  <c r="U35" i="95"/>
  <c r="M35" i="95"/>
  <c r="L137" i="95"/>
  <c r="P137" i="95"/>
  <c r="T137" i="95"/>
  <c r="S137" i="95"/>
  <c r="M137" i="95"/>
  <c r="Q137" i="95"/>
  <c r="U137" i="95"/>
  <c r="O137" i="95"/>
  <c r="J137" i="95"/>
  <c r="N137" i="95"/>
  <c r="R137" i="95"/>
  <c r="K137" i="95"/>
  <c r="L138" i="95"/>
  <c r="P138" i="95"/>
  <c r="T138" i="95"/>
  <c r="S138" i="95"/>
  <c r="M138" i="95"/>
  <c r="Q138" i="95"/>
  <c r="U138" i="95"/>
  <c r="O138" i="95"/>
  <c r="J138" i="95"/>
  <c r="N138" i="95"/>
  <c r="R138" i="95"/>
  <c r="K138" i="95"/>
  <c r="W36" i="100"/>
  <c r="H36" i="95"/>
  <c r="V34" i="100"/>
  <c r="X34" i="100" s="1"/>
  <c r="I33" i="100"/>
  <c r="I99" i="100"/>
  <c r="AE36" i="100"/>
  <c r="H36" i="100"/>
  <c r="V100" i="100"/>
  <c r="I100" i="100" s="1"/>
  <c r="C102" i="100"/>
  <c r="V136" i="95"/>
  <c r="I136" i="95" s="1"/>
  <c r="C139" i="95"/>
  <c r="I135" i="95"/>
  <c r="Y135" i="95"/>
  <c r="AA137" i="95"/>
  <c r="Z136" i="95"/>
  <c r="AA136" i="95"/>
  <c r="A36" i="100"/>
  <c r="D36" i="100"/>
  <c r="E36" i="100"/>
  <c r="B36" i="100"/>
  <c r="G36" i="100"/>
  <c r="C37" i="100"/>
  <c r="AA50" i="94"/>
  <c r="AA56" i="94"/>
  <c r="A36" i="95"/>
  <c r="X34" i="96"/>
  <c r="Z34" i="96" s="1"/>
  <c r="V35" i="96"/>
  <c r="Y34" i="96"/>
  <c r="Z35" i="96"/>
  <c r="Z36" i="96"/>
  <c r="Y33" i="95"/>
  <c r="I33" i="95"/>
  <c r="AA33" i="95"/>
  <c r="V34" i="95"/>
  <c r="Y34" i="95" s="1"/>
  <c r="C37" i="95"/>
  <c r="G36" i="95"/>
  <c r="B36" i="95"/>
  <c r="E36" i="95"/>
  <c r="D36" i="95"/>
  <c r="AE36" i="95"/>
  <c r="W36" i="95"/>
  <c r="X36" i="95" s="1"/>
  <c r="Y100" i="100" l="1"/>
  <c r="C140" i="95"/>
  <c r="H140" i="95" s="1"/>
  <c r="Z34" i="100"/>
  <c r="AA52" i="94"/>
  <c r="AA51" i="94"/>
  <c r="AA55" i="94" s="1"/>
  <c r="J36" i="100"/>
  <c r="N36" i="100"/>
  <c r="R36" i="100"/>
  <c r="K36" i="100"/>
  <c r="O36" i="100"/>
  <c r="S36" i="100"/>
  <c r="L36" i="100"/>
  <c r="P36" i="100"/>
  <c r="T36" i="100"/>
  <c r="M36" i="100"/>
  <c r="Q36" i="100"/>
  <c r="U36" i="100"/>
  <c r="J36" i="95"/>
  <c r="N36" i="95"/>
  <c r="R36" i="95"/>
  <c r="K36" i="95"/>
  <c r="O36" i="95"/>
  <c r="S36" i="95"/>
  <c r="L36" i="95"/>
  <c r="P36" i="95"/>
  <c r="T36" i="95"/>
  <c r="U36" i="95"/>
  <c r="M36" i="95"/>
  <c r="Q36" i="95"/>
  <c r="W37" i="100"/>
  <c r="H37" i="95"/>
  <c r="H139" i="95"/>
  <c r="Y34" i="100"/>
  <c r="I34" i="100"/>
  <c r="AA54" i="94"/>
  <c r="AA59" i="94" s="1"/>
  <c r="Y136" i="95"/>
  <c r="V35" i="100"/>
  <c r="X35" i="100" s="1"/>
  <c r="Z35" i="100" s="1"/>
  <c r="H102" i="100"/>
  <c r="W102" i="100"/>
  <c r="AE37" i="100"/>
  <c r="H37" i="100"/>
  <c r="X100" i="100"/>
  <c r="V101" i="100"/>
  <c r="I101" i="100" s="1"/>
  <c r="C103" i="100"/>
  <c r="E102" i="100"/>
  <c r="B102" i="100"/>
  <c r="G102" i="100"/>
  <c r="AE102" i="100"/>
  <c r="D102" i="100"/>
  <c r="A102" i="100"/>
  <c r="G37" i="100"/>
  <c r="V137" i="95"/>
  <c r="I137" i="95" s="1"/>
  <c r="AA66" i="94"/>
  <c r="AA70" i="94" s="1"/>
  <c r="AA81" i="94" s="1"/>
  <c r="AA114" i="94" s="1"/>
  <c r="V138" i="95"/>
  <c r="I138" i="95" s="1"/>
  <c r="AE139" i="95"/>
  <c r="B139" i="95"/>
  <c r="G139" i="95"/>
  <c r="D139" i="95"/>
  <c r="E139" i="95"/>
  <c r="W139" i="95"/>
  <c r="X139" i="95" s="1"/>
  <c r="A139" i="95"/>
  <c r="D37" i="100"/>
  <c r="E37" i="100"/>
  <c r="A37" i="100"/>
  <c r="B37" i="100"/>
  <c r="C38" i="100"/>
  <c r="X35" i="96"/>
  <c r="A37" i="95"/>
  <c r="Y35" i="96"/>
  <c r="Z34" i="95"/>
  <c r="AA34" i="95"/>
  <c r="V36" i="96"/>
  <c r="Y36" i="96"/>
  <c r="I34" i="95"/>
  <c r="V35" i="95"/>
  <c r="Z35" i="95" s="1"/>
  <c r="G37" i="95"/>
  <c r="B37" i="95"/>
  <c r="E37" i="95"/>
  <c r="D37" i="95"/>
  <c r="AE37" i="95"/>
  <c r="W37" i="95"/>
  <c r="X37" i="95" s="1"/>
  <c r="C38" i="95"/>
  <c r="D140" i="95" l="1"/>
  <c r="AE140" i="95"/>
  <c r="AA57" i="94"/>
  <c r="W140" i="95"/>
  <c r="X140" i="95" s="1"/>
  <c r="E140" i="95"/>
  <c r="G140" i="95"/>
  <c r="A140" i="95"/>
  <c r="AA139" i="95" s="1"/>
  <c r="B140" i="95"/>
  <c r="Y36" i="100"/>
  <c r="C141" i="95"/>
  <c r="H141" i="95" s="1"/>
  <c r="Y35" i="100"/>
  <c r="AA58" i="94"/>
  <c r="K102" i="100"/>
  <c r="O102" i="100"/>
  <c r="S102" i="100"/>
  <c r="L102" i="100"/>
  <c r="P102" i="100"/>
  <c r="T102" i="100"/>
  <c r="M102" i="100"/>
  <c r="Q102" i="100"/>
  <c r="U102" i="100"/>
  <c r="J102" i="100"/>
  <c r="N102" i="100"/>
  <c r="R102" i="100"/>
  <c r="J37" i="100"/>
  <c r="N37" i="100"/>
  <c r="R37" i="100"/>
  <c r="K37" i="100"/>
  <c r="O37" i="100"/>
  <c r="S37" i="100"/>
  <c r="L37" i="100"/>
  <c r="P37" i="100"/>
  <c r="T37" i="100"/>
  <c r="M37" i="100"/>
  <c r="Q37" i="100"/>
  <c r="U37" i="100"/>
  <c r="J37" i="95"/>
  <c r="N37" i="95"/>
  <c r="R37" i="95"/>
  <c r="K37" i="95"/>
  <c r="O37" i="95"/>
  <c r="S37" i="95"/>
  <c r="L37" i="95"/>
  <c r="P37" i="95"/>
  <c r="T37" i="95"/>
  <c r="M37" i="95"/>
  <c r="Q37" i="95"/>
  <c r="U37" i="95"/>
  <c r="L139" i="95"/>
  <c r="P139" i="95"/>
  <c r="T139" i="95"/>
  <c r="O139" i="95"/>
  <c r="M139" i="95"/>
  <c r="Q139" i="95"/>
  <c r="U139" i="95"/>
  <c r="S139" i="95"/>
  <c r="J139" i="95"/>
  <c r="N139" i="95"/>
  <c r="R139" i="95"/>
  <c r="K139" i="95"/>
  <c r="L140" i="95"/>
  <c r="P140" i="95"/>
  <c r="T140" i="95"/>
  <c r="O140" i="95"/>
  <c r="M140" i="95"/>
  <c r="Q140" i="95"/>
  <c r="U140" i="95"/>
  <c r="J140" i="95"/>
  <c r="N140" i="95"/>
  <c r="R140" i="95"/>
  <c r="K140" i="95"/>
  <c r="S140" i="95"/>
  <c r="W38" i="100"/>
  <c r="A103" i="100"/>
  <c r="Z102" i="100" s="1"/>
  <c r="H38" i="95"/>
  <c r="V36" i="100"/>
  <c r="I36" i="100" s="1"/>
  <c r="I35" i="100"/>
  <c r="H103" i="100"/>
  <c r="W103" i="100"/>
  <c r="AE38" i="100"/>
  <c r="H38" i="100"/>
  <c r="X101" i="100"/>
  <c r="D103" i="100"/>
  <c r="E103" i="100"/>
  <c r="B103" i="100"/>
  <c r="G103" i="100"/>
  <c r="AE103" i="100"/>
  <c r="Y101" i="100"/>
  <c r="Z101" i="100"/>
  <c r="C104" i="100"/>
  <c r="Y137" i="95"/>
  <c r="Z36" i="100"/>
  <c r="Y138" i="95"/>
  <c r="A38" i="100"/>
  <c r="Y37" i="100" s="1"/>
  <c r="D38" i="100"/>
  <c r="AA123" i="94"/>
  <c r="AA125" i="94" s="1"/>
  <c r="AA144" i="94" s="1"/>
  <c r="B38" i="100"/>
  <c r="D141" i="95"/>
  <c r="C142" i="95"/>
  <c r="G38" i="100"/>
  <c r="E38" i="100"/>
  <c r="C39" i="100"/>
  <c r="X36" i="96"/>
  <c r="V37" i="96"/>
  <c r="D38" i="95"/>
  <c r="G38" i="95"/>
  <c r="B38" i="95"/>
  <c r="E38" i="95"/>
  <c r="AE38" i="95"/>
  <c r="W38" i="95"/>
  <c r="X38" i="95" s="1"/>
  <c r="V36" i="95"/>
  <c r="Z36" i="95" s="1"/>
  <c r="C39" i="95"/>
  <c r="I35" i="95"/>
  <c r="Y35" i="95"/>
  <c r="A38" i="95"/>
  <c r="AE141" i="95" l="1"/>
  <c r="E141" i="95"/>
  <c r="Z139" i="95"/>
  <c r="A141" i="95"/>
  <c r="G141" i="95"/>
  <c r="W141" i="95"/>
  <c r="X141" i="95" s="1"/>
  <c r="B141" i="95"/>
  <c r="C105" i="100"/>
  <c r="AA35" i="95"/>
  <c r="J38" i="100"/>
  <c r="N38" i="100"/>
  <c r="R38" i="100"/>
  <c r="K38" i="100"/>
  <c r="O38" i="100"/>
  <c r="S38" i="100"/>
  <c r="L38" i="100"/>
  <c r="P38" i="100"/>
  <c r="T38" i="100"/>
  <c r="M38" i="100"/>
  <c r="Q38" i="100"/>
  <c r="U38" i="100"/>
  <c r="K103" i="100"/>
  <c r="O103" i="100"/>
  <c r="S103" i="100"/>
  <c r="L103" i="100"/>
  <c r="P103" i="100"/>
  <c r="T103" i="100"/>
  <c r="M103" i="100"/>
  <c r="Q103" i="100"/>
  <c r="U103" i="100"/>
  <c r="J103" i="100"/>
  <c r="N103" i="100"/>
  <c r="R103" i="100"/>
  <c r="L141" i="95"/>
  <c r="P141" i="95"/>
  <c r="T141" i="95"/>
  <c r="S141" i="95"/>
  <c r="M141" i="95"/>
  <c r="Q141" i="95"/>
  <c r="U141" i="95"/>
  <c r="K141" i="95"/>
  <c r="J141" i="95"/>
  <c r="N141" i="95"/>
  <c r="R141" i="95"/>
  <c r="O141" i="95"/>
  <c r="J38" i="95"/>
  <c r="N38" i="95"/>
  <c r="R38" i="95"/>
  <c r="K38" i="95"/>
  <c r="O38" i="95"/>
  <c r="S38" i="95"/>
  <c r="L38" i="95"/>
  <c r="P38" i="95"/>
  <c r="T38" i="95"/>
  <c r="M38" i="95"/>
  <c r="Q38" i="95"/>
  <c r="U38" i="95"/>
  <c r="X36" i="100"/>
  <c r="Y102" i="100"/>
  <c r="W39" i="100"/>
  <c r="W104" i="100"/>
  <c r="H39" i="95"/>
  <c r="Z37" i="100"/>
  <c r="V37" i="100"/>
  <c r="I37" i="100" s="1"/>
  <c r="V102" i="100"/>
  <c r="X102" i="100" s="1"/>
  <c r="H105" i="100"/>
  <c r="W105" i="100"/>
  <c r="AE39" i="100"/>
  <c r="H39" i="100"/>
  <c r="A104" i="100"/>
  <c r="Z103" i="100" s="1"/>
  <c r="H104" i="100"/>
  <c r="D105" i="100"/>
  <c r="E105" i="100"/>
  <c r="G105" i="100"/>
  <c r="AE105" i="100"/>
  <c r="B105" i="100"/>
  <c r="E104" i="100"/>
  <c r="B104" i="100"/>
  <c r="G104" i="100"/>
  <c r="AE104" i="100"/>
  <c r="A105" i="100"/>
  <c r="Z104" i="100" s="1"/>
  <c r="D104" i="100"/>
  <c r="A142" i="95"/>
  <c r="Z141" i="95" s="1"/>
  <c r="H142" i="95"/>
  <c r="V139" i="95"/>
  <c r="I139" i="95" s="1"/>
  <c r="AA140" i="95"/>
  <c r="Z140" i="95"/>
  <c r="V140" i="95"/>
  <c r="B142" i="95"/>
  <c r="G142" i="95"/>
  <c r="AE142" i="95"/>
  <c r="D142" i="95"/>
  <c r="A143" i="95"/>
  <c r="E142" i="95"/>
  <c r="W142" i="95"/>
  <c r="X142" i="95" s="1"/>
  <c r="Y143" i="95"/>
  <c r="AA143" i="95"/>
  <c r="Z143" i="95"/>
  <c r="B39" i="100"/>
  <c r="D39" i="100"/>
  <c r="E39" i="100"/>
  <c r="A39" i="100"/>
  <c r="G39" i="100"/>
  <c r="C40" i="100"/>
  <c r="Y37" i="96"/>
  <c r="V38" i="96"/>
  <c r="X37" i="96"/>
  <c r="Z37" i="96" s="1"/>
  <c r="I36" i="95"/>
  <c r="Y36" i="95"/>
  <c r="AA36" i="95" s="1"/>
  <c r="V37" i="95"/>
  <c r="C40" i="95"/>
  <c r="Z37" i="95"/>
  <c r="E39" i="95"/>
  <c r="D39" i="95"/>
  <c r="G39" i="95"/>
  <c r="B39" i="95"/>
  <c r="AE39" i="95"/>
  <c r="W39" i="95"/>
  <c r="X39" i="95" s="1"/>
  <c r="A39" i="95"/>
  <c r="C106" i="100" l="1"/>
  <c r="K104" i="100"/>
  <c r="O104" i="100"/>
  <c r="S104" i="100"/>
  <c r="L104" i="100"/>
  <c r="P104" i="100"/>
  <c r="T104" i="100"/>
  <c r="M104" i="100"/>
  <c r="Q104" i="100"/>
  <c r="U104" i="100"/>
  <c r="J104" i="100"/>
  <c r="N104" i="100"/>
  <c r="R104" i="100"/>
  <c r="J39" i="100"/>
  <c r="N39" i="100"/>
  <c r="R39" i="100"/>
  <c r="K39" i="100"/>
  <c r="O39" i="100"/>
  <c r="S39" i="100"/>
  <c r="L39" i="100"/>
  <c r="P39" i="100"/>
  <c r="T39" i="100"/>
  <c r="M39" i="100"/>
  <c r="Q39" i="100"/>
  <c r="U39" i="100"/>
  <c r="K105" i="100"/>
  <c r="O105" i="100"/>
  <c r="S105" i="100"/>
  <c r="L105" i="100"/>
  <c r="P105" i="100"/>
  <c r="T105" i="100"/>
  <c r="M105" i="100"/>
  <c r="Q105" i="100"/>
  <c r="U105" i="100"/>
  <c r="J105" i="100"/>
  <c r="N105" i="100"/>
  <c r="R105" i="100"/>
  <c r="L142" i="95"/>
  <c r="P142" i="95"/>
  <c r="T142" i="95"/>
  <c r="S142" i="95"/>
  <c r="M142" i="95"/>
  <c r="Q142" i="95"/>
  <c r="U142" i="95"/>
  <c r="K142" i="95"/>
  <c r="J142" i="95"/>
  <c r="N142" i="95"/>
  <c r="R142" i="95"/>
  <c r="O142" i="95"/>
  <c r="J39" i="95"/>
  <c r="N39" i="95"/>
  <c r="R39" i="95"/>
  <c r="K39" i="95"/>
  <c r="O39" i="95"/>
  <c r="S39" i="95"/>
  <c r="L39" i="95"/>
  <c r="P39" i="95"/>
  <c r="T39" i="95"/>
  <c r="Q39" i="95"/>
  <c r="U39" i="95"/>
  <c r="M39" i="95"/>
  <c r="I102" i="100"/>
  <c r="W40" i="100"/>
  <c r="H40" i="95"/>
  <c r="Y103" i="100"/>
  <c r="V38" i="100"/>
  <c r="I38" i="100" s="1"/>
  <c r="X37" i="100"/>
  <c r="H106" i="100"/>
  <c r="W106" i="100"/>
  <c r="Y104" i="100"/>
  <c r="AE40" i="100"/>
  <c r="H40" i="100"/>
  <c r="V103" i="100"/>
  <c r="I103" i="100" s="1"/>
  <c r="E106" i="100"/>
  <c r="B106" i="100"/>
  <c r="G106" i="100"/>
  <c r="AE106" i="100"/>
  <c r="D106" i="100"/>
  <c r="A106" i="100"/>
  <c r="Y139" i="95"/>
  <c r="AA141" i="95"/>
  <c r="V141" i="95"/>
  <c r="Y141" i="95" s="1"/>
  <c r="I140" i="95"/>
  <c r="Y140" i="95"/>
  <c r="Y38" i="100"/>
  <c r="A40" i="100"/>
  <c r="D40" i="100"/>
  <c r="G40" i="100"/>
  <c r="E40" i="100"/>
  <c r="B40" i="100"/>
  <c r="C41" i="100"/>
  <c r="Y38" i="96"/>
  <c r="A40" i="95"/>
  <c r="X38" i="96"/>
  <c r="Z38" i="96" s="1"/>
  <c r="V39" i="96"/>
  <c r="G40" i="95"/>
  <c r="B40" i="95"/>
  <c r="E40" i="95"/>
  <c r="D40" i="95"/>
  <c r="AE40" i="95"/>
  <c r="W40" i="95"/>
  <c r="X40" i="95" s="1"/>
  <c r="V38" i="95"/>
  <c r="Z38" i="95" s="1"/>
  <c r="C41" i="95"/>
  <c r="I37" i="95"/>
  <c r="Y37" i="95"/>
  <c r="AA37" i="95" s="1"/>
  <c r="I141" i="95" l="1"/>
  <c r="J40" i="100"/>
  <c r="N40" i="100"/>
  <c r="R40" i="100"/>
  <c r="K40" i="100"/>
  <c r="O40" i="100"/>
  <c r="S40" i="100"/>
  <c r="L40" i="100"/>
  <c r="P40" i="100"/>
  <c r="T40" i="100"/>
  <c r="M40" i="100"/>
  <c r="Q40" i="100"/>
  <c r="U40" i="100"/>
  <c r="K106" i="100"/>
  <c r="O106" i="100"/>
  <c r="S106" i="100"/>
  <c r="L106" i="100"/>
  <c r="P106" i="100"/>
  <c r="T106" i="100"/>
  <c r="M106" i="100"/>
  <c r="Q106" i="100"/>
  <c r="U106" i="100"/>
  <c r="J106" i="100"/>
  <c r="N106" i="100"/>
  <c r="R106" i="100"/>
  <c r="J40" i="95"/>
  <c r="N40" i="95"/>
  <c r="R40" i="95"/>
  <c r="K40" i="95"/>
  <c r="O40" i="95"/>
  <c r="S40" i="95"/>
  <c r="L40" i="95"/>
  <c r="P40" i="95"/>
  <c r="T40" i="95"/>
  <c r="U40" i="95"/>
  <c r="M40" i="95"/>
  <c r="Q40" i="95"/>
  <c r="W41" i="100"/>
  <c r="H41" i="95"/>
  <c r="V39" i="100"/>
  <c r="I39" i="100" s="1"/>
  <c r="X38" i="100"/>
  <c r="Z38" i="100" s="1"/>
  <c r="X103" i="100"/>
  <c r="AE41" i="100"/>
  <c r="H41" i="100"/>
  <c r="V104" i="100"/>
  <c r="I104" i="100" s="1"/>
  <c r="V105" i="100"/>
  <c r="C107" i="100"/>
  <c r="Y105" i="100"/>
  <c r="Z105" i="100"/>
  <c r="B41" i="100"/>
  <c r="D41" i="100"/>
  <c r="A41" i="100"/>
  <c r="Z40" i="100" s="1"/>
  <c r="V142" i="95"/>
  <c r="I142" i="95" s="1"/>
  <c r="G41" i="100"/>
  <c r="E41" i="100"/>
  <c r="C42" i="100"/>
  <c r="Y39" i="96"/>
  <c r="Z40" i="96"/>
  <c r="X39" i="96"/>
  <c r="Z39" i="96" s="1"/>
  <c r="V40" i="96"/>
  <c r="Y41" i="96"/>
  <c r="G41" i="95"/>
  <c r="B41" i="95"/>
  <c r="E41" i="95"/>
  <c r="D41" i="95"/>
  <c r="AE41" i="95"/>
  <c r="W41" i="95"/>
  <c r="X41" i="95" s="1"/>
  <c r="C42" i="95"/>
  <c r="I38" i="95"/>
  <c r="Y38" i="95"/>
  <c r="AA38" i="95" s="1"/>
  <c r="A41" i="95"/>
  <c r="V39" i="95"/>
  <c r="Z39" i="95" s="1"/>
  <c r="J41" i="100" l="1"/>
  <c r="N41" i="100"/>
  <c r="R41" i="100"/>
  <c r="K41" i="100"/>
  <c r="O41" i="100"/>
  <c r="S41" i="100"/>
  <c r="L41" i="100"/>
  <c r="P41" i="100"/>
  <c r="T41" i="100"/>
  <c r="M41" i="100"/>
  <c r="Q41" i="100"/>
  <c r="U41" i="100"/>
  <c r="J41" i="95"/>
  <c r="N41" i="95"/>
  <c r="R41" i="95"/>
  <c r="K41" i="95"/>
  <c r="O41" i="95"/>
  <c r="S41" i="95"/>
  <c r="L41" i="95"/>
  <c r="P41" i="95"/>
  <c r="T41" i="95"/>
  <c r="M41" i="95"/>
  <c r="Q41" i="95"/>
  <c r="U41" i="95"/>
  <c r="X39" i="100"/>
  <c r="Z39" i="100" s="1"/>
  <c r="W42" i="100"/>
  <c r="H42" i="95"/>
  <c r="Y39" i="100"/>
  <c r="V40" i="100"/>
  <c r="I40" i="100" s="1"/>
  <c r="Y40" i="100"/>
  <c r="H107" i="100"/>
  <c r="W107" i="100"/>
  <c r="AE42" i="100"/>
  <c r="H42" i="100"/>
  <c r="X104" i="100"/>
  <c r="V106" i="100"/>
  <c r="I106" i="100" s="1"/>
  <c r="D107" i="100"/>
  <c r="E107" i="100"/>
  <c r="B107" i="100"/>
  <c r="G107" i="100"/>
  <c r="AE107" i="100"/>
  <c r="A107" i="100"/>
  <c r="C108" i="100"/>
  <c r="I105" i="100"/>
  <c r="X105" i="100"/>
  <c r="Y142" i="95"/>
  <c r="D42" i="100"/>
  <c r="E42" i="100"/>
  <c r="B42" i="100"/>
  <c r="G42" i="100"/>
  <c r="A42" i="100"/>
  <c r="C43" i="100"/>
  <c r="Y40" i="96"/>
  <c r="X40" i="96"/>
  <c r="V41" i="96"/>
  <c r="Z41" i="96"/>
  <c r="D42" i="95"/>
  <c r="G42" i="95"/>
  <c r="B42" i="95"/>
  <c r="E42" i="95"/>
  <c r="AE42" i="95"/>
  <c r="W42" i="95"/>
  <c r="X42" i="95" s="1"/>
  <c r="A42" i="95"/>
  <c r="V40" i="95"/>
  <c r="Z40" i="95" s="1"/>
  <c r="C43" i="95"/>
  <c r="I39" i="95"/>
  <c r="Y39" i="95"/>
  <c r="AA39" i="95" s="1"/>
  <c r="C109" i="100" l="1"/>
  <c r="A109" i="100" s="1"/>
  <c r="Z108" i="100" s="1"/>
  <c r="K107" i="100"/>
  <c r="O107" i="100"/>
  <c r="S107" i="100"/>
  <c r="L107" i="100"/>
  <c r="P107" i="100"/>
  <c r="T107" i="100"/>
  <c r="M107" i="100"/>
  <c r="Q107" i="100"/>
  <c r="U107" i="100"/>
  <c r="J107" i="100"/>
  <c r="N107" i="100"/>
  <c r="R107" i="100"/>
  <c r="J42" i="100"/>
  <c r="N42" i="100"/>
  <c r="R42" i="100"/>
  <c r="K42" i="100"/>
  <c r="O42" i="100"/>
  <c r="S42" i="100"/>
  <c r="L42" i="100"/>
  <c r="P42" i="100"/>
  <c r="T42" i="100"/>
  <c r="M42" i="100"/>
  <c r="Q42" i="100"/>
  <c r="U42" i="100"/>
  <c r="J42" i="95"/>
  <c r="N42" i="95"/>
  <c r="R42" i="95"/>
  <c r="K42" i="95"/>
  <c r="O42" i="95"/>
  <c r="S42" i="95"/>
  <c r="L42" i="95"/>
  <c r="P42" i="95"/>
  <c r="T42" i="95"/>
  <c r="M42" i="95"/>
  <c r="Q42" i="95"/>
  <c r="U42" i="95"/>
  <c r="W43" i="100"/>
  <c r="W108" i="100"/>
  <c r="H43" i="95"/>
  <c r="X40" i="100"/>
  <c r="V41" i="100"/>
  <c r="I41" i="100" s="1"/>
  <c r="X106" i="100"/>
  <c r="AE43" i="100"/>
  <c r="H43" i="100"/>
  <c r="A108" i="100"/>
  <c r="Z107" i="100" s="1"/>
  <c r="H108" i="100"/>
  <c r="E108" i="100"/>
  <c r="D108" i="100"/>
  <c r="G108" i="100"/>
  <c r="B108" i="100"/>
  <c r="AE108" i="100"/>
  <c r="D43" i="100"/>
  <c r="E43" i="100"/>
  <c r="B43" i="100"/>
  <c r="A43" i="100"/>
  <c r="G43" i="100"/>
  <c r="Y41" i="100"/>
  <c r="Z41" i="100"/>
  <c r="C44" i="100"/>
  <c r="X41" i="96"/>
  <c r="V42" i="96"/>
  <c r="Y42" i="96"/>
  <c r="V41" i="95"/>
  <c r="I41" i="95" s="1"/>
  <c r="I40" i="95"/>
  <c r="Y40" i="95"/>
  <c r="AA40" i="95" s="1"/>
  <c r="C44" i="95"/>
  <c r="E43" i="95"/>
  <c r="D43" i="95"/>
  <c r="G43" i="95"/>
  <c r="B43" i="95"/>
  <c r="AE43" i="95"/>
  <c r="W43" i="95"/>
  <c r="X43" i="95" s="1"/>
  <c r="A43" i="95"/>
  <c r="Z41" i="95" l="1"/>
  <c r="AE109" i="100"/>
  <c r="O109" i="100" s="1"/>
  <c r="W109" i="100"/>
  <c r="B109" i="100"/>
  <c r="H109" i="100"/>
  <c r="G109" i="100"/>
  <c r="E109" i="100"/>
  <c r="D109" i="100"/>
  <c r="C110" i="100"/>
  <c r="W110" i="100" s="1"/>
  <c r="K109" i="100"/>
  <c r="S109" i="100"/>
  <c r="P109" i="100"/>
  <c r="T109" i="100"/>
  <c r="M109" i="100"/>
  <c r="U109" i="100"/>
  <c r="J109" i="100"/>
  <c r="N109" i="100"/>
  <c r="K108" i="100"/>
  <c r="O108" i="100"/>
  <c r="S108" i="100"/>
  <c r="L108" i="100"/>
  <c r="P108" i="100"/>
  <c r="T108" i="100"/>
  <c r="M108" i="100"/>
  <c r="Q108" i="100"/>
  <c r="U108" i="100"/>
  <c r="J108" i="100"/>
  <c r="N108" i="100"/>
  <c r="R108" i="100"/>
  <c r="J43" i="100"/>
  <c r="N43" i="100"/>
  <c r="R43" i="100"/>
  <c r="K43" i="100"/>
  <c r="O43" i="100"/>
  <c r="S43" i="100"/>
  <c r="L43" i="100"/>
  <c r="P43" i="100"/>
  <c r="T43" i="100"/>
  <c r="M43" i="100"/>
  <c r="Q43" i="100"/>
  <c r="U43" i="100"/>
  <c r="J43" i="95"/>
  <c r="N43" i="95"/>
  <c r="R43" i="95"/>
  <c r="K43" i="95"/>
  <c r="O43" i="95"/>
  <c r="S43" i="95"/>
  <c r="L43" i="95"/>
  <c r="P43" i="95"/>
  <c r="T43" i="95"/>
  <c r="Q43" i="95"/>
  <c r="U43" i="95"/>
  <c r="M43" i="95"/>
  <c r="W44" i="100"/>
  <c r="H44" i="95"/>
  <c r="V42" i="100"/>
  <c r="X41" i="100"/>
  <c r="Y107" i="100"/>
  <c r="AE44" i="100"/>
  <c r="H44" i="100"/>
  <c r="V107" i="100"/>
  <c r="Y108" i="100"/>
  <c r="D44" i="100"/>
  <c r="B44" i="100"/>
  <c r="E44" i="100"/>
  <c r="A44" i="100"/>
  <c r="G44" i="100"/>
  <c r="C45" i="100"/>
  <c r="X42" i="96"/>
  <c r="A44" i="95"/>
  <c r="V43" i="96"/>
  <c r="Z42" i="96"/>
  <c r="Y41" i="95"/>
  <c r="AA41" i="95" s="1"/>
  <c r="C45" i="95"/>
  <c r="G44" i="95"/>
  <c r="B44" i="95"/>
  <c r="E44" i="95"/>
  <c r="AE44" i="95"/>
  <c r="D44" i="95"/>
  <c r="W44" i="95"/>
  <c r="X44" i="95" s="1"/>
  <c r="V42" i="95"/>
  <c r="Z42" i="95" s="1"/>
  <c r="R109" i="100" l="1"/>
  <c r="Q109" i="100"/>
  <c r="L109" i="100"/>
  <c r="I42" i="100"/>
  <c r="Y42" i="100"/>
  <c r="B110" i="100"/>
  <c r="A110" i="100"/>
  <c r="Y109" i="100" s="1"/>
  <c r="D110" i="100"/>
  <c r="H110" i="100"/>
  <c r="AE110" i="100"/>
  <c r="K110" i="100" s="1"/>
  <c r="G110" i="100"/>
  <c r="E110" i="100"/>
  <c r="J44" i="100"/>
  <c r="N44" i="100"/>
  <c r="R44" i="100"/>
  <c r="K44" i="100"/>
  <c r="O44" i="100"/>
  <c r="S44" i="100"/>
  <c r="L44" i="100"/>
  <c r="P44" i="100"/>
  <c r="T44" i="100"/>
  <c r="M44" i="100"/>
  <c r="Q44" i="100"/>
  <c r="U44" i="100"/>
  <c r="J44" i="95"/>
  <c r="N44" i="95"/>
  <c r="R44" i="95"/>
  <c r="K44" i="95"/>
  <c r="O44" i="95"/>
  <c r="S44" i="95"/>
  <c r="L44" i="95"/>
  <c r="P44" i="95"/>
  <c r="T44" i="95"/>
  <c r="U44" i="95"/>
  <c r="M44" i="95"/>
  <c r="Q44" i="95"/>
  <c r="W45" i="100"/>
  <c r="H45" i="95"/>
  <c r="X42" i="100"/>
  <c r="Z42" i="100" s="1"/>
  <c r="V43" i="100"/>
  <c r="I43" i="100" s="1"/>
  <c r="V109" i="100"/>
  <c r="I109" i="100" s="1"/>
  <c r="AE45" i="100"/>
  <c r="H45" i="100"/>
  <c r="I107" i="100"/>
  <c r="X107" i="100"/>
  <c r="C111" i="100"/>
  <c r="V108" i="100"/>
  <c r="D45" i="100"/>
  <c r="A45" i="100"/>
  <c r="G45" i="100"/>
  <c r="E45" i="100"/>
  <c r="B45" i="100"/>
  <c r="C46" i="100"/>
  <c r="Y43" i="96"/>
  <c r="X43" i="96"/>
  <c r="Z43" i="96" s="1"/>
  <c r="A45" i="95"/>
  <c r="V44" i="96"/>
  <c r="V43" i="95"/>
  <c r="Z43" i="95" s="1"/>
  <c r="C46" i="95"/>
  <c r="I42" i="95"/>
  <c r="Y42" i="95"/>
  <c r="AA42" i="95" s="1"/>
  <c r="G45" i="95"/>
  <c r="B45" i="95"/>
  <c r="D45" i="95"/>
  <c r="E45" i="95"/>
  <c r="AE45" i="95"/>
  <c r="W45" i="95"/>
  <c r="X45" i="95" s="1"/>
  <c r="Z109" i="100" l="1"/>
  <c r="R110" i="100"/>
  <c r="Q110" i="100"/>
  <c r="L110" i="100"/>
  <c r="N110" i="100"/>
  <c r="M110" i="100"/>
  <c r="S110" i="100"/>
  <c r="J110" i="100"/>
  <c r="T110" i="100"/>
  <c r="O110" i="100"/>
  <c r="U110" i="100"/>
  <c r="P110" i="100"/>
  <c r="Y43" i="100"/>
  <c r="J45" i="100"/>
  <c r="N45" i="100"/>
  <c r="R45" i="100"/>
  <c r="K45" i="100"/>
  <c r="O45" i="100"/>
  <c r="S45" i="100"/>
  <c r="L45" i="100"/>
  <c r="P45" i="100"/>
  <c r="T45" i="100"/>
  <c r="M45" i="100"/>
  <c r="Q45" i="100"/>
  <c r="U45" i="100"/>
  <c r="J45" i="95"/>
  <c r="N45" i="95"/>
  <c r="R45" i="95"/>
  <c r="K45" i="95"/>
  <c r="O45" i="95"/>
  <c r="S45" i="95"/>
  <c r="L45" i="95"/>
  <c r="P45" i="95"/>
  <c r="T45" i="95"/>
  <c r="M45" i="95"/>
  <c r="Q45" i="95"/>
  <c r="U45" i="95"/>
  <c r="W46" i="100"/>
  <c r="H46" i="95"/>
  <c r="X43" i="100"/>
  <c r="V44" i="100"/>
  <c r="X109" i="100"/>
  <c r="H111" i="100"/>
  <c r="W111" i="100"/>
  <c r="AE46" i="100"/>
  <c r="H46" i="100"/>
  <c r="I108" i="100"/>
  <c r="X108" i="100"/>
  <c r="E111" i="100"/>
  <c r="G111" i="100"/>
  <c r="B111" i="100"/>
  <c r="AE111" i="100"/>
  <c r="D111" i="100"/>
  <c r="A111" i="100"/>
  <c r="C112" i="100"/>
  <c r="A46" i="100"/>
  <c r="B46" i="100"/>
  <c r="D46" i="100"/>
  <c r="G46" i="100"/>
  <c r="E46" i="100"/>
  <c r="C47" i="100"/>
  <c r="Y44" i="96"/>
  <c r="A46" i="95"/>
  <c r="Y45" i="96"/>
  <c r="X44" i="96"/>
  <c r="Z44" i="96" s="1"/>
  <c r="V45" i="96"/>
  <c r="D46" i="95"/>
  <c r="E46" i="95"/>
  <c r="G46" i="95"/>
  <c r="B46" i="95"/>
  <c r="AE46" i="95"/>
  <c r="W46" i="95"/>
  <c r="X46" i="95" s="1"/>
  <c r="V44" i="95"/>
  <c r="Z44" i="95" s="1"/>
  <c r="I43" i="95"/>
  <c r="Y43" i="95"/>
  <c r="AA43" i="95" s="1"/>
  <c r="C47" i="95"/>
  <c r="Z43" i="100" l="1"/>
  <c r="I44" i="100"/>
  <c r="V110" i="100"/>
  <c r="I110" i="100" s="1"/>
  <c r="C113" i="100"/>
  <c r="D113" i="100" s="1"/>
  <c r="Y44" i="100"/>
  <c r="J46" i="100"/>
  <c r="N46" i="100"/>
  <c r="R46" i="100"/>
  <c r="K46" i="100"/>
  <c r="O46" i="100"/>
  <c r="S46" i="100"/>
  <c r="L46" i="100"/>
  <c r="P46" i="100"/>
  <c r="T46" i="100"/>
  <c r="M46" i="100"/>
  <c r="Q46" i="100"/>
  <c r="U46" i="100"/>
  <c r="K111" i="100"/>
  <c r="O111" i="100"/>
  <c r="S111" i="100"/>
  <c r="L111" i="100"/>
  <c r="P111" i="100"/>
  <c r="T111" i="100"/>
  <c r="M111" i="100"/>
  <c r="Q111" i="100"/>
  <c r="U111" i="100"/>
  <c r="J111" i="100"/>
  <c r="N111" i="100"/>
  <c r="R111" i="100"/>
  <c r="J46" i="95"/>
  <c r="N46" i="95"/>
  <c r="R46" i="95"/>
  <c r="K46" i="95"/>
  <c r="O46" i="95"/>
  <c r="S46" i="95"/>
  <c r="L46" i="95"/>
  <c r="P46" i="95"/>
  <c r="T46" i="95"/>
  <c r="M46" i="95"/>
  <c r="Q46" i="95"/>
  <c r="U46" i="95"/>
  <c r="W112" i="100"/>
  <c r="W47" i="100"/>
  <c r="H47" i="95"/>
  <c r="X44" i="100"/>
  <c r="Z44" i="100" s="1"/>
  <c r="X110" i="100"/>
  <c r="V45" i="100"/>
  <c r="I45" i="100" s="1"/>
  <c r="W113" i="100"/>
  <c r="A112" i="100"/>
  <c r="H112" i="100"/>
  <c r="AE47" i="100"/>
  <c r="H47" i="100"/>
  <c r="E112" i="100"/>
  <c r="D112" i="100"/>
  <c r="G112" i="100"/>
  <c r="B112" i="100"/>
  <c r="AE112" i="100"/>
  <c r="Z110" i="100"/>
  <c r="Y110" i="100"/>
  <c r="D47" i="100"/>
  <c r="A47" i="100"/>
  <c r="B47" i="100"/>
  <c r="G47" i="100"/>
  <c r="E47" i="100"/>
  <c r="C48" i="100"/>
  <c r="X45" i="96"/>
  <c r="Z45" i="96" s="1"/>
  <c r="V46" i="96"/>
  <c r="Y46" i="96"/>
  <c r="E47" i="95"/>
  <c r="D47" i="95"/>
  <c r="G47" i="95"/>
  <c r="B47" i="95"/>
  <c r="AE47" i="95"/>
  <c r="W47" i="95"/>
  <c r="X47" i="95" s="1"/>
  <c r="C48" i="95"/>
  <c r="I44" i="95"/>
  <c r="Y44" i="95"/>
  <c r="AA44" i="95" s="1"/>
  <c r="V45" i="95"/>
  <c r="Z45" i="95" s="1"/>
  <c r="A47" i="95"/>
  <c r="G113" i="100" l="1"/>
  <c r="E113" i="100"/>
  <c r="A113" i="100"/>
  <c r="Z112" i="100" s="1"/>
  <c r="AE113" i="100"/>
  <c r="S113" i="100" s="1"/>
  <c r="H113" i="100"/>
  <c r="B113" i="100"/>
  <c r="C114" i="100"/>
  <c r="H114" i="100" s="1"/>
  <c r="Y45" i="100"/>
  <c r="K112" i="100"/>
  <c r="O112" i="100"/>
  <c r="S112" i="100"/>
  <c r="L112" i="100"/>
  <c r="P112" i="100"/>
  <c r="T112" i="100"/>
  <c r="M112" i="100"/>
  <c r="Q112" i="100"/>
  <c r="U112" i="100"/>
  <c r="J112" i="100"/>
  <c r="N112" i="100"/>
  <c r="R112" i="100"/>
  <c r="J47" i="100"/>
  <c r="N47" i="100"/>
  <c r="R47" i="100"/>
  <c r="K47" i="100"/>
  <c r="O47" i="100"/>
  <c r="S47" i="100"/>
  <c r="L47" i="100"/>
  <c r="P47" i="100"/>
  <c r="T47" i="100"/>
  <c r="M47" i="100"/>
  <c r="Q47" i="100"/>
  <c r="U47" i="100"/>
  <c r="J47" i="95"/>
  <c r="N47" i="95"/>
  <c r="R47" i="95"/>
  <c r="K47" i="95"/>
  <c r="O47" i="95"/>
  <c r="S47" i="95"/>
  <c r="L47" i="95"/>
  <c r="P47" i="95"/>
  <c r="T47" i="95"/>
  <c r="Q47" i="95"/>
  <c r="U47" i="95"/>
  <c r="M47" i="95"/>
  <c r="W48" i="100"/>
  <c r="H48" i="95"/>
  <c r="X45" i="100"/>
  <c r="Z45" i="100" s="1"/>
  <c r="V46" i="100"/>
  <c r="I46" i="100" s="1"/>
  <c r="AE48" i="100"/>
  <c r="H48" i="100"/>
  <c r="V111" i="100"/>
  <c r="I111" i="100" s="1"/>
  <c r="D114" i="100"/>
  <c r="A48" i="100"/>
  <c r="E48" i="100"/>
  <c r="B48" i="100"/>
  <c r="D48" i="100"/>
  <c r="G48" i="100"/>
  <c r="C49" i="100"/>
  <c r="A48" i="95"/>
  <c r="X46" i="96"/>
  <c r="Z46" i="96" s="1"/>
  <c r="V47" i="96"/>
  <c r="I45" i="95"/>
  <c r="Y45" i="95"/>
  <c r="AA45" i="95" s="1"/>
  <c r="G48" i="95"/>
  <c r="B48" i="95"/>
  <c r="E48" i="95"/>
  <c r="AE48" i="95"/>
  <c r="D48" i="95"/>
  <c r="W48" i="95"/>
  <c r="X48" i="95" s="1"/>
  <c r="C49" i="95"/>
  <c r="V46" i="95"/>
  <c r="Z46" i="95" s="1"/>
  <c r="J113" i="100" l="1"/>
  <c r="T113" i="100"/>
  <c r="O113" i="100"/>
  <c r="Y112" i="100"/>
  <c r="U113" i="100"/>
  <c r="P113" i="100"/>
  <c r="K113" i="100"/>
  <c r="R113" i="100"/>
  <c r="Q113" i="100"/>
  <c r="L113" i="100"/>
  <c r="N113" i="100"/>
  <c r="M113" i="100"/>
  <c r="Y46" i="100"/>
  <c r="G114" i="100"/>
  <c r="E114" i="100"/>
  <c r="AE114" i="100"/>
  <c r="S114" i="100" s="1"/>
  <c r="W114" i="100"/>
  <c r="A114" i="100"/>
  <c r="Z113" i="100" s="1"/>
  <c r="B114" i="100"/>
  <c r="C115" i="100"/>
  <c r="H115" i="100" s="1"/>
  <c r="J48" i="100"/>
  <c r="N48" i="100"/>
  <c r="R48" i="100"/>
  <c r="K48" i="100"/>
  <c r="O48" i="100"/>
  <c r="S48" i="100"/>
  <c r="L48" i="100"/>
  <c r="P48" i="100"/>
  <c r="T48" i="100"/>
  <c r="M48" i="100"/>
  <c r="Q48" i="100"/>
  <c r="U48" i="100"/>
  <c r="J48" i="95"/>
  <c r="N48" i="95"/>
  <c r="R48" i="95"/>
  <c r="K48" i="95"/>
  <c r="O48" i="95"/>
  <c r="S48" i="95"/>
  <c r="L48" i="95"/>
  <c r="P48" i="95"/>
  <c r="T48" i="95"/>
  <c r="U48" i="95"/>
  <c r="M48" i="95"/>
  <c r="Q48" i="95"/>
  <c r="X46" i="100"/>
  <c r="Z46" i="100" s="1"/>
  <c r="W49" i="100"/>
  <c r="H49" i="95"/>
  <c r="X111" i="100"/>
  <c r="V47" i="100"/>
  <c r="W115" i="100"/>
  <c r="V112" i="100"/>
  <c r="I112" i="100" s="1"/>
  <c r="AE49" i="100"/>
  <c r="H49" i="100"/>
  <c r="E115" i="100"/>
  <c r="B115" i="100"/>
  <c r="D115" i="100"/>
  <c r="D49" i="100"/>
  <c r="E49" i="100"/>
  <c r="A49" i="100"/>
  <c r="G49" i="100"/>
  <c r="B49" i="100"/>
  <c r="C50" i="100"/>
  <c r="X47" i="96"/>
  <c r="Y47" i="96"/>
  <c r="Z47" i="96"/>
  <c r="V48" i="96"/>
  <c r="C50" i="95"/>
  <c r="G49" i="95"/>
  <c r="B49" i="95"/>
  <c r="D49" i="95"/>
  <c r="E49" i="95"/>
  <c r="AE49" i="95"/>
  <c r="W49" i="95"/>
  <c r="X49" i="95" s="1"/>
  <c r="V47" i="95"/>
  <c r="Z47" i="95" s="1"/>
  <c r="A49" i="95"/>
  <c r="I46" i="95"/>
  <c r="Y46" i="95"/>
  <c r="AA46" i="95" s="1"/>
  <c r="Q114" i="100" l="1"/>
  <c r="V113" i="100"/>
  <c r="I113" i="100" s="1"/>
  <c r="I47" i="100"/>
  <c r="T114" i="100"/>
  <c r="R114" i="100"/>
  <c r="L114" i="100"/>
  <c r="J114" i="100"/>
  <c r="O114" i="100"/>
  <c r="AE115" i="100"/>
  <c r="O115" i="100" s="1"/>
  <c r="Y113" i="100"/>
  <c r="U114" i="100"/>
  <c r="P114" i="100"/>
  <c r="K114" i="100"/>
  <c r="A115" i="100"/>
  <c r="Z114" i="100" s="1"/>
  <c r="G115" i="100"/>
  <c r="N114" i="100"/>
  <c r="M114" i="100"/>
  <c r="Y47" i="100"/>
  <c r="K115" i="100"/>
  <c r="P115" i="100"/>
  <c r="U115" i="100"/>
  <c r="J49" i="100"/>
  <c r="N49" i="100"/>
  <c r="R49" i="100"/>
  <c r="K49" i="100"/>
  <c r="O49" i="100"/>
  <c r="S49" i="100"/>
  <c r="L49" i="100"/>
  <c r="P49" i="100"/>
  <c r="T49" i="100"/>
  <c r="M49" i="100"/>
  <c r="Q49" i="100"/>
  <c r="U49" i="100"/>
  <c r="J49" i="95"/>
  <c r="N49" i="95"/>
  <c r="R49" i="95"/>
  <c r="K49" i="95"/>
  <c r="O49" i="95"/>
  <c r="S49" i="95"/>
  <c r="L49" i="95"/>
  <c r="P49" i="95"/>
  <c r="T49" i="95"/>
  <c r="M49" i="95"/>
  <c r="Q49" i="95"/>
  <c r="U49" i="95"/>
  <c r="W50" i="100"/>
  <c r="H50" i="95"/>
  <c r="X47" i="100"/>
  <c r="Z47" i="100" s="1"/>
  <c r="V48" i="100"/>
  <c r="X48" i="100" s="1"/>
  <c r="X112" i="100"/>
  <c r="X113" i="100"/>
  <c r="AE50" i="100"/>
  <c r="H50" i="100"/>
  <c r="C116" i="100"/>
  <c r="D50" i="100"/>
  <c r="A50" i="100"/>
  <c r="B50" i="100"/>
  <c r="G50" i="100"/>
  <c r="E50" i="100"/>
  <c r="C51" i="100"/>
  <c r="Y48" i="96"/>
  <c r="A50" i="95"/>
  <c r="X48" i="96"/>
  <c r="Z48" i="96" s="1"/>
  <c r="V49" i="96"/>
  <c r="V48" i="95"/>
  <c r="Z48" i="95" s="1"/>
  <c r="D50" i="95"/>
  <c r="E50" i="95"/>
  <c r="G50" i="95"/>
  <c r="B50" i="95"/>
  <c r="AE50" i="95"/>
  <c r="W50" i="95"/>
  <c r="X50" i="95" s="1"/>
  <c r="C51" i="95"/>
  <c r="I47" i="95"/>
  <c r="Y47" i="95"/>
  <c r="AA47" i="95" s="1"/>
  <c r="Y114" i="100" l="1"/>
  <c r="R115" i="100"/>
  <c r="Q115" i="100"/>
  <c r="L115" i="100"/>
  <c r="N115" i="100"/>
  <c r="M115" i="100"/>
  <c r="S115" i="100"/>
  <c r="J115" i="100"/>
  <c r="T115" i="100"/>
  <c r="V114" i="100"/>
  <c r="C117" i="100"/>
  <c r="D117" i="100" s="1"/>
  <c r="Z48" i="100"/>
  <c r="Y48" i="100"/>
  <c r="J50" i="100"/>
  <c r="K50" i="100"/>
  <c r="L50" i="100"/>
  <c r="M50" i="100"/>
  <c r="N50" i="100"/>
  <c r="R50" i="100"/>
  <c r="O50" i="100"/>
  <c r="S50" i="100"/>
  <c r="P50" i="100"/>
  <c r="T50" i="100"/>
  <c r="Q50" i="100"/>
  <c r="U50" i="100"/>
  <c r="J50" i="95"/>
  <c r="K50" i="95"/>
  <c r="L50" i="95"/>
  <c r="M50" i="95"/>
  <c r="Q50" i="95"/>
  <c r="U50" i="95"/>
  <c r="N50" i="95"/>
  <c r="R50" i="95"/>
  <c r="O50" i="95"/>
  <c r="S50" i="95"/>
  <c r="P50" i="95"/>
  <c r="T50" i="95"/>
  <c r="I48" i="100"/>
  <c r="W51" i="100"/>
  <c r="H51" i="95"/>
  <c r="V49" i="100"/>
  <c r="I49" i="100" s="1"/>
  <c r="H116" i="100"/>
  <c r="W116" i="100"/>
  <c r="AE51" i="100"/>
  <c r="H51" i="100"/>
  <c r="I114" i="100"/>
  <c r="X114" i="100"/>
  <c r="B116" i="100"/>
  <c r="D116" i="100"/>
  <c r="E116" i="100"/>
  <c r="AE116" i="100"/>
  <c r="G116" i="100"/>
  <c r="A116" i="100"/>
  <c r="A51" i="100"/>
  <c r="E51" i="100"/>
  <c r="B51" i="100"/>
  <c r="D51" i="100"/>
  <c r="G51" i="100"/>
  <c r="C52" i="100"/>
  <c r="Y49" i="96"/>
  <c r="V50" i="96"/>
  <c r="X49" i="96"/>
  <c r="Z49" i="96" s="1"/>
  <c r="V49" i="95"/>
  <c r="Z49" i="95" s="1"/>
  <c r="I48" i="95"/>
  <c r="Y48" i="95"/>
  <c r="AA48" i="95" s="1"/>
  <c r="C52" i="95"/>
  <c r="E51" i="95"/>
  <c r="D51" i="95"/>
  <c r="G51" i="95"/>
  <c r="B51" i="95"/>
  <c r="AE51" i="95"/>
  <c r="W51" i="95"/>
  <c r="X51" i="95" s="1"/>
  <c r="A51" i="95"/>
  <c r="M14" i="94"/>
  <c r="H117" i="100" l="1"/>
  <c r="E117" i="100"/>
  <c r="V115" i="100"/>
  <c r="X115" i="100" s="1"/>
  <c r="I115" i="100"/>
  <c r="B117" i="100"/>
  <c r="W117" i="100"/>
  <c r="G117" i="100"/>
  <c r="AE117" i="100"/>
  <c r="K117" i="100" s="1"/>
  <c r="A117" i="100"/>
  <c r="C118" i="100"/>
  <c r="W118" i="100" s="1"/>
  <c r="O117" i="100"/>
  <c r="K116" i="100"/>
  <c r="O116" i="100"/>
  <c r="S116" i="100"/>
  <c r="L116" i="100"/>
  <c r="P116" i="100"/>
  <c r="T116" i="100"/>
  <c r="M116" i="100"/>
  <c r="Q116" i="100"/>
  <c r="U116" i="100"/>
  <c r="J116" i="100"/>
  <c r="N116" i="100"/>
  <c r="R116" i="100"/>
  <c r="J51" i="100"/>
  <c r="N51" i="100"/>
  <c r="R51" i="100"/>
  <c r="K51" i="100"/>
  <c r="O51" i="100"/>
  <c r="S51" i="100"/>
  <c r="L51" i="100"/>
  <c r="P51" i="100"/>
  <c r="T51" i="100"/>
  <c r="M51" i="100"/>
  <c r="Q51" i="100"/>
  <c r="U51" i="100"/>
  <c r="M51" i="95"/>
  <c r="Q51" i="95"/>
  <c r="U51" i="95"/>
  <c r="J51" i="95"/>
  <c r="N51" i="95"/>
  <c r="R51" i="95"/>
  <c r="K51" i="95"/>
  <c r="O51" i="95"/>
  <c r="S51" i="95"/>
  <c r="P51" i="95"/>
  <c r="T51" i="95"/>
  <c r="L51" i="95"/>
  <c r="W52" i="100"/>
  <c r="H52" i="95"/>
  <c r="Y49" i="100"/>
  <c r="X49" i="100"/>
  <c r="V50" i="100"/>
  <c r="X50" i="100" s="1"/>
  <c r="AE52" i="100"/>
  <c r="H52" i="100"/>
  <c r="A52" i="100"/>
  <c r="D52" i="100"/>
  <c r="E52" i="100"/>
  <c r="B52" i="100"/>
  <c r="G52" i="100"/>
  <c r="C53" i="100"/>
  <c r="X50" i="96"/>
  <c r="Z50" i="96" s="1"/>
  <c r="A52" i="95"/>
  <c r="V51" i="96"/>
  <c r="Y50" i="96"/>
  <c r="J11" i="94"/>
  <c r="M12" i="94"/>
  <c r="S13" i="94"/>
  <c r="S12" i="94"/>
  <c r="N15" i="94"/>
  <c r="J14" i="94"/>
  <c r="U14" i="94"/>
  <c r="Q14" i="94"/>
  <c r="N13" i="94"/>
  <c r="M13" i="94"/>
  <c r="L14" i="94"/>
  <c r="U12" i="94"/>
  <c r="O15" i="94"/>
  <c r="L11" i="94"/>
  <c r="U13" i="94"/>
  <c r="R14" i="94"/>
  <c r="T12" i="94"/>
  <c r="K12" i="94"/>
  <c r="Q13" i="94"/>
  <c r="J15" i="94"/>
  <c r="O11" i="94"/>
  <c r="U15" i="94"/>
  <c r="L13" i="94"/>
  <c r="N14" i="94"/>
  <c r="P14" i="94"/>
  <c r="N12" i="94"/>
  <c r="C53" i="95"/>
  <c r="Q15" i="94"/>
  <c r="J12" i="94"/>
  <c r="O13" i="94"/>
  <c r="P15" i="94"/>
  <c r="R15" i="94"/>
  <c r="T15" i="94"/>
  <c r="N11" i="94"/>
  <c r="K13" i="94"/>
  <c r="T14" i="94"/>
  <c r="P13" i="94"/>
  <c r="U11" i="94"/>
  <c r="V50" i="95"/>
  <c r="Z50" i="95" s="1"/>
  <c r="L15" i="94"/>
  <c r="Q11" i="94"/>
  <c r="O14" i="94"/>
  <c r="T13" i="94"/>
  <c r="S11" i="94"/>
  <c r="S14" i="94"/>
  <c r="K14" i="94"/>
  <c r="I49" i="95"/>
  <c r="Y49" i="95"/>
  <c r="AA49" i="95" s="1"/>
  <c r="P11" i="94"/>
  <c r="T11" i="94"/>
  <c r="R11" i="94"/>
  <c r="L12" i="94"/>
  <c r="O12" i="94"/>
  <c r="K15" i="94"/>
  <c r="K11" i="94"/>
  <c r="M11" i="94"/>
  <c r="M15" i="94"/>
  <c r="P12" i="94"/>
  <c r="G52" i="95"/>
  <c r="B52" i="95"/>
  <c r="E52" i="95"/>
  <c r="D52" i="95"/>
  <c r="AE52" i="95"/>
  <c r="W52" i="95"/>
  <c r="X52" i="95" s="1"/>
  <c r="S15" i="94"/>
  <c r="Q12" i="94"/>
  <c r="R13" i="94"/>
  <c r="R12" i="94"/>
  <c r="J117" i="100" l="1"/>
  <c r="Q117" i="100"/>
  <c r="T117" i="100"/>
  <c r="R117" i="100"/>
  <c r="L117" i="100"/>
  <c r="Z49" i="100"/>
  <c r="N117" i="100"/>
  <c r="M117" i="100"/>
  <c r="S117" i="100"/>
  <c r="U117" i="100"/>
  <c r="P117" i="100"/>
  <c r="G118" i="100"/>
  <c r="B118" i="100"/>
  <c r="D118" i="100"/>
  <c r="H118" i="100"/>
  <c r="AE118" i="100"/>
  <c r="O118" i="100" s="1"/>
  <c r="A118" i="100"/>
  <c r="Z117" i="100" s="1"/>
  <c r="E118" i="100"/>
  <c r="Y50" i="100"/>
  <c r="Z50" i="100"/>
  <c r="J52" i="100"/>
  <c r="N52" i="100"/>
  <c r="R52" i="100"/>
  <c r="K52" i="100"/>
  <c r="O52" i="100"/>
  <c r="S52" i="100"/>
  <c r="L52" i="100"/>
  <c r="P52" i="100"/>
  <c r="T52" i="100"/>
  <c r="M52" i="100"/>
  <c r="Q52" i="100"/>
  <c r="U52" i="100"/>
  <c r="M52" i="95"/>
  <c r="Q52" i="95"/>
  <c r="U52" i="95"/>
  <c r="J52" i="95"/>
  <c r="N52" i="95"/>
  <c r="R52" i="95"/>
  <c r="K52" i="95"/>
  <c r="O52" i="95"/>
  <c r="S52" i="95"/>
  <c r="T52" i="95"/>
  <c r="L52" i="95"/>
  <c r="P52" i="95"/>
  <c r="V116" i="100"/>
  <c r="I116" i="100" s="1"/>
  <c r="I50" i="100"/>
  <c r="W53" i="100"/>
  <c r="H53" i="95"/>
  <c r="V51" i="100"/>
  <c r="X51" i="100" s="1"/>
  <c r="Z51" i="100" s="1"/>
  <c r="AE53" i="100"/>
  <c r="H53" i="100"/>
  <c r="C119" i="100"/>
  <c r="E53" i="100"/>
  <c r="A53" i="100"/>
  <c r="B53" i="100"/>
  <c r="G53" i="100"/>
  <c r="D53" i="100"/>
  <c r="C54" i="100"/>
  <c r="Y51" i="96"/>
  <c r="X51" i="96"/>
  <c r="Z51" i="96" s="1"/>
  <c r="V52" i="96"/>
  <c r="A53" i="95"/>
  <c r="L16" i="94"/>
  <c r="L17" i="94" s="1"/>
  <c r="O16" i="94"/>
  <c r="O17" i="94" s="1"/>
  <c r="V15" i="94"/>
  <c r="V14" i="94"/>
  <c r="M16" i="94"/>
  <c r="M17" i="94" s="1"/>
  <c r="U16" i="94"/>
  <c r="U17" i="94" s="1"/>
  <c r="Q16" i="94"/>
  <c r="Q17" i="94" s="1"/>
  <c r="S16" i="94"/>
  <c r="S17" i="94" s="1"/>
  <c r="V13" i="94"/>
  <c r="P16" i="94"/>
  <c r="P17" i="94" s="1"/>
  <c r="C54" i="95"/>
  <c r="J16" i="94"/>
  <c r="J17" i="94" s="1"/>
  <c r="K16" i="94"/>
  <c r="K17" i="94" s="1"/>
  <c r="V11" i="94"/>
  <c r="G53" i="95"/>
  <c r="B53" i="95"/>
  <c r="E53" i="95"/>
  <c r="D53" i="95"/>
  <c r="AE53" i="95"/>
  <c r="W53" i="95"/>
  <c r="X53" i="95" s="1"/>
  <c r="V51" i="95"/>
  <c r="Z51" i="95" s="1"/>
  <c r="R16" i="94"/>
  <c r="R17" i="94" s="1"/>
  <c r="I50" i="95"/>
  <c r="Y50" i="95"/>
  <c r="AA50" i="95" s="1"/>
  <c r="T16" i="94"/>
  <c r="T17" i="94" s="1"/>
  <c r="V12" i="94"/>
  <c r="N16" i="94"/>
  <c r="N17" i="94" s="1"/>
  <c r="V117" i="100" l="1"/>
  <c r="I117" i="100" s="1"/>
  <c r="Y117" i="100"/>
  <c r="M118" i="100"/>
  <c r="R118" i="100"/>
  <c r="P118" i="100"/>
  <c r="N118" i="100"/>
  <c r="L118" i="100"/>
  <c r="U118" i="100"/>
  <c r="K118" i="100"/>
  <c r="Q118" i="100"/>
  <c r="S118" i="100"/>
  <c r="J118" i="100"/>
  <c r="T118" i="100"/>
  <c r="C120" i="100"/>
  <c r="H120" i="100" s="1"/>
  <c r="Y51" i="100"/>
  <c r="X116" i="100"/>
  <c r="J53" i="100"/>
  <c r="N53" i="100"/>
  <c r="R53" i="100"/>
  <c r="K53" i="100"/>
  <c r="O53" i="100"/>
  <c r="S53" i="100"/>
  <c r="L53" i="100"/>
  <c r="P53" i="100"/>
  <c r="T53" i="100"/>
  <c r="M53" i="100"/>
  <c r="Q53" i="100"/>
  <c r="U53" i="100"/>
  <c r="M53" i="95"/>
  <c r="Q53" i="95"/>
  <c r="U53" i="95"/>
  <c r="J53" i="95"/>
  <c r="N53" i="95"/>
  <c r="R53" i="95"/>
  <c r="K53" i="95"/>
  <c r="O53" i="95"/>
  <c r="S53" i="95"/>
  <c r="L53" i="95"/>
  <c r="P53" i="95"/>
  <c r="T53" i="95"/>
  <c r="X117" i="100"/>
  <c r="W54" i="100"/>
  <c r="H54" i="95"/>
  <c r="V52" i="100"/>
  <c r="I52" i="100" s="1"/>
  <c r="I51" i="100"/>
  <c r="H119" i="100"/>
  <c r="W119" i="100"/>
  <c r="AE54" i="100"/>
  <c r="H54" i="100"/>
  <c r="E119" i="100"/>
  <c r="D119" i="100"/>
  <c r="AE119" i="100"/>
  <c r="G119" i="100"/>
  <c r="B119" i="100"/>
  <c r="A119" i="100"/>
  <c r="AE120" i="100"/>
  <c r="D54" i="100"/>
  <c r="A54" i="100"/>
  <c r="E54" i="100"/>
  <c r="B54" i="100"/>
  <c r="G54" i="100"/>
  <c r="C55" i="100"/>
  <c r="Y52" i="96"/>
  <c r="X52" i="96"/>
  <c r="Z52" i="96" s="1"/>
  <c r="V53" i="96"/>
  <c r="J9" i="94"/>
  <c r="L9" i="94"/>
  <c r="O9" i="94"/>
  <c r="M9" i="94"/>
  <c r="N9" i="94"/>
  <c r="T9" i="94"/>
  <c r="C55" i="95"/>
  <c r="R9" i="94"/>
  <c r="V16" i="94"/>
  <c r="V17" i="94" s="1"/>
  <c r="D54" i="95"/>
  <c r="G54" i="95"/>
  <c r="B54" i="95"/>
  <c r="E54" i="95"/>
  <c r="AE54" i="95"/>
  <c r="W54" i="95"/>
  <c r="X54" i="95" s="1"/>
  <c r="S9" i="94"/>
  <c r="U9" i="94"/>
  <c r="I51" i="95"/>
  <c r="Y51" i="95"/>
  <c r="AA51" i="95" s="1"/>
  <c r="Q9" i="94"/>
  <c r="K9" i="94"/>
  <c r="V52" i="95"/>
  <c r="Z52" i="95" s="1"/>
  <c r="P9" i="94"/>
  <c r="A54" i="95"/>
  <c r="V118" i="100" l="1"/>
  <c r="X118" i="100" s="1"/>
  <c r="A120" i="100"/>
  <c r="Z119" i="100" s="1"/>
  <c r="D120" i="100"/>
  <c r="E120" i="100"/>
  <c r="B120" i="100"/>
  <c r="W120" i="100"/>
  <c r="G120" i="100"/>
  <c r="C121" i="100"/>
  <c r="W121" i="100" s="1"/>
  <c r="K120" i="100"/>
  <c r="O120" i="100"/>
  <c r="S120" i="100"/>
  <c r="L120" i="100"/>
  <c r="P120" i="100"/>
  <c r="T120" i="100"/>
  <c r="M120" i="100"/>
  <c r="Q120" i="100"/>
  <c r="U120" i="100"/>
  <c r="J120" i="100"/>
  <c r="N120" i="100"/>
  <c r="R120" i="100"/>
  <c r="J54" i="100"/>
  <c r="N54" i="100"/>
  <c r="R54" i="100"/>
  <c r="K54" i="100"/>
  <c r="O54" i="100"/>
  <c r="S54" i="100"/>
  <c r="L54" i="100"/>
  <c r="P54" i="100"/>
  <c r="T54" i="100"/>
  <c r="M54" i="100"/>
  <c r="Q54" i="100"/>
  <c r="U54" i="100"/>
  <c r="K119" i="100"/>
  <c r="O119" i="100"/>
  <c r="S119" i="100"/>
  <c r="L119" i="100"/>
  <c r="P119" i="100"/>
  <c r="T119" i="100"/>
  <c r="M119" i="100"/>
  <c r="Q119" i="100"/>
  <c r="U119" i="100"/>
  <c r="J119" i="100"/>
  <c r="N119" i="100"/>
  <c r="R119" i="100"/>
  <c r="M54" i="95"/>
  <c r="Q54" i="95"/>
  <c r="U54" i="95"/>
  <c r="J54" i="95"/>
  <c r="N54" i="95"/>
  <c r="R54" i="95"/>
  <c r="K54" i="95"/>
  <c r="O54" i="95"/>
  <c r="S54" i="95"/>
  <c r="L54" i="95"/>
  <c r="P54" i="95"/>
  <c r="T54" i="95"/>
  <c r="W55" i="100"/>
  <c r="H55" i="95"/>
  <c r="X52" i="100"/>
  <c r="Z52" i="100" s="1"/>
  <c r="Y52" i="100"/>
  <c r="V53" i="100"/>
  <c r="I53" i="100" s="1"/>
  <c r="AE55" i="100"/>
  <c r="H55" i="100"/>
  <c r="Y119" i="100"/>
  <c r="Z118" i="100"/>
  <c r="Y118" i="100"/>
  <c r="E55" i="100"/>
  <c r="G55" i="100"/>
  <c r="A55" i="100"/>
  <c r="B55" i="100"/>
  <c r="D55" i="100"/>
  <c r="C56" i="100"/>
  <c r="X53" i="96"/>
  <c r="V54" i="96"/>
  <c r="A55" i="95"/>
  <c r="Y53" i="96"/>
  <c r="Z53" i="96"/>
  <c r="V53" i="95"/>
  <c r="I53" i="95" s="1"/>
  <c r="I52" i="95"/>
  <c r="Y52" i="95"/>
  <c r="AA52" i="95" s="1"/>
  <c r="E55" i="95"/>
  <c r="D55" i="95"/>
  <c r="G55" i="95"/>
  <c r="B55" i="95"/>
  <c r="AE55" i="95"/>
  <c r="W55" i="95"/>
  <c r="X55" i="95" s="1"/>
  <c r="C56" i="95"/>
  <c r="B121" i="100" l="1"/>
  <c r="A121" i="100"/>
  <c r="Y120" i="100" s="1"/>
  <c r="I118" i="100"/>
  <c r="D121" i="100"/>
  <c r="E121" i="100"/>
  <c r="H121" i="100"/>
  <c r="AE121" i="100"/>
  <c r="K121" i="100" s="1"/>
  <c r="G121" i="100"/>
  <c r="Y53" i="100"/>
  <c r="J55" i="100"/>
  <c r="N55" i="100"/>
  <c r="R55" i="100"/>
  <c r="K55" i="100"/>
  <c r="O55" i="100"/>
  <c r="S55" i="100"/>
  <c r="L55" i="100"/>
  <c r="P55" i="100"/>
  <c r="T55" i="100"/>
  <c r="M55" i="100"/>
  <c r="Q55" i="100"/>
  <c r="U55" i="100"/>
  <c r="M55" i="95"/>
  <c r="Q55" i="95"/>
  <c r="U55" i="95"/>
  <c r="J55" i="95"/>
  <c r="N55" i="95"/>
  <c r="R55" i="95"/>
  <c r="K55" i="95"/>
  <c r="O55" i="95"/>
  <c r="S55" i="95"/>
  <c r="P55" i="95"/>
  <c r="T55" i="95"/>
  <c r="L55" i="95"/>
  <c r="V120" i="100"/>
  <c r="X120" i="100" s="1"/>
  <c r="V119" i="100"/>
  <c r="X119" i="100" s="1"/>
  <c r="W56" i="100"/>
  <c r="H56" i="95"/>
  <c r="V54" i="100"/>
  <c r="X54" i="100" s="1"/>
  <c r="X53" i="100"/>
  <c r="Z53" i="100" s="1"/>
  <c r="Z120" i="100"/>
  <c r="AE56" i="100"/>
  <c r="H56" i="100"/>
  <c r="C122" i="100"/>
  <c r="E56" i="100"/>
  <c r="A56" i="100"/>
  <c r="D56" i="100"/>
  <c r="B56" i="100"/>
  <c r="G56" i="100"/>
  <c r="C57" i="100"/>
  <c r="Y54" i="96"/>
  <c r="X54" i="96"/>
  <c r="Z54" i="96" s="1"/>
  <c r="V55" i="96"/>
  <c r="Z53" i="95"/>
  <c r="Y53" i="95"/>
  <c r="AA53" i="95" s="1"/>
  <c r="C57" i="95"/>
  <c r="G56" i="95"/>
  <c r="B56" i="95"/>
  <c r="E56" i="95"/>
  <c r="AE56" i="95"/>
  <c r="D56" i="95"/>
  <c r="W56" i="95"/>
  <c r="X56" i="95" s="1"/>
  <c r="A56" i="95"/>
  <c r="V54" i="95"/>
  <c r="R121" i="100" l="1"/>
  <c r="Q121" i="100"/>
  <c r="L121" i="100"/>
  <c r="N121" i="100"/>
  <c r="M121" i="100"/>
  <c r="S121" i="100"/>
  <c r="J121" i="100"/>
  <c r="T121" i="100"/>
  <c r="O121" i="100"/>
  <c r="U121" i="100"/>
  <c r="P121" i="100"/>
  <c r="Z54" i="100"/>
  <c r="Y54" i="100"/>
  <c r="I120" i="100"/>
  <c r="I119" i="100"/>
  <c r="J56" i="100"/>
  <c r="N56" i="100"/>
  <c r="R56" i="100"/>
  <c r="K56" i="100"/>
  <c r="O56" i="100"/>
  <c r="S56" i="100"/>
  <c r="L56" i="100"/>
  <c r="P56" i="100"/>
  <c r="T56" i="100"/>
  <c r="M56" i="100"/>
  <c r="Q56" i="100"/>
  <c r="U56" i="100"/>
  <c r="M56" i="95"/>
  <c r="Q56" i="95"/>
  <c r="U56" i="95"/>
  <c r="J56" i="95"/>
  <c r="N56" i="95"/>
  <c r="R56" i="95"/>
  <c r="K56" i="95"/>
  <c r="O56" i="95"/>
  <c r="S56" i="95"/>
  <c r="T56" i="95"/>
  <c r="L56" i="95"/>
  <c r="P56" i="95"/>
  <c r="W57" i="100"/>
  <c r="H57" i="95"/>
  <c r="I54" i="100"/>
  <c r="V55" i="100"/>
  <c r="X55" i="100" s="1"/>
  <c r="Z55" i="100" s="1"/>
  <c r="H122" i="100"/>
  <c r="W122" i="100"/>
  <c r="AE57" i="100"/>
  <c r="H57" i="100"/>
  <c r="C123" i="100"/>
  <c r="D122" i="100"/>
  <c r="E122" i="100"/>
  <c r="B122" i="100"/>
  <c r="G122" i="100"/>
  <c r="AE122" i="100"/>
  <c r="A122" i="100"/>
  <c r="Y55" i="96"/>
  <c r="D57" i="100"/>
  <c r="E57" i="100"/>
  <c r="A57" i="100"/>
  <c r="Z56" i="100" s="1"/>
  <c r="G57" i="100"/>
  <c r="B57" i="100"/>
  <c r="C58" i="100"/>
  <c r="A57" i="95"/>
  <c r="X55" i="96"/>
  <c r="Z55" i="96" s="1"/>
  <c r="V56" i="96"/>
  <c r="Z56" i="96"/>
  <c r="Y57" i="96"/>
  <c r="C58" i="95"/>
  <c r="G57" i="95"/>
  <c r="B57" i="95"/>
  <c r="D57" i="95"/>
  <c r="E57" i="95"/>
  <c r="AE57" i="95"/>
  <c r="W57" i="95"/>
  <c r="X57" i="95" s="1"/>
  <c r="I54" i="95"/>
  <c r="Y54" i="95"/>
  <c r="AA54" i="95" s="1"/>
  <c r="Z54" i="95"/>
  <c r="V55" i="95"/>
  <c r="V121" i="100" l="1"/>
  <c r="I121" i="100" s="1"/>
  <c r="Y55" i="100"/>
  <c r="K122" i="100"/>
  <c r="O122" i="100"/>
  <c r="S122" i="100"/>
  <c r="L122" i="100"/>
  <c r="P122" i="100"/>
  <c r="T122" i="100"/>
  <c r="M122" i="100"/>
  <c r="Q122" i="100"/>
  <c r="U122" i="100"/>
  <c r="J122" i="100"/>
  <c r="N122" i="100"/>
  <c r="R122" i="100"/>
  <c r="J57" i="100"/>
  <c r="N57" i="100"/>
  <c r="R57" i="100"/>
  <c r="K57" i="100"/>
  <c r="O57" i="100"/>
  <c r="S57" i="100"/>
  <c r="L57" i="100"/>
  <c r="P57" i="100"/>
  <c r="T57" i="100"/>
  <c r="M57" i="100"/>
  <c r="Q57" i="100"/>
  <c r="U57" i="100"/>
  <c r="M57" i="95"/>
  <c r="Q57" i="95"/>
  <c r="U57" i="95"/>
  <c r="J57" i="95"/>
  <c r="N57" i="95"/>
  <c r="R57" i="95"/>
  <c r="K57" i="95"/>
  <c r="O57" i="95"/>
  <c r="S57" i="95"/>
  <c r="L57" i="95"/>
  <c r="P57" i="95"/>
  <c r="T57" i="95"/>
  <c r="W58" i="100"/>
  <c r="A123" i="100"/>
  <c r="Y122" i="100" s="1"/>
  <c r="H58" i="95"/>
  <c r="I55" i="100"/>
  <c r="V56" i="100"/>
  <c r="X56" i="100" s="1"/>
  <c r="H123" i="100"/>
  <c r="W123" i="100"/>
  <c r="AE58" i="100"/>
  <c r="H58" i="100"/>
  <c r="B123" i="100"/>
  <c r="G123" i="100"/>
  <c r="AE123" i="100"/>
  <c r="D123" i="100"/>
  <c r="E123" i="100"/>
  <c r="C124" i="100"/>
  <c r="Y121" i="100"/>
  <c r="Z121" i="100"/>
  <c r="Y56" i="100"/>
  <c r="C59" i="100"/>
  <c r="B58" i="100"/>
  <c r="D58" i="100"/>
  <c r="G58" i="100"/>
  <c r="E58" i="100"/>
  <c r="A58" i="100"/>
  <c r="Z57" i="100" s="1"/>
  <c r="Z55" i="95"/>
  <c r="A58" i="95"/>
  <c r="X56" i="96"/>
  <c r="Z57" i="96"/>
  <c r="V57" i="96"/>
  <c r="Y56" i="96"/>
  <c r="I55" i="95"/>
  <c r="Y55" i="95"/>
  <c r="C59" i="95"/>
  <c r="D58" i="95"/>
  <c r="E58" i="95"/>
  <c r="G58" i="95"/>
  <c r="B58" i="95"/>
  <c r="AE58" i="95"/>
  <c r="W58" i="95"/>
  <c r="X58" i="95" s="1"/>
  <c r="V56" i="95"/>
  <c r="Z56" i="95" s="1"/>
  <c r="X121" i="100" l="1"/>
  <c r="C125" i="100"/>
  <c r="K123" i="100"/>
  <c r="O123" i="100"/>
  <c r="S123" i="100"/>
  <c r="L123" i="100"/>
  <c r="P123" i="100"/>
  <c r="T123" i="100"/>
  <c r="M123" i="100"/>
  <c r="Q123" i="100"/>
  <c r="U123" i="100"/>
  <c r="J123" i="100"/>
  <c r="N123" i="100"/>
  <c r="R123" i="100"/>
  <c r="J58" i="100"/>
  <c r="N58" i="100"/>
  <c r="R58" i="100"/>
  <c r="K58" i="100"/>
  <c r="O58" i="100"/>
  <c r="S58" i="100"/>
  <c r="L58" i="100"/>
  <c r="P58" i="100"/>
  <c r="T58" i="100"/>
  <c r="M58" i="100"/>
  <c r="Q58" i="100"/>
  <c r="U58" i="100"/>
  <c r="M58" i="95"/>
  <c r="Q58" i="95"/>
  <c r="U58" i="95"/>
  <c r="J58" i="95"/>
  <c r="N58" i="95"/>
  <c r="R58" i="95"/>
  <c r="K58" i="95"/>
  <c r="O58" i="95"/>
  <c r="S58" i="95"/>
  <c r="L58" i="95"/>
  <c r="P58" i="95"/>
  <c r="T58" i="95"/>
  <c r="V122" i="100"/>
  <c r="X122" i="100" s="1"/>
  <c r="Z122" i="100"/>
  <c r="W59" i="100"/>
  <c r="H59" i="95"/>
  <c r="V57" i="100"/>
  <c r="X57" i="100" s="1"/>
  <c r="I56" i="100"/>
  <c r="A59" i="100"/>
  <c r="H124" i="100"/>
  <c r="W124" i="100"/>
  <c r="H125" i="100"/>
  <c r="W125" i="100"/>
  <c r="AE59" i="100"/>
  <c r="H59" i="100"/>
  <c r="B125" i="100"/>
  <c r="G125" i="100"/>
  <c r="D125" i="100"/>
  <c r="E125" i="100"/>
  <c r="AE125" i="100"/>
  <c r="D124" i="100"/>
  <c r="E124" i="100"/>
  <c r="B124" i="100"/>
  <c r="G124" i="100"/>
  <c r="AE124" i="100"/>
  <c r="A125" i="100"/>
  <c r="Y124" i="100" s="1"/>
  <c r="A124" i="100"/>
  <c r="E59" i="100"/>
  <c r="B59" i="100"/>
  <c r="D59" i="100"/>
  <c r="G59" i="100"/>
  <c r="Y57" i="100"/>
  <c r="C60" i="100"/>
  <c r="X57" i="96"/>
  <c r="AA55" i="95"/>
  <c r="A59" i="95"/>
  <c r="V58" i="96"/>
  <c r="V57" i="95"/>
  <c r="Y57" i="95" s="1"/>
  <c r="E59" i="95"/>
  <c r="D59" i="95"/>
  <c r="G59" i="95"/>
  <c r="B59" i="95"/>
  <c r="AE59" i="95"/>
  <c r="W59" i="95"/>
  <c r="X59" i="95" s="1"/>
  <c r="C60" i="95"/>
  <c r="I56" i="95"/>
  <c r="Y56" i="95"/>
  <c r="Z57" i="95" l="1"/>
  <c r="AA56" i="95"/>
  <c r="I57" i="100"/>
  <c r="I122" i="100"/>
  <c r="K125" i="100"/>
  <c r="O125" i="100"/>
  <c r="S125" i="100"/>
  <c r="L125" i="100"/>
  <c r="P125" i="100"/>
  <c r="T125" i="100"/>
  <c r="M125" i="100"/>
  <c r="Q125" i="100"/>
  <c r="U125" i="100"/>
  <c r="J125" i="100"/>
  <c r="N125" i="100"/>
  <c r="R125" i="100"/>
  <c r="J59" i="100"/>
  <c r="N59" i="100"/>
  <c r="R59" i="100"/>
  <c r="K59" i="100"/>
  <c r="O59" i="100"/>
  <c r="S59" i="100"/>
  <c r="L59" i="100"/>
  <c r="P59" i="100"/>
  <c r="T59" i="100"/>
  <c r="M59" i="100"/>
  <c r="Q59" i="100"/>
  <c r="U59" i="100"/>
  <c r="K124" i="100"/>
  <c r="O124" i="100"/>
  <c r="S124" i="100"/>
  <c r="L124" i="100"/>
  <c r="P124" i="100"/>
  <c r="T124" i="100"/>
  <c r="M124" i="100"/>
  <c r="Q124" i="100"/>
  <c r="U124" i="100"/>
  <c r="J124" i="100"/>
  <c r="N124" i="100"/>
  <c r="R124" i="100"/>
  <c r="M59" i="95"/>
  <c r="Q59" i="95"/>
  <c r="U59" i="95"/>
  <c r="J59" i="95"/>
  <c r="N59" i="95"/>
  <c r="R59" i="95"/>
  <c r="K59" i="95"/>
  <c r="O59" i="95"/>
  <c r="S59" i="95"/>
  <c r="P59" i="95"/>
  <c r="T59" i="95"/>
  <c r="L59" i="95"/>
  <c r="V123" i="100"/>
  <c r="X123" i="100" s="1"/>
  <c r="W60" i="100"/>
  <c r="H60" i="95"/>
  <c r="V58" i="100"/>
  <c r="X58" i="100" s="1"/>
  <c r="Z58" i="100" s="1"/>
  <c r="AE60" i="100"/>
  <c r="H60" i="100"/>
  <c r="C126" i="100"/>
  <c r="Y123" i="100"/>
  <c r="Z123" i="100"/>
  <c r="Z124" i="100"/>
  <c r="E60" i="100"/>
  <c r="G60" i="100"/>
  <c r="D60" i="100"/>
  <c r="B60" i="100"/>
  <c r="A60" i="100"/>
  <c r="C61" i="100"/>
  <c r="X58" i="96"/>
  <c r="Z58" i="96" s="1"/>
  <c r="AA57" i="95"/>
  <c r="Y58" i="96"/>
  <c r="V59" i="96"/>
  <c r="I57" i="95"/>
  <c r="Q14" i="96"/>
  <c r="C61" i="95"/>
  <c r="G60" i="95"/>
  <c r="B60" i="95"/>
  <c r="E60" i="95"/>
  <c r="D60" i="95"/>
  <c r="AE60" i="95"/>
  <c r="W60" i="95"/>
  <c r="X60" i="95" s="1"/>
  <c r="A60" i="95"/>
  <c r="V58" i="95"/>
  <c r="Z58" i="95" s="1"/>
  <c r="I123" i="100" l="1"/>
  <c r="Y58" i="100"/>
  <c r="J60" i="100"/>
  <c r="N60" i="100"/>
  <c r="R60" i="100"/>
  <c r="K60" i="100"/>
  <c r="O60" i="100"/>
  <c r="S60" i="100"/>
  <c r="L60" i="100"/>
  <c r="P60" i="100"/>
  <c r="T60" i="100"/>
  <c r="M60" i="100"/>
  <c r="Q60" i="100"/>
  <c r="U60" i="100"/>
  <c r="M60" i="95"/>
  <c r="Q60" i="95"/>
  <c r="U60" i="95"/>
  <c r="J60" i="95"/>
  <c r="N60" i="95"/>
  <c r="R60" i="95"/>
  <c r="K60" i="95"/>
  <c r="O60" i="95"/>
  <c r="S60" i="95"/>
  <c r="T60" i="95"/>
  <c r="L60" i="95"/>
  <c r="P60" i="95"/>
  <c r="V124" i="100"/>
  <c r="I124" i="100" s="1"/>
  <c r="V125" i="100"/>
  <c r="I125" i="100" s="1"/>
  <c r="W61" i="100"/>
  <c r="H61" i="95"/>
  <c r="V59" i="100"/>
  <c r="I59" i="100" s="1"/>
  <c r="I58" i="100"/>
  <c r="H126" i="100"/>
  <c r="W126" i="100"/>
  <c r="AE61" i="100"/>
  <c r="H61" i="100"/>
  <c r="C127" i="100"/>
  <c r="E126" i="100"/>
  <c r="D126" i="100"/>
  <c r="AE126" i="100"/>
  <c r="G126" i="100"/>
  <c r="B126" i="100"/>
  <c r="A126" i="100"/>
  <c r="E61" i="100"/>
  <c r="G61" i="100"/>
  <c r="D61" i="100"/>
  <c r="A61" i="100"/>
  <c r="B61" i="100"/>
  <c r="C62" i="100"/>
  <c r="A62" i="100" s="1"/>
  <c r="X59" i="96"/>
  <c r="Z59" i="96" s="1"/>
  <c r="A61" i="95"/>
  <c r="Q12" i="96"/>
  <c r="Y59" i="96"/>
  <c r="M15" i="96"/>
  <c r="L12" i="96"/>
  <c r="O11" i="96"/>
  <c r="L14" i="96"/>
  <c r="T11" i="96"/>
  <c r="U15" i="96"/>
  <c r="J11" i="96"/>
  <c r="V60" i="96"/>
  <c r="S14" i="96"/>
  <c r="R11" i="96"/>
  <c r="N12" i="96"/>
  <c r="K15" i="96"/>
  <c r="S12" i="96"/>
  <c r="P15" i="96"/>
  <c r="O13" i="96"/>
  <c r="L13" i="96"/>
  <c r="U12" i="96"/>
  <c r="R12" i="96"/>
  <c r="O15" i="96"/>
  <c r="J13" i="96"/>
  <c r="T15" i="96"/>
  <c r="S13" i="96"/>
  <c r="N11" i="96"/>
  <c r="K11" i="96"/>
  <c r="U13" i="96"/>
  <c r="P11" i="96"/>
  <c r="M14" i="96"/>
  <c r="U11" i="96"/>
  <c r="R14" i="96"/>
  <c r="M12" i="96"/>
  <c r="O14" i="96"/>
  <c r="T13" i="96"/>
  <c r="K14" i="96"/>
  <c r="S11" i="96"/>
  <c r="M13" i="96"/>
  <c r="P14" i="96"/>
  <c r="S15" i="96"/>
  <c r="K12" i="96"/>
  <c r="N13" i="96"/>
  <c r="U14" i="96"/>
  <c r="M11" i="96"/>
  <c r="T12" i="96"/>
  <c r="J14" i="96"/>
  <c r="Q15" i="96"/>
  <c r="Y60" i="96"/>
  <c r="P13" i="96"/>
  <c r="R15" i="96"/>
  <c r="J15" i="96"/>
  <c r="N15" i="96"/>
  <c r="J12" i="96"/>
  <c r="Q13" i="96"/>
  <c r="T14" i="96"/>
  <c r="L11" i="96"/>
  <c r="O12" i="96"/>
  <c r="R13" i="96"/>
  <c r="L15" i="96"/>
  <c r="Q11" i="96"/>
  <c r="K13" i="96"/>
  <c r="N14" i="96"/>
  <c r="P12" i="96"/>
  <c r="G61" i="95"/>
  <c r="B61" i="95"/>
  <c r="E61" i="95"/>
  <c r="D61" i="95"/>
  <c r="AE61" i="95"/>
  <c r="W61" i="95"/>
  <c r="X61" i="95" s="1"/>
  <c r="C62" i="95"/>
  <c r="I58" i="95"/>
  <c r="Y58" i="95"/>
  <c r="AA58" i="95" s="1"/>
  <c r="V59" i="95"/>
  <c r="Z59" i="95" s="1"/>
  <c r="J61" i="100" l="1"/>
  <c r="N61" i="100"/>
  <c r="R61" i="100"/>
  <c r="K61" i="100"/>
  <c r="O61" i="100"/>
  <c r="S61" i="100"/>
  <c r="L61" i="100"/>
  <c r="P61" i="100"/>
  <c r="T61" i="100"/>
  <c r="M61" i="100"/>
  <c r="Q61" i="100"/>
  <c r="U61" i="100"/>
  <c r="K126" i="100"/>
  <c r="O126" i="100"/>
  <c r="S126" i="100"/>
  <c r="L126" i="100"/>
  <c r="P126" i="100"/>
  <c r="T126" i="100"/>
  <c r="M126" i="100"/>
  <c r="Q126" i="100"/>
  <c r="U126" i="100"/>
  <c r="J126" i="100"/>
  <c r="N126" i="100"/>
  <c r="R126" i="100"/>
  <c r="M61" i="95"/>
  <c r="Q61" i="95"/>
  <c r="U61" i="95"/>
  <c r="J61" i="95"/>
  <c r="N61" i="95"/>
  <c r="R61" i="95"/>
  <c r="K61" i="95"/>
  <c r="O61" i="95"/>
  <c r="S61" i="95"/>
  <c r="L61" i="95"/>
  <c r="P61" i="95"/>
  <c r="T61" i="95"/>
  <c r="X125" i="100"/>
  <c r="X124" i="100"/>
  <c r="W127" i="100"/>
  <c r="W62" i="100"/>
  <c r="H62" i="95"/>
  <c r="X59" i="100"/>
  <c r="Z59" i="100" s="1"/>
  <c r="Y59" i="100"/>
  <c r="V60" i="100"/>
  <c r="I60" i="100" s="1"/>
  <c r="AE62" i="100"/>
  <c r="H62" i="100"/>
  <c r="A127" i="100"/>
  <c r="Y126" i="100" s="1"/>
  <c r="H127" i="100"/>
  <c r="C128" i="100"/>
  <c r="A128" i="100" s="1"/>
  <c r="Y127" i="100" s="1"/>
  <c r="E127" i="100"/>
  <c r="AE127" i="100"/>
  <c r="G127" i="100"/>
  <c r="B127" i="100"/>
  <c r="D127" i="100"/>
  <c r="Y125" i="100"/>
  <c r="Z125" i="100"/>
  <c r="G62" i="100"/>
  <c r="E62" i="100"/>
  <c r="B62" i="100"/>
  <c r="D62" i="100"/>
  <c r="C63" i="100"/>
  <c r="X60" i="96"/>
  <c r="V61" i="96"/>
  <c r="V11" i="96"/>
  <c r="V14" i="96"/>
  <c r="V15" i="96"/>
  <c r="Z60" i="96"/>
  <c r="V12" i="96"/>
  <c r="V13" i="96"/>
  <c r="Z61" i="96"/>
  <c r="Y61" i="96"/>
  <c r="Z62" i="96"/>
  <c r="C63" i="95"/>
  <c r="D62" i="95"/>
  <c r="G62" i="95"/>
  <c r="B62" i="95"/>
  <c r="E62" i="95"/>
  <c r="AE62" i="95"/>
  <c r="W62" i="95"/>
  <c r="X62" i="95" s="1"/>
  <c r="V60" i="95"/>
  <c r="Z60" i="95" s="1"/>
  <c r="I59" i="95"/>
  <c r="Y59" i="95"/>
  <c r="AA59" i="95" s="1"/>
  <c r="A62" i="95"/>
  <c r="Y61" i="100" l="1"/>
  <c r="Y60" i="100"/>
  <c r="K127" i="100"/>
  <c r="O127" i="100"/>
  <c r="S127" i="100"/>
  <c r="L127" i="100"/>
  <c r="P127" i="100"/>
  <c r="T127" i="100"/>
  <c r="M127" i="100"/>
  <c r="Q127" i="100"/>
  <c r="U127" i="100"/>
  <c r="J127" i="100"/>
  <c r="N127" i="100"/>
  <c r="R127" i="100"/>
  <c r="J62" i="100"/>
  <c r="N62" i="100"/>
  <c r="R62" i="100"/>
  <c r="K62" i="100"/>
  <c r="O62" i="100"/>
  <c r="S62" i="100"/>
  <c r="L62" i="100"/>
  <c r="P62" i="100"/>
  <c r="T62" i="100"/>
  <c r="M62" i="100"/>
  <c r="Q62" i="100"/>
  <c r="U62" i="100"/>
  <c r="M62" i="95"/>
  <c r="Q62" i="95"/>
  <c r="U62" i="95"/>
  <c r="J62" i="95"/>
  <c r="N62" i="95"/>
  <c r="R62" i="95"/>
  <c r="K62" i="95"/>
  <c r="O62" i="95"/>
  <c r="S62" i="95"/>
  <c r="L62" i="95"/>
  <c r="P62" i="95"/>
  <c r="T62" i="95"/>
  <c r="V126" i="100"/>
  <c r="I126" i="100" s="1"/>
  <c r="V61" i="100"/>
  <c r="I61" i="100" s="1"/>
  <c r="W63" i="100"/>
  <c r="H63" i="95"/>
  <c r="X60" i="100"/>
  <c r="Z61" i="100" s="1"/>
  <c r="H128" i="100"/>
  <c r="W128" i="100"/>
  <c r="Z127" i="100"/>
  <c r="AE63" i="100"/>
  <c r="H63" i="100"/>
  <c r="Z126" i="100"/>
  <c r="E128" i="100"/>
  <c r="G128" i="100"/>
  <c r="D128" i="100"/>
  <c r="B128" i="100"/>
  <c r="AE128" i="100"/>
  <c r="C129" i="100"/>
  <c r="E63" i="100"/>
  <c r="B63" i="100"/>
  <c r="D63" i="100"/>
  <c r="G63" i="100"/>
  <c r="A63" i="100"/>
  <c r="Z62" i="100" s="1"/>
  <c r="C64" i="100"/>
  <c r="X61" i="96"/>
  <c r="A63" i="95"/>
  <c r="Y62" i="96"/>
  <c r="V62" i="96"/>
  <c r="Y63" i="96"/>
  <c r="I60" i="95"/>
  <c r="Y60" i="95"/>
  <c r="AA60" i="95" s="1"/>
  <c r="E63" i="95"/>
  <c r="D63" i="95"/>
  <c r="G63" i="95"/>
  <c r="B63" i="95"/>
  <c r="AE63" i="95"/>
  <c r="W63" i="95"/>
  <c r="X63" i="95" s="1"/>
  <c r="C64" i="95"/>
  <c r="V61" i="95"/>
  <c r="Z61" i="95" s="1"/>
  <c r="C130" i="100" l="1"/>
  <c r="E130" i="100" s="1"/>
  <c r="Z60" i="100"/>
  <c r="J63" i="100"/>
  <c r="N63" i="100"/>
  <c r="R63" i="100"/>
  <c r="K63" i="100"/>
  <c r="O63" i="100"/>
  <c r="S63" i="100"/>
  <c r="L63" i="100"/>
  <c r="P63" i="100"/>
  <c r="T63" i="100"/>
  <c r="M63" i="100"/>
  <c r="Q63" i="100"/>
  <c r="U63" i="100"/>
  <c r="K128" i="100"/>
  <c r="O128" i="100"/>
  <c r="S128" i="100"/>
  <c r="L128" i="100"/>
  <c r="P128" i="100"/>
  <c r="T128" i="100"/>
  <c r="M128" i="100"/>
  <c r="Q128" i="100"/>
  <c r="U128" i="100"/>
  <c r="J128" i="100"/>
  <c r="N128" i="100"/>
  <c r="R128" i="100"/>
  <c r="M63" i="95"/>
  <c r="Q63" i="95"/>
  <c r="U63" i="95"/>
  <c r="J63" i="95"/>
  <c r="N63" i="95"/>
  <c r="R63" i="95"/>
  <c r="K63" i="95"/>
  <c r="O63" i="95"/>
  <c r="S63" i="95"/>
  <c r="P63" i="95"/>
  <c r="T63" i="95"/>
  <c r="L63" i="95"/>
  <c r="X126" i="100"/>
  <c r="X61" i="100"/>
  <c r="V127" i="100"/>
  <c r="X127" i="100" s="1"/>
  <c r="W129" i="100"/>
  <c r="W64" i="100"/>
  <c r="H64" i="95"/>
  <c r="V62" i="100"/>
  <c r="I62" i="100" s="1"/>
  <c r="H130" i="100"/>
  <c r="W130" i="100"/>
  <c r="AE64" i="100"/>
  <c r="H64" i="100"/>
  <c r="A129" i="100"/>
  <c r="Z128" i="100" s="1"/>
  <c r="H129" i="100"/>
  <c r="G130" i="100"/>
  <c r="G129" i="100"/>
  <c r="E129" i="100"/>
  <c r="B129" i="100"/>
  <c r="D129" i="100"/>
  <c r="AE129" i="100"/>
  <c r="D64" i="100"/>
  <c r="E64" i="100"/>
  <c r="A64" i="100"/>
  <c r="Z63" i="100" s="1"/>
  <c r="Y62" i="100"/>
  <c r="B64" i="100"/>
  <c r="G64" i="100"/>
  <c r="C66" i="100"/>
  <c r="C65" i="100"/>
  <c r="Z62" i="95"/>
  <c r="V63" i="96"/>
  <c r="X62" i="96"/>
  <c r="Z63" i="96"/>
  <c r="C66" i="95"/>
  <c r="I61" i="95"/>
  <c r="Y61" i="95"/>
  <c r="AA62" i="95" s="1"/>
  <c r="C65" i="95"/>
  <c r="V62" i="95"/>
  <c r="G64" i="95"/>
  <c r="B64" i="95"/>
  <c r="E64" i="95"/>
  <c r="AE64" i="95"/>
  <c r="D64" i="95"/>
  <c r="W64" i="95"/>
  <c r="X64" i="95" s="1"/>
  <c r="A64" i="95"/>
  <c r="D130" i="100" l="1"/>
  <c r="A130" i="100"/>
  <c r="Z129" i="100" s="1"/>
  <c r="B130" i="100"/>
  <c r="AE130" i="100"/>
  <c r="S130" i="100" s="1"/>
  <c r="C131" i="100"/>
  <c r="A131" i="100" s="1"/>
  <c r="Z130" i="100" s="1"/>
  <c r="I127" i="100"/>
  <c r="V128" i="100"/>
  <c r="X128" i="100" s="1"/>
  <c r="J64" i="100"/>
  <c r="N64" i="100"/>
  <c r="R64" i="100"/>
  <c r="K64" i="100"/>
  <c r="O64" i="100"/>
  <c r="S64" i="100"/>
  <c r="L64" i="100"/>
  <c r="P64" i="100"/>
  <c r="T64" i="100"/>
  <c r="M64" i="100"/>
  <c r="Q64" i="100"/>
  <c r="U64" i="100"/>
  <c r="K129" i="100"/>
  <c r="O129" i="100"/>
  <c r="S129" i="100"/>
  <c r="L129" i="100"/>
  <c r="P129" i="100"/>
  <c r="T129" i="100"/>
  <c r="M129" i="100"/>
  <c r="Q129" i="100"/>
  <c r="U129" i="100"/>
  <c r="J129" i="100"/>
  <c r="N129" i="100"/>
  <c r="R129" i="100"/>
  <c r="M64" i="95"/>
  <c r="Q64" i="95"/>
  <c r="U64" i="95"/>
  <c r="J64" i="95"/>
  <c r="N64" i="95"/>
  <c r="R64" i="95"/>
  <c r="K64" i="95"/>
  <c r="O64" i="95"/>
  <c r="S64" i="95"/>
  <c r="T64" i="95"/>
  <c r="L64" i="95"/>
  <c r="P64" i="95"/>
  <c r="W65" i="100"/>
  <c r="W131" i="100"/>
  <c r="H66" i="95"/>
  <c r="H65" i="95"/>
  <c r="X62" i="100"/>
  <c r="V63" i="100"/>
  <c r="I63" i="100" s="1"/>
  <c r="Y128" i="100"/>
  <c r="H66" i="100"/>
  <c r="W66" i="100"/>
  <c r="AE65" i="100"/>
  <c r="H65" i="100"/>
  <c r="AE66" i="100"/>
  <c r="A67" i="100"/>
  <c r="X67" i="100"/>
  <c r="Y67" i="100"/>
  <c r="Z67" i="100"/>
  <c r="B131" i="100"/>
  <c r="G131" i="100"/>
  <c r="D65" i="100"/>
  <c r="Y63" i="100"/>
  <c r="A67" i="95"/>
  <c r="Y67" i="95"/>
  <c r="AA67" i="95"/>
  <c r="Z67" i="95"/>
  <c r="A65" i="100"/>
  <c r="B65" i="100"/>
  <c r="G65" i="100"/>
  <c r="E65" i="100"/>
  <c r="G66" i="100"/>
  <c r="E66" i="100"/>
  <c r="B66" i="100"/>
  <c r="D66" i="100"/>
  <c r="A66" i="100"/>
  <c r="X63" i="96"/>
  <c r="G66" i="95"/>
  <c r="Y64" i="96"/>
  <c r="Z65" i="96"/>
  <c r="V64" i="96"/>
  <c r="AA61" i="95"/>
  <c r="W66" i="95"/>
  <c r="X66" i="95" s="1"/>
  <c r="E66" i="95"/>
  <c r="AE66" i="95"/>
  <c r="B66" i="95"/>
  <c r="D66" i="95"/>
  <c r="A65" i="95"/>
  <c r="Z64" i="96"/>
  <c r="I62" i="95"/>
  <c r="Y62" i="95"/>
  <c r="G65" i="95"/>
  <c r="B65" i="95"/>
  <c r="A66" i="95"/>
  <c r="D65" i="95"/>
  <c r="E65" i="95"/>
  <c r="AE65" i="95"/>
  <c r="W65" i="95"/>
  <c r="X65" i="95" s="1"/>
  <c r="V63" i="95"/>
  <c r="Z63" i="95" s="1"/>
  <c r="Y129" i="100" l="1"/>
  <c r="I128" i="100"/>
  <c r="J130" i="100"/>
  <c r="T130" i="100"/>
  <c r="O130" i="100"/>
  <c r="U130" i="100"/>
  <c r="P130" i="100"/>
  <c r="K130" i="100"/>
  <c r="R130" i="100"/>
  <c r="Q130" i="100"/>
  <c r="L130" i="100"/>
  <c r="N130" i="100"/>
  <c r="M130" i="100"/>
  <c r="AE131" i="100"/>
  <c r="K131" i="100" s="1"/>
  <c r="E131" i="100"/>
  <c r="H131" i="100"/>
  <c r="D131" i="100"/>
  <c r="J66" i="100"/>
  <c r="N66" i="100"/>
  <c r="R66" i="100"/>
  <c r="K66" i="100"/>
  <c r="O66" i="100"/>
  <c r="S66" i="100"/>
  <c r="L66" i="100"/>
  <c r="P66" i="100"/>
  <c r="T66" i="100"/>
  <c r="M66" i="100"/>
  <c r="Q66" i="100"/>
  <c r="U66" i="100"/>
  <c r="J65" i="100"/>
  <c r="N65" i="100"/>
  <c r="R65" i="100"/>
  <c r="K65" i="100"/>
  <c r="O65" i="100"/>
  <c r="S65" i="100"/>
  <c r="L65" i="100"/>
  <c r="P65" i="100"/>
  <c r="T65" i="100"/>
  <c r="M65" i="100"/>
  <c r="Q65" i="100"/>
  <c r="U65" i="100"/>
  <c r="M65" i="95"/>
  <c r="Q65" i="95"/>
  <c r="U65" i="95"/>
  <c r="J65" i="95"/>
  <c r="N65" i="95"/>
  <c r="R65" i="95"/>
  <c r="K65" i="95"/>
  <c r="O65" i="95"/>
  <c r="S65" i="95"/>
  <c r="L65" i="95"/>
  <c r="P65" i="95"/>
  <c r="T65" i="95"/>
  <c r="M66" i="95"/>
  <c r="Q66" i="95"/>
  <c r="U66" i="95"/>
  <c r="J66" i="95"/>
  <c r="N66" i="95"/>
  <c r="R66" i="95"/>
  <c r="K66" i="95"/>
  <c r="O66" i="95"/>
  <c r="S66" i="95"/>
  <c r="L66" i="95"/>
  <c r="P66" i="95"/>
  <c r="T66" i="95"/>
  <c r="V129" i="100"/>
  <c r="X129" i="100" s="1"/>
  <c r="X63" i="100"/>
  <c r="V64" i="100"/>
  <c r="I64" i="100" s="1"/>
  <c r="P16" i="96"/>
  <c r="P17" i="96" s="1"/>
  <c r="Y130" i="100"/>
  <c r="Q16" i="96"/>
  <c r="Q17" i="96" s="1"/>
  <c r="N16" i="96"/>
  <c r="N17" i="96" s="1"/>
  <c r="M16" i="96"/>
  <c r="M17" i="96" s="1"/>
  <c r="K16" i="96"/>
  <c r="K17" i="96" s="1"/>
  <c r="R16" i="96"/>
  <c r="R17" i="96" s="1"/>
  <c r="S16" i="96"/>
  <c r="S17" i="96" s="1"/>
  <c r="L16" i="96"/>
  <c r="L17" i="96" s="1"/>
  <c r="T16" i="96"/>
  <c r="T17" i="96" s="1"/>
  <c r="J16" i="96"/>
  <c r="O16" i="96"/>
  <c r="O17" i="96" s="1"/>
  <c r="U16" i="96"/>
  <c r="U17" i="96" s="1"/>
  <c r="C132" i="100"/>
  <c r="B18" i="95"/>
  <c r="V65" i="96"/>
  <c r="X64" i="96"/>
  <c r="Y65" i="96"/>
  <c r="V66" i="96"/>
  <c r="I63" i="95"/>
  <c r="Y63" i="95"/>
  <c r="AA63" i="95" s="1"/>
  <c r="V64" i="95"/>
  <c r="Z64" i="95" s="1"/>
  <c r="Y64" i="100" l="1"/>
  <c r="V130" i="100"/>
  <c r="X130" i="100" s="1"/>
  <c r="R131" i="100"/>
  <c r="Q131" i="100"/>
  <c r="L131" i="100"/>
  <c r="N131" i="100"/>
  <c r="M131" i="100"/>
  <c r="S131" i="100"/>
  <c r="J131" i="100"/>
  <c r="T131" i="100"/>
  <c r="O131" i="100"/>
  <c r="U131" i="100"/>
  <c r="P131" i="100"/>
  <c r="I129" i="100"/>
  <c r="V66" i="100"/>
  <c r="V65" i="100"/>
  <c r="I65" i="100" s="1"/>
  <c r="X64" i="100"/>
  <c r="Z64" i="100" s="1"/>
  <c r="H132" i="100"/>
  <c r="W132" i="100"/>
  <c r="Y116" i="96"/>
  <c r="J17" i="96"/>
  <c r="T9" i="96" s="1"/>
  <c r="V16" i="96"/>
  <c r="V17" i="96" s="1"/>
  <c r="C133" i="100"/>
  <c r="A133" i="100" s="1"/>
  <c r="Y132" i="100" s="1"/>
  <c r="E132" i="100"/>
  <c r="D132" i="100"/>
  <c r="AE132" i="100"/>
  <c r="G132" i="100"/>
  <c r="B132" i="100"/>
  <c r="A132" i="100"/>
  <c r="Y66" i="96"/>
  <c r="Y149" i="96" s="1"/>
  <c r="Y66" i="100"/>
  <c r="S14" i="95"/>
  <c r="N12" i="95"/>
  <c r="M14" i="95"/>
  <c r="O15" i="95"/>
  <c r="J15" i="95"/>
  <c r="T13" i="95"/>
  <c r="K15" i="95"/>
  <c r="U13" i="95"/>
  <c r="P13" i="95"/>
  <c r="R12" i="95"/>
  <c r="Q12" i="95"/>
  <c r="L14" i="95"/>
  <c r="T15" i="95"/>
  <c r="P12" i="95"/>
  <c r="U12" i="95"/>
  <c r="M13" i="95"/>
  <c r="T11" i="95"/>
  <c r="T12" i="95"/>
  <c r="L13" i="95"/>
  <c r="Q13" i="95"/>
  <c r="O12" i="95"/>
  <c r="N14" i="95"/>
  <c r="Q14" i="95"/>
  <c r="O13" i="95"/>
  <c r="P15" i="95"/>
  <c r="S13" i="95"/>
  <c r="K14" i="95"/>
  <c r="P14" i="95"/>
  <c r="L11" i="95"/>
  <c r="J14" i="95"/>
  <c r="O14" i="95"/>
  <c r="T14" i="95"/>
  <c r="S12" i="95"/>
  <c r="U15" i="95"/>
  <c r="R13" i="95"/>
  <c r="R14" i="95"/>
  <c r="U14" i="95"/>
  <c r="M15" i="95"/>
  <c r="N15" i="95"/>
  <c r="S15" i="95"/>
  <c r="P11" i="95"/>
  <c r="Q15" i="95"/>
  <c r="R15" i="95"/>
  <c r="N13" i="95"/>
  <c r="U11" i="95"/>
  <c r="M12" i="95"/>
  <c r="L15" i="95"/>
  <c r="J11" i="95"/>
  <c r="M11" i="95"/>
  <c r="N11" i="95"/>
  <c r="S11" i="95"/>
  <c r="K12" i="95"/>
  <c r="Q11" i="95"/>
  <c r="R11" i="95"/>
  <c r="J12" i="95"/>
  <c r="J13" i="95"/>
  <c r="K13" i="95"/>
  <c r="K11" i="95"/>
  <c r="L12" i="95"/>
  <c r="O11" i="95"/>
  <c r="Z66" i="100"/>
  <c r="X65" i="96"/>
  <c r="Z66" i="96" s="1"/>
  <c r="Z149" i="96" s="1"/>
  <c r="X66" i="96"/>
  <c r="V66" i="95"/>
  <c r="V65" i="95"/>
  <c r="I65" i="95" s="1"/>
  <c r="I64" i="95"/>
  <c r="Y64" i="95"/>
  <c r="AA64" i="95" s="1"/>
  <c r="Y116" i="100" l="1"/>
  <c r="Z99" i="95"/>
  <c r="Y85" i="100"/>
  <c r="I66" i="100"/>
  <c r="Z65" i="95"/>
  <c r="Y65" i="100"/>
  <c r="Y71" i="100" s="1"/>
  <c r="I130" i="100"/>
  <c r="V131" i="100"/>
  <c r="I131" i="100" s="1"/>
  <c r="Z88" i="95"/>
  <c r="Z74" i="95"/>
  <c r="K132" i="100"/>
  <c r="O132" i="100"/>
  <c r="S132" i="100"/>
  <c r="L132" i="100"/>
  <c r="P132" i="100"/>
  <c r="T132" i="100"/>
  <c r="M132" i="100"/>
  <c r="Q132" i="100"/>
  <c r="U132" i="100"/>
  <c r="J132" i="100"/>
  <c r="N132" i="100"/>
  <c r="R132" i="100"/>
  <c r="X65" i="100"/>
  <c r="X66" i="100"/>
  <c r="H133" i="100"/>
  <c r="W133" i="100"/>
  <c r="J9" i="96"/>
  <c r="P9" i="96"/>
  <c r="M9" i="96"/>
  <c r="Z89" i="96"/>
  <c r="Z98" i="96" s="1"/>
  <c r="Z115" i="96" s="1"/>
  <c r="Z116" i="96"/>
  <c r="Q9" i="96"/>
  <c r="N9" i="96"/>
  <c r="L9" i="96"/>
  <c r="R9" i="96"/>
  <c r="S9" i="96"/>
  <c r="U9" i="96"/>
  <c r="K9" i="96"/>
  <c r="O9" i="96"/>
  <c r="Y89" i="96"/>
  <c r="Y98" i="96" s="1"/>
  <c r="Y115" i="96" s="1"/>
  <c r="C134" i="100"/>
  <c r="Y131" i="100"/>
  <c r="Z131" i="100"/>
  <c r="D133" i="100"/>
  <c r="E133" i="100"/>
  <c r="AE133" i="100"/>
  <c r="G133" i="100"/>
  <c r="B133" i="100"/>
  <c r="Z132" i="100"/>
  <c r="Y98" i="100"/>
  <c r="Z98" i="100"/>
  <c r="P16" i="95"/>
  <c r="P17" i="95" s="1"/>
  <c r="L16" i="95"/>
  <c r="L17" i="95" s="1"/>
  <c r="T16" i="95"/>
  <c r="T17" i="95" s="1"/>
  <c r="S16" i="95"/>
  <c r="S17" i="95" s="1"/>
  <c r="J16" i="95"/>
  <c r="J17" i="95" s="1"/>
  <c r="N16" i="95"/>
  <c r="N17" i="95" s="1"/>
  <c r="R16" i="95"/>
  <c r="R17" i="95" s="1"/>
  <c r="O16" i="95"/>
  <c r="O17" i="95" s="1"/>
  <c r="U16" i="95"/>
  <c r="U17" i="95" s="1"/>
  <c r="K16" i="95"/>
  <c r="K17" i="95" s="1"/>
  <c r="Q16" i="95"/>
  <c r="Q17" i="95" s="1"/>
  <c r="M16" i="95"/>
  <c r="M17" i="95" s="1"/>
  <c r="I66" i="95"/>
  <c r="Z145" i="95"/>
  <c r="V13" i="95"/>
  <c r="V11" i="95"/>
  <c r="V12" i="95"/>
  <c r="V14" i="95"/>
  <c r="V15" i="95"/>
  <c r="Y66" i="95"/>
  <c r="Y65" i="95"/>
  <c r="Z66" i="95"/>
  <c r="Z116" i="100" l="1"/>
  <c r="AA99" i="95"/>
  <c r="Z85" i="100"/>
  <c r="Y75" i="100"/>
  <c r="Z69" i="95"/>
  <c r="Y80" i="100"/>
  <c r="Y84" i="100" s="1"/>
  <c r="Y88" i="100" s="1"/>
  <c r="AA65" i="95"/>
  <c r="Z65" i="100"/>
  <c r="X131" i="100"/>
  <c r="AA88" i="95"/>
  <c r="AA74" i="95"/>
  <c r="K133" i="100"/>
  <c r="O133" i="100"/>
  <c r="S133" i="100"/>
  <c r="L133" i="100"/>
  <c r="P133" i="100"/>
  <c r="T133" i="100"/>
  <c r="M133" i="100"/>
  <c r="Q133" i="100"/>
  <c r="U133" i="100"/>
  <c r="J133" i="100"/>
  <c r="N133" i="100"/>
  <c r="R133" i="100"/>
  <c r="V132" i="100"/>
  <c r="X132" i="100" s="1"/>
  <c r="A134" i="100"/>
  <c r="Y133" i="100" s="1"/>
  <c r="H134" i="100"/>
  <c r="W134" i="100"/>
  <c r="C135" i="100"/>
  <c r="E134" i="100"/>
  <c r="D134" i="100"/>
  <c r="AE134" i="100"/>
  <c r="G134" i="100"/>
  <c r="B134" i="100"/>
  <c r="V16" i="95"/>
  <c r="V17" i="95" s="1"/>
  <c r="J9" i="95"/>
  <c r="AA145" i="95"/>
  <c r="Z70" i="95"/>
  <c r="Z81" i="95" s="1"/>
  <c r="T9" i="95"/>
  <c r="M9" i="95"/>
  <c r="N9" i="95"/>
  <c r="K9" i="95"/>
  <c r="S9" i="95"/>
  <c r="U9" i="95"/>
  <c r="L9" i="95"/>
  <c r="R9" i="95"/>
  <c r="P9" i="95"/>
  <c r="O9" i="95"/>
  <c r="Q9" i="95"/>
  <c r="AA66" i="95"/>
  <c r="AA70" i="95" s="1"/>
  <c r="Y89" i="100" l="1"/>
  <c r="AA69" i="95"/>
  <c r="Z71" i="100"/>
  <c r="AA73" i="95"/>
  <c r="AA71" i="95"/>
  <c r="Z71" i="95"/>
  <c r="C136" i="100"/>
  <c r="W136" i="100" s="1"/>
  <c r="AA76" i="95"/>
  <c r="AA78" i="95" s="1"/>
  <c r="Z73" i="95"/>
  <c r="I132" i="100"/>
  <c r="Z133" i="100"/>
  <c r="K134" i="100"/>
  <c r="O134" i="100"/>
  <c r="S134" i="100"/>
  <c r="L134" i="100"/>
  <c r="P134" i="100"/>
  <c r="T134" i="100"/>
  <c r="M134" i="100"/>
  <c r="Q134" i="100"/>
  <c r="U134" i="100"/>
  <c r="J134" i="100"/>
  <c r="N134" i="100"/>
  <c r="R134" i="100"/>
  <c r="V133" i="100"/>
  <c r="X133" i="100" s="1"/>
  <c r="A135" i="100"/>
  <c r="Z134" i="100" s="1"/>
  <c r="H135" i="100"/>
  <c r="W135" i="100"/>
  <c r="H136" i="100"/>
  <c r="E135" i="100"/>
  <c r="AE135" i="100"/>
  <c r="G135" i="100"/>
  <c r="B135" i="100"/>
  <c r="D135" i="100"/>
  <c r="Z114" i="95"/>
  <c r="AA81" i="95"/>
  <c r="AA114" i="95" s="1"/>
  <c r="AA123" i="95" s="1"/>
  <c r="AA125" i="95" s="1"/>
  <c r="Y106" i="100" l="1"/>
  <c r="Y111" i="100" s="1"/>
  <c r="Y115" i="100" s="1"/>
  <c r="Z75" i="100"/>
  <c r="Z80" i="100" s="1"/>
  <c r="AA80" i="95"/>
  <c r="Z84" i="100"/>
  <c r="Z88" i="100" s="1"/>
  <c r="D136" i="100"/>
  <c r="I133" i="100"/>
  <c r="B136" i="100"/>
  <c r="A136" i="100"/>
  <c r="Y135" i="100" s="1"/>
  <c r="G136" i="100"/>
  <c r="AE136" i="100"/>
  <c r="L136" i="100" s="1"/>
  <c r="E136" i="100"/>
  <c r="AA85" i="95"/>
  <c r="Z76" i="95"/>
  <c r="Z78" i="95" s="1"/>
  <c r="AA87" i="95"/>
  <c r="K135" i="100"/>
  <c r="L135" i="100"/>
  <c r="M135" i="100"/>
  <c r="J135" i="100"/>
  <c r="N135" i="100"/>
  <c r="O135" i="100"/>
  <c r="S135" i="100"/>
  <c r="P135" i="100"/>
  <c r="T135" i="100"/>
  <c r="Q135" i="100"/>
  <c r="U135" i="100"/>
  <c r="R135" i="100"/>
  <c r="V134" i="100"/>
  <c r="X134" i="100" s="1"/>
  <c r="Y134" i="100"/>
  <c r="C137" i="100"/>
  <c r="Z123" i="95"/>
  <c r="Z125" i="95" s="1"/>
  <c r="Z135" i="100" l="1"/>
  <c r="Z89" i="100"/>
  <c r="Z80" i="95"/>
  <c r="AA89" i="95"/>
  <c r="N136" i="100"/>
  <c r="M136" i="100"/>
  <c r="S136" i="100"/>
  <c r="J136" i="100"/>
  <c r="T136" i="100"/>
  <c r="O136" i="100"/>
  <c r="U136" i="100"/>
  <c r="P136" i="100"/>
  <c r="K136" i="100"/>
  <c r="R136" i="100"/>
  <c r="Q136" i="100"/>
  <c r="Z85" i="95"/>
  <c r="Z87" i="95" s="1"/>
  <c r="Z89" i="95" s="1"/>
  <c r="I134" i="100"/>
  <c r="V135" i="100"/>
  <c r="I135" i="100" s="1"/>
  <c r="H137" i="100"/>
  <c r="W137" i="100"/>
  <c r="C138" i="100"/>
  <c r="A138" i="100" s="1"/>
  <c r="Z137" i="100" s="1"/>
  <c r="E137" i="100"/>
  <c r="B137" i="100"/>
  <c r="G137" i="100"/>
  <c r="AE137" i="100"/>
  <c r="D137" i="100"/>
  <c r="A137" i="100"/>
  <c r="Z106" i="100" l="1"/>
  <c r="Z111" i="100" s="1"/>
  <c r="Z115" i="100" s="1"/>
  <c r="Z95" i="95"/>
  <c r="Z92" i="95"/>
  <c r="AA95" i="95"/>
  <c r="AA92" i="95"/>
  <c r="AA116" i="95"/>
  <c r="AA122" i="95" s="1"/>
  <c r="V136" i="100"/>
  <c r="X136" i="100" s="1"/>
  <c r="X135" i="100"/>
  <c r="K137" i="100"/>
  <c r="O137" i="100"/>
  <c r="S137" i="100"/>
  <c r="L137" i="100"/>
  <c r="P137" i="100"/>
  <c r="T137" i="100"/>
  <c r="M137" i="100"/>
  <c r="Q137" i="100"/>
  <c r="U137" i="100"/>
  <c r="J137" i="100"/>
  <c r="N137" i="100"/>
  <c r="R137" i="100"/>
  <c r="H138" i="100"/>
  <c r="W138" i="100"/>
  <c r="Y137" i="100"/>
  <c r="D138" i="100"/>
  <c r="E138" i="100"/>
  <c r="G138" i="100"/>
  <c r="AE138" i="100"/>
  <c r="B138" i="100"/>
  <c r="C139" i="100"/>
  <c r="Z136" i="100"/>
  <c r="Y136" i="100"/>
  <c r="AA110" i="95" l="1"/>
  <c r="AA111" i="95" s="1"/>
  <c r="AA96" i="95"/>
  <c r="AA98" i="95" s="1"/>
  <c r="AA107" i="95" s="1"/>
  <c r="Z110" i="95"/>
  <c r="Z111" i="95" s="1"/>
  <c r="Z116" i="95" s="1"/>
  <c r="Z122" i="95" s="1"/>
  <c r="Z124" i="95" s="1"/>
  <c r="Z96" i="95"/>
  <c r="Z98" i="95" s="1"/>
  <c r="Z107" i="95" s="1"/>
  <c r="AA124" i="95"/>
  <c r="I136" i="100"/>
  <c r="K138" i="100"/>
  <c r="O138" i="100"/>
  <c r="S138" i="100"/>
  <c r="L138" i="100"/>
  <c r="P138" i="100"/>
  <c r="T138" i="100"/>
  <c r="M138" i="100"/>
  <c r="Q138" i="100"/>
  <c r="U138" i="100"/>
  <c r="J138" i="100"/>
  <c r="N138" i="100"/>
  <c r="R138" i="100"/>
  <c r="V137" i="100"/>
  <c r="X137" i="100" s="1"/>
  <c r="W139" i="100"/>
  <c r="A139" i="100"/>
  <c r="Y138" i="100" s="1"/>
  <c r="H139" i="100"/>
  <c r="C140" i="100"/>
  <c r="E139" i="100"/>
  <c r="B139" i="100"/>
  <c r="G139" i="100"/>
  <c r="AE139" i="100"/>
  <c r="D139" i="100"/>
  <c r="Z126" i="95" l="1"/>
  <c r="Z131" i="95" s="1"/>
  <c r="Z138" i="95" s="1"/>
  <c r="Z142" i="95" s="1"/>
  <c r="Z144" i="95" s="1"/>
  <c r="AA126" i="95"/>
  <c r="AA131" i="95" s="1"/>
  <c r="AA138" i="95" s="1"/>
  <c r="AA142" i="95" s="1"/>
  <c r="AA144" i="95" s="1"/>
  <c r="I137" i="100"/>
  <c r="K139" i="100"/>
  <c r="O139" i="100"/>
  <c r="S139" i="100"/>
  <c r="L139" i="100"/>
  <c r="P139" i="100"/>
  <c r="T139" i="100"/>
  <c r="M139" i="100"/>
  <c r="Q139" i="100"/>
  <c r="U139" i="100"/>
  <c r="J139" i="100"/>
  <c r="N139" i="100"/>
  <c r="R139" i="100"/>
  <c r="V138" i="100"/>
  <c r="I138" i="100" s="1"/>
  <c r="A140" i="100"/>
  <c r="Z139" i="100" s="1"/>
  <c r="H140" i="100"/>
  <c r="W140" i="100"/>
  <c r="Z138" i="100"/>
  <c r="C141" i="100"/>
  <c r="D140" i="100"/>
  <c r="E140" i="100"/>
  <c r="B140" i="100"/>
  <c r="G140" i="100"/>
  <c r="AE140" i="100"/>
  <c r="C142" i="100" l="1"/>
  <c r="H142" i="100" s="1"/>
  <c r="K140" i="100"/>
  <c r="O140" i="100"/>
  <c r="S140" i="100"/>
  <c r="L140" i="100"/>
  <c r="P140" i="100"/>
  <c r="T140" i="100"/>
  <c r="M140" i="100"/>
  <c r="Q140" i="100"/>
  <c r="U140" i="100"/>
  <c r="J140" i="100"/>
  <c r="N140" i="100"/>
  <c r="R140" i="100"/>
  <c r="X138" i="100"/>
  <c r="V139" i="100"/>
  <c r="X139" i="100" s="1"/>
  <c r="Y139" i="100"/>
  <c r="H141" i="100"/>
  <c r="W141" i="100"/>
  <c r="W142" i="100"/>
  <c r="A141" i="100"/>
  <c r="Y140" i="100" s="1"/>
  <c r="D142" i="100"/>
  <c r="AE142" i="100"/>
  <c r="E141" i="100"/>
  <c r="B141" i="100"/>
  <c r="G141" i="100"/>
  <c r="AE141" i="100"/>
  <c r="D141" i="100"/>
  <c r="B142" i="100" l="1"/>
  <c r="G142" i="100"/>
  <c r="A142" i="100"/>
  <c r="Z141" i="100" s="1"/>
  <c r="E142" i="100"/>
  <c r="I139" i="100"/>
  <c r="K142" i="100"/>
  <c r="O142" i="100"/>
  <c r="S142" i="100"/>
  <c r="L142" i="100"/>
  <c r="P142" i="100"/>
  <c r="T142" i="100"/>
  <c r="M142" i="100"/>
  <c r="Q142" i="100"/>
  <c r="U142" i="100"/>
  <c r="J142" i="100"/>
  <c r="N142" i="100"/>
  <c r="R142" i="100"/>
  <c r="K141" i="100"/>
  <c r="O141" i="100"/>
  <c r="S141" i="100"/>
  <c r="L141" i="100"/>
  <c r="P141" i="100"/>
  <c r="T141" i="100"/>
  <c r="M141" i="100"/>
  <c r="Q141" i="100"/>
  <c r="U141" i="100"/>
  <c r="J141" i="100"/>
  <c r="N141" i="100"/>
  <c r="R141" i="100"/>
  <c r="V140" i="100"/>
  <c r="I140" i="100" s="1"/>
  <c r="Z140" i="100"/>
  <c r="Y141" i="100"/>
  <c r="C143" i="100"/>
  <c r="C144" i="100" l="1"/>
  <c r="H144" i="100" s="1"/>
  <c r="X140" i="100"/>
  <c r="V141" i="100"/>
  <c r="X141" i="100" s="1"/>
  <c r="V142" i="100"/>
  <c r="X142" i="100" s="1"/>
  <c r="H143" i="100"/>
  <c r="W143" i="100"/>
  <c r="W144" i="100"/>
  <c r="D144" i="100"/>
  <c r="E144" i="100"/>
  <c r="E143" i="100"/>
  <c r="B143" i="100"/>
  <c r="G143" i="100"/>
  <c r="AE143" i="100"/>
  <c r="A144" i="100"/>
  <c r="Y143" i="100" s="1"/>
  <c r="D143" i="100"/>
  <c r="A143" i="100"/>
  <c r="G144" i="100" l="1"/>
  <c r="AE144" i="100"/>
  <c r="B144" i="100"/>
  <c r="C145" i="100"/>
  <c r="H145" i="100" s="1"/>
  <c r="I141" i="100"/>
  <c r="I142" i="100"/>
  <c r="K143" i="100"/>
  <c r="O143" i="100"/>
  <c r="S143" i="100"/>
  <c r="L143" i="100"/>
  <c r="P143" i="100"/>
  <c r="T143" i="100"/>
  <c r="M143" i="100"/>
  <c r="Q143" i="100"/>
  <c r="U143" i="100"/>
  <c r="J143" i="100"/>
  <c r="N143" i="100"/>
  <c r="R143" i="100"/>
  <c r="K144" i="100"/>
  <c r="O144" i="100"/>
  <c r="S144" i="100"/>
  <c r="L144" i="100"/>
  <c r="P144" i="100"/>
  <c r="T144" i="100"/>
  <c r="M144" i="100"/>
  <c r="Q144" i="100"/>
  <c r="U144" i="100"/>
  <c r="J144" i="100"/>
  <c r="N144" i="100"/>
  <c r="R144" i="100"/>
  <c r="Z143" i="100"/>
  <c r="Z142" i="100"/>
  <c r="Y142" i="100"/>
  <c r="D145" i="100" l="1"/>
  <c r="B145" i="100"/>
  <c r="A145" i="100"/>
  <c r="Y144" i="100" s="1"/>
  <c r="E145" i="100"/>
  <c r="W145" i="100"/>
  <c r="AE145" i="100"/>
  <c r="K145" i="100" s="1"/>
  <c r="G145" i="100"/>
  <c r="V143" i="100"/>
  <c r="I143" i="100" s="1"/>
  <c r="V144" i="100"/>
  <c r="X144" i="100" s="1"/>
  <c r="C146" i="100"/>
  <c r="Z144" i="100" l="1"/>
  <c r="R145" i="100"/>
  <c r="N145" i="100"/>
  <c r="J145" i="100"/>
  <c r="U145" i="100"/>
  <c r="M145" i="100"/>
  <c r="T145" i="100"/>
  <c r="P145" i="100"/>
  <c r="Q145" i="100"/>
  <c r="L145" i="100"/>
  <c r="S145" i="100"/>
  <c r="O145" i="100"/>
  <c r="C147" i="100"/>
  <c r="G147" i="100" s="1"/>
  <c r="I144" i="100"/>
  <c r="X143" i="100"/>
  <c r="H146" i="100"/>
  <c r="W146" i="100"/>
  <c r="D146" i="100"/>
  <c r="E146" i="100"/>
  <c r="G146" i="100"/>
  <c r="B146" i="100"/>
  <c r="AE146" i="100"/>
  <c r="A146" i="100"/>
  <c r="V145" i="100" l="1"/>
  <c r="I145" i="100" s="1"/>
  <c r="A147" i="100"/>
  <c r="Z146" i="100" s="1"/>
  <c r="AE147" i="100"/>
  <c r="S147" i="100" s="1"/>
  <c r="W147" i="100"/>
  <c r="B147" i="100"/>
  <c r="D147" i="100"/>
  <c r="E147" i="100"/>
  <c r="H147" i="100"/>
  <c r="X145" i="100"/>
  <c r="K146" i="100"/>
  <c r="O146" i="100"/>
  <c r="S146" i="100"/>
  <c r="L146" i="100"/>
  <c r="P146" i="100"/>
  <c r="T146" i="100"/>
  <c r="M146" i="100"/>
  <c r="Q146" i="100"/>
  <c r="U146" i="100"/>
  <c r="J146" i="100"/>
  <c r="N146" i="100"/>
  <c r="R146" i="100"/>
  <c r="Y146" i="100"/>
  <c r="C148" i="100"/>
  <c r="Z145" i="100"/>
  <c r="Y145" i="100"/>
  <c r="K147" i="100" l="1"/>
  <c r="R147" i="100"/>
  <c r="O147" i="100"/>
  <c r="N147" i="100"/>
  <c r="Q147" i="100"/>
  <c r="M147" i="100"/>
  <c r="J147" i="100"/>
  <c r="T147" i="100"/>
  <c r="U147" i="100"/>
  <c r="P147" i="100"/>
  <c r="L147" i="100"/>
  <c r="V146" i="100"/>
  <c r="X146" i="100" s="1"/>
  <c r="H148" i="100"/>
  <c r="W148" i="100"/>
  <c r="C149" i="100"/>
  <c r="A149" i="100" s="1"/>
  <c r="Y148" i="100" s="1"/>
  <c r="D148" i="100"/>
  <c r="E148" i="100"/>
  <c r="B148" i="100"/>
  <c r="G148" i="100"/>
  <c r="AE148" i="100"/>
  <c r="A148" i="100"/>
  <c r="V147" i="100" l="1"/>
  <c r="I147" i="100" s="1"/>
  <c r="I146" i="100"/>
  <c r="K148" i="100"/>
  <c r="O148" i="100"/>
  <c r="S148" i="100"/>
  <c r="L148" i="100"/>
  <c r="P148" i="100"/>
  <c r="T148" i="100"/>
  <c r="M148" i="100"/>
  <c r="Q148" i="100"/>
  <c r="U148" i="100"/>
  <c r="J148" i="100"/>
  <c r="N148" i="100"/>
  <c r="R148" i="100"/>
  <c r="X147" i="100"/>
  <c r="H149" i="100"/>
  <c r="W149" i="100"/>
  <c r="Z148" i="100"/>
  <c r="E149" i="100"/>
  <c r="Z149" i="100"/>
  <c r="B149" i="100"/>
  <c r="B18" i="100" s="1"/>
  <c r="G149" i="100"/>
  <c r="AE149" i="100"/>
  <c r="D149" i="100"/>
  <c r="Y149" i="100"/>
  <c r="Y147" i="100"/>
  <c r="Z147" i="100"/>
  <c r="K149" i="100" l="1"/>
  <c r="O149" i="100"/>
  <c r="S149" i="100"/>
  <c r="L149" i="100"/>
  <c r="P149" i="100"/>
  <c r="T149" i="100"/>
  <c r="M149" i="100"/>
  <c r="Q149" i="100"/>
  <c r="U149" i="100"/>
  <c r="J149" i="100"/>
  <c r="N149" i="100"/>
  <c r="R149" i="100"/>
  <c r="V148" i="100"/>
  <c r="I148" i="100" s="1"/>
  <c r="P15" i="100"/>
  <c r="M11" i="100"/>
  <c r="L13" i="100"/>
  <c r="R15" i="100"/>
  <c r="U12" i="100"/>
  <c r="Q11" i="100"/>
  <c r="L12" i="100"/>
  <c r="O13" i="100"/>
  <c r="T14" i="100"/>
  <c r="J14" i="100"/>
  <c r="R14" i="100"/>
  <c r="K11" i="100"/>
  <c r="R13" i="100"/>
  <c r="U11" i="100"/>
  <c r="K13" i="100"/>
  <c r="M15" i="100"/>
  <c r="Q12" i="100"/>
  <c r="T13" i="100"/>
  <c r="J11" i="100"/>
  <c r="N15" i="100"/>
  <c r="R11" i="100"/>
  <c r="M12" i="100"/>
  <c r="P13" i="100"/>
  <c r="L11" i="100"/>
  <c r="K14" i="100"/>
  <c r="S14" i="100"/>
  <c r="P11" i="100"/>
  <c r="S13" i="100"/>
  <c r="N14" i="100"/>
  <c r="N11" i="100"/>
  <c r="P12" i="100"/>
  <c r="R12" i="100"/>
  <c r="M13" i="100"/>
  <c r="U13" i="100"/>
  <c r="Q15" i="100"/>
  <c r="L14" i="100"/>
  <c r="P14" i="100"/>
  <c r="K15" i="100"/>
  <c r="J12" i="100"/>
  <c r="O15" i="100"/>
  <c r="S15" i="100"/>
  <c r="T12" i="100"/>
  <c r="O11" i="100"/>
  <c r="S11" i="100"/>
  <c r="N12" i="100"/>
  <c r="O14" i="100"/>
  <c r="J13" i="100"/>
  <c r="N13" i="100"/>
  <c r="M14" i="100"/>
  <c r="J15" i="100"/>
  <c r="Q14" i="100"/>
  <c r="U14" i="100"/>
  <c r="L15" i="100"/>
  <c r="Q13" i="100"/>
  <c r="T15" i="100"/>
  <c r="U15" i="100"/>
  <c r="O12" i="100"/>
  <c r="T11" i="100"/>
  <c r="K12" i="100"/>
  <c r="S12" i="100"/>
  <c r="X148" i="100" l="1"/>
  <c r="V149" i="100"/>
  <c r="I149" i="100" s="1"/>
  <c r="S16" i="100"/>
  <c r="S17" i="100" s="1"/>
  <c r="M16" i="100"/>
  <c r="M17" i="100" s="1"/>
  <c r="J16" i="100"/>
  <c r="J17" i="100" s="1"/>
  <c r="T16" i="100"/>
  <c r="T17" i="100" s="1"/>
  <c r="Q16" i="100"/>
  <c r="Q17" i="100" s="1"/>
  <c r="N16" i="100"/>
  <c r="N17" i="100" s="1"/>
  <c r="R16" i="100"/>
  <c r="R17" i="100" s="1"/>
  <c r="K16" i="100"/>
  <c r="K17" i="100" s="1"/>
  <c r="L16" i="100"/>
  <c r="L17" i="100" s="1"/>
  <c r="O16" i="100"/>
  <c r="O17" i="100" s="1"/>
  <c r="P16" i="100"/>
  <c r="P17" i="100" s="1"/>
  <c r="U16" i="100"/>
  <c r="U17" i="100" s="1"/>
  <c r="V13" i="100"/>
  <c r="V15" i="100"/>
  <c r="V11" i="100"/>
  <c r="V14" i="100"/>
  <c r="V12" i="100"/>
  <c r="X149" i="100" l="1"/>
  <c r="V16" i="100"/>
  <c r="V17" i="100" s="1"/>
  <c r="J9" i="100"/>
  <c r="N9" i="100"/>
  <c r="P9" i="100"/>
  <c r="S9" i="100"/>
  <c r="R9" i="100"/>
  <c r="U9" i="100"/>
  <c r="T9" i="100"/>
  <c r="M9" i="100"/>
  <c r="O9" i="100"/>
  <c r="L9" i="100"/>
  <c r="Q9" i="100"/>
  <c r="K9" i="100"/>
</calcChain>
</file>

<file path=xl/sharedStrings.xml><?xml version="1.0" encoding="utf-8"?>
<sst xmlns="http://schemas.openxmlformats.org/spreadsheetml/2006/main" count="2100" uniqueCount="220">
  <si>
    <t>Groupe II</t>
  </si>
  <si>
    <t>PNM</t>
  </si>
  <si>
    <t>DNA</t>
  </si>
  <si>
    <t>HC</t>
  </si>
  <si>
    <t>XYY</t>
  </si>
  <si>
    <t>GLOW</t>
  </si>
  <si>
    <t>UPC</t>
  </si>
  <si>
    <t>SPCB</t>
  </si>
  <si>
    <t>Size</t>
  </si>
  <si>
    <t>Kit</t>
  </si>
  <si>
    <t>1.7 oz. / 50 g</t>
  </si>
  <si>
    <t>1.35  fl. Oz / 40 ml</t>
  </si>
  <si>
    <t>1.35 fl. oz./ 40ml</t>
  </si>
  <si>
    <t>0.5 oz. / 15 g</t>
  </si>
  <si>
    <t>0.5 fl.  oz / 15 ml</t>
  </si>
  <si>
    <t>1.7 oz./ 50 g</t>
  </si>
  <si>
    <t>6.3 oz / 180 g</t>
  </si>
  <si>
    <t>1 fl. oz. / 30 ml</t>
  </si>
  <si>
    <t>0.5 fl. oz / 15 ml</t>
  </si>
  <si>
    <t xml:space="preserve">0.5 oz / 15g </t>
  </si>
  <si>
    <t>1 oz. / 30 g</t>
  </si>
  <si>
    <t>2 oz/ 60g</t>
  </si>
  <si>
    <t>1.35 fl. oz./ 40 ml</t>
  </si>
  <si>
    <t>3.5 fl. oz / 105 ml</t>
  </si>
  <si>
    <t>1 fl oz. / 30 ml</t>
  </si>
  <si>
    <t>0.5 oz. / 15 ml</t>
  </si>
  <si>
    <t>6.7 fl. oz / 200 ml</t>
  </si>
  <si>
    <t xml:space="preserve">.25 oz./ 7.5 ml </t>
  </si>
  <si>
    <t>TOTAL</t>
  </si>
  <si>
    <t>Currency</t>
  </si>
  <si>
    <t>Discount</t>
  </si>
  <si>
    <t>Line</t>
  </si>
  <si>
    <t>MSRP</t>
  </si>
  <si>
    <t>OTHERS</t>
  </si>
  <si>
    <t xml:space="preserve"> </t>
  </si>
  <si>
    <t>Item Description</t>
  </si>
  <si>
    <t>Do Not Age Transforming pearl serum - RETAIL</t>
  </si>
  <si>
    <t>Do Not Age Magneto mask - RETAIL</t>
  </si>
  <si>
    <t>1.7 fl. oz./ 50ml</t>
  </si>
  <si>
    <t>Do Not Age Dream night cream - RETAIL</t>
  </si>
  <si>
    <t>Do Not Age Beauty sleep serum - RETAIL</t>
  </si>
  <si>
    <t>Do Not Age Firming neck cream - RETAIL</t>
  </si>
  <si>
    <t>Do Not Age Triple peptide eye cream - RETAIL</t>
  </si>
  <si>
    <t>Do Not Age Time reversing cream - RETAIL</t>
  </si>
  <si>
    <t>Glow Revitalizing eye cream - RETAIL</t>
  </si>
  <si>
    <t>Glow Ruby crystal retinol hydracreme - RETAIL</t>
  </si>
  <si>
    <t>Glow Overnight resurfacing serum - RETAIL</t>
  </si>
  <si>
    <t>Needles No More 3D filler mask - RETAIL</t>
  </si>
  <si>
    <t>Dr. Brandt Oxygen facial - RETAIL</t>
  </si>
  <si>
    <t>Needles No More Tri-blend wrinkle relaxer - RETAIL</t>
  </si>
  <si>
    <t>Dr. Brandt Save our skin - RETAIL</t>
  </si>
  <si>
    <t>Dr. Brandt LaserFX lift serum - RETAIL</t>
  </si>
  <si>
    <t>Dr. Brandt LaserFX bright serum - RETAIL</t>
  </si>
  <si>
    <t>Dr. Brandt LaserFX perfect serum - RETAIL</t>
  </si>
  <si>
    <t>Dr. Brandt Cellusulpt - RETAIL</t>
  </si>
  <si>
    <t>Dr. Brandt Microdermabrasion exfoliating face cream - RETAIL</t>
  </si>
  <si>
    <t>Dr. Brandt Dark circles away collagen eye serum - RETAIL</t>
  </si>
  <si>
    <t>The wrinkle solution Kit - RETAIL</t>
  </si>
  <si>
    <t>GLow Kit - RETAIL</t>
  </si>
  <si>
    <t>The Urban Avanger Kit - RETAIL</t>
  </si>
  <si>
    <t>Pores No More Poredermabrasion - RETAIL</t>
  </si>
  <si>
    <t>Pores No More Pore refiner primer 15 ml - RETAIL</t>
  </si>
  <si>
    <t>Pores No More Cleanser - RETAIL</t>
  </si>
  <si>
    <t>Pores No More Anti-aging mattifying lotion - RETAIL</t>
  </si>
  <si>
    <t>Pores No More Vacuum cleaner - RETAIL</t>
  </si>
  <si>
    <t>Pores No More Pore effect - RETAIL</t>
  </si>
  <si>
    <t>Pores No More Pore refiner primer 30 ml - RETAIL</t>
  </si>
  <si>
    <t>17.7 ml / 0.6 fl. oz</t>
  </si>
  <si>
    <t>5.0 fl. oz. / 150 ml</t>
  </si>
  <si>
    <t>Xtend Your Youth Power Dose Vitamin D - RETAIL</t>
  </si>
  <si>
    <t>Xtend Your Youth A3 power foaming Cleanser - RETAIL</t>
  </si>
  <si>
    <t>Xtend Your Youth Power Dose Vitamin C - RETAIL</t>
  </si>
  <si>
    <t>Xtend Your Youth Eye cream - RETAIL</t>
  </si>
  <si>
    <t>Xtend Your Youth Face cream - RETAIL</t>
  </si>
  <si>
    <t>Xtend Your Youth Dual fusion water - RETAIL</t>
  </si>
  <si>
    <t>Xtend Your Youth Lip filler &amp; volumizer - RETAIL</t>
  </si>
  <si>
    <t>Do Not Age Magneto mask - TESTER</t>
  </si>
  <si>
    <t>Do Not Age Dream night cream - TESTER</t>
  </si>
  <si>
    <t>Do Not Age Beauty sleep serum - TESTER</t>
  </si>
  <si>
    <t>Do Not Age Firming neck cream - TESTER</t>
  </si>
  <si>
    <t>Do Not Age Triple peptide eye cream - TESTER</t>
  </si>
  <si>
    <t>Do Not Age Time reversing cream - TESTER</t>
  </si>
  <si>
    <t>Do Not Age Transforming pearl serum - TESTER</t>
  </si>
  <si>
    <t>Needles No More 3D filler mask - TESTER</t>
  </si>
  <si>
    <t>Dr. Brandt Oxygen facial - TESTER</t>
  </si>
  <si>
    <t>Needles No More Tri-blend wrinkle relaxer - TESTER</t>
  </si>
  <si>
    <t>Dr. Brandt LaserFX lift serum - TESTER</t>
  </si>
  <si>
    <t>Dr. Brandt LaserFX bright serum - TESTER</t>
  </si>
  <si>
    <t>Dr. Brandt LaserFX perfect serum - TESTER</t>
  </si>
  <si>
    <t>Dr. Brandt Cellusulpt - TESTER</t>
  </si>
  <si>
    <t>Dr. Brandt Collagen serum - TESTER CHINA PACK</t>
  </si>
  <si>
    <t>Dr. Brandt Microdermabrasion exfoliating face cream - TESTER</t>
  </si>
  <si>
    <t>Dr. Brandt Dark circles away collagen eye serum - TESTER</t>
  </si>
  <si>
    <t>Pores No More Poredermabrasion - TESTER</t>
  </si>
  <si>
    <t>Pores No More Cleanser - TESTER</t>
  </si>
  <si>
    <t>Pores No More Anti-aging mattifying lotion - TESTER</t>
  </si>
  <si>
    <t>Pores No More Vacuum cleaner - TESTER</t>
  </si>
  <si>
    <t>Pores No More Pore effect - TESTER</t>
  </si>
  <si>
    <t>Pores No More Pore refiner - TESTER</t>
  </si>
  <si>
    <t>Xtend Your Youth Power Dose Vitamin D - TESTER</t>
  </si>
  <si>
    <t>Xtend Your Youth A3 power foaming Cleanser - TESTER</t>
  </si>
  <si>
    <t>Xtend Your Youth Power Dose Vitamin C - TESTER</t>
  </si>
  <si>
    <t>Xtend Your Youth Eye cream - TESTER</t>
  </si>
  <si>
    <t>Xtend Your Youth Face cream - TESTER</t>
  </si>
  <si>
    <t>Xtend Your Youth Dual fusion water - TESTER</t>
  </si>
  <si>
    <t>Xtend Your Youth Lip filler &amp; volumizer - TESTER</t>
  </si>
  <si>
    <t>Customer name</t>
  </si>
  <si>
    <t>Allowance</t>
  </si>
  <si>
    <t>NSG Price</t>
  </si>
  <si>
    <t>Markup</t>
  </si>
  <si>
    <t>Choice</t>
  </si>
  <si>
    <t>Total Units</t>
  </si>
  <si>
    <t>Total Cost</t>
  </si>
  <si>
    <t>Customer</t>
  </si>
  <si>
    <t>Ref #</t>
  </si>
  <si>
    <t>Comments</t>
  </si>
  <si>
    <t># of Pack</t>
  </si>
  <si>
    <t>Unit Price</t>
  </si>
  <si>
    <t>Total Units by Line</t>
  </si>
  <si>
    <t>Total Cost by Line</t>
  </si>
  <si>
    <t>FORECAST RETAIL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</si>
  <si>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</si>
  <si>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</si>
  <si>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</si>
  <si>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</si>
  <si>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</si>
  <si>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</si>
  <si>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</si>
  <si>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</si>
  <si>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</si>
  <si>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</si>
  <si>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</si>
  <si>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</si>
  <si>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Total Cost by line</t>
  </si>
  <si>
    <t>FORECAST TESTER</t>
  </si>
  <si>
    <t>KPI Classification I</t>
  </si>
  <si>
    <t>Core/New Gap</t>
  </si>
  <si>
    <t>NEW 3</t>
  </si>
  <si>
    <t>NEW 4</t>
  </si>
  <si>
    <t>NEW 5</t>
  </si>
  <si>
    <t>NEW 6</t>
  </si>
  <si>
    <t>NEW 7</t>
  </si>
  <si>
    <t>NEW 8</t>
  </si>
  <si>
    <t>NEW 9</t>
  </si>
  <si>
    <t>NEW 10</t>
  </si>
  <si>
    <t>NEW 12</t>
  </si>
  <si>
    <t>NEW 13</t>
  </si>
  <si>
    <t>NEW 14</t>
  </si>
  <si>
    <t>NEW 15</t>
  </si>
  <si>
    <t>NEW 16</t>
  </si>
  <si>
    <t>NEW 17</t>
  </si>
  <si>
    <t>NEW 18</t>
  </si>
  <si>
    <t>NEW 19</t>
  </si>
  <si>
    <t>NEW 20</t>
  </si>
  <si>
    <t>NEW 21</t>
  </si>
  <si>
    <t>NEW 22</t>
  </si>
  <si>
    <t>NEW 23</t>
  </si>
  <si>
    <t>NEW 24</t>
  </si>
  <si>
    <t>NEW 25</t>
  </si>
  <si>
    <t>NEW 26</t>
  </si>
  <si>
    <t>NEW 27</t>
  </si>
  <si>
    <t>NEW 28</t>
  </si>
  <si>
    <t>NEW 29</t>
  </si>
  <si>
    <t>NEW 30</t>
  </si>
  <si>
    <t>CONSO I</t>
  </si>
  <si>
    <t>CONSO II</t>
  </si>
  <si>
    <t>ForEx SO Results</t>
  </si>
  <si>
    <t>ForEx MSRP</t>
  </si>
  <si>
    <t>KPI Classification II</t>
  </si>
  <si>
    <t>NEW 1</t>
  </si>
  <si>
    <t>NEW 2</t>
  </si>
  <si>
    <t>NEW 11</t>
  </si>
  <si>
    <t>NEW 31</t>
  </si>
  <si>
    <t>NEW 32</t>
  </si>
  <si>
    <t>NEW 33</t>
  </si>
  <si>
    <t>NEW 34</t>
  </si>
  <si>
    <t>NEW 35</t>
  </si>
  <si>
    <t>NEW 36</t>
  </si>
  <si>
    <t>NEW 37</t>
  </si>
  <si>
    <t>NEW 38</t>
  </si>
  <si>
    <t>NEW 39</t>
  </si>
  <si>
    <t>NEW 40</t>
  </si>
  <si>
    <t>NEW 41</t>
  </si>
  <si>
    <t>NEW 42</t>
  </si>
  <si>
    <t>NEW 43</t>
  </si>
  <si>
    <t>NEW 44</t>
  </si>
  <si>
    <t>NEW 45</t>
  </si>
  <si>
    <t>NEW 46</t>
  </si>
  <si>
    <t>NEW 47</t>
  </si>
  <si>
    <t>NEW 48</t>
  </si>
  <si>
    <t>NEW 49</t>
  </si>
  <si>
    <t>NEW 50</t>
  </si>
  <si>
    <t>NEW 51</t>
  </si>
  <si>
    <t>NEW 52</t>
  </si>
  <si>
    <t>NEW 53</t>
  </si>
  <si>
    <t>NEW 54</t>
  </si>
  <si>
    <t>NEW 55</t>
  </si>
  <si>
    <t>NEW 56</t>
  </si>
  <si>
    <t>NEW 57</t>
  </si>
  <si>
    <t>NEW 58</t>
  </si>
  <si>
    <t>NEW 59</t>
  </si>
  <si>
    <t>NEW 60</t>
  </si>
  <si>
    <t>NEW 61</t>
  </si>
  <si>
    <t>NEW 62</t>
  </si>
  <si>
    <t>NEW 63</t>
  </si>
  <si>
    <t>NEW 64</t>
  </si>
  <si>
    <t>NEW 65</t>
  </si>
  <si>
    <t>NEW 66</t>
  </si>
  <si>
    <t>NEW 67</t>
  </si>
  <si>
    <t>NEW 68</t>
  </si>
  <si>
    <t>NEW 69</t>
  </si>
  <si>
    <t>NEW 70</t>
  </si>
  <si>
    <t>NEW 71</t>
  </si>
  <si>
    <t>NEW 72</t>
  </si>
  <si>
    <t>NEW 73</t>
  </si>
  <si>
    <t>NEW 74</t>
  </si>
  <si>
    <t>NEW 75</t>
  </si>
  <si>
    <t>NEW 76</t>
  </si>
  <si>
    <t>NEW 77</t>
  </si>
  <si>
    <t>NEW 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</si>
</sst>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164" formatCode="_(&quot;$&quot;* #,##0.00_);_(&quot;$&quot;* \(#,##0.00\);_(&quot;$&quot;* &quot;-&quot;??_);_(@_)"/>
    <numFmt numFmtId="165" formatCode="0.0%"/>
    <numFmt numFmtId="166" formatCode="[$-409]mmmm\ d\,\ yyyy;@"/>
    <numFmt numFmtId="167" formatCode="#,##0.000"/>
    <numFmt numFmtId="168" formatCode="_-* #,##0.00\ &quot;€&quot;_-;\-* #,##0.00\ &quot;€&quot;_-;_-* &quot;-&quot;\ &quot;€&quot;_-;_-@_-"/>
  </numFmts>
  <fonts count="2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Gillsans"/>
    </font>
    <font>
      <sz val="30"/>
      <color theme="1"/>
      <name val="GillSans"/>
      <family val="2"/>
    </font>
    <font>
      <b/>
      <sz val="11"/>
      <name val="Calibri"/>
      <family val="2"/>
      <scheme val="minor"/>
    </font>
    <font>
      <sz val="60"/>
      <color theme="1"/>
      <name val="GillSans"/>
      <family val="2"/>
    </font>
    <font>
      <sz val="20"/>
      <color theme="1"/>
      <name val="GillSans"/>
      <family val="2"/>
    </font>
    <font>
      <b/>
      <sz val="20"/>
      <color theme="1"/>
      <name val="GillSans"/>
    </font>
    <font>
      <b/>
      <sz val="20"/>
      <name val="GillSans"/>
    </font>
    <font>
      <b/>
      <sz val="20"/>
      <color theme="1"/>
      <name val="GillSans"/>
      <family val="2"/>
    </font>
    <font>
      <b/>
      <sz val="20"/>
      <color theme="0"/>
      <name val="GillSans"/>
      <family val="2"/>
    </font>
    <font>
      <sz val="20"/>
      <color theme="0"/>
      <name val="GillSans"/>
      <family val="2"/>
    </font>
    <font>
      <sz val="20"/>
      <name val="GillSans"/>
      <family val="2"/>
    </font>
    <font>
      <b/>
      <sz val="20"/>
      <color rgb="FFC00000"/>
      <name val="GillSans"/>
      <family val="2"/>
    </font>
    <font>
      <b/>
      <sz val="20"/>
      <name val="GillSans"/>
      <family val="2"/>
    </font>
    <font>
      <b/>
      <sz val="20"/>
      <color rgb="FFFF7A01"/>
      <name val="GillSans"/>
    </font>
    <font>
      <b/>
      <sz val="20"/>
      <color theme="0"/>
      <name val="GillSans"/>
    </font>
    <font>
      <sz val="50"/>
      <color rgb="FF339966"/>
      <name val="Calibri"/>
      <family val="2"/>
    </font>
    <font>
      <sz val="11"/>
      <color rgb="FF339966"/>
      <name val="Calibri"/>
      <family val="2"/>
    </font>
    <font>
      <sz val="50"/>
      <color rgb="FFFF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dotted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85">
    <xf numFmtId="0" fontId="0" fillId="0" borderId="0" xfId="0"/>
    <xf numFmtId="0" fontId="0" fillId="0" borderId="0" xfId="0" applyAlignment="1">
      <alignment horizontal="left"/>
    </xf>
    <xf numFmtId="1" fontId="4" fillId="0" borderId="0" xfId="0" applyNumberFormat="1" applyFont="1" applyAlignment="1">
      <alignment horizontal="left"/>
    </xf>
    <xf numFmtId="0" fontId="1" fillId="2" borderId="0" xfId="0" applyFont="1" applyFill="1"/>
    <xf numFmtId="0" fontId="3" fillId="4" borderId="0" xfId="0" applyFont="1" applyFill="1"/>
    <xf numFmtId="0" fontId="0" fillId="0" borderId="0" xfId="0" applyAlignment="1">
      <alignment horizontal="right"/>
    </xf>
    <xf numFmtId="0" fontId="4" fillId="5" borderId="0" xfId="0" applyFont="1" applyFill="1" applyBorder="1" applyAlignment="1" applyProtection="1">
      <alignment horizontal="left"/>
    </xf>
    <xf numFmtId="10" fontId="0" fillId="0" borderId="0" xfId="2" applyNumberFormat="1" applyFont="1" applyAlignment="1">
      <alignment horizontal="right"/>
    </xf>
    <xf numFmtId="165" fontId="0" fillId="0" borderId="0" xfId="2" applyNumberFormat="1" applyFont="1"/>
    <xf numFmtId="0" fontId="7" fillId="0" borderId="0" xfId="0" applyFont="1" applyAlignment="1"/>
    <xf numFmtId="0" fontId="7" fillId="0" borderId="0" xfId="0" applyFont="1" applyAlignment="1">
      <alignment vertical="center"/>
    </xf>
    <xf numFmtId="0" fontId="8" fillId="0" borderId="0" xfId="0" applyFont="1"/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vertical="center" wrapText="1"/>
    </xf>
    <xf numFmtId="166" fontId="8" fillId="0" borderId="2" xfId="0" applyNumberFormat="1" applyFont="1" applyBorder="1" applyAlignment="1"/>
    <xf numFmtId="0" fontId="8" fillId="0" borderId="0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166" fontId="8" fillId="0" borderId="2" xfId="0" applyNumberFormat="1" applyFont="1" applyBorder="1" applyAlignment="1">
      <alignment horizont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/>
    <xf numFmtId="0" fontId="8" fillId="0" borderId="0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right" vertical="center"/>
    </xf>
    <xf numFmtId="166" fontId="8" fillId="0" borderId="0" xfId="0" applyNumberFormat="1" applyFont="1" applyBorder="1" applyAlignment="1">
      <alignment horizontal="center" vertical="center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8" fillId="2" borderId="0" xfId="0" applyFont="1" applyFill="1"/>
    <xf numFmtId="0" fontId="12" fillId="2" borderId="0" xfId="0" applyFont="1" applyFill="1" applyAlignment="1">
      <alignment horizontal="left" vertical="center" wrapText="1"/>
    </xf>
    <xf numFmtId="0" fontId="12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 shrinkToFit="1"/>
    </xf>
    <xf numFmtId="1" fontId="14" fillId="0" borderId="0" xfId="0" applyNumberFormat="1" applyFont="1" applyFill="1" applyBorder="1" applyAlignment="1" applyProtection="1">
      <alignment horizontal="left" vertical="center"/>
    </xf>
    <xf numFmtId="0" fontId="8" fillId="0" borderId="0" xfId="0" applyFont="1" applyBorder="1" applyAlignment="1">
      <alignment vertical="center" wrapText="1" shrinkToFit="1"/>
    </xf>
    <xf numFmtId="1" fontId="14" fillId="0" borderId="0" xfId="0" applyNumberFormat="1" applyFont="1" applyFill="1" applyBorder="1" applyAlignment="1" applyProtection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4" xfId="0" applyFont="1" applyBorder="1"/>
    <xf numFmtId="10" fontId="15" fillId="4" borderId="4" xfId="2" applyNumberFormat="1" applyFont="1" applyFill="1" applyBorder="1" applyAlignment="1">
      <alignment horizontal="center"/>
    </xf>
    <xf numFmtId="0" fontId="5" fillId="0" borderId="0" xfId="0" applyFont="1" applyAlignment="1">
      <alignment horizontal="left" vertical="center"/>
    </xf>
    <xf numFmtId="9" fontId="8" fillId="0" borderId="0" xfId="2" applyFont="1" applyAlignment="1">
      <alignment horizontal="center" vertical="center"/>
    </xf>
    <xf numFmtId="9" fontId="8" fillId="0" borderId="0" xfId="0" applyNumberFormat="1" applyFont="1" applyAlignment="1">
      <alignment horizontal="center" vertical="center"/>
    </xf>
    <xf numFmtId="3" fontId="8" fillId="0" borderId="0" xfId="0" applyNumberFormat="1" applyFont="1" applyBorder="1" applyAlignment="1">
      <alignment horizontal="center" vertical="center"/>
    </xf>
    <xf numFmtId="3" fontId="8" fillId="3" borderId="0" xfId="0" applyNumberFormat="1" applyFont="1" applyFill="1" applyAlignment="1">
      <alignment horizontal="center" vertical="center"/>
    </xf>
    <xf numFmtId="0" fontId="14" fillId="5" borderId="0" xfId="0" applyFont="1" applyFill="1" applyAlignment="1">
      <alignment horizontal="center" vertical="center"/>
    </xf>
    <xf numFmtId="0" fontId="16" fillId="5" borderId="0" xfId="0" applyFont="1" applyFill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164" fontId="18" fillId="2" borderId="0" xfId="0" applyNumberFormat="1" applyFont="1" applyFill="1" applyBorder="1" applyAlignment="1">
      <alignment horizontal="center" vertical="center"/>
    </xf>
    <xf numFmtId="3" fontId="8" fillId="3" borderId="0" xfId="0" applyNumberFormat="1" applyFont="1" applyFill="1" applyBorder="1" applyAlignment="1">
      <alignment horizontal="center" vertical="center"/>
    </xf>
    <xf numFmtId="3" fontId="18" fillId="2" borderId="0" xfId="0" applyNumberFormat="1" applyFont="1" applyFill="1" applyBorder="1" applyAlignment="1">
      <alignment horizontal="center" vertical="center"/>
    </xf>
    <xf numFmtId="0" fontId="13" fillId="0" borderId="0" xfId="0" applyFont="1"/>
    <xf numFmtId="1" fontId="13" fillId="0" borderId="0" xfId="0" applyNumberFormat="1" applyFont="1" applyFill="1" applyBorder="1" applyAlignment="1" applyProtection="1">
      <alignment horizontal="left"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13" fillId="0" borderId="0" xfId="0" applyFont="1" applyFill="1" applyBorder="1" applyAlignment="1">
      <alignment horizontal="right" vertical="center"/>
    </xf>
    <xf numFmtId="0" fontId="13" fillId="0" borderId="0" xfId="0" applyFont="1" applyAlignment="1">
      <alignment horizontal="right" vertical="center"/>
    </xf>
    <xf numFmtId="0" fontId="13" fillId="0" borderId="0" xfId="0" applyFont="1" applyAlignment="1">
      <alignment vertical="center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>
      <alignment horizontal="center" vertical="center"/>
    </xf>
    <xf numFmtId="0" fontId="7" fillId="5" borderId="0" xfId="0" applyFont="1" applyFill="1" applyAlignment="1"/>
    <xf numFmtId="0" fontId="7" fillId="5" borderId="0" xfId="0" applyFont="1" applyFill="1" applyAlignment="1">
      <alignment horizontal="center" vertical="center"/>
    </xf>
    <xf numFmtId="0" fontId="8" fillId="5" borderId="0" xfId="0" applyFont="1" applyFill="1"/>
    <xf numFmtId="14" fontId="8" fillId="5" borderId="0" xfId="0" applyNumberFormat="1" applyFont="1" applyFill="1"/>
    <xf numFmtId="0" fontId="11" fillId="5" borderId="0" xfId="0" applyFont="1" applyFill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167" fontId="8" fillId="3" borderId="0" xfId="0" applyNumberFormat="1" applyFont="1" applyFill="1" applyBorder="1" applyAlignment="1">
      <alignment horizontal="center" vertical="center"/>
    </xf>
    <xf numFmtId="1" fontId="13" fillId="0" borderId="0" xfId="0" applyNumberFormat="1" applyFont="1" applyAlignment="1">
      <alignment horizontal="center" vertical="center"/>
    </xf>
    <xf numFmtId="1" fontId="13" fillId="0" borderId="0" xfId="0" applyNumberFormat="1" applyFont="1" applyFill="1" applyBorder="1" applyAlignment="1" applyProtection="1">
      <alignment horizontal="center" vertical="center"/>
    </xf>
    <xf numFmtId="9" fontId="0" fillId="0" borderId="0" xfId="2" applyFont="1" applyAlignment="1">
      <alignment horizontal="right"/>
    </xf>
    <xf numFmtId="168" fontId="14" fillId="5" borderId="0" xfId="1" applyNumberFormat="1" applyFont="1" applyFill="1" applyBorder="1" applyAlignment="1" applyProtection="1">
      <alignment vertical="center"/>
    </xf>
    <xf numFmtId="168" fontId="14" fillId="5" borderId="0" xfId="1" applyNumberFormat="1" applyFont="1" applyFill="1" applyBorder="1" applyAlignment="1" applyProtection="1">
      <alignment horizontal="center" vertical="center"/>
    </xf>
    <xf numFmtId="168" fontId="9" fillId="0" borderId="0" xfId="0" applyNumberFormat="1" applyFont="1" applyBorder="1" applyAlignment="1">
      <alignment horizontal="center" vertical="center"/>
    </xf>
    <xf numFmtId="168" fontId="10" fillId="5" borderId="0" xfId="1" applyNumberFormat="1" applyFont="1" applyFill="1" applyBorder="1" applyAlignment="1" applyProtection="1">
      <alignment vertical="center"/>
    </xf>
    <xf numFmtId="0" fontId="8" fillId="4" borderId="4" xfId="0" applyFont="1" applyFill="1" applyBorder="1" applyAlignment="1">
      <alignment horizontal="left" vertical="center"/>
    </xf>
    <xf numFmtId="0" fontId="8" fillId="4" borderId="4" xfId="0" applyFont="1" applyFill="1" applyBorder="1"/>
    <xf numFmtId="0" fontId="6" fillId="5" borderId="0" xfId="0" applyFont="1" applyFill="1" applyAlignment="1">
      <alignment horizontal="center"/>
    </xf>
  </cellXfs>
  <cellStyles count="3">
    <cellStyle name="Monétaire" xfId="1" builtinId="4"/>
    <cellStyle name="Normal" xfId="0" builtinId="0"/>
    <cellStyle name="Pourcentage" xfId="2" builtinId="5"/>
  </cellStyles>
  <dxfs count="297">
    <dxf>
      <fill>
        <patternFill>
          <bgColor theme="0" tint="-0.14996795556505021"/>
        </patternFill>
      </fill>
    </dxf>
    <dxf>
      <fill>
        <patternFill>
          <bgColor theme="9" tint="0.39994506668294322"/>
        </patternFill>
      </fill>
    </dxf>
    <dxf>
      <border>
        <top style="thin">
          <color auto="1"/>
        </top>
        <vertical/>
        <horizontal/>
      </border>
    </dxf>
    <dxf>
      <font>
        <color theme="0"/>
      </font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numFmt numFmtId="169" formatCode="_(&quot;C$&quot;* #,##0.00_);_(&quot;C$&quot;* \(#,##0.00\);_(&quot;C$&quot;* &quot;-&quot;??_);_(@_)"/>
    </dxf>
    <dxf>
      <numFmt numFmtId="34" formatCode="_-* #,##0.00\ &quot;€&quot;_-;\-* #,##0.00\ &quot;€&quot;_-;_-* &quot;-&quot;??\ &quot;€&quot;_-;_-@_-"/>
    </dxf>
    <dxf>
      <numFmt numFmtId="170" formatCode="_(&quot;£&quot;* #,##0.00_);_(&quot;£&quot;* \(#,##0.00\);_(&quot;£&quot;* &quot;-&quot;??_);_(@_)"/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font>
        <b/>
        <i val="0"/>
        <color rgb="FFFF2998"/>
      </font>
    </dxf>
    <dxf>
      <font>
        <b/>
        <i val="0"/>
        <color rgb="FF0047B7"/>
      </font>
    </dxf>
    <dxf>
      <font>
        <b/>
        <i val="0"/>
        <color rgb="FFB6D300"/>
      </font>
    </dxf>
    <dxf>
      <font>
        <b/>
        <i val="0"/>
        <color rgb="FF8A8D8F"/>
      </font>
    </dxf>
    <dxf>
      <font>
        <b/>
        <i val="0"/>
        <color rgb="FFEB9BB2"/>
      </font>
    </dxf>
    <dxf>
      <font>
        <b/>
        <i val="0"/>
        <color rgb="FF0097AC"/>
      </font>
    </dxf>
    <dxf>
      <font>
        <b/>
        <i val="0"/>
        <color rgb="FFD21034"/>
      </font>
    </dxf>
    <dxf>
      <font>
        <b/>
        <i val="0"/>
        <color rgb="FF8A8D8F"/>
      </font>
    </dxf>
    <dxf>
      <font>
        <b/>
        <i val="0"/>
        <color rgb="FF8442E6"/>
      </font>
    </dxf>
    <dxf>
      <font>
        <b/>
        <i val="0"/>
        <color rgb="FF6732BA"/>
      </font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theme="0" tint="-4.9989318521683403E-2"/>
        </patternFill>
      </fill>
    </dxf>
    <dxf>
      <border>
        <top style="thin">
          <color auto="1"/>
        </top>
        <vertical/>
        <horizontal/>
      </border>
    </dxf>
    <dxf>
      <fill>
        <patternFill>
          <bgColor theme="0" tint="-4.9989318521683403E-2"/>
        </patternFill>
      </fill>
    </dxf>
    <dxf>
      <border>
        <top style="thin">
          <color auto="1"/>
        </top>
        <vertical/>
        <horizontal/>
      </border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border>
        <top style="thin">
          <color auto="1"/>
        </top>
        <vertical/>
        <horizontal/>
      </border>
    </dxf>
    <dxf>
      <fill>
        <patternFill>
          <bgColor theme="0" tint="-4.9989318521683403E-2"/>
        </patternFill>
      </fill>
    </dxf>
    <dxf>
      <border>
        <top style="thin">
          <color auto="1"/>
        </top>
        <vertical/>
        <horizontal/>
      </border>
    </dxf>
    <dxf>
      <font>
        <color theme="0"/>
      </font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font>
        <b/>
        <i val="0"/>
        <color rgb="FFFF2998"/>
      </font>
    </dxf>
    <dxf>
      <font>
        <b/>
        <i val="0"/>
        <color rgb="FF0047B7"/>
      </font>
    </dxf>
    <dxf>
      <font>
        <b/>
        <i val="0"/>
        <color rgb="FFB6D300"/>
      </font>
    </dxf>
    <dxf>
      <font>
        <b/>
        <i val="0"/>
        <color rgb="FF8A8D8F"/>
      </font>
    </dxf>
    <dxf>
      <font>
        <b/>
        <i val="0"/>
        <color rgb="FFEB9BB2"/>
      </font>
    </dxf>
    <dxf>
      <font>
        <b/>
        <i val="0"/>
        <color rgb="FF0097AC"/>
      </font>
    </dxf>
    <dxf>
      <font>
        <b/>
        <i val="0"/>
        <color rgb="FFD21034"/>
      </font>
    </dxf>
    <dxf>
      <font>
        <b/>
        <i val="0"/>
        <color rgb="FF8A8D8F"/>
      </font>
    </dxf>
    <dxf>
      <font>
        <b/>
        <i val="0"/>
        <color rgb="FF8442E6"/>
      </font>
    </dxf>
    <dxf>
      <font>
        <b/>
        <i val="0"/>
        <color rgb="FF6732BA"/>
      </font>
    </dxf>
    <dxf>
      <border>
        <top style="thin">
          <color auto="1"/>
        </top>
        <vertical/>
        <horizontal/>
      </border>
    </dxf>
    <dxf>
      <fill>
        <patternFill>
          <bgColor theme="0" tint="-0.14996795556505021"/>
        </patternFill>
      </fill>
    </dxf>
    <dxf>
      <border>
        <top style="thin">
          <color auto="1"/>
        </top>
        <vertical/>
        <horizontal/>
      </border>
    </dxf>
    <dxf>
      <font>
        <b/>
        <i val="0"/>
        <color rgb="FFFF2998"/>
      </font>
    </dxf>
    <dxf>
      <font>
        <b/>
        <i val="0"/>
        <color rgb="FF0047B7"/>
      </font>
    </dxf>
    <dxf>
      <font>
        <b/>
        <i val="0"/>
        <color rgb="FFB6D300"/>
      </font>
    </dxf>
    <dxf>
      <font>
        <b/>
        <i val="0"/>
        <color rgb="FF8A8D8F"/>
      </font>
    </dxf>
    <dxf>
      <font>
        <b/>
        <i val="0"/>
        <color rgb="FFEB9BB2"/>
      </font>
    </dxf>
    <dxf>
      <font>
        <b/>
        <i val="0"/>
        <color rgb="FF0097AC"/>
      </font>
    </dxf>
    <dxf>
      <font>
        <b/>
        <i val="0"/>
        <color rgb="FFD21034"/>
      </font>
    </dxf>
    <dxf>
      <font>
        <b/>
        <i val="0"/>
        <color rgb="FF8A8D8F"/>
      </font>
    </dxf>
    <dxf>
      <font>
        <b/>
        <i val="0"/>
        <color rgb="FF8442E6"/>
      </font>
    </dxf>
    <dxf>
      <font>
        <b/>
        <i val="0"/>
        <color rgb="FF6732BA"/>
      </font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  <border>
        <top style="thin">
          <color auto="1"/>
        </top>
        <vertical/>
        <horizontal/>
      </border>
    </dxf>
    <dxf>
      <fill>
        <patternFill>
          <bgColor rgb="FFFFC000"/>
        </patternFill>
      </fill>
      <border>
        <top style="thin">
          <color auto="1"/>
        </top>
        <vertical/>
        <horizontal/>
      </border>
    </dxf>
    <dxf>
      <fill>
        <patternFill>
          <bgColor theme="0" tint="-0.14996795556505021"/>
        </patternFill>
      </fill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font>
        <color theme="0"/>
      </font>
    </dxf>
    <dxf>
      <numFmt numFmtId="169" formatCode="_(&quot;C$&quot;* #,##0.00_);_(&quot;C$&quot;* \(#,##0.00\);_(&quot;C$&quot;* &quot;-&quot;??_);_(@_)"/>
    </dxf>
    <dxf>
      <numFmt numFmtId="34" formatCode="_-* #,##0.00\ &quot;€&quot;_-;\-* #,##0.00\ &quot;€&quot;_-;_-* &quot;-&quot;??\ &quot;€&quot;_-;_-@_-"/>
    </dxf>
    <dxf>
      <numFmt numFmtId="170" formatCode="_(&quot;£&quot;* #,##0.00_);_(&quot;£&quot;* \(#,##0.00\);_(&quot;£&quot;* &quot;-&quot;??_);_(@_)"/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font>
        <b/>
        <i val="0"/>
        <color rgb="FFFF2998"/>
      </font>
    </dxf>
    <dxf>
      <font>
        <b/>
        <i val="0"/>
        <color rgb="FF0047B7"/>
      </font>
    </dxf>
    <dxf>
      <font>
        <b/>
        <i val="0"/>
        <color rgb="FFB6D300"/>
      </font>
    </dxf>
    <dxf>
      <font>
        <b/>
        <i val="0"/>
        <color rgb="FF8A8D8F"/>
      </font>
    </dxf>
    <dxf>
      <font>
        <b/>
        <i val="0"/>
        <color rgb="FFEB9BB2"/>
      </font>
    </dxf>
    <dxf>
      <font>
        <b/>
        <i val="0"/>
        <color rgb="FF0097AC"/>
      </font>
    </dxf>
    <dxf>
      <font>
        <b/>
        <i val="0"/>
        <color rgb="FFD21034"/>
      </font>
    </dxf>
    <dxf>
      <font>
        <b/>
        <i val="0"/>
        <color rgb="FF8A8D8F"/>
      </font>
    </dxf>
    <dxf>
      <font>
        <b/>
        <i val="0"/>
        <color rgb="FF8442E6"/>
      </font>
    </dxf>
    <dxf>
      <font>
        <b/>
        <i val="0"/>
        <color rgb="FF6732BA"/>
      </font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theme="0" tint="-4.9989318521683403E-2"/>
        </patternFill>
      </fill>
    </dxf>
    <dxf>
      <border>
        <top style="thin">
          <color auto="1"/>
        </top>
        <vertical/>
        <horizontal/>
      </border>
    </dxf>
    <dxf>
      <fill>
        <patternFill>
          <bgColor theme="0" tint="-4.9989318521683403E-2"/>
        </patternFill>
      </fill>
    </dxf>
    <dxf>
      <border>
        <top style="thin">
          <color auto="1"/>
        </top>
        <vertical/>
        <horizontal/>
      </border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border>
        <top style="thin">
          <color auto="1"/>
        </top>
        <vertical/>
        <horizontal/>
      </border>
    </dxf>
    <dxf>
      <fill>
        <patternFill>
          <bgColor theme="0" tint="-4.9989318521683403E-2"/>
        </patternFill>
      </fill>
    </dxf>
    <dxf>
      <border>
        <top style="thin">
          <color auto="1"/>
        </top>
        <vertical/>
        <horizontal/>
      </border>
    </dxf>
    <dxf>
      <font>
        <color theme="0"/>
      </font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font>
        <b/>
        <i val="0"/>
        <color rgb="FFFF2998"/>
      </font>
    </dxf>
    <dxf>
      <font>
        <b/>
        <i val="0"/>
        <color rgb="FF0047B7"/>
      </font>
    </dxf>
    <dxf>
      <font>
        <b/>
        <i val="0"/>
        <color rgb="FFB6D300"/>
      </font>
    </dxf>
    <dxf>
      <font>
        <b/>
        <i val="0"/>
        <color rgb="FF8A8D8F"/>
      </font>
    </dxf>
    <dxf>
      <font>
        <b/>
        <i val="0"/>
        <color rgb="FFEB9BB2"/>
      </font>
    </dxf>
    <dxf>
      <font>
        <b/>
        <i val="0"/>
        <color rgb="FF0097AC"/>
      </font>
    </dxf>
    <dxf>
      <font>
        <b/>
        <i val="0"/>
        <color rgb="FFD21034"/>
      </font>
    </dxf>
    <dxf>
      <font>
        <b/>
        <i val="0"/>
        <color rgb="FF8A8D8F"/>
      </font>
    </dxf>
    <dxf>
      <font>
        <b/>
        <i val="0"/>
        <color rgb="FF8442E6"/>
      </font>
    </dxf>
    <dxf>
      <font>
        <b/>
        <i val="0"/>
        <color rgb="FF6732BA"/>
      </font>
    </dxf>
    <dxf>
      <border>
        <top style="thin">
          <color auto="1"/>
        </top>
        <vertical/>
        <horizontal/>
      </border>
    </dxf>
    <dxf>
      <fill>
        <patternFill>
          <bgColor theme="0" tint="-0.14996795556505021"/>
        </patternFill>
      </fill>
    </dxf>
    <dxf>
      <border>
        <top style="thin">
          <color auto="1"/>
        </top>
        <vertical/>
        <horizontal/>
      </border>
    </dxf>
    <dxf>
      <font>
        <b/>
        <i val="0"/>
        <color rgb="FFFF2998"/>
      </font>
    </dxf>
    <dxf>
      <font>
        <b/>
        <i val="0"/>
        <color rgb="FF0047B7"/>
      </font>
    </dxf>
    <dxf>
      <font>
        <b/>
        <i val="0"/>
        <color rgb="FFB6D300"/>
      </font>
    </dxf>
    <dxf>
      <font>
        <b/>
        <i val="0"/>
        <color rgb="FF8A8D8F"/>
      </font>
    </dxf>
    <dxf>
      <font>
        <b/>
        <i val="0"/>
        <color rgb="FFEB9BB2"/>
      </font>
    </dxf>
    <dxf>
      <font>
        <b/>
        <i val="0"/>
        <color rgb="FF0097AC"/>
      </font>
    </dxf>
    <dxf>
      <font>
        <b/>
        <i val="0"/>
        <color rgb="FFD21034"/>
      </font>
    </dxf>
    <dxf>
      <font>
        <b/>
        <i val="0"/>
        <color rgb="FF8A8D8F"/>
      </font>
    </dxf>
    <dxf>
      <font>
        <b/>
        <i val="0"/>
        <color rgb="FF8442E6"/>
      </font>
    </dxf>
    <dxf>
      <font>
        <b/>
        <i val="0"/>
        <color rgb="FF6732BA"/>
      </font>
    </dxf>
    <dxf>
      <fill>
        <patternFill>
          <bgColor theme="0" tint="-0.14996795556505021"/>
        </patternFill>
      </fill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numFmt numFmtId="169" formatCode="_(&quot;C$&quot;* #,##0.00_);_(&quot;C$&quot;* \(#,##0.00\);_(&quot;C$&quot;* &quot;-&quot;??_);_(@_)"/>
    </dxf>
    <dxf>
      <numFmt numFmtId="34" formatCode="_-* #,##0.00\ &quot;€&quot;_-;\-* #,##0.00\ &quot;€&quot;_-;_-* &quot;-&quot;??\ &quot;€&quot;_-;_-@_-"/>
    </dxf>
    <dxf>
      <numFmt numFmtId="170" formatCode="_(&quot;£&quot;* #,##0.00_);_(&quot;£&quot;* \(#,##0.00\);_(&quot;£&quot;* &quot;-&quot;??_);_(@_)"/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fill>
        <patternFill>
          <bgColor theme="9" tint="0.39994506668294322"/>
        </patternFill>
      </fill>
    </dxf>
    <dxf>
      <font>
        <b/>
        <i val="0"/>
        <color rgb="FFFF2998"/>
      </font>
    </dxf>
    <dxf>
      <font>
        <b/>
        <i val="0"/>
        <color rgb="FF0047B7"/>
      </font>
    </dxf>
    <dxf>
      <font>
        <b/>
        <i val="0"/>
        <color rgb="FFB6D300"/>
      </font>
    </dxf>
    <dxf>
      <font>
        <b/>
        <i val="0"/>
        <color rgb="FF8A8D8F"/>
      </font>
    </dxf>
    <dxf>
      <font>
        <b/>
        <i val="0"/>
        <color rgb="FFEB9BB2"/>
      </font>
    </dxf>
    <dxf>
      <font>
        <b/>
        <i val="0"/>
        <color rgb="FF0097AC"/>
      </font>
    </dxf>
    <dxf>
      <font>
        <b/>
        <i val="0"/>
        <color rgb="FFD21034"/>
      </font>
    </dxf>
    <dxf>
      <font>
        <b/>
        <i val="0"/>
        <color rgb="FF8A8D8F"/>
      </font>
    </dxf>
    <dxf>
      <font>
        <b/>
        <i val="0"/>
        <color rgb="FF8442E6"/>
      </font>
    </dxf>
    <dxf>
      <font>
        <b/>
        <i val="0"/>
        <color rgb="FF6732BA"/>
      </font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theme="0" tint="-4.9989318521683403E-2"/>
        </patternFill>
      </fill>
    </dxf>
    <dxf>
      <border>
        <top style="thin">
          <color auto="1"/>
        </top>
        <vertical/>
        <horizontal/>
      </border>
    </dxf>
    <dxf>
      <fill>
        <patternFill>
          <bgColor theme="0" tint="-4.9989318521683403E-2"/>
        </patternFill>
      </fill>
    </dxf>
    <dxf>
      <border>
        <top style="thin">
          <color auto="1"/>
        </top>
        <vertical/>
        <horizontal/>
      </border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border>
        <top style="thin">
          <color auto="1"/>
        </top>
        <vertical/>
        <horizontal/>
      </border>
    </dxf>
    <dxf>
      <fill>
        <patternFill>
          <bgColor theme="0" tint="-4.9989318521683403E-2"/>
        </patternFill>
      </fill>
    </dxf>
    <dxf>
      <border>
        <top style="thin">
          <color auto="1"/>
        </top>
        <vertical/>
        <horizontal/>
      </border>
    </dxf>
    <dxf>
      <font>
        <color theme="0"/>
      </font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font>
        <b/>
        <i val="0"/>
        <color rgb="FFFF2998"/>
      </font>
    </dxf>
    <dxf>
      <font>
        <b/>
        <i val="0"/>
        <color rgb="FF0047B7"/>
      </font>
    </dxf>
    <dxf>
      <font>
        <b/>
        <i val="0"/>
        <color rgb="FFB6D300"/>
      </font>
    </dxf>
    <dxf>
      <font>
        <b/>
        <i val="0"/>
        <color rgb="FF8A8D8F"/>
      </font>
    </dxf>
    <dxf>
      <font>
        <b/>
        <i val="0"/>
        <color rgb="FFEB9BB2"/>
      </font>
    </dxf>
    <dxf>
      <font>
        <b/>
        <i val="0"/>
        <color rgb="FF0097AC"/>
      </font>
    </dxf>
    <dxf>
      <font>
        <b/>
        <i val="0"/>
        <color rgb="FFD21034"/>
      </font>
    </dxf>
    <dxf>
      <font>
        <b/>
        <i val="0"/>
        <color rgb="FF8A8D8F"/>
      </font>
    </dxf>
    <dxf>
      <font>
        <b/>
        <i val="0"/>
        <color rgb="FF8442E6"/>
      </font>
    </dxf>
    <dxf>
      <font>
        <b/>
        <i val="0"/>
        <color rgb="FF6732BA"/>
      </font>
    </dxf>
    <dxf>
      <border>
        <top style="thin">
          <color auto="1"/>
        </top>
        <vertical/>
        <horizontal/>
      </border>
    </dxf>
    <dxf>
      <fill>
        <patternFill>
          <bgColor theme="0" tint="-0.14996795556505021"/>
        </patternFill>
      </fill>
    </dxf>
    <dxf>
      <border>
        <top style="thin">
          <color auto="1"/>
        </top>
        <vertical/>
        <horizontal/>
      </border>
    </dxf>
    <dxf>
      <font>
        <b/>
        <i val="0"/>
        <color rgb="FFFF2998"/>
      </font>
    </dxf>
    <dxf>
      <font>
        <b/>
        <i val="0"/>
        <color rgb="FF0047B7"/>
      </font>
    </dxf>
    <dxf>
      <font>
        <b/>
        <i val="0"/>
        <color rgb="FFB6D300"/>
      </font>
    </dxf>
    <dxf>
      <font>
        <b/>
        <i val="0"/>
        <color rgb="FF8A8D8F"/>
      </font>
    </dxf>
    <dxf>
      <font>
        <b/>
        <i val="0"/>
        <color rgb="FFEB9BB2"/>
      </font>
    </dxf>
    <dxf>
      <font>
        <b/>
        <i val="0"/>
        <color rgb="FF0097AC"/>
      </font>
    </dxf>
    <dxf>
      <font>
        <b/>
        <i val="0"/>
        <color rgb="FFD21034"/>
      </font>
    </dxf>
    <dxf>
      <font>
        <b/>
        <i val="0"/>
        <color rgb="FF8A8D8F"/>
      </font>
    </dxf>
    <dxf>
      <font>
        <b/>
        <i val="0"/>
        <color rgb="FF8442E6"/>
      </font>
    </dxf>
    <dxf>
      <font>
        <b/>
        <i val="0"/>
        <color rgb="FF6732BA"/>
      </font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  <border>
        <top style="thin">
          <color auto="1"/>
        </top>
        <vertical/>
        <horizontal/>
      </border>
    </dxf>
    <dxf>
      <fill>
        <patternFill>
          <bgColor rgb="FFFFC000"/>
        </patternFill>
      </fill>
      <border>
        <top style="thin">
          <color auto="1"/>
        </top>
        <vertical/>
        <horizontal/>
      </border>
    </dxf>
    <dxf>
      <fill>
        <patternFill>
          <bgColor theme="0" tint="-0.14996795556505021"/>
        </patternFill>
      </fill>
    </dxf>
    <dxf>
      <numFmt numFmtId="169" formatCode="_(&quot;C$&quot;* #,##0.00_);_(&quot;C$&quot;* \(#,##0.00\);_(&quot;C$&quot;* &quot;-&quot;??_);_(@_)"/>
    </dxf>
    <dxf>
      <numFmt numFmtId="34" formatCode="_-* #,##0.00\ &quot;€&quot;_-;\-* #,##0.00\ &quot;€&quot;_-;_-* &quot;-&quot;??\ &quot;€&quot;_-;_-@_-"/>
    </dxf>
    <dxf>
      <numFmt numFmtId="170" formatCode="_(&quot;£&quot;* #,##0.00_);_(&quot;£&quot;* \(#,##0.00\);_(&quot;£&quot;* &quot;-&quot;??_);_(@_)"/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theme="0" tint="-4.9989318521683403E-2"/>
        </patternFill>
      </fill>
    </dxf>
    <dxf>
      <border>
        <top style="thin">
          <color auto="1"/>
        </top>
        <vertical/>
        <horizontal/>
      </border>
    </dxf>
    <dxf>
      <fill>
        <patternFill>
          <bgColor theme="0" tint="-4.9989318521683403E-2"/>
        </patternFill>
      </fill>
    </dxf>
    <dxf>
      <border>
        <top style="thin">
          <color auto="1"/>
        </top>
        <vertical/>
        <horizontal/>
      </border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border>
        <top style="thin">
          <color auto="1"/>
        </top>
        <vertical/>
        <horizontal/>
      </border>
    </dxf>
    <dxf>
      <fill>
        <patternFill>
          <bgColor theme="0" tint="-4.9989318521683403E-2"/>
        </patternFill>
      </fill>
    </dxf>
    <dxf>
      <border>
        <top style="thin">
          <color auto="1"/>
        </top>
        <vertical/>
        <horizontal/>
      </border>
    </dxf>
    <dxf>
      <font>
        <color theme="0"/>
      </font>
    </dxf>
    <dxf>
      <fill>
        <patternFill>
          <bgColor theme="0" tint="-0.14996795556505021"/>
        </patternFill>
      </fill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font>
        <b/>
        <i val="0"/>
        <color rgb="FFFF2998"/>
      </font>
    </dxf>
    <dxf>
      <font>
        <b/>
        <i val="0"/>
        <color rgb="FF0047B7"/>
      </font>
    </dxf>
    <dxf>
      <font>
        <b/>
        <i val="0"/>
        <color rgb="FFB6D300"/>
      </font>
    </dxf>
    <dxf>
      <font>
        <b/>
        <i val="0"/>
        <color rgb="FF8A8D8F"/>
      </font>
    </dxf>
    <dxf>
      <font>
        <b/>
        <i val="0"/>
        <color rgb="FFEB9BB2"/>
      </font>
    </dxf>
    <dxf>
      <font>
        <b/>
        <i val="0"/>
        <color rgb="FF0097AC"/>
      </font>
    </dxf>
    <dxf>
      <font>
        <b/>
        <i val="0"/>
        <color rgb="FFD21034"/>
      </font>
    </dxf>
    <dxf>
      <font>
        <b/>
        <i val="0"/>
        <color rgb="FF8A8D8F"/>
      </font>
    </dxf>
    <dxf>
      <font>
        <b/>
        <i val="0"/>
        <color rgb="FF8442E6"/>
      </font>
    </dxf>
    <dxf>
      <font>
        <b/>
        <i val="0"/>
        <color rgb="FF6732BA"/>
      </font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font>
        <color theme="0"/>
      </font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numFmt numFmtId="169" formatCode="_(&quot;C$&quot;* #,##0.00_);_(&quot;C$&quot;* \(#,##0.00\);_(&quot;C$&quot;* &quot;-&quot;??_);_(@_)"/>
    </dxf>
    <dxf>
      <numFmt numFmtId="34" formatCode="_-* #,##0.00\ &quot;€&quot;_-;\-* #,##0.00\ &quot;€&quot;_-;_-* &quot;-&quot;??\ &quot;€&quot;_-;_-@_-"/>
    </dxf>
    <dxf>
      <numFmt numFmtId="170" formatCode="_(&quot;£&quot;* #,##0.00_);_(&quot;£&quot;* \(#,##0.00\);_(&quot;£&quot;* &quot;-&quot;??_);_(@_)"/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font>
        <b/>
        <i val="0"/>
        <color rgb="FFFF2998"/>
      </font>
    </dxf>
    <dxf>
      <font>
        <b/>
        <i val="0"/>
        <color rgb="FF0047B7"/>
      </font>
    </dxf>
    <dxf>
      <font>
        <b/>
        <i val="0"/>
        <color rgb="FFB6D300"/>
      </font>
    </dxf>
    <dxf>
      <font>
        <b/>
        <i val="0"/>
        <color rgb="FF8A8D8F"/>
      </font>
    </dxf>
    <dxf>
      <font>
        <b/>
        <i val="0"/>
        <color rgb="FFEB9BB2"/>
      </font>
    </dxf>
    <dxf>
      <font>
        <b/>
        <i val="0"/>
        <color rgb="FF0097AC"/>
      </font>
    </dxf>
    <dxf>
      <font>
        <b/>
        <i val="0"/>
        <color rgb="FFD21034"/>
      </font>
    </dxf>
    <dxf>
      <font>
        <b/>
        <i val="0"/>
        <color rgb="FF8A8D8F"/>
      </font>
    </dxf>
    <dxf>
      <font>
        <b/>
        <i val="0"/>
        <color rgb="FF8442E6"/>
      </font>
    </dxf>
    <dxf>
      <font>
        <b/>
        <i val="0"/>
        <color rgb="FF6732BA"/>
      </font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theme="0" tint="-4.9989318521683403E-2"/>
        </patternFill>
      </fill>
    </dxf>
    <dxf>
      <border>
        <top style="thin">
          <color auto="1"/>
        </top>
        <vertical/>
        <horizontal/>
      </border>
    </dxf>
    <dxf>
      <fill>
        <patternFill>
          <bgColor theme="0" tint="-4.9989318521683403E-2"/>
        </patternFill>
      </fill>
    </dxf>
    <dxf>
      <border>
        <top style="thin">
          <color auto="1"/>
        </top>
        <vertical/>
        <horizontal/>
      </border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border>
        <top style="thin">
          <color auto="1"/>
        </top>
        <vertical/>
        <horizontal/>
      </border>
    </dxf>
    <dxf>
      <fill>
        <patternFill>
          <bgColor theme="0" tint="-4.9989318521683403E-2"/>
        </patternFill>
      </fill>
    </dxf>
    <dxf>
      <border>
        <top style="thin">
          <color auto="1"/>
        </top>
        <vertical/>
        <horizontal/>
      </border>
    </dxf>
    <dxf>
      <font>
        <color theme="0"/>
      </font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font>
        <b/>
        <i val="0"/>
        <color rgb="FFFF2998"/>
      </font>
    </dxf>
    <dxf>
      <font>
        <b/>
        <i val="0"/>
        <color rgb="FF0047B7"/>
      </font>
    </dxf>
    <dxf>
      <font>
        <b/>
        <i val="0"/>
        <color rgb="FFB6D300"/>
      </font>
    </dxf>
    <dxf>
      <font>
        <b/>
        <i val="0"/>
        <color rgb="FF8A8D8F"/>
      </font>
    </dxf>
    <dxf>
      <font>
        <b/>
        <i val="0"/>
        <color rgb="FFEB9BB2"/>
      </font>
    </dxf>
    <dxf>
      <font>
        <b/>
        <i val="0"/>
        <color rgb="FF0097AC"/>
      </font>
    </dxf>
    <dxf>
      <font>
        <b/>
        <i val="0"/>
        <color rgb="FFD21034"/>
      </font>
    </dxf>
    <dxf>
      <font>
        <b/>
        <i val="0"/>
        <color rgb="FF8A8D8F"/>
      </font>
    </dxf>
    <dxf>
      <font>
        <b/>
        <i val="0"/>
        <color rgb="FF8442E6"/>
      </font>
    </dxf>
    <dxf>
      <font>
        <b/>
        <i val="0"/>
        <color rgb="FF6732BA"/>
      </font>
    </dxf>
    <dxf>
      <border>
        <top style="thin">
          <color auto="1"/>
        </top>
        <vertical/>
        <horizontal/>
      </border>
    </dxf>
    <dxf>
      <fill>
        <patternFill>
          <bgColor theme="0" tint="-0.14996795556505021"/>
        </patternFill>
      </fill>
    </dxf>
    <dxf>
      <border>
        <top style="thin">
          <color auto="1"/>
        </top>
        <vertical/>
        <horizontal/>
      </border>
    </dxf>
    <dxf>
      <font>
        <b/>
        <i val="0"/>
        <color rgb="FFFF2998"/>
      </font>
    </dxf>
    <dxf>
      <font>
        <b/>
        <i val="0"/>
        <color rgb="FF0047B7"/>
      </font>
    </dxf>
    <dxf>
      <font>
        <b/>
        <i val="0"/>
        <color rgb="FFB6D300"/>
      </font>
    </dxf>
    <dxf>
      <font>
        <b/>
        <i val="0"/>
        <color rgb="FF8A8D8F"/>
      </font>
    </dxf>
    <dxf>
      <font>
        <b/>
        <i val="0"/>
        <color rgb="FFEB9BB2"/>
      </font>
    </dxf>
    <dxf>
      <font>
        <b/>
        <i val="0"/>
        <color rgb="FF0097AC"/>
      </font>
    </dxf>
    <dxf>
      <font>
        <b/>
        <i val="0"/>
        <color rgb="FFD21034"/>
      </font>
    </dxf>
    <dxf>
      <font>
        <b/>
        <i val="0"/>
        <color rgb="FF8A8D8F"/>
      </font>
    </dxf>
    <dxf>
      <font>
        <b/>
        <i val="0"/>
        <color rgb="FF8442E6"/>
      </font>
    </dxf>
    <dxf>
      <font>
        <b/>
        <i val="0"/>
        <color rgb="FF6732BA"/>
      </font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</dxfs>
  <tableStyles count="0" defaultTableStyle="TableStyleMedium2" defaultPivotStyle="PivotStyleLight16"/>
  <colors>
    <mruColors>
      <color rgb="FF8442E6"/>
      <color rgb="FF8A8D8F"/>
      <color rgb="FFFF0098"/>
      <color rgb="FFFF7A01"/>
      <color rgb="FF5B9BD5"/>
      <color rgb="FFB6D300"/>
      <color rgb="FFFFCCCC"/>
      <color rgb="FFFF2998"/>
      <color rgb="FF6732BA"/>
      <color rgb="FF66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FF2998"/>
              </a:solidFill>
              <a:ln w="19050">
                <a:noFill/>
              </a:ln>
              <a:effectLst/>
            </c:spPr>
          </c:dPt>
          <c:dPt>
            <c:idx val="1"/>
            <c:bubble3D val="0"/>
            <c:spPr>
              <a:solidFill>
                <a:srgbClr val="0047B7"/>
              </a:solidFill>
              <a:ln w="19050">
                <a:noFill/>
              </a:ln>
              <a:effectLst/>
            </c:spPr>
          </c:dPt>
          <c:dPt>
            <c:idx val="2"/>
            <c:bubble3D val="0"/>
            <c:spPr>
              <a:solidFill>
                <a:srgbClr val="0097AC"/>
              </a:solidFill>
              <a:ln w="19050">
                <a:noFill/>
              </a:ln>
              <a:effectLst/>
            </c:spPr>
          </c:dPt>
          <c:dPt>
            <c:idx val="3"/>
            <c:bubble3D val="0"/>
            <c:spPr>
              <a:solidFill>
                <a:srgbClr val="EB9BB2"/>
              </a:solidFill>
              <a:ln w="19050">
                <a:noFill/>
              </a:ln>
              <a:effectLst/>
            </c:spPr>
          </c:dPt>
          <c:dPt>
            <c:idx val="4"/>
            <c:bubble3D val="0"/>
            <c:spPr>
              <a:solidFill>
                <a:srgbClr val="8A8D8F"/>
              </a:solidFill>
              <a:ln w="19050">
                <a:noFill/>
              </a:ln>
              <a:effectLst/>
            </c:spPr>
          </c:dPt>
          <c:dPt>
            <c:idx val="5"/>
            <c:bubble3D val="0"/>
            <c:spPr>
              <a:solidFill>
                <a:srgbClr val="FF7A01"/>
              </a:solidFill>
              <a:ln w="19050">
                <a:noFill/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3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'INTERNAL RETAIL FC'!$I$11:$I$16</c:f>
              <c:strCache>
                <c:ptCount val="6"/>
                <c:pt idx="0">
                  <c:v>XYY</c:v>
                </c:pt>
                <c:pt idx="1">
                  <c:v>PNM</c:v>
                </c:pt>
                <c:pt idx="2">
                  <c:v>HC</c:v>
                </c:pt>
                <c:pt idx="3">
                  <c:v>GLOW</c:v>
                </c:pt>
                <c:pt idx="4">
                  <c:v>DNA</c:v>
                </c:pt>
                <c:pt idx="5">
                  <c:v>OTHERS</c:v>
                </c:pt>
              </c:strCache>
            </c:strRef>
          </c:cat>
          <c:val>
            <c:numRef>
              <c:f>'INTERNAL RETAIL FC'!$V$11:$V$16</c:f>
              <c:numCache>
                <c:formatCode>#,##0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l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3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'INTERNAL RETAIL FC'!$J$9:$U$9</c:f>
              <c:numCache>
                <c:formatCode>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'INTERNAL RETAIL FC'!$J$10:$U$10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18813072"/>
        <c:axId val="518810720"/>
      </c:barChart>
      <c:catAx>
        <c:axId val="518813072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518810720"/>
        <c:crosses val="autoZero"/>
        <c:auto val="1"/>
        <c:lblAlgn val="ctr"/>
        <c:lblOffset val="100"/>
        <c:noMultiLvlLbl val="0"/>
      </c:catAx>
      <c:valAx>
        <c:axId val="518810720"/>
        <c:scaling>
          <c:orientation val="minMax"/>
        </c:scaling>
        <c:delete val="1"/>
        <c:axPos val="l"/>
        <c:numFmt formatCode="0%" sourceLinked="1"/>
        <c:majorTickMark val="none"/>
        <c:minorTickMark val="none"/>
        <c:tickLblPos val="nextTo"/>
        <c:crossAx val="5188130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FF2998"/>
              </a:solidFill>
              <a:ln w="19050">
                <a:noFill/>
              </a:ln>
              <a:effectLst/>
            </c:spPr>
          </c:dPt>
          <c:dPt>
            <c:idx val="1"/>
            <c:bubble3D val="0"/>
            <c:spPr>
              <a:solidFill>
                <a:srgbClr val="0047B7"/>
              </a:solidFill>
              <a:ln w="19050">
                <a:noFill/>
              </a:ln>
              <a:effectLst/>
            </c:spPr>
          </c:dPt>
          <c:dPt>
            <c:idx val="2"/>
            <c:bubble3D val="0"/>
            <c:spPr>
              <a:solidFill>
                <a:srgbClr val="0097AC"/>
              </a:solidFill>
              <a:ln w="19050">
                <a:noFill/>
              </a:ln>
              <a:effectLst/>
            </c:spPr>
          </c:dPt>
          <c:dPt>
            <c:idx val="3"/>
            <c:bubble3D val="0"/>
            <c:spPr>
              <a:solidFill>
                <a:srgbClr val="EB9BB2"/>
              </a:solidFill>
              <a:ln w="19050">
                <a:noFill/>
              </a:ln>
              <a:effectLst/>
            </c:spPr>
          </c:dPt>
          <c:dPt>
            <c:idx val="4"/>
            <c:bubble3D val="0"/>
            <c:spPr>
              <a:solidFill>
                <a:srgbClr val="8A8D8F"/>
              </a:solidFill>
              <a:ln w="19050">
                <a:noFill/>
              </a:ln>
              <a:effectLst/>
            </c:spPr>
          </c:dPt>
          <c:dPt>
            <c:idx val="5"/>
            <c:bubble3D val="0"/>
            <c:spPr>
              <a:solidFill>
                <a:srgbClr val="FF7A01"/>
              </a:solidFill>
              <a:ln w="19050">
                <a:noFill/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3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'INTERNAL RETAIL FC COPY'!$I$11:$I$16</c:f>
              <c:strCache>
                <c:ptCount val="6"/>
                <c:pt idx="0">
                  <c:v>XYY</c:v>
                </c:pt>
                <c:pt idx="1">
                  <c:v>PNM</c:v>
                </c:pt>
                <c:pt idx="2">
                  <c:v>HC</c:v>
                </c:pt>
                <c:pt idx="3">
                  <c:v>GLOW</c:v>
                </c:pt>
                <c:pt idx="4">
                  <c:v>DNA</c:v>
                </c:pt>
                <c:pt idx="5">
                  <c:v>OTHERS</c:v>
                </c:pt>
              </c:strCache>
            </c:strRef>
          </c:cat>
          <c:val>
            <c:numRef>
              <c:f>'INTERNAL RETAIL FC COPY'!$V$11:$V$16</c:f>
              <c:numCache>
                <c:formatCode>#,##0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l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3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'INTERNAL RETAIL FC COPY'!$J$9:$U$9</c:f>
              <c:numCache>
                <c:formatCode>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'INTERNAL RETAIL FC COPY'!$J$10:$U$10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18814640"/>
        <c:axId val="518810328"/>
      </c:barChart>
      <c:catAx>
        <c:axId val="518814640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518810328"/>
        <c:crosses val="autoZero"/>
        <c:auto val="1"/>
        <c:lblAlgn val="ctr"/>
        <c:lblOffset val="100"/>
        <c:noMultiLvlLbl val="0"/>
      </c:catAx>
      <c:valAx>
        <c:axId val="518810328"/>
        <c:scaling>
          <c:orientation val="minMax"/>
        </c:scaling>
        <c:delete val="1"/>
        <c:axPos val="l"/>
        <c:numFmt formatCode="0%" sourceLinked="1"/>
        <c:majorTickMark val="none"/>
        <c:minorTickMark val="none"/>
        <c:tickLblPos val="nextTo"/>
        <c:crossAx val="5188146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FF2998"/>
              </a:solidFill>
              <a:ln w="19050">
                <a:noFill/>
              </a:ln>
              <a:effectLst/>
            </c:spPr>
          </c:dPt>
          <c:dPt>
            <c:idx val="1"/>
            <c:bubble3D val="0"/>
            <c:spPr>
              <a:solidFill>
                <a:srgbClr val="0047B7"/>
              </a:solidFill>
              <a:ln w="19050">
                <a:noFill/>
              </a:ln>
              <a:effectLst/>
            </c:spPr>
          </c:dPt>
          <c:dPt>
            <c:idx val="2"/>
            <c:bubble3D val="0"/>
            <c:spPr>
              <a:solidFill>
                <a:srgbClr val="0097AC"/>
              </a:solidFill>
              <a:ln w="19050">
                <a:noFill/>
              </a:ln>
              <a:effectLst/>
            </c:spPr>
          </c:dPt>
          <c:dPt>
            <c:idx val="3"/>
            <c:bubble3D val="0"/>
            <c:spPr>
              <a:solidFill>
                <a:srgbClr val="EB9BB2"/>
              </a:solidFill>
              <a:ln w="19050">
                <a:noFill/>
              </a:ln>
              <a:effectLst/>
            </c:spPr>
          </c:dPt>
          <c:dPt>
            <c:idx val="4"/>
            <c:bubble3D val="0"/>
            <c:spPr>
              <a:solidFill>
                <a:srgbClr val="8A8D8F"/>
              </a:solidFill>
              <a:ln w="19050">
                <a:noFill/>
              </a:ln>
              <a:effectLst/>
            </c:spPr>
          </c:dPt>
          <c:dPt>
            <c:idx val="5"/>
            <c:bubble3D val="0"/>
            <c:spPr>
              <a:solidFill>
                <a:srgbClr val="FF7A01"/>
              </a:solidFill>
              <a:ln w="19050">
                <a:noFill/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3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'INTERNAL TESTER FC'!$I$11:$I$16</c:f>
              <c:strCache>
                <c:ptCount val="6"/>
                <c:pt idx="0">
                  <c:v>XYY</c:v>
                </c:pt>
                <c:pt idx="1">
                  <c:v>PNM</c:v>
                </c:pt>
                <c:pt idx="2">
                  <c:v>HC</c:v>
                </c:pt>
                <c:pt idx="3">
                  <c:v>GLOW</c:v>
                </c:pt>
                <c:pt idx="4">
                  <c:v>DNA</c:v>
                </c:pt>
                <c:pt idx="5">
                  <c:v>OTHERS</c:v>
                </c:pt>
              </c:strCache>
            </c:strRef>
          </c:cat>
          <c:val>
            <c:numRef>
              <c:f>'INTERNAL TESTER FC'!$V$11:$V$16</c:f>
              <c:numCache>
                <c:formatCode>#,##0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l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3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'INTERNAL TESTER FC'!$J$9:$U$9</c:f>
              <c:numCache>
                <c:formatCode>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'INTERNAL TESTER FC'!$J$10:$U$10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18815032"/>
        <c:axId val="518808760"/>
      </c:barChart>
      <c:catAx>
        <c:axId val="518815032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518808760"/>
        <c:crosses val="autoZero"/>
        <c:auto val="1"/>
        <c:lblAlgn val="ctr"/>
        <c:lblOffset val="100"/>
        <c:noMultiLvlLbl val="0"/>
      </c:catAx>
      <c:valAx>
        <c:axId val="518808760"/>
        <c:scaling>
          <c:orientation val="minMax"/>
        </c:scaling>
        <c:delete val="1"/>
        <c:axPos val="l"/>
        <c:numFmt formatCode="0%" sourceLinked="1"/>
        <c:majorTickMark val="none"/>
        <c:minorTickMark val="none"/>
        <c:tickLblPos val="nextTo"/>
        <c:crossAx val="5188150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FF2998"/>
              </a:solidFill>
              <a:ln w="19050">
                <a:noFill/>
              </a:ln>
              <a:effectLst/>
            </c:spPr>
          </c:dPt>
          <c:dPt>
            <c:idx val="1"/>
            <c:bubble3D val="0"/>
            <c:spPr>
              <a:solidFill>
                <a:srgbClr val="0047B7"/>
              </a:solidFill>
              <a:ln w="19050">
                <a:noFill/>
              </a:ln>
              <a:effectLst/>
            </c:spPr>
          </c:dPt>
          <c:dPt>
            <c:idx val="2"/>
            <c:bubble3D val="0"/>
            <c:spPr>
              <a:solidFill>
                <a:srgbClr val="0097AC"/>
              </a:solidFill>
              <a:ln w="19050">
                <a:noFill/>
              </a:ln>
              <a:effectLst/>
            </c:spPr>
          </c:dPt>
          <c:dPt>
            <c:idx val="3"/>
            <c:bubble3D val="0"/>
            <c:spPr>
              <a:solidFill>
                <a:srgbClr val="EB9BB2"/>
              </a:solidFill>
              <a:ln w="19050">
                <a:noFill/>
              </a:ln>
              <a:effectLst/>
            </c:spPr>
          </c:dPt>
          <c:dPt>
            <c:idx val="4"/>
            <c:bubble3D val="0"/>
            <c:spPr>
              <a:solidFill>
                <a:srgbClr val="8A8D8F"/>
              </a:solidFill>
              <a:ln w="19050">
                <a:noFill/>
              </a:ln>
              <a:effectLst/>
            </c:spPr>
          </c:dPt>
          <c:dPt>
            <c:idx val="5"/>
            <c:bubble3D val="0"/>
            <c:spPr>
              <a:solidFill>
                <a:srgbClr val="FF7A01"/>
              </a:solidFill>
              <a:ln w="19050">
                <a:noFill/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3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'INTERNAL TESTER FC COPY'!$I$11:$I$16</c:f>
              <c:strCache>
                <c:ptCount val="6"/>
                <c:pt idx="0">
                  <c:v>XYY</c:v>
                </c:pt>
                <c:pt idx="1">
                  <c:v>PNM</c:v>
                </c:pt>
                <c:pt idx="2">
                  <c:v>HC</c:v>
                </c:pt>
                <c:pt idx="3">
                  <c:v>GLOW</c:v>
                </c:pt>
                <c:pt idx="4">
                  <c:v>DNA</c:v>
                </c:pt>
                <c:pt idx="5">
                  <c:v>OTHERS</c:v>
                </c:pt>
              </c:strCache>
            </c:strRef>
          </c:cat>
          <c:val>
            <c:numRef>
              <c:f>'INTERNAL TESTER FC COPY'!$V$11:$V$16</c:f>
              <c:numCache>
                <c:formatCode>#,##0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l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3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'INTERNAL TESTER FC COPY'!$J$9:$U$9</c:f>
              <c:numCache>
                <c:formatCode>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'INTERNAL TESTER FC COPY'!$J$10:$U$10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25528728"/>
        <c:axId val="525525200"/>
      </c:barChart>
      <c:catAx>
        <c:axId val="525528728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525525200"/>
        <c:crosses val="autoZero"/>
        <c:auto val="1"/>
        <c:lblAlgn val="ctr"/>
        <c:lblOffset val="100"/>
        <c:noMultiLvlLbl val="0"/>
      </c:catAx>
      <c:valAx>
        <c:axId val="525525200"/>
        <c:scaling>
          <c:orientation val="minMax"/>
        </c:scaling>
        <c:delete val="1"/>
        <c:axPos val="l"/>
        <c:numFmt formatCode="0%" sourceLinked="1"/>
        <c:majorTickMark val="none"/>
        <c:minorTickMark val="none"/>
        <c:tickLblPos val="nextTo"/>
        <c:crossAx val="5255287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19050</xdr:rowOff>
    </xdr:from>
    <xdr:to>
      <xdr:col>2</xdr:col>
      <xdr:colOff>1197430</xdr:colOff>
      <xdr:row>1</xdr:row>
      <xdr:rowOff>685195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1424" y="19050"/>
          <a:ext cx="1981656" cy="1428145"/>
        </a:xfrm>
        <a:prstGeom prst="rect">
          <a:avLst/>
        </a:prstGeom>
      </xdr:spPr>
    </xdr:pic>
    <xdr:clientData/>
  </xdr:twoCellAnchor>
  <xdr:twoCellAnchor>
    <xdr:from>
      <xdr:col>3</xdr:col>
      <xdr:colOff>2373313</xdr:colOff>
      <xdr:row>9</xdr:row>
      <xdr:rowOff>9524</xdr:rowOff>
    </xdr:from>
    <xdr:to>
      <xdr:col>5</xdr:col>
      <xdr:colOff>381000</xdr:colOff>
      <xdr:row>15</xdr:row>
      <xdr:rowOff>730249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1793874</xdr:colOff>
      <xdr:row>5</xdr:row>
      <xdr:rowOff>412749</xdr:rowOff>
    </xdr:from>
    <xdr:to>
      <xdr:col>21</xdr:col>
      <xdr:colOff>158750</xdr:colOff>
      <xdr:row>8</xdr:row>
      <xdr:rowOff>117474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965200</xdr:colOff>
          <xdr:row>10</xdr:row>
          <xdr:rowOff>711200</xdr:rowOff>
        </xdr:from>
        <xdr:to>
          <xdr:col>26</xdr:col>
          <xdr:colOff>2463800</xdr:colOff>
          <xdr:row>13</xdr:row>
          <xdr:rowOff>482600</xdr:rowOff>
        </xdr:to>
        <xdr:sp macro="" textlink="">
          <xdr:nvSpPr>
            <xdr:cNvPr id="70657" name="Button 1" hidden="1">
              <a:extLst>
                <a:ext uri="{63B3BB69-23CF-44E3-9099-C40C66FF867C}">
                  <a14:compatExt spid="_x0000_s706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28016" tIns="132588" rIns="128016" bIns="132588" anchor="ctr" upright="1"/>
            <a:lstStyle/>
            <a:p>
              <a:pPr algn="ctr" rtl="0">
                <a:defRPr sz="1000"/>
              </a:pPr>
              <a:r>
                <a:rPr lang="en-US" sz="5000" b="0" i="0" u="none" strike="noStrike" baseline="0">
                  <a:solidFill>
                    <a:srgbClr val="339966"/>
                  </a:solidFill>
                  <a:latin typeface="Calibri"/>
                </a:rPr>
                <a:t>1-UPDATE</a:t>
              </a:r>
              <a:r>
                <a:rPr lang="en-US" sz="1100" b="0" i="0" u="none" strike="noStrike" baseline="0">
                  <a:solidFill>
                    <a:srgbClr val="339966"/>
                  </a:solidFill>
                  <a:latin typeface="Calibri"/>
                </a:rPr>
                <a:t>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1041400</xdr:colOff>
          <xdr:row>14</xdr:row>
          <xdr:rowOff>406400</xdr:rowOff>
        </xdr:from>
        <xdr:to>
          <xdr:col>26</xdr:col>
          <xdr:colOff>2438400</xdr:colOff>
          <xdr:row>17</xdr:row>
          <xdr:rowOff>25400</xdr:rowOff>
        </xdr:to>
        <xdr:sp macro="" textlink="">
          <xdr:nvSpPr>
            <xdr:cNvPr id="70658" name="Button 2" hidden="1">
              <a:extLst>
                <a:ext uri="{63B3BB69-23CF-44E3-9099-C40C66FF867C}">
                  <a14:compatExt spid="_x0000_s706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28016" tIns="132588" rIns="128016" bIns="132588" anchor="ctr" upright="1"/>
            <a:lstStyle/>
            <a:p>
              <a:pPr algn="ctr" rtl="0">
                <a:defRPr sz="1000"/>
              </a:pPr>
              <a:r>
                <a:rPr lang="en-US" sz="5000" b="0" i="0" u="none" strike="noStrike" baseline="0">
                  <a:solidFill>
                    <a:srgbClr val="FF0000"/>
                  </a:solidFill>
                  <a:latin typeface="Calibri"/>
                </a:rPr>
                <a:t>2-SAVE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19050</xdr:rowOff>
    </xdr:from>
    <xdr:to>
      <xdr:col>2</xdr:col>
      <xdr:colOff>1197430</xdr:colOff>
      <xdr:row>1</xdr:row>
      <xdr:rowOff>685195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1424" y="19050"/>
          <a:ext cx="1981656" cy="1428145"/>
        </a:xfrm>
        <a:prstGeom prst="rect">
          <a:avLst/>
        </a:prstGeom>
      </xdr:spPr>
    </xdr:pic>
    <xdr:clientData/>
  </xdr:twoCellAnchor>
  <xdr:twoCellAnchor>
    <xdr:from>
      <xdr:col>3</xdr:col>
      <xdr:colOff>2373313</xdr:colOff>
      <xdr:row>9</xdr:row>
      <xdr:rowOff>9524</xdr:rowOff>
    </xdr:from>
    <xdr:to>
      <xdr:col>5</xdr:col>
      <xdr:colOff>381000</xdr:colOff>
      <xdr:row>15</xdr:row>
      <xdr:rowOff>730249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1793874</xdr:colOff>
      <xdr:row>5</xdr:row>
      <xdr:rowOff>412749</xdr:rowOff>
    </xdr:from>
    <xdr:to>
      <xdr:col>21</xdr:col>
      <xdr:colOff>158750</xdr:colOff>
      <xdr:row>8</xdr:row>
      <xdr:rowOff>117474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19050</xdr:rowOff>
    </xdr:from>
    <xdr:to>
      <xdr:col>2</xdr:col>
      <xdr:colOff>1197430</xdr:colOff>
      <xdr:row>1</xdr:row>
      <xdr:rowOff>685195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1424" y="19050"/>
          <a:ext cx="1981656" cy="1428145"/>
        </a:xfrm>
        <a:prstGeom prst="rect">
          <a:avLst/>
        </a:prstGeom>
      </xdr:spPr>
    </xdr:pic>
    <xdr:clientData/>
  </xdr:twoCellAnchor>
  <xdr:twoCellAnchor>
    <xdr:from>
      <xdr:col>3</xdr:col>
      <xdr:colOff>2373313</xdr:colOff>
      <xdr:row>9</xdr:row>
      <xdr:rowOff>9524</xdr:rowOff>
    </xdr:from>
    <xdr:to>
      <xdr:col>5</xdr:col>
      <xdr:colOff>381000</xdr:colOff>
      <xdr:row>15</xdr:row>
      <xdr:rowOff>730249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1793874</xdr:colOff>
      <xdr:row>5</xdr:row>
      <xdr:rowOff>412749</xdr:rowOff>
    </xdr:from>
    <xdr:to>
      <xdr:col>21</xdr:col>
      <xdr:colOff>158750</xdr:colOff>
      <xdr:row>8</xdr:row>
      <xdr:rowOff>117474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895350</xdr:colOff>
          <xdr:row>10</xdr:row>
          <xdr:rowOff>609600</xdr:rowOff>
        </xdr:from>
        <xdr:to>
          <xdr:col>26</xdr:col>
          <xdr:colOff>0</xdr:colOff>
          <xdr:row>13</xdr:row>
          <xdr:rowOff>381000</xdr:rowOff>
        </xdr:to>
        <xdr:sp macro="" textlink="">
          <xdr:nvSpPr>
            <xdr:cNvPr id="72705" name="Button 1" hidden="1">
              <a:extLst>
                <a:ext uri="{63B3BB69-23CF-44E3-9099-C40C66FF867C}">
                  <a14:compatExt spid="_x0000_s727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28016" tIns="132588" rIns="128016" bIns="132588" anchor="ctr" upright="1"/>
            <a:lstStyle/>
            <a:p>
              <a:pPr algn="ctr" rtl="0">
                <a:defRPr sz="1000"/>
              </a:pPr>
              <a:r>
                <a:rPr lang="en-US" sz="5000" b="0" i="0" u="none" strike="noStrike" baseline="0">
                  <a:solidFill>
                    <a:srgbClr val="339966"/>
                  </a:solidFill>
                  <a:latin typeface="Calibri"/>
                </a:rPr>
                <a:t>1-UPDATE</a:t>
              </a:r>
              <a:r>
                <a:rPr lang="en-US" sz="1100" b="0" i="0" u="none" strike="noStrike" baseline="0">
                  <a:solidFill>
                    <a:srgbClr val="339966"/>
                  </a:solidFill>
                  <a:latin typeface="Calibri"/>
                </a:rPr>
                <a:t>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971550</xdr:colOff>
          <xdr:row>14</xdr:row>
          <xdr:rowOff>304800</xdr:rowOff>
        </xdr:from>
        <xdr:to>
          <xdr:col>25</xdr:col>
          <xdr:colOff>2387600</xdr:colOff>
          <xdr:row>16</xdr:row>
          <xdr:rowOff>685800</xdr:rowOff>
        </xdr:to>
        <xdr:sp macro="" textlink="">
          <xdr:nvSpPr>
            <xdr:cNvPr id="72706" name="Button 2" hidden="1">
              <a:extLst>
                <a:ext uri="{63B3BB69-23CF-44E3-9099-C40C66FF867C}">
                  <a14:compatExt spid="_x0000_s727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28016" tIns="132588" rIns="128016" bIns="132588" anchor="ctr" upright="1"/>
            <a:lstStyle/>
            <a:p>
              <a:pPr algn="ctr" rtl="0">
                <a:defRPr sz="1000"/>
              </a:pPr>
              <a:r>
                <a:rPr lang="en-US" sz="5000" b="0" i="0" u="none" strike="noStrike" baseline="0">
                  <a:solidFill>
                    <a:srgbClr val="FF0000"/>
                  </a:solidFill>
                  <a:latin typeface="Calibri"/>
                </a:rPr>
                <a:t>2-SAVE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19050</xdr:rowOff>
    </xdr:from>
    <xdr:to>
      <xdr:col>2</xdr:col>
      <xdr:colOff>1197430</xdr:colOff>
      <xdr:row>1</xdr:row>
      <xdr:rowOff>685195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1424" y="19050"/>
          <a:ext cx="1981656" cy="1428145"/>
        </a:xfrm>
        <a:prstGeom prst="rect">
          <a:avLst/>
        </a:prstGeom>
      </xdr:spPr>
    </xdr:pic>
    <xdr:clientData/>
  </xdr:twoCellAnchor>
  <xdr:twoCellAnchor>
    <xdr:from>
      <xdr:col>3</xdr:col>
      <xdr:colOff>2373313</xdr:colOff>
      <xdr:row>9</xdr:row>
      <xdr:rowOff>9524</xdr:rowOff>
    </xdr:from>
    <xdr:to>
      <xdr:col>5</xdr:col>
      <xdr:colOff>381000</xdr:colOff>
      <xdr:row>15</xdr:row>
      <xdr:rowOff>730249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1793874</xdr:colOff>
      <xdr:row>5</xdr:row>
      <xdr:rowOff>412749</xdr:rowOff>
    </xdr:from>
    <xdr:to>
      <xdr:col>21</xdr:col>
      <xdr:colOff>158750</xdr:colOff>
      <xdr:row>8</xdr:row>
      <xdr:rowOff>117474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  <pageSetUpPr fitToPage="1"/>
  </sheetPr>
  <dimension ref="B2:U99"/>
  <sheetViews>
    <sheetView showGridLines="0" zoomScale="90" zoomScaleNormal="90" workbookViewId="0">
      <selection activeCell="B3" sqref="B3"/>
    </sheetView>
  </sheetViews>
  <sheetFormatPr baseColWidth="10" defaultRowHeight="14.5" outlineLevelRow="1"/>
  <cols>
    <col min="2" max="2" width="24.1796875" customWidth="1"/>
    <col min="4" max="4" width="22.54296875" customWidth="1"/>
    <col min="5" max="5" width="13.81640625" customWidth="1"/>
    <col min="7" max="7" width="21.7265625" customWidth="1"/>
    <col min="9" max="9" width="16" bestFit="1" customWidth="1"/>
    <col min="10" max="10" width="13.08984375" bestFit="1" customWidth="1"/>
    <col min="12" max="12" width="14" bestFit="1" customWidth="1"/>
    <col min="13" max="13" width="21" bestFit="1" customWidth="1"/>
    <col min="15" max="15" width="16.36328125" bestFit="1" customWidth="1"/>
  </cols>
  <sheetData>
    <row r="2" spans="2:21">
      <c r="B2" s="3" t="s">
        <v>106</v>
      </c>
    </row>
    <row r="3" spans="2:21">
      <c r="B3" s="4" t="s">
        <v>137</v>
      </c>
    </row>
    <row r="4" spans="2:21">
      <c r="B4" s="84"/>
      <c r="C4" s="84"/>
    </row>
    <row r="5" spans="2:21" outlineLevel="1">
      <c r="B5" s="3" t="s">
        <v>106</v>
      </c>
      <c r="C5" s="3" t="s">
        <v>30</v>
      </c>
      <c r="D5" s="3" t="s">
        <v>107</v>
      </c>
      <c r="E5" s="3" t="s">
        <v>108</v>
      </c>
      <c r="F5" s="3" t="s">
        <v>29</v>
      </c>
      <c r="G5" s="3" t="s">
        <v>109</v>
      </c>
      <c r="H5" s="3" t="s">
        <v>7</v>
      </c>
      <c r="I5" s="3" t="s">
        <v>135</v>
      </c>
      <c r="J5" s="3" t="s">
        <v>136</v>
      </c>
      <c r="K5" s="3" t="s">
        <v>166</v>
      </c>
      <c r="L5" s="3" t="s">
        <v>164</v>
      </c>
      <c r="M5" s="3" t="s">
        <v>165</v>
      </c>
      <c r="N5" s="3" t="s">
        <v>167</v>
      </c>
      <c r="O5" s="3" t="s">
        <v>168</v>
      </c>
      <c r="Q5" s="3" t="s">
        <v>31</v>
      </c>
      <c r="S5" s="3" t="s">
        <v>0</v>
      </c>
      <c r="U5" s="3" t="s">
        <v>110</v>
      </c>
    </row>
    <row r="6" spans="2:21" outlineLevel="1">
      <c r="B6" s="6" t="s">
        <v>169</v>
      </c>
      <c r="C6" s="7"/>
      <c r="D6" s="8"/>
    </row>
    <row r="7" spans="2:21" outlineLevel="1">
      <c r="B7" s="6" t="s">
        <v>170</v>
      </c>
      <c r="C7" s="7"/>
      <c r="D7" s="8"/>
    </row>
    <row r="8" spans="2:21" outlineLevel="1">
      <c r="B8" s="6" t="s">
        <v>137</v>
      </c>
      <c r="C8" s="7"/>
      <c r="D8" s="8"/>
    </row>
    <row r="9" spans="2:21" outlineLevel="1">
      <c r="B9" s="6" t="s">
        <v>138</v>
      </c>
      <c r="C9" s="7"/>
      <c r="D9" s="8"/>
    </row>
    <row r="10" spans="2:21" outlineLevel="1">
      <c r="B10" s="6" t="s">
        <v>139</v>
      </c>
      <c r="C10" s="7"/>
      <c r="D10" s="8"/>
    </row>
    <row r="11" spans="2:21" outlineLevel="1">
      <c r="B11" s="6" t="s">
        <v>140</v>
      </c>
      <c r="C11" s="7"/>
      <c r="D11" s="8"/>
    </row>
    <row r="12" spans="2:21" outlineLevel="1">
      <c r="B12" s="6" t="s">
        <v>141</v>
      </c>
      <c r="C12" s="7"/>
      <c r="D12" s="8"/>
    </row>
    <row r="13" spans="2:21" outlineLevel="1">
      <c r="B13" s="6" t="s">
        <v>142</v>
      </c>
      <c r="C13" s="7"/>
      <c r="D13" s="8"/>
    </row>
    <row r="14" spans="2:21" outlineLevel="1">
      <c r="B14" s="6" t="s">
        <v>143</v>
      </c>
      <c r="C14" s="7"/>
      <c r="D14" s="8"/>
    </row>
    <row r="15" spans="2:21" outlineLevel="1">
      <c r="B15" s="6" t="s">
        <v>144</v>
      </c>
      <c r="C15" s="7"/>
      <c r="D15" s="8"/>
    </row>
    <row r="16" spans="2:21" outlineLevel="1">
      <c r="B16" s="6" t="s">
        <v>171</v>
      </c>
      <c r="C16" s="7"/>
      <c r="D16" s="8"/>
    </row>
    <row r="17" spans="2:19" outlineLevel="1">
      <c r="B17" s="6" t="s">
        <v>145</v>
      </c>
      <c r="C17" s="7"/>
      <c r="D17" s="8"/>
    </row>
    <row r="18" spans="2:19" outlineLevel="1">
      <c r="B18" s="6" t="s">
        <v>146</v>
      </c>
      <c r="C18" s="7"/>
      <c r="D18" s="8"/>
    </row>
    <row r="19" spans="2:19" outlineLevel="1">
      <c r="B19" s="6" t="s">
        <v>147</v>
      </c>
      <c r="C19" s="7"/>
      <c r="D19" s="8"/>
    </row>
    <row r="20" spans="2:19" outlineLevel="1">
      <c r="B20" s="6" t="s">
        <v>148</v>
      </c>
      <c r="C20" s="7"/>
      <c r="D20" s="8"/>
    </row>
    <row r="21" spans="2:19" outlineLevel="1">
      <c r="B21" s="6" t="s">
        <v>149</v>
      </c>
      <c r="C21" s="7"/>
      <c r="D21" s="8"/>
    </row>
    <row r="22" spans="2:19" outlineLevel="1">
      <c r="B22" s="6" t="s">
        <v>150</v>
      </c>
      <c r="C22" s="7"/>
      <c r="D22" s="8"/>
    </row>
    <row r="23" spans="2:19" outlineLevel="1">
      <c r="B23" s="6" t="s">
        <v>151</v>
      </c>
      <c r="C23" s="7"/>
      <c r="D23" s="8"/>
    </row>
    <row r="24" spans="2:19" outlineLevel="1">
      <c r="B24" s="6" t="s">
        <v>152</v>
      </c>
      <c r="C24" s="7"/>
      <c r="D24" s="8"/>
    </row>
    <row r="25" spans="2:19" outlineLevel="1">
      <c r="B25" s="6" t="s">
        <v>153</v>
      </c>
      <c r="C25" s="7"/>
      <c r="D25" s="8"/>
    </row>
    <row r="26" spans="2:19" outlineLevel="1">
      <c r="B26" s="6" t="s">
        <v>154</v>
      </c>
      <c r="C26" s="7"/>
      <c r="D26" s="8"/>
    </row>
    <row r="27" spans="2:19" outlineLevel="1">
      <c r="B27" s="6" t="s">
        <v>155</v>
      </c>
      <c r="C27" s="7"/>
      <c r="D27" s="8"/>
    </row>
    <row r="28" spans="2:19" outlineLevel="1">
      <c r="B28" s="6" t="s">
        <v>156</v>
      </c>
      <c r="C28" s="7"/>
      <c r="D28" s="8"/>
    </row>
    <row r="29" spans="2:19" outlineLevel="1">
      <c r="B29" s="6" t="s">
        <v>157</v>
      </c>
      <c r="C29" s="7"/>
      <c r="D29" s="8"/>
    </row>
    <row r="30" spans="2:19" outlineLevel="1">
      <c r="B30" s="6" t="s">
        <v>158</v>
      </c>
      <c r="C30" s="7"/>
      <c r="D30" s="8"/>
    </row>
    <row r="31" spans="2:19" outlineLevel="1">
      <c r="B31" s="6" t="s">
        <v>159</v>
      </c>
      <c r="C31" s="7"/>
      <c r="D31" s="8"/>
      <c r="S31" s="2"/>
    </row>
    <row r="32" spans="2:19" outlineLevel="1">
      <c r="B32" s="6" t="s">
        <v>160</v>
      </c>
      <c r="C32" s="7"/>
      <c r="D32" s="8"/>
      <c r="S32" s="2"/>
    </row>
    <row r="33" spans="2:19" outlineLevel="1">
      <c r="B33" s="6" t="s">
        <v>161</v>
      </c>
      <c r="C33" s="7"/>
      <c r="D33" s="8"/>
    </row>
    <row r="34" spans="2:19" outlineLevel="1">
      <c r="B34" s="6" t="s">
        <v>162</v>
      </c>
      <c r="C34" s="7"/>
      <c r="D34" s="8"/>
    </row>
    <row r="35" spans="2:19" outlineLevel="1">
      <c r="B35" s="6" t="s">
        <v>163</v>
      </c>
      <c r="C35" s="7"/>
      <c r="D35" s="8"/>
      <c r="O35" s="2"/>
      <c r="S35" s="2"/>
    </row>
    <row r="36" spans="2:19" outlineLevel="1">
      <c r="B36" s="6" t="s">
        <v>172</v>
      </c>
      <c r="C36" s="7"/>
      <c r="D36" s="8"/>
    </row>
    <row r="37" spans="2:19" outlineLevel="1">
      <c r="B37" s="6" t="s">
        <v>173</v>
      </c>
      <c r="C37" s="7"/>
      <c r="D37" s="8"/>
    </row>
    <row r="38" spans="2:19" outlineLevel="1">
      <c r="B38" s="6" t="s">
        <v>174</v>
      </c>
      <c r="C38" s="7"/>
      <c r="D38" s="8"/>
    </row>
    <row r="39" spans="2:19" outlineLevel="1">
      <c r="B39" s="6" t="s">
        <v>175</v>
      </c>
      <c r="C39" s="7"/>
      <c r="D39" s="8"/>
    </row>
    <row r="40" spans="2:19" outlineLevel="1">
      <c r="B40" s="6" t="s">
        <v>176</v>
      </c>
      <c r="C40" s="7"/>
      <c r="D40" s="8"/>
    </row>
    <row r="41" spans="2:19" outlineLevel="1">
      <c r="B41" s="6" t="s">
        <v>177</v>
      </c>
      <c r="C41" s="7"/>
      <c r="D41" s="8"/>
    </row>
    <row r="42" spans="2:19" outlineLevel="1">
      <c r="B42" s="6" t="s">
        <v>178</v>
      </c>
      <c r="C42" s="7"/>
      <c r="D42" s="8"/>
    </row>
    <row r="43" spans="2:19" outlineLevel="1">
      <c r="B43" s="6" t="s">
        <v>179</v>
      </c>
      <c r="C43" s="7"/>
      <c r="D43" s="8"/>
    </row>
    <row r="44" spans="2:19" outlineLevel="1">
      <c r="B44" s="6" t="s">
        <v>180</v>
      </c>
      <c r="C44" s="7"/>
      <c r="D44" s="8"/>
    </row>
    <row r="45" spans="2:19" outlineLevel="1">
      <c r="B45" s="6" t="s">
        <v>181</v>
      </c>
      <c r="C45" s="7"/>
      <c r="D45" s="8"/>
    </row>
    <row r="46" spans="2:19" outlineLevel="1">
      <c r="B46" s="6" t="s">
        <v>182</v>
      </c>
      <c r="C46" s="7"/>
      <c r="D46" s="8"/>
    </row>
    <row r="47" spans="2:19" outlineLevel="1">
      <c r="B47" s="6" t="s">
        <v>183</v>
      </c>
      <c r="C47" s="7"/>
      <c r="D47" s="8"/>
    </row>
    <row r="48" spans="2:19" outlineLevel="1">
      <c r="B48" s="6" t="s">
        <v>184</v>
      </c>
      <c r="C48" s="7"/>
      <c r="D48" s="8"/>
      <c r="O48" s="2"/>
    </row>
    <row r="49" spans="2:14" outlineLevel="1">
      <c r="B49" s="6" t="s">
        <v>185</v>
      </c>
      <c r="C49" s="7"/>
      <c r="D49" s="8"/>
    </row>
    <row r="50" spans="2:14" outlineLevel="1">
      <c r="B50" s="6" t="s">
        <v>186</v>
      </c>
      <c r="C50" s="7"/>
    </row>
    <row r="51" spans="2:14" outlineLevel="1">
      <c r="B51" s="6" t="s">
        <v>187</v>
      </c>
      <c r="C51" s="7"/>
    </row>
    <row r="52" spans="2:14" outlineLevel="1">
      <c r="B52" s="6" t="s">
        <v>188</v>
      </c>
      <c r="C52" s="7"/>
    </row>
    <row r="53" spans="2:14" outlineLevel="1">
      <c r="B53" s="6" t="s">
        <v>189</v>
      </c>
      <c r="C53" s="7"/>
    </row>
    <row r="54" spans="2:14" outlineLevel="1">
      <c r="B54" s="6" t="s">
        <v>190</v>
      </c>
      <c r="C54" s="7"/>
    </row>
    <row r="55" spans="2:14" outlineLevel="1">
      <c r="B55" s="6" t="s">
        <v>191</v>
      </c>
      <c r="C55" s="7"/>
    </row>
    <row r="56" spans="2:14" outlineLevel="1">
      <c r="B56" s="6" t="s">
        <v>192</v>
      </c>
      <c r="C56" s="5"/>
      <c r="D56" s="5"/>
      <c r="E56" s="5"/>
      <c r="F56" s="5"/>
      <c r="G56" s="1"/>
      <c r="H56" s="5"/>
      <c r="I56" s="5"/>
      <c r="J56" s="5"/>
      <c r="K56" s="5"/>
      <c r="N56" s="5"/>
    </row>
    <row r="57" spans="2:14" outlineLevel="1">
      <c r="B57" s="6" t="s">
        <v>193</v>
      </c>
      <c r="C57" s="5"/>
      <c r="D57" s="5"/>
      <c r="E57" s="5"/>
      <c r="F57" s="5"/>
      <c r="G57" s="1"/>
      <c r="H57" s="5"/>
      <c r="I57" s="5"/>
      <c r="J57" s="5"/>
      <c r="K57" s="5"/>
      <c r="N57" s="5"/>
    </row>
    <row r="58" spans="2:14" outlineLevel="1">
      <c r="B58" s="6" t="s">
        <v>194</v>
      </c>
      <c r="C58" s="5"/>
      <c r="D58" s="5"/>
      <c r="E58" s="5"/>
      <c r="F58" s="5"/>
      <c r="G58" s="1"/>
      <c r="H58" s="5"/>
      <c r="I58" s="5"/>
      <c r="J58" s="5"/>
      <c r="K58" s="5"/>
      <c r="N58" s="5"/>
    </row>
    <row r="59" spans="2:14" outlineLevel="1">
      <c r="B59" s="6" t="s">
        <v>195</v>
      </c>
      <c r="C59" s="5"/>
      <c r="D59" s="5"/>
      <c r="E59" s="5"/>
      <c r="F59" s="5"/>
      <c r="G59" s="1"/>
      <c r="H59" s="5"/>
      <c r="I59" s="5"/>
      <c r="J59" s="5"/>
      <c r="K59" s="5"/>
      <c r="N59" s="5"/>
    </row>
    <row r="60" spans="2:14" outlineLevel="1">
      <c r="B60" s="6" t="s">
        <v>196</v>
      </c>
      <c r="C60" s="5"/>
      <c r="D60" s="5"/>
      <c r="E60" s="5"/>
      <c r="F60" s="5"/>
      <c r="G60" s="1"/>
      <c r="H60" s="5"/>
      <c r="I60" s="5"/>
      <c r="J60" s="5"/>
      <c r="K60" s="5"/>
      <c r="N60" s="5"/>
    </row>
    <row r="61" spans="2:14" outlineLevel="1">
      <c r="B61" s="6" t="s">
        <v>197</v>
      </c>
      <c r="C61" s="5"/>
      <c r="D61" s="5"/>
      <c r="E61" s="5"/>
      <c r="F61" s="5"/>
      <c r="G61" s="1"/>
      <c r="H61" s="5"/>
      <c r="I61" s="5"/>
      <c r="J61" s="5"/>
      <c r="K61" s="5"/>
      <c r="N61" s="5"/>
    </row>
    <row r="62" spans="2:14" outlineLevel="1">
      <c r="B62" s="6" t="s">
        <v>198</v>
      </c>
      <c r="C62" s="5"/>
      <c r="D62" s="5"/>
      <c r="E62" s="5"/>
      <c r="F62" s="5"/>
      <c r="G62" s="1"/>
      <c r="H62" s="5"/>
      <c r="I62" s="5"/>
      <c r="J62" s="5"/>
      <c r="K62" s="5"/>
      <c r="N62" s="5"/>
    </row>
    <row r="63" spans="2:14" outlineLevel="1">
      <c r="B63" s="6" t="s">
        <v>199</v>
      </c>
      <c r="C63" s="5"/>
      <c r="D63" s="5"/>
      <c r="E63" s="5"/>
      <c r="F63" s="5"/>
      <c r="G63" s="1"/>
      <c r="H63" s="5"/>
      <c r="I63" s="5"/>
      <c r="J63" s="5"/>
      <c r="K63" s="5"/>
      <c r="N63" s="5"/>
    </row>
    <row r="64" spans="2:14" outlineLevel="1">
      <c r="B64" s="6" t="s">
        <v>200</v>
      </c>
      <c r="C64" s="7"/>
      <c r="D64" s="77"/>
      <c r="E64" s="5"/>
      <c r="F64" s="1"/>
      <c r="H64" s="5"/>
      <c r="I64" s="1"/>
      <c r="J64" s="5"/>
      <c r="K64" s="5"/>
      <c r="N64" s="5"/>
    </row>
    <row r="65" spans="2:14" outlineLevel="1">
      <c r="B65" s="6" t="s">
        <v>201</v>
      </c>
      <c r="C65" s="5"/>
      <c r="D65" s="5"/>
      <c r="E65" s="5"/>
      <c r="F65" s="5"/>
      <c r="G65" s="1"/>
      <c r="H65" s="5"/>
      <c r="I65" s="5"/>
      <c r="J65" s="5"/>
      <c r="K65" s="5"/>
      <c r="N65" s="5"/>
    </row>
    <row r="66" spans="2:14" outlineLevel="1">
      <c r="B66" s="6" t="s">
        <v>202</v>
      </c>
      <c r="C66" s="5"/>
      <c r="D66" s="5"/>
      <c r="E66" s="5"/>
      <c r="F66" s="5"/>
      <c r="G66" s="1"/>
      <c r="H66" s="5"/>
      <c r="I66" s="5"/>
      <c r="J66" s="5"/>
      <c r="K66" s="5"/>
      <c r="N66" s="5"/>
    </row>
    <row r="67" spans="2:14" outlineLevel="1">
      <c r="B67" s="6" t="s">
        <v>203</v>
      </c>
      <c r="C67" s="5"/>
      <c r="D67" s="5"/>
      <c r="E67" s="5"/>
      <c r="F67" s="5"/>
      <c r="G67" s="1"/>
      <c r="H67" s="5"/>
      <c r="I67" s="5"/>
      <c r="J67" s="5"/>
      <c r="K67" s="5"/>
      <c r="N67" s="5"/>
    </row>
    <row r="68" spans="2:14" outlineLevel="1">
      <c r="B68" s="6" t="s">
        <v>204</v>
      </c>
      <c r="C68" s="5"/>
      <c r="D68" s="5"/>
      <c r="E68" s="5"/>
      <c r="F68" s="5"/>
      <c r="G68" s="1"/>
      <c r="H68" s="5"/>
      <c r="I68" s="5"/>
      <c r="J68" s="5"/>
      <c r="K68" s="5"/>
      <c r="N68" s="5"/>
    </row>
    <row r="69" spans="2:14" outlineLevel="1">
      <c r="B69" s="6" t="s">
        <v>205</v>
      </c>
      <c r="C69" s="5"/>
      <c r="D69" s="5"/>
      <c r="E69" s="5"/>
      <c r="F69" s="5"/>
      <c r="G69" s="1"/>
      <c r="H69" s="5"/>
      <c r="I69" s="5"/>
      <c r="J69" s="5"/>
      <c r="K69" s="5"/>
      <c r="N69" s="5"/>
    </row>
    <row r="70" spans="2:14" outlineLevel="1">
      <c r="B70" s="6" t="s">
        <v>206</v>
      </c>
      <c r="C70" s="5"/>
      <c r="D70" s="5"/>
      <c r="E70" s="5"/>
      <c r="F70" s="5"/>
      <c r="G70" s="1"/>
      <c r="H70" s="5"/>
      <c r="I70" s="5"/>
      <c r="J70" s="5"/>
      <c r="K70" s="5"/>
      <c r="N70" s="5"/>
    </row>
    <row r="71" spans="2:14" outlineLevel="1">
      <c r="B71" s="6" t="s">
        <v>207</v>
      </c>
      <c r="C71" s="5"/>
      <c r="D71" s="5"/>
      <c r="E71" s="5"/>
      <c r="F71" s="5"/>
      <c r="G71" s="1"/>
      <c r="H71" s="5"/>
      <c r="I71" s="5"/>
      <c r="J71" s="5"/>
      <c r="K71" s="5"/>
      <c r="N71" s="5"/>
    </row>
    <row r="72" spans="2:14" outlineLevel="1">
      <c r="B72" s="6" t="s">
        <v>208</v>
      </c>
      <c r="C72" s="5"/>
      <c r="D72" s="5"/>
      <c r="E72" s="5"/>
      <c r="F72" s="5"/>
      <c r="G72" s="1"/>
      <c r="H72" s="5"/>
      <c r="I72" s="5"/>
      <c r="J72" s="5"/>
      <c r="K72" s="5"/>
      <c r="N72" s="5"/>
    </row>
    <row r="73" spans="2:14" outlineLevel="1">
      <c r="B73" s="6" t="s">
        <v>209</v>
      </c>
      <c r="C73" s="5"/>
      <c r="D73" s="5"/>
      <c r="E73" s="5"/>
      <c r="F73" s="5"/>
      <c r="G73" s="1"/>
      <c r="H73" s="5"/>
      <c r="I73" s="5"/>
      <c r="J73" s="5"/>
      <c r="K73" s="5"/>
      <c r="N73" s="5"/>
    </row>
    <row r="74" spans="2:14" outlineLevel="1">
      <c r="B74" s="6" t="s">
        <v>210</v>
      </c>
      <c r="C74" s="5"/>
      <c r="D74" s="5"/>
      <c r="E74" s="5"/>
      <c r="F74" s="5"/>
      <c r="G74" s="1"/>
      <c r="H74" s="5"/>
      <c r="I74" s="5"/>
      <c r="J74" s="5"/>
      <c r="K74" s="5"/>
      <c r="N74" s="5"/>
    </row>
    <row r="75" spans="2:14" outlineLevel="1">
      <c r="B75" s="6" t="s">
        <v>211</v>
      </c>
      <c r="C75" s="5"/>
      <c r="D75" s="5"/>
      <c r="E75" s="5"/>
      <c r="F75" s="5"/>
      <c r="G75" s="1"/>
      <c r="H75" s="5"/>
      <c r="I75" s="5"/>
      <c r="J75" s="5"/>
      <c r="K75" s="5"/>
      <c r="N75" s="5"/>
    </row>
    <row r="76" spans="2:14" outlineLevel="1">
      <c r="B76" s="6" t="s">
        <v>212</v>
      </c>
      <c r="C76" s="5"/>
      <c r="D76" s="5"/>
      <c r="E76" s="5"/>
      <c r="F76" s="5"/>
      <c r="G76" s="1"/>
      <c r="H76" s="5"/>
      <c r="I76" s="5"/>
      <c r="J76" s="5"/>
      <c r="K76" s="5"/>
      <c r="N76" s="5"/>
    </row>
    <row r="77" spans="2:14" outlineLevel="1">
      <c r="B77" s="6" t="s">
        <v>213</v>
      </c>
      <c r="C77" s="5"/>
      <c r="D77" s="5"/>
      <c r="E77" s="5"/>
      <c r="F77" s="5"/>
      <c r="G77" s="1"/>
      <c r="H77" s="5"/>
      <c r="I77" s="5"/>
      <c r="J77" s="5"/>
      <c r="K77" s="5"/>
      <c r="N77" s="5"/>
    </row>
    <row r="78" spans="2:14" outlineLevel="1">
      <c r="B78" s="6" t="s">
        <v>214</v>
      </c>
      <c r="C78" s="5"/>
      <c r="D78" s="5"/>
      <c r="E78" s="5"/>
      <c r="F78" s="5"/>
      <c r="G78" s="1"/>
      <c r="H78" s="5"/>
      <c r="I78" s="5"/>
      <c r="J78" s="5"/>
      <c r="K78" s="5"/>
      <c r="N78" s="5"/>
    </row>
    <row r="79" spans="2:14" outlineLevel="1">
      <c r="B79" s="6" t="s">
        <v>215</v>
      </c>
      <c r="C79" s="5"/>
      <c r="D79" s="5"/>
      <c r="E79" s="5"/>
      <c r="F79" s="5"/>
      <c r="G79" s="1"/>
      <c r="H79" s="5"/>
      <c r="I79" s="5"/>
      <c r="J79" s="5"/>
      <c r="K79" s="5"/>
      <c r="N79" s="5"/>
    </row>
    <row r="80" spans="2:14" outlineLevel="1">
      <c r="B80" s="6" t="s">
        <v>216</v>
      </c>
      <c r="C80" s="5"/>
      <c r="D80" s="5"/>
      <c r="E80" s="5"/>
      <c r="F80" s="5"/>
      <c r="G80" s="1"/>
      <c r="H80" s="5"/>
      <c r="I80" s="5"/>
      <c r="J80" s="5"/>
      <c r="K80" s="5"/>
      <c r="N80" s="5"/>
    </row>
    <row r="81" spans="2:14" outlineLevel="1">
      <c r="B81" s="6" t="s">
        <v>217</v>
      </c>
      <c r="C81" s="5"/>
      <c r="D81" s="5"/>
      <c r="E81" s="5"/>
      <c r="F81" s="5"/>
      <c r="G81" s="1"/>
      <c r="H81" s="5"/>
      <c r="I81" s="5"/>
      <c r="J81" s="5"/>
      <c r="K81" s="5"/>
      <c r="N81" s="5"/>
    </row>
    <row r="82" spans="2:14" outlineLevel="1">
      <c r="B82" s="6" t="s">
        <v>218</v>
      </c>
      <c r="C82" s="5"/>
      <c r="D82" s="5"/>
      <c r="E82" s="5"/>
      <c r="F82" s="5"/>
      <c r="G82" s="1"/>
      <c r="H82" s="5"/>
      <c r="I82" s="5"/>
      <c r="J82" s="5"/>
      <c r="K82" s="5"/>
      <c r="N82" s="5"/>
    </row>
    <row r="83" spans="2:14" outlineLevel="1">
      <c r="B83" s="6" t="s">
        <v>219</v>
      </c>
      <c r="C83" s="5"/>
      <c r="D83" s="5"/>
      <c r="E83" s="5"/>
      <c r="F83" s="5"/>
      <c r="G83" s="1"/>
      <c r="H83" s="5"/>
      <c r="I83" s="5"/>
      <c r="J83" s="5"/>
      <c r="K83" s="5"/>
      <c r="N83" s="5"/>
    </row>
    <row r="84" spans="2:14" outlineLevel="1"/>
    <row r="85" spans="2:14" outlineLevel="1"/>
    <row r="86" spans="2:14" outlineLevel="1"/>
    <row r="87" spans="2:14" outlineLevel="1"/>
    <row r="88" spans="2:14" outlineLevel="1"/>
    <row r="89" spans="2:14" outlineLevel="1"/>
    <row r="90" spans="2:14" outlineLevel="1"/>
    <row r="91" spans="2:14" outlineLevel="1"/>
    <row r="92" spans="2:14" outlineLevel="1"/>
    <row r="93" spans="2:14" outlineLevel="1"/>
    <row r="94" spans="2:14" outlineLevel="1"/>
    <row r="95" spans="2:14" outlineLevel="1"/>
    <row r="96" spans="2:14" outlineLevel="1"/>
    <row r="97" outlineLevel="1"/>
    <row r="98" outlineLevel="1"/>
    <row r="99" outlineLevel="1"/>
  </sheetData>
  <mergeCells count="1">
    <mergeCell ref="B4:C4"/>
  </mergeCells>
  <conditionalFormatting sqref="S31:S32 S35">
    <cfRule type="expression" dxfId="296" priority="3">
      <formula>$B31="N"</formula>
    </cfRule>
  </conditionalFormatting>
  <conditionalFormatting sqref="O48">
    <cfRule type="expression" dxfId="295" priority="1732">
      <formula>$B33="N"</formula>
    </cfRule>
  </conditionalFormatting>
  <conditionalFormatting sqref="O35">
    <cfRule type="expression" dxfId="294" priority="1734">
      <formula>$B34="N"</formula>
    </cfRule>
  </conditionalFormatting>
  <dataValidations count="1">
    <dataValidation type="list" allowBlank="1" showInputMessage="1" showErrorMessage="1" sqref="B3 D3">
      <formula1>$B$6:$B$83</formula1>
    </dataValidation>
  </dataValidations>
  <pageMargins left="0.7" right="0.7" top="0.75" bottom="0.75" header="0.3" footer="0.3"/>
  <pageSetup paperSize="9" scale="4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7">
    <tabColor rgb="FFFFC000"/>
    <pageSetUpPr fitToPage="1"/>
  </sheetPr>
  <dimension ref="A1:AH149"/>
  <sheetViews>
    <sheetView showGridLines="0" view="pageBreakPreview" zoomScale="25" zoomScaleNormal="20" zoomScaleSheetLayoutView="25" zoomScalePageLayoutView="55" workbookViewId="0">
      <selection activeCell="D4" sqref="D4"/>
    </sheetView>
  </sheetViews>
  <sheetFormatPr baseColWidth="10" defaultColWidth="10.81640625" defaultRowHeight="25" outlineLevelRow="1"/>
  <cols>
    <col min="1" max="1" width="20.08984375" style="11" bestFit="1" customWidth="1"/>
    <col min="2" max="2" width="11.453125" style="11" customWidth="1"/>
    <col min="3" max="3" width="31.26953125" style="34" customWidth="1"/>
    <col min="4" max="4" width="34.453125" style="17" customWidth="1"/>
    <col min="5" max="5" width="155.7265625" style="11" bestFit="1" customWidth="1"/>
    <col min="6" max="6" width="39.1796875" style="18" customWidth="1"/>
    <col min="7" max="7" width="26.1796875" style="18" customWidth="1"/>
    <col min="8" max="8" width="18" style="18" customWidth="1"/>
    <col min="9" max="21" width="27.1796875" style="18" customWidth="1"/>
    <col min="22" max="22" width="28.1796875" style="18" customWidth="1"/>
    <col min="23" max="23" width="23.453125" style="19" customWidth="1"/>
    <col min="24" max="24" width="20.26953125" style="16" customWidth="1"/>
    <col min="25" max="25" width="27.54296875" style="18" customWidth="1"/>
    <col min="26" max="26" width="20.453125" style="11" customWidth="1"/>
    <col min="27" max="27" width="35.453125" style="11" customWidth="1"/>
    <col min="28" max="28" width="10.81640625" style="11"/>
    <col min="29" max="29" width="34.90625" style="70" bestFit="1" customWidth="1"/>
    <col min="30" max="30" width="10.81640625" style="70" customWidth="1"/>
    <col min="31" max="34" width="10.81640625" style="70"/>
    <col min="35" max="16384" width="10.81640625" style="11"/>
  </cols>
  <sheetData>
    <row r="1" spans="1:34" s="9" customFormat="1" ht="60" customHeight="1">
      <c r="C1" s="20"/>
      <c r="D1" s="20" t="s">
        <v>120</v>
      </c>
      <c r="E1" s="10"/>
      <c r="F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10"/>
      <c r="X1" s="10"/>
      <c r="Y1" s="21"/>
      <c r="AC1" s="68"/>
      <c r="AD1" s="68"/>
      <c r="AE1" s="69"/>
      <c r="AF1" s="68"/>
      <c r="AG1" s="68"/>
      <c r="AH1" s="68"/>
    </row>
    <row r="2" spans="1:34" ht="60" customHeight="1" thickBot="1">
      <c r="A2" s="12"/>
      <c r="B2" s="12" t="s">
        <v>75</v>
      </c>
      <c r="C2" s="22">
        <v>13</v>
      </c>
      <c r="D2" s="23"/>
      <c r="E2" s="13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13"/>
      <c r="X2" s="14"/>
      <c r="Y2" s="25"/>
      <c r="Z2" s="14"/>
      <c r="AA2" s="14"/>
    </row>
    <row r="3" spans="1:34" ht="25.5" thickTop="1">
      <c r="C3" s="26"/>
      <c r="D3" s="26"/>
      <c r="E3" s="27"/>
      <c r="F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30"/>
      <c r="X3" s="15"/>
      <c r="Y3" s="31"/>
    </row>
    <row r="4" spans="1:34" ht="30" customHeight="1">
      <c r="C4" s="32" t="s">
        <v>113</v>
      </c>
      <c r="D4" s="82" t="s">
        <v>158</v>
      </c>
      <c r="E4" s="83"/>
      <c r="I4" s="33" t="s">
        <v>30</v>
      </c>
      <c r="J4" s="46" t="e">
        <f>VLOOKUP(#REF!,'Customer Name'!$B$6:$C$99,2,0)</f>
        <v>#REF!</v>
      </c>
      <c r="K4" s="46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31"/>
    </row>
    <row r="5" spans="1:34" ht="16.5" customHeight="1">
      <c r="D5" s="34"/>
    </row>
    <row r="6" spans="1:34" ht="60" customHeight="1">
      <c r="D6" s="34"/>
    </row>
    <row r="7" spans="1:34" ht="60" customHeight="1">
      <c r="D7" s="34"/>
    </row>
    <row r="8" spans="1:34" ht="60" customHeight="1">
      <c r="C8" s="11"/>
      <c r="D8" s="11"/>
      <c r="E8" s="17"/>
      <c r="F8" s="11"/>
    </row>
    <row r="9" spans="1:34" ht="60" customHeight="1">
      <c r="C9" s="11"/>
      <c r="D9" s="11"/>
      <c r="F9" s="11"/>
      <c r="I9" s="47">
        <f>VLOOKUP($D$4,'Customer Name'!$B$6:$F$99,5,0)</f>
        <v>0</v>
      </c>
      <c r="J9" s="48" t="str">
        <f ca="1">IFERROR(J17/SUM($J$17:$U$17)," ")</f>
        <v xml:space="preserve"> </v>
      </c>
      <c r="K9" s="48" t="str">
        <f t="shared" ref="K9:U9" ca="1" si="0">IFERROR(K17/SUM($J$17:$U$17)," ")</f>
        <v xml:space="preserve"> </v>
      </c>
      <c r="L9" s="48" t="str">
        <f t="shared" ca="1" si="0"/>
        <v xml:space="preserve"> </v>
      </c>
      <c r="M9" s="48" t="str">
        <f t="shared" ca="1" si="0"/>
        <v xml:space="preserve"> </v>
      </c>
      <c r="N9" s="48" t="str">
        <f t="shared" ca="1" si="0"/>
        <v xml:space="preserve"> </v>
      </c>
      <c r="O9" s="48" t="str">
        <f t="shared" ca="1" si="0"/>
        <v xml:space="preserve"> </v>
      </c>
      <c r="P9" s="48" t="str">
        <f t="shared" ca="1" si="0"/>
        <v xml:space="preserve"> </v>
      </c>
      <c r="Q9" s="48" t="str">
        <f t="shared" ca="1" si="0"/>
        <v xml:space="preserve"> </v>
      </c>
      <c r="R9" s="48" t="str">
        <f t="shared" ca="1" si="0"/>
        <v xml:space="preserve"> </v>
      </c>
      <c r="S9" s="48" t="str">
        <f t="shared" ca="1" si="0"/>
        <v xml:space="preserve"> </v>
      </c>
      <c r="T9" s="48" t="str">
        <f t="shared" ca="1" si="0"/>
        <v xml:space="preserve"> </v>
      </c>
      <c r="U9" s="48" t="str">
        <f t="shared" ca="1" si="0"/>
        <v xml:space="preserve"> </v>
      </c>
      <c r="V9" s="49"/>
    </row>
    <row r="10" spans="1:34" ht="60" customHeight="1">
      <c r="C10" s="11"/>
      <c r="D10" s="11"/>
      <c r="F10" s="11"/>
      <c r="I10" s="35" t="s">
        <v>31</v>
      </c>
      <c r="J10" s="39" t="s">
        <v>121</v>
      </c>
      <c r="K10" s="39" t="s">
        <v>122</v>
      </c>
      <c r="L10" s="39" t="s">
        <v>123</v>
      </c>
      <c r="M10" s="39" t="s">
        <v>124</v>
      </c>
      <c r="N10" s="39" t="s">
        <v>125</v>
      </c>
      <c r="O10" s="39" t="s">
        <v>126</v>
      </c>
      <c r="P10" s="39" t="s">
        <v>127</v>
      </c>
      <c r="Q10" s="39" t="s">
        <v>128</v>
      </c>
      <c r="R10" s="39" t="s">
        <v>129</v>
      </c>
      <c r="S10" s="39" t="s">
        <v>130</v>
      </c>
      <c r="T10" s="39" t="s">
        <v>131</v>
      </c>
      <c r="U10" s="39" t="s">
        <v>132</v>
      </c>
      <c r="V10" s="39" t="s">
        <v>133</v>
      </c>
    </row>
    <row r="11" spans="1:34" ht="60" customHeight="1">
      <c r="C11" s="11"/>
      <c r="D11" s="11"/>
      <c r="F11" s="11"/>
      <c r="I11" s="40" t="s">
        <v>4</v>
      </c>
      <c r="J11" s="50">
        <f t="shared" ref="J11:U15" ca="1" si="1">IFERROR(SUMPRODUCT((line_retail=$I11)*(unit_price_retail),(month_retail))/1000,0)</f>
        <v>0</v>
      </c>
      <c r="K11" s="50">
        <f t="shared" ca="1" si="1"/>
        <v>0</v>
      </c>
      <c r="L11" s="50">
        <f t="shared" ca="1" si="1"/>
        <v>0</v>
      </c>
      <c r="M11" s="50">
        <f t="shared" ca="1" si="1"/>
        <v>0</v>
      </c>
      <c r="N11" s="50">
        <f t="shared" ca="1" si="1"/>
        <v>0</v>
      </c>
      <c r="O11" s="50">
        <f t="shared" ca="1" si="1"/>
        <v>0</v>
      </c>
      <c r="P11" s="50">
        <f t="shared" ca="1" si="1"/>
        <v>0</v>
      </c>
      <c r="Q11" s="50">
        <f t="shared" ca="1" si="1"/>
        <v>0</v>
      </c>
      <c r="R11" s="50">
        <f t="shared" ca="1" si="1"/>
        <v>0</v>
      </c>
      <c r="S11" s="50">
        <f t="shared" ca="1" si="1"/>
        <v>0</v>
      </c>
      <c r="T11" s="50">
        <f t="shared" ca="1" si="1"/>
        <v>0</v>
      </c>
      <c r="U11" s="50">
        <f t="shared" ca="1" si="1"/>
        <v>0</v>
      </c>
      <c r="V11" s="51">
        <f t="shared" ref="V11:V16" ca="1" si="2">SUM(J11:U11)</f>
        <v>0</v>
      </c>
      <c r="W11" s="18"/>
      <c r="X11" s="18"/>
    </row>
    <row r="12" spans="1:34" ht="60" customHeight="1">
      <c r="D12" s="34"/>
      <c r="E12" s="17"/>
      <c r="F12" s="11"/>
      <c r="I12" s="40" t="s">
        <v>1</v>
      </c>
      <c r="J12" s="50">
        <f t="shared" ca="1" si="1"/>
        <v>0</v>
      </c>
      <c r="K12" s="50">
        <f t="shared" ca="1" si="1"/>
        <v>0</v>
      </c>
      <c r="L12" s="50">
        <f t="shared" ca="1" si="1"/>
        <v>0</v>
      </c>
      <c r="M12" s="50">
        <f t="shared" ca="1" si="1"/>
        <v>0</v>
      </c>
      <c r="N12" s="50">
        <f t="shared" ca="1" si="1"/>
        <v>0</v>
      </c>
      <c r="O12" s="50">
        <f t="shared" ca="1" si="1"/>
        <v>0</v>
      </c>
      <c r="P12" s="50">
        <f t="shared" ca="1" si="1"/>
        <v>0</v>
      </c>
      <c r="Q12" s="50">
        <f t="shared" ca="1" si="1"/>
        <v>0</v>
      </c>
      <c r="R12" s="50">
        <f t="shared" ca="1" si="1"/>
        <v>0</v>
      </c>
      <c r="S12" s="50">
        <f t="shared" ca="1" si="1"/>
        <v>0</v>
      </c>
      <c r="T12" s="50">
        <f t="shared" ca="1" si="1"/>
        <v>0</v>
      </c>
      <c r="U12" s="50">
        <f t="shared" ca="1" si="1"/>
        <v>0</v>
      </c>
      <c r="V12" s="51">
        <f t="shared" ca="1" si="2"/>
        <v>0</v>
      </c>
      <c r="W12" s="18"/>
      <c r="X12" s="18"/>
    </row>
    <row r="13" spans="1:34" ht="60" customHeight="1">
      <c r="D13" s="34"/>
      <c r="E13" s="17"/>
      <c r="F13" s="11"/>
      <c r="G13" s="52"/>
      <c r="H13" s="52"/>
      <c r="I13" s="40" t="s">
        <v>3</v>
      </c>
      <c r="J13" s="50">
        <f ca="1">IFERROR(SUMPRODUCT((line_retail=$I13)*(unit_price_retail),(month_retail))/1000,0)</f>
        <v>0</v>
      </c>
      <c r="K13" s="50">
        <f t="shared" ca="1" si="1"/>
        <v>0</v>
      </c>
      <c r="L13" s="50">
        <f t="shared" ca="1" si="1"/>
        <v>0</v>
      </c>
      <c r="M13" s="50">
        <f t="shared" ca="1" si="1"/>
        <v>0</v>
      </c>
      <c r="N13" s="50">
        <f t="shared" ca="1" si="1"/>
        <v>0</v>
      </c>
      <c r="O13" s="50">
        <f t="shared" ca="1" si="1"/>
        <v>0</v>
      </c>
      <c r="P13" s="50">
        <f t="shared" ca="1" si="1"/>
        <v>0</v>
      </c>
      <c r="Q13" s="50">
        <f t="shared" ca="1" si="1"/>
        <v>0</v>
      </c>
      <c r="R13" s="50">
        <f t="shared" ca="1" si="1"/>
        <v>0</v>
      </c>
      <c r="S13" s="50">
        <f t="shared" ca="1" si="1"/>
        <v>0</v>
      </c>
      <c r="T13" s="50">
        <f t="shared" ca="1" si="1"/>
        <v>0</v>
      </c>
      <c r="U13" s="50">
        <f t="shared" ca="1" si="1"/>
        <v>0</v>
      </c>
      <c r="V13" s="51">
        <f t="shared" ca="1" si="2"/>
        <v>0</v>
      </c>
      <c r="W13" s="18"/>
      <c r="X13" s="18"/>
    </row>
    <row r="14" spans="1:34" ht="60" customHeight="1">
      <c r="D14" s="34"/>
      <c r="E14" s="17"/>
      <c r="F14" s="11"/>
      <c r="G14" s="53"/>
      <c r="H14" s="53"/>
      <c r="I14" s="40" t="s">
        <v>5</v>
      </c>
      <c r="J14" s="50">
        <f t="shared" ca="1" si="1"/>
        <v>0</v>
      </c>
      <c r="K14" s="50">
        <f t="shared" ca="1" si="1"/>
        <v>0</v>
      </c>
      <c r="L14" s="50">
        <f t="shared" ca="1" si="1"/>
        <v>0</v>
      </c>
      <c r="M14" s="50">
        <f t="shared" ca="1" si="1"/>
        <v>0</v>
      </c>
      <c r="N14" s="50">
        <f t="shared" ca="1" si="1"/>
        <v>0</v>
      </c>
      <c r="O14" s="50">
        <f t="shared" ca="1" si="1"/>
        <v>0</v>
      </c>
      <c r="P14" s="50">
        <f t="shared" ca="1" si="1"/>
        <v>0</v>
      </c>
      <c r="Q14" s="50">
        <f t="shared" ca="1" si="1"/>
        <v>0</v>
      </c>
      <c r="R14" s="50">
        <f t="shared" ca="1" si="1"/>
        <v>0</v>
      </c>
      <c r="S14" s="50">
        <f t="shared" ca="1" si="1"/>
        <v>0</v>
      </c>
      <c r="T14" s="50">
        <f t="shared" ca="1" si="1"/>
        <v>0</v>
      </c>
      <c r="U14" s="50">
        <f t="shared" ca="1" si="1"/>
        <v>0</v>
      </c>
      <c r="V14" s="51">
        <f t="shared" ca="1" si="2"/>
        <v>0</v>
      </c>
      <c r="W14" s="18"/>
      <c r="X14" s="18"/>
    </row>
    <row r="15" spans="1:34" ht="60" customHeight="1" outlineLevel="1">
      <c r="D15" s="34"/>
      <c r="E15" s="17"/>
      <c r="F15" s="11"/>
      <c r="G15" s="53"/>
      <c r="H15" s="53"/>
      <c r="I15" s="40" t="s">
        <v>2</v>
      </c>
      <c r="J15" s="50">
        <f t="shared" ca="1" si="1"/>
        <v>0</v>
      </c>
      <c r="K15" s="50">
        <f t="shared" ca="1" si="1"/>
        <v>0</v>
      </c>
      <c r="L15" s="50">
        <f t="shared" ca="1" si="1"/>
        <v>0</v>
      </c>
      <c r="M15" s="50">
        <f t="shared" ca="1" si="1"/>
        <v>0</v>
      </c>
      <c r="N15" s="50">
        <f t="shared" ca="1" si="1"/>
        <v>0</v>
      </c>
      <c r="O15" s="50">
        <f t="shared" ca="1" si="1"/>
        <v>0</v>
      </c>
      <c r="P15" s="50">
        <f t="shared" ca="1" si="1"/>
        <v>0</v>
      </c>
      <c r="Q15" s="50">
        <f t="shared" ca="1" si="1"/>
        <v>0</v>
      </c>
      <c r="R15" s="50">
        <f t="shared" ca="1" si="1"/>
        <v>0</v>
      </c>
      <c r="S15" s="50">
        <f t="shared" ca="1" si="1"/>
        <v>0</v>
      </c>
      <c r="T15" s="50">
        <f t="shared" ca="1" si="1"/>
        <v>0</v>
      </c>
      <c r="U15" s="50">
        <f t="shared" ca="1" si="1"/>
        <v>0</v>
      </c>
      <c r="V15" s="51">
        <f t="shared" ca="1" si="2"/>
        <v>0</v>
      </c>
      <c r="W15" s="18"/>
      <c r="X15" s="18"/>
    </row>
    <row r="16" spans="1:34" ht="60" customHeight="1">
      <c r="D16" s="34"/>
      <c r="E16" s="17"/>
      <c r="F16" s="11"/>
      <c r="G16" s="53"/>
      <c r="H16" s="53"/>
      <c r="I16" s="54" t="s">
        <v>33</v>
      </c>
      <c r="J16" s="50">
        <f ca="1">IFERROR(SUMPRODUCT((unit_price_retail),(month_retail))/1000,0)-SUM(J11:J15)</f>
        <v>0</v>
      </c>
      <c r="K16" s="50">
        <f t="shared" ref="K16:U16" ca="1" si="3">IFERROR(SUMPRODUCT((unit_price_retail),(month_retail))/1000,0)-SUM(K11:K15)</f>
        <v>0</v>
      </c>
      <c r="L16" s="50">
        <f t="shared" ca="1" si="3"/>
        <v>0</v>
      </c>
      <c r="M16" s="50">
        <f t="shared" ca="1" si="3"/>
        <v>0</v>
      </c>
      <c r="N16" s="50">
        <f t="shared" ca="1" si="3"/>
        <v>0</v>
      </c>
      <c r="O16" s="50">
        <f t="shared" ca="1" si="3"/>
        <v>0</v>
      </c>
      <c r="P16" s="50">
        <f t="shared" ca="1" si="3"/>
        <v>0</v>
      </c>
      <c r="Q16" s="50">
        <f t="shared" ca="1" si="3"/>
        <v>0</v>
      </c>
      <c r="R16" s="50">
        <f t="shared" ca="1" si="3"/>
        <v>0</v>
      </c>
      <c r="S16" s="50">
        <f t="shared" ca="1" si="3"/>
        <v>0</v>
      </c>
      <c r="T16" s="50">
        <f t="shared" ca="1" si="3"/>
        <v>0</v>
      </c>
      <c r="U16" s="50">
        <f t="shared" ca="1" si="3"/>
        <v>0</v>
      </c>
      <c r="V16" s="51">
        <f t="shared" ca="1" si="2"/>
        <v>0</v>
      </c>
      <c r="W16" s="18"/>
      <c r="X16" s="18"/>
    </row>
    <row r="17" spans="1:34" ht="60" customHeight="1">
      <c r="B17" s="75">
        <f>B18+20</f>
        <v>57</v>
      </c>
      <c r="D17" s="34"/>
      <c r="E17" s="17"/>
      <c r="F17" s="11"/>
      <c r="G17" s="53"/>
      <c r="H17" s="53"/>
      <c r="I17" s="55" t="s">
        <v>28</v>
      </c>
      <c r="J17" s="56">
        <f ca="1">SUM(J11:J16)</f>
        <v>0</v>
      </c>
      <c r="K17" s="56">
        <f t="shared" ref="K17:U17" ca="1" si="4">SUM(K11:K16)</f>
        <v>0</v>
      </c>
      <c r="L17" s="56">
        <f t="shared" ca="1" si="4"/>
        <v>0</v>
      </c>
      <c r="M17" s="56">
        <f t="shared" ca="1" si="4"/>
        <v>0</v>
      </c>
      <c r="N17" s="56">
        <f t="shared" ca="1" si="4"/>
        <v>0</v>
      </c>
      <c r="O17" s="56">
        <f t="shared" ca="1" si="4"/>
        <v>0</v>
      </c>
      <c r="P17" s="56">
        <f t="shared" ca="1" si="4"/>
        <v>0</v>
      </c>
      <c r="Q17" s="56">
        <f t="shared" ca="1" si="4"/>
        <v>0</v>
      </c>
      <c r="R17" s="56">
        <f t="shared" ca="1" si="4"/>
        <v>0</v>
      </c>
      <c r="S17" s="56">
        <f t="shared" ca="1" si="4"/>
        <v>0</v>
      </c>
      <c r="T17" s="56">
        <f t="shared" ca="1" si="4"/>
        <v>0</v>
      </c>
      <c r="U17" s="56">
        <f t="shared" ca="1" si="4"/>
        <v>0</v>
      </c>
      <c r="V17" s="57">
        <f ca="1">SUM(V11:V16)</f>
        <v>0</v>
      </c>
      <c r="W17" s="18"/>
      <c r="X17" s="18"/>
    </row>
    <row r="18" spans="1:34" s="58" customFormat="1" ht="60" customHeight="1">
      <c r="B18" s="76">
        <f>COUNTIF(B21:B150,"&gt;&lt;")</f>
        <v>37</v>
      </c>
      <c r="C18" s="60"/>
      <c r="D18" s="60"/>
      <c r="E18" s="61"/>
      <c r="G18" s="62"/>
      <c r="H18" s="62"/>
      <c r="I18" s="63"/>
      <c r="J18" s="62">
        <v>3</v>
      </c>
      <c r="K18" s="62">
        <f>J18+1</f>
        <v>4</v>
      </c>
      <c r="L18" s="62">
        <f t="shared" ref="L18:U18" si="5">K18+1</f>
        <v>5</v>
      </c>
      <c r="M18" s="62">
        <f t="shared" si="5"/>
        <v>6</v>
      </c>
      <c r="N18" s="62">
        <f t="shared" si="5"/>
        <v>7</v>
      </c>
      <c r="O18" s="62">
        <f t="shared" si="5"/>
        <v>8</v>
      </c>
      <c r="P18" s="62">
        <f t="shared" si="5"/>
        <v>9</v>
      </c>
      <c r="Q18" s="62">
        <f t="shared" si="5"/>
        <v>10</v>
      </c>
      <c r="R18" s="62">
        <f t="shared" si="5"/>
        <v>11</v>
      </c>
      <c r="S18" s="62">
        <f t="shared" si="5"/>
        <v>12</v>
      </c>
      <c r="T18" s="62">
        <f t="shared" si="5"/>
        <v>13</v>
      </c>
      <c r="U18" s="62">
        <f t="shared" si="5"/>
        <v>14</v>
      </c>
      <c r="V18" s="62"/>
      <c r="W18" s="64"/>
      <c r="X18" s="65"/>
      <c r="Y18" s="62"/>
      <c r="AC18" s="70"/>
      <c r="AD18" s="70"/>
      <c r="AE18" s="70"/>
      <c r="AF18" s="70"/>
      <c r="AG18" s="70"/>
      <c r="AH18" s="70"/>
    </row>
    <row r="19" spans="1:34" ht="80" customHeight="1">
      <c r="A19" s="35" t="s">
        <v>31</v>
      </c>
      <c r="B19" s="36"/>
      <c r="C19" s="35" t="s">
        <v>114</v>
      </c>
      <c r="D19" s="35" t="s">
        <v>6</v>
      </c>
      <c r="E19" s="37" t="s">
        <v>35</v>
      </c>
      <c r="F19" s="35" t="s">
        <v>115</v>
      </c>
      <c r="G19" s="38" t="s">
        <v>8</v>
      </c>
      <c r="H19" s="39" t="s">
        <v>7</v>
      </c>
      <c r="I19" s="39" t="s">
        <v>116</v>
      </c>
      <c r="J19" s="39" t="s">
        <v>121</v>
      </c>
      <c r="K19" s="39" t="s">
        <v>122</v>
      </c>
      <c r="L19" s="39" t="s">
        <v>123</v>
      </c>
      <c r="M19" s="39" t="s">
        <v>124</v>
      </c>
      <c r="N19" s="39" t="s">
        <v>125</v>
      </c>
      <c r="O19" s="39" t="s">
        <v>126</v>
      </c>
      <c r="P19" s="39" t="s">
        <v>127</v>
      </c>
      <c r="Q19" s="39" t="s">
        <v>128</v>
      </c>
      <c r="R19" s="39" t="s">
        <v>129</v>
      </c>
      <c r="S19" s="39" t="s">
        <v>130</v>
      </c>
      <c r="T19" s="39" t="s">
        <v>131</v>
      </c>
      <c r="U19" s="39" t="s">
        <v>132</v>
      </c>
      <c r="V19" s="39" t="s">
        <v>111</v>
      </c>
      <c r="W19" s="39" t="s">
        <v>32</v>
      </c>
      <c r="X19" s="39" t="s">
        <v>117</v>
      </c>
      <c r="Y19" s="38" t="s">
        <v>112</v>
      </c>
      <c r="Z19" s="39" t="s">
        <v>118</v>
      </c>
      <c r="AA19" s="39" t="s">
        <v>119</v>
      </c>
    </row>
    <row r="20" spans="1:34" ht="16.5" customHeight="1">
      <c r="C20" s="34" t="s">
        <v>34</v>
      </c>
      <c r="D20" s="34"/>
      <c r="E20" s="17"/>
      <c r="F20" s="11"/>
    </row>
    <row r="21" spans="1:34" ht="60" customHeight="1">
      <c r="A21" s="40" t="s">
        <v>4</v>
      </c>
      <c r="B21" s="59" t="s">
        <v>4</v>
      </c>
      <c r="C21" s="41">
        <v>100000000323</v>
      </c>
      <c r="D21" s="41">
        <v>663963003237</v>
      </c>
      <c r="E21" s="42" t="s">
        <v>75</v>
      </c>
      <c r="F21" s="15"/>
      <c r="G21" s="43" t="s">
        <v>27</v>
      </c>
      <c r="H21" s="43">
        <v>3</v>
      </c>
      <c r="I21" s="28">
        <v>0</v>
      </c>
      <c r="J21" s="66">
        <v>0</v>
      </c>
      <c r="K21" s="66">
        <v>0</v>
      </c>
      <c r="L21" s="66">
        <v>0</v>
      </c>
      <c r="M21" s="66">
        <v>0</v>
      </c>
      <c r="N21" s="66">
        <v>0</v>
      </c>
      <c r="O21" s="66">
        <v>0</v>
      </c>
      <c r="P21" s="66">
        <v>0</v>
      </c>
      <c r="Q21" s="66">
        <v>0</v>
      </c>
      <c r="R21" s="66">
        <v>0</v>
      </c>
      <c r="S21" s="66">
        <v>0</v>
      </c>
      <c r="T21" s="66">
        <v>0</v>
      </c>
      <c r="U21" s="66">
        <v>0</v>
      </c>
      <c r="V21" s="67">
        <f>SUM(J21:U21)</f>
        <v>0</v>
      </c>
      <c r="W21" s="78" t="str">
        <f ca="1">IFERROR(IF(OFFSET(INDEX(#REF!,1,MATCH(#REF!,#REF!,0)),1,4)&gt;1,VLOOKUP($C21,#REF!,HLOOKUP(#REF!,#REF!,2,0),0),VLOOKUP($C21,#REF!,HLOOKUP(#REF!,#REF!,2,0)+1,0))," ")</f>
        <v xml:space="preserve"> </v>
      </c>
      <c r="X21" s="78" t="str">
        <f t="shared" ref="X21:X66" ca="1" si="6">IFERROR(W21*(1-$J$4)," ")</f>
        <v xml:space="preserve"> </v>
      </c>
      <c r="Y21" s="79" t="str">
        <f ca="1">IF(AND(C21=" ",C20&lt;&gt;" "),"TOTAL",IFERROR(V21*X21," "))</f>
        <v xml:space="preserve"> </v>
      </c>
      <c r="Z21" s="80" t="str">
        <f>IF(AND(C21&lt;&gt;" ",A22&lt;&gt;" ",C22&lt;&gt;" "),SUM($V$21:$V21)-SUM($Z$20:$Z20),IF(AND(C21&lt;&gt;" ",A22=" ",C22=" "),SUM($V$21:$V21)-SUM($Z$20:$Z20),IF(AND(C21=" ",C22=" ",A22=" ",C20&lt;&gt;" "),SUM($V20:$V$21)," ")))</f>
        <v xml:space="preserve"> </v>
      </c>
      <c r="AA21" s="81" t="str">
        <f>IF(AND(C21&lt;&gt;" ",A22&lt;&gt;" ",C22&lt;&gt;" "),SUM($Y$21:$Y21)-SUM($AA$20:$AA20),IF(AND(C21&lt;&gt;" ",A22=" ",C22=" "),SUM($Y$21:$Y21)-SUM($AA$20:$AA20),IF(AND(C21=" ",C22=" ",A22=" ",C20&lt;&gt;" "),SUM($Y20:$Y$21)," ")))</f>
        <v xml:space="preserve"> </v>
      </c>
      <c r="AC21" s="71"/>
      <c r="AD21" s="70" t="str">
        <f>IF(C21&lt;&gt;" ",CONCATENATE($D$4,"/",C21)," ")</f>
        <v>NEW 25/100000000323</v>
      </c>
    </row>
    <row r="22" spans="1:34" ht="60" customHeight="1">
      <c r="A22" s="40" t="s">
        <v>34</v>
      </c>
      <c r="B22" s="59" t="s">
        <v>4</v>
      </c>
      <c r="C22" s="41">
        <v>100000000332</v>
      </c>
      <c r="D22" s="41">
        <v>663963003329</v>
      </c>
      <c r="E22" s="42" t="s">
        <v>74</v>
      </c>
      <c r="F22" s="15"/>
      <c r="G22" s="43" t="s">
        <v>26</v>
      </c>
      <c r="H22" s="43">
        <v>3</v>
      </c>
      <c r="I22" s="28">
        <v>0</v>
      </c>
      <c r="J22" s="66">
        <v>0</v>
      </c>
      <c r="K22" s="66">
        <v>0</v>
      </c>
      <c r="L22" s="66">
        <v>0</v>
      </c>
      <c r="M22" s="66">
        <v>0</v>
      </c>
      <c r="N22" s="66">
        <v>0</v>
      </c>
      <c r="O22" s="66">
        <v>0</v>
      </c>
      <c r="P22" s="66">
        <v>0</v>
      </c>
      <c r="Q22" s="66">
        <v>0</v>
      </c>
      <c r="R22" s="66">
        <v>0</v>
      </c>
      <c r="S22" s="66">
        <v>0</v>
      </c>
      <c r="T22" s="66">
        <v>0</v>
      </c>
      <c r="U22" s="66">
        <v>0</v>
      </c>
      <c r="V22" s="67">
        <f t="shared" ref="V22:V85" si="7">SUM(J22:U22)</f>
        <v>0</v>
      </c>
      <c r="W22" s="78" t="str">
        <f ca="1">IFERROR(IF(OFFSET(INDEX(#REF!,1,MATCH(#REF!,#REF!,0)),1,4)&gt;1,VLOOKUP($C22,#REF!,HLOOKUP(#REF!,#REF!,2,0),0),VLOOKUP($C22,#REF!,HLOOKUP(#REF!,#REF!,2,0)+1,0))," ")</f>
        <v xml:space="preserve"> </v>
      </c>
      <c r="X22" s="78" t="str">
        <f t="shared" ca="1" si="6"/>
        <v xml:space="preserve"> </v>
      </c>
      <c r="Y22" s="79" t="str">
        <f t="shared" ref="Y22:Y66" ca="1" si="8">IF(AND(C22=" ",C21&lt;&gt;" "),"TOTAL",IFERROR(V22*X22," "))</f>
        <v xml:space="preserve"> </v>
      </c>
      <c r="Z22" s="80" t="str">
        <f>IF(AND(C22&lt;&gt;" ",A23&lt;&gt;" ",C23&lt;&gt;" "),SUM($V$21:$V22)-SUM($Z$20:$Z21),IF(AND(C22&lt;&gt;" ",A23=" ",C23=" "),SUM($V$21:$V22)-SUM($Z$20:$Z21),IF(AND(C22=" ",C23=" ",A23=" ",C21&lt;&gt;" "),SUM($V21:$V$21)," ")))</f>
        <v xml:space="preserve"> </v>
      </c>
      <c r="AA22" s="81" t="str">
        <f>IF(AND(C22&lt;&gt;" ",A23&lt;&gt;" ",C23&lt;&gt;" "),SUM($Y$21:$Y22)-SUM($AA$20:$AA21),IF(AND(C22&lt;&gt;" ",A23=" ",C23=" "),SUM($Y$21:$Y22)-SUM($AA$20:$AA21),IF(AND(C22=" ",C23=" ",A23=" ",C21&lt;&gt;" "),SUM($Y21:$Y$21)," ")))</f>
        <v xml:space="preserve"> </v>
      </c>
      <c r="AC22" s="71"/>
      <c r="AD22" s="70" t="str">
        <f t="shared" ref="AD22:AD85" si="9">IF(C22&lt;&gt;" ",CONCATENATE($D$4,"/",C22)," ")</f>
        <v>NEW 25/100000000332</v>
      </c>
    </row>
    <row r="23" spans="1:34" ht="60" customHeight="1">
      <c r="A23" s="40" t="s">
        <v>34</v>
      </c>
      <c r="B23" s="59" t="s">
        <v>4</v>
      </c>
      <c r="C23" s="41">
        <v>100000000333</v>
      </c>
      <c r="D23" s="41">
        <v>663963003336</v>
      </c>
      <c r="E23" s="42" t="s">
        <v>73</v>
      </c>
      <c r="F23" s="15"/>
      <c r="G23" s="43" t="s">
        <v>10</v>
      </c>
      <c r="H23" s="43">
        <v>3</v>
      </c>
      <c r="I23" s="28">
        <v>0</v>
      </c>
      <c r="J23" s="66">
        <v>0</v>
      </c>
      <c r="K23" s="66">
        <v>0</v>
      </c>
      <c r="L23" s="66">
        <v>0</v>
      </c>
      <c r="M23" s="66">
        <v>0</v>
      </c>
      <c r="N23" s="66">
        <v>0</v>
      </c>
      <c r="O23" s="66">
        <v>0</v>
      </c>
      <c r="P23" s="66">
        <v>0</v>
      </c>
      <c r="Q23" s="66">
        <v>0</v>
      </c>
      <c r="R23" s="66">
        <v>0</v>
      </c>
      <c r="S23" s="66">
        <v>0</v>
      </c>
      <c r="T23" s="66">
        <v>0</v>
      </c>
      <c r="U23" s="66">
        <v>0</v>
      </c>
      <c r="V23" s="67">
        <f t="shared" si="7"/>
        <v>0</v>
      </c>
      <c r="W23" s="78" t="str">
        <f ca="1">IFERROR(IF(OFFSET(INDEX(#REF!,1,MATCH(#REF!,#REF!,0)),1,4)&gt;1,VLOOKUP($C23,#REF!,HLOOKUP(#REF!,#REF!,2,0),0),VLOOKUP($C23,#REF!,HLOOKUP(#REF!,#REF!,2,0)+1,0))," ")</f>
        <v xml:space="preserve"> </v>
      </c>
      <c r="X23" s="78" t="str">
        <f t="shared" ca="1" si="6"/>
        <v xml:space="preserve"> </v>
      </c>
      <c r="Y23" s="79" t="str">
        <f t="shared" ca="1" si="8"/>
        <v xml:space="preserve"> </v>
      </c>
      <c r="Z23" s="80" t="str">
        <f>IF(AND(C23&lt;&gt;" ",A24&lt;&gt;" ",C24&lt;&gt;" "),SUM($V$21:$V23)-SUM($Z$20:$Z22),IF(AND(C23&lt;&gt;" ",A24=" ",C24=" "),SUM($V$21:$V23)-SUM($Z$20:$Z22),IF(AND(C23=" ",C24=" ",A24=" ",C22&lt;&gt;" "),SUM($V$21:$V22)," ")))</f>
        <v xml:space="preserve"> </v>
      </c>
      <c r="AA23" s="81" t="str">
        <f>IF(AND(C23&lt;&gt;" ",A24&lt;&gt;" ",C24&lt;&gt;" "),SUM($Y$21:$Y23)-SUM($AA$20:$AA22),IF(AND(C23&lt;&gt;" ",A24=" ",C24=" "),SUM($Y$21:$Y23)-SUM($AA$20:$AA22),IF(AND(C23=" ",C24=" ",A24=" ",C22&lt;&gt;" "),SUM($Y$21:$Y22)," ")))</f>
        <v xml:space="preserve"> </v>
      </c>
      <c r="AC23" s="71"/>
      <c r="AD23" s="70" t="str">
        <f t="shared" si="9"/>
        <v>NEW 25/100000000333</v>
      </c>
    </row>
    <row r="24" spans="1:34" ht="60" customHeight="1">
      <c r="A24" s="40" t="s">
        <v>34</v>
      </c>
      <c r="B24" s="59" t="s">
        <v>4</v>
      </c>
      <c r="C24" s="41">
        <v>100000000334</v>
      </c>
      <c r="D24" s="41">
        <v>663963003343</v>
      </c>
      <c r="E24" s="42" t="s">
        <v>72</v>
      </c>
      <c r="F24" s="15"/>
      <c r="G24" s="43" t="s">
        <v>13</v>
      </c>
      <c r="H24" s="43">
        <v>3</v>
      </c>
      <c r="I24" s="28">
        <v>0</v>
      </c>
      <c r="J24" s="66">
        <v>0</v>
      </c>
      <c r="K24" s="66">
        <v>0</v>
      </c>
      <c r="L24" s="66">
        <v>0</v>
      </c>
      <c r="M24" s="66">
        <v>0</v>
      </c>
      <c r="N24" s="66">
        <v>0</v>
      </c>
      <c r="O24" s="66">
        <v>0</v>
      </c>
      <c r="P24" s="66">
        <v>0</v>
      </c>
      <c r="Q24" s="66">
        <v>0</v>
      </c>
      <c r="R24" s="66">
        <v>0</v>
      </c>
      <c r="S24" s="66">
        <v>0</v>
      </c>
      <c r="T24" s="66">
        <v>0</v>
      </c>
      <c r="U24" s="66">
        <v>0</v>
      </c>
      <c r="V24" s="67">
        <f t="shared" si="7"/>
        <v>0</v>
      </c>
      <c r="W24" s="78" t="str">
        <f ca="1">IFERROR(IF(OFFSET(INDEX(#REF!,1,MATCH(#REF!,#REF!,0)),1,4)&gt;1,VLOOKUP($C24,#REF!,HLOOKUP(#REF!,#REF!,2,0),0),VLOOKUP($C24,#REF!,HLOOKUP(#REF!,#REF!,2,0)+1,0))," ")</f>
        <v xml:space="preserve"> </v>
      </c>
      <c r="X24" s="78" t="str">
        <f t="shared" ca="1" si="6"/>
        <v xml:space="preserve"> </v>
      </c>
      <c r="Y24" s="79" t="str">
        <f t="shared" ca="1" si="8"/>
        <v xml:space="preserve"> </v>
      </c>
      <c r="Z24" s="80" t="str">
        <f>IF(AND(C24&lt;&gt;" ",A25&lt;&gt;" ",C25&lt;&gt;" "),SUM($V$21:$V24)-SUM($Z$20:$Z23),IF(AND(C24&lt;&gt;" ",A25=" ",C25=" "),SUM($V$21:$V24)-SUM($Z$20:$Z23),IF(AND(C24=" ",C25=" ",A25=" ",C23&lt;&gt;" "),SUM($V$21:$V23)," ")))</f>
        <v xml:space="preserve"> </v>
      </c>
      <c r="AA24" s="81" t="str">
        <f>IF(AND(C24&lt;&gt;" ",A25&lt;&gt;" ",C25&lt;&gt;" "),SUM($Y$21:$Y24)-SUM($AA$20:$AA23),IF(AND(C24&lt;&gt;" ",A25=" ",C25=" "),SUM($Y$21:$Y24)-SUM($AA$20:$AA23),IF(AND(C24=" ",C25=" ",A25=" ",C23&lt;&gt;" "),SUM($Y$21:$Y23)," ")))</f>
        <v xml:space="preserve"> </v>
      </c>
      <c r="AC24" s="71"/>
      <c r="AD24" s="70" t="str">
        <f t="shared" si="9"/>
        <v>NEW 25/100000000334</v>
      </c>
    </row>
    <row r="25" spans="1:34" ht="60" customHeight="1">
      <c r="A25" s="40" t="s">
        <v>34</v>
      </c>
      <c r="B25" s="59" t="s">
        <v>4</v>
      </c>
      <c r="C25" s="41">
        <v>100000000338</v>
      </c>
      <c r="D25" s="41">
        <v>663963003381</v>
      </c>
      <c r="E25" s="42" t="s">
        <v>71</v>
      </c>
      <c r="F25" s="15"/>
      <c r="G25" s="43" t="s">
        <v>67</v>
      </c>
      <c r="H25" s="43">
        <v>3</v>
      </c>
      <c r="I25" s="28">
        <v>0</v>
      </c>
      <c r="J25" s="66">
        <v>0</v>
      </c>
      <c r="K25" s="66">
        <v>0</v>
      </c>
      <c r="L25" s="66">
        <v>0</v>
      </c>
      <c r="M25" s="66">
        <v>0</v>
      </c>
      <c r="N25" s="66">
        <v>0</v>
      </c>
      <c r="O25" s="66">
        <v>0</v>
      </c>
      <c r="P25" s="66">
        <v>0</v>
      </c>
      <c r="Q25" s="66">
        <v>0</v>
      </c>
      <c r="R25" s="66">
        <v>0</v>
      </c>
      <c r="S25" s="66">
        <v>0</v>
      </c>
      <c r="T25" s="66">
        <v>0</v>
      </c>
      <c r="U25" s="66">
        <v>0</v>
      </c>
      <c r="V25" s="67">
        <f t="shared" si="7"/>
        <v>0</v>
      </c>
      <c r="W25" s="78" t="str">
        <f ca="1">IFERROR(IF(OFFSET(INDEX(#REF!,1,MATCH(#REF!,#REF!,0)),1,4)&gt;1,VLOOKUP($C25,#REF!,HLOOKUP(#REF!,#REF!,2,0),0),VLOOKUP($C25,#REF!,HLOOKUP(#REF!,#REF!,2,0)+1,0))," ")</f>
        <v xml:space="preserve"> </v>
      </c>
      <c r="X25" s="78" t="str">
        <f t="shared" ca="1" si="6"/>
        <v xml:space="preserve"> </v>
      </c>
      <c r="Y25" s="79" t="str">
        <f t="shared" ca="1" si="8"/>
        <v xml:space="preserve"> </v>
      </c>
      <c r="Z25" s="80" t="str">
        <f>IF(AND(C25&lt;&gt;" ",A26&lt;&gt;" ",C26&lt;&gt;" "),SUM($V$21:$V25)-SUM($Z$20:$Z24),IF(AND(C25&lt;&gt;" ",A26=" ",C26=" "),SUM($V$21:$V25)-SUM($Z$20:$Z24),IF(AND(C25=" ",C26=" ",A26=" ",C24&lt;&gt;" "),SUM($V$21:$V24)," ")))</f>
        <v xml:space="preserve"> </v>
      </c>
      <c r="AA25" s="81" t="str">
        <f>IF(AND(C25&lt;&gt;" ",A26&lt;&gt;" ",C26&lt;&gt;" "),SUM($Y$21:$Y25)-SUM($AA$20:$AA24),IF(AND(C25&lt;&gt;" ",A26=" ",C26=" "),SUM($Y$21:$Y25)-SUM($AA$20:$AA24),IF(AND(C25=" ",C26=" ",A26=" ",C24&lt;&gt;" "),SUM($Y$21:$Y24)," ")))</f>
        <v xml:space="preserve"> </v>
      </c>
      <c r="AC25" s="71"/>
      <c r="AD25" s="70" t="str">
        <f t="shared" si="9"/>
        <v>NEW 25/100000000338</v>
      </c>
    </row>
    <row r="26" spans="1:34" ht="60" customHeight="1">
      <c r="A26" s="40" t="s">
        <v>34</v>
      </c>
      <c r="B26" s="59" t="s">
        <v>4</v>
      </c>
      <c r="C26" s="41">
        <v>100000000339</v>
      </c>
      <c r="D26" s="41">
        <v>663963003398</v>
      </c>
      <c r="E26" s="42" t="s">
        <v>70</v>
      </c>
      <c r="F26" s="15"/>
      <c r="G26" s="43" t="s">
        <v>68</v>
      </c>
      <c r="H26" s="43">
        <v>12</v>
      </c>
      <c r="I26" s="28">
        <v>0</v>
      </c>
      <c r="J26" s="66">
        <v>0</v>
      </c>
      <c r="K26" s="66">
        <v>0</v>
      </c>
      <c r="L26" s="66">
        <v>0</v>
      </c>
      <c r="M26" s="66">
        <v>0</v>
      </c>
      <c r="N26" s="66">
        <v>0</v>
      </c>
      <c r="O26" s="66">
        <v>0</v>
      </c>
      <c r="P26" s="66">
        <v>0</v>
      </c>
      <c r="Q26" s="66">
        <v>0</v>
      </c>
      <c r="R26" s="66">
        <v>0</v>
      </c>
      <c r="S26" s="66">
        <v>0</v>
      </c>
      <c r="T26" s="66">
        <v>0</v>
      </c>
      <c r="U26" s="66">
        <v>0</v>
      </c>
      <c r="V26" s="67">
        <f t="shared" si="7"/>
        <v>0</v>
      </c>
      <c r="W26" s="78" t="str">
        <f ca="1">IFERROR(IF(OFFSET(INDEX(#REF!,1,MATCH(#REF!,#REF!,0)),1,4)&gt;1,VLOOKUP($C26,#REF!,HLOOKUP(#REF!,#REF!,2,0),0),VLOOKUP($C26,#REF!,HLOOKUP(#REF!,#REF!,2,0)+1,0))," ")</f>
        <v xml:space="preserve"> </v>
      </c>
      <c r="X26" s="78" t="str">
        <f t="shared" ca="1" si="6"/>
        <v xml:space="preserve"> </v>
      </c>
      <c r="Y26" s="79" t="str">
        <f t="shared" ca="1" si="8"/>
        <v xml:space="preserve"> </v>
      </c>
      <c r="Z26" s="80" t="str">
        <f>IF(AND(C26&lt;&gt;" ",A27&lt;&gt;" ",C27&lt;&gt;" "),SUM($V$21:$V26)-SUM($Z$20:$Z25),IF(AND(C26&lt;&gt;" ",A27=" ",C27=" "),SUM($V$21:$V26)-SUM($Z$20:$Z25),IF(AND(C26=" ",C27=" ",A27=" ",C25&lt;&gt;" "),SUM($V$21:$V25)," ")))</f>
        <v xml:space="preserve"> </v>
      </c>
      <c r="AA26" s="81" t="str">
        <f>IF(AND(C26&lt;&gt;" ",A27&lt;&gt;" ",C27&lt;&gt;" "),SUM($Y$21:$Y26)-SUM($AA$20:$AA25),IF(AND(C26&lt;&gt;" ",A27=" ",C27=" "),SUM($Y$21:$Y26)-SUM($AA$20:$AA25),IF(AND(C26=" ",C27=" ",A27=" ",C25&lt;&gt;" "),SUM($Y$21:$Y25)," ")))</f>
        <v xml:space="preserve"> </v>
      </c>
      <c r="AB26" s="27"/>
      <c r="AC26" s="71"/>
      <c r="AD26" s="70" t="str">
        <f t="shared" si="9"/>
        <v>NEW 25/100000000339</v>
      </c>
    </row>
    <row r="27" spans="1:34" ht="60" customHeight="1">
      <c r="A27" s="40" t="s">
        <v>34</v>
      </c>
      <c r="B27" s="59" t="s">
        <v>4</v>
      </c>
      <c r="C27" s="41">
        <v>100000000341</v>
      </c>
      <c r="D27" s="41">
        <v>663963003411</v>
      </c>
      <c r="E27" s="42" t="s">
        <v>69</v>
      </c>
      <c r="F27" s="15"/>
      <c r="G27" s="43" t="s">
        <v>67</v>
      </c>
      <c r="H27" s="43">
        <v>3</v>
      </c>
      <c r="I27" s="28">
        <v>0</v>
      </c>
      <c r="J27" s="66">
        <v>0</v>
      </c>
      <c r="K27" s="66">
        <v>0</v>
      </c>
      <c r="L27" s="66">
        <v>0</v>
      </c>
      <c r="M27" s="66">
        <v>0</v>
      </c>
      <c r="N27" s="66">
        <v>0</v>
      </c>
      <c r="O27" s="66">
        <v>0</v>
      </c>
      <c r="P27" s="66">
        <v>0</v>
      </c>
      <c r="Q27" s="66">
        <v>0</v>
      </c>
      <c r="R27" s="66">
        <v>0</v>
      </c>
      <c r="S27" s="66">
        <v>0</v>
      </c>
      <c r="T27" s="66">
        <v>0</v>
      </c>
      <c r="U27" s="66">
        <v>0</v>
      </c>
      <c r="V27" s="67">
        <f t="shared" si="7"/>
        <v>0</v>
      </c>
      <c r="W27" s="78" t="str">
        <f ca="1">IFERROR(IF(OFFSET(INDEX(#REF!,1,MATCH(#REF!,#REF!,0)),1,4)&gt;1,VLOOKUP($C27,#REF!,HLOOKUP(#REF!,#REF!,2,0),0),VLOOKUP($C27,#REF!,HLOOKUP(#REF!,#REF!,2,0)+1,0))," ")</f>
        <v xml:space="preserve"> </v>
      </c>
      <c r="X27" s="78" t="str">
        <f t="shared" ca="1" si="6"/>
        <v xml:space="preserve"> </v>
      </c>
      <c r="Y27" s="79" t="str">
        <f t="shared" ca="1" si="8"/>
        <v xml:space="preserve"> </v>
      </c>
      <c r="Z27" s="80">
        <f>IF(AND(C27&lt;&gt;" ",A28&lt;&gt;" ",C28&lt;&gt;" "),SUM($V$21:$V27)-SUM($Z$20:$Z26),IF(AND(C27&lt;&gt;" ",A28=" ",C28=" "),SUM($V$21:$V27)-SUM($Z$20:$Z26),IF(AND(C27=" ",C28=" ",A28=" ",C26&lt;&gt;" "),SUM($V$21:$V26)," ")))</f>
        <v>0</v>
      </c>
      <c r="AA27" s="81">
        <f ca="1">IF(AND(C27&lt;&gt;" ",A28&lt;&gt;" ",C28&lt;&gt;" "),SUM($Y$21:$Y27)-SUM($AA$20:$AA26),IF(AND(C27&lt;&gt;" ",A28=" ",C28=" "),SUM($Y$21:$Y27)-SUM($AA$20:$AA26),IF(AND(C27=" ",C28=" ",A28=" ",C26&lt;&gt;" "),SUM($Y$21:$Y26)," ")))</f>
        <v>0</v>
      </c>
      <c r="AB27" s="27"/>
      <c r="AC27" s="71"/>
      <c r="AD27" s="70" t="str">
        <f t="shared" si="9"/>
        <v>NEW 25/100000000341</v>
      </c>
    </row>
    <row r="28" spans="1:34" ht="60" customHeight="1">
      <c r="A28" s="40" t="s">
        <v>1</v>
      </c>
      <c r="B28" s="59" t="s">
        <v>1</v>
      </c>
      <c r="C28" s="41">
        <v>100000000221</v>
      </c>
      <c r="D28" s="41">
        <v>663963002216</v>
      </c>
      <c r="E28" s="42" t="s">
        <v>66</v>
      </c>
      <c r="F28" s="15"/>
      <c r="G28" s="43" t="s">
        <v>24</v>
      </c>
      <c r="H28" s="43">
        <v>6</v>
      </c>
      <c r="I28" s="28">
        <v>0</v>
      </c>
      <c r="J28" s="66">
        <v>0</v>
      </c>
      <c r="K28" s="66">
        <v>0</v>
      </c>
      <c r="L28" s="66">
        <v>0</v>
      </c>
      <c r="M28" s="66">
        <v>0</v>
      </c>
      <c r="N28" s="66">
        <v>0</v>
      </c>
      <c r="O28" s="66">
        <v>0</v>
      </c>
      <c r="P28" s="66">
        <v>0</v>
      </c>
      <c r="Q28" s="66">
        <v>0</v>
      </c>
      <c r="R28" s="66">
        <v>0</v>
      </c>
      <c r="S28" s="66">
        <v>0</v>
      </c>
      <c r="T28" s="66">
        <v>0</v>
      </c>
      <c r="U28" s="66">
        <v>0</v>
      </c>
      <c r="V28" s="67">
        <f t="shared" si="7"/>
        <v>0</v>
      </c>
      <c r="W28" s="78" t="str">
        <f ca="1">IFERROR(IF(OFFSET(INDEX(#REF!,1,MATCH(#REF!,#REF!,0)),1,4)&gt;1,VLOOKUP($C28,#REF!,HLOOKUP(#REF!,#REF!,2,0),0),VLOOKUP($C28,#REF!,HLOOKUP(#REF!,#REF!,2,0)+1,0))," ")</f>
        <v xml:space="preserve"> </v>
      </c>
      <c r="X28" s="78" t="str">
        <f t="shared" ca="1" si="6"/>
        <v xml:space="preserve"> </v>
      </c>
      <c r="Y28" s="79" t="str">
        <f t="shared" ca="1" si="8"/>
        <v xml:space="preserve"> </v>
      </c>
      <c r="Z28" s="80" t="str">
        <f>IF(AND(C28&lt;&gt;" ",A29&lt;&gt;" ",C29&lt;&gt;" "),SUM($V$21:$V28)-SUM($Z$20:$Z27),IF(AND(C28&lt;&gt;" ",A29=" ",C29=" "),SUM($V$21:$V28)-SUM($Z$20:$Z27),IF(AND(C28=" ",C29=" ",A29=" ",C27&lt;&gt;" "),SUM($V$21:$V27)," ")))</f>
        <v xml:space="preserve"> </v>
      </c>
      <c r="AA28" s="81" t="str">
        <f>IF(AND(C28&lt;&gt;" ",A29&lt;&gt;" ",C29&lt;&gt;" "),SUM($Y$21:$Y28)-SUM($AA$20:$AA27),IF(AND(C28&lt;&gt;" ",A29=" ",C29=" "),SUM($Y$21:$Y28)-SUM($AA$20:$AA27),IF(AND(C28=" ",C29=" ",A29=" ",C27&lt;&gt;" "),SUM($Y$21:$Y27)," ")))</f>
        <v xml:space="preserve"> </v>
      </c>
      <c r="AC28" s="71"/>
      <c r="AD28" s="70" t="str">
        <f t="shared" si="9"/>
        <v>NEW 25/100000000221</v>
      </c>
    </row>
    <row r="29" spans="1:34" ht="60" customHeight="1">
      <c r="A29" s="40" t="s">
        <v>34</v>
      </c>
      <c r="B29" s="59" t="s">
        <v>1</v>
      </c>
      <c r="C29" s="41">
        <v>100000000222</v>
      </c>
      <c r="D29" s="41">
        <v>663963002223</v>
      </c>
      <c r="E29" s="42" t="s">
        <v>65</v>
      </c>
      <c r="F29" s="15"/>
      <c r="G29" s="43" t="s">
        <v>10</v>
      </c>
      <c r="H29" s="43">
        <v>3</v>
      </c>
      <c r="I29" s="28">
        <v>0</v>
      </c>
      <c r="J29" s="66">
        <v>0</v>
      </c>
      <c r="K29" s="66">
        <v>0</v>
      </c>
      <c r="L29" s="66">
        <v>0</v>
      </c>
      <c r="M29" s="66">
        <v>0</v>
      </c>
      <c r="N29" s="66">
        <v>0</v>
      </c>
      <c r="O29" s="66">
        <v>0</v>
      </c>
      <c r="P29" s="66">
        <v>0</v>
      </c>
      <c r="Q29" s="66">
        <v>0</v>
      </c>
      <c r="R29" s="66">
        <v>0</v>
      </c>
      <c r="S29" s="66">
        <v>0</v>
      </c>
      <c r="T29" s="66">
        <v>0</v>
      </c>
      <c r="U29" s="66">
        <v>0</v>
      </c>
      <c r="V29" s="67">
        <f t="shared" si="7"/>
        <v>0</v>
      </c>
      <c r="W29" s="78" t="str">
        <f ca="1">IFERROR(IF(OFFSET(INDEX(#REF!,1,MATCH(#REF!,#REF!,0)),1,4)&gt;1,VLOOKUP($C29,#REF!,HLOOKUP(#REF!,#REF!,2,0),0),VLOOKUP($C29,#REF!,HLOOKUP(#REF!,#REF!,2,0)+1,0))," ")</f>
        <v xml:space="preserve"> </v>
      </c>
      <c r="X29" s="78" t="str">
        <f t="shared" ca="1" si="6"/>
        <v xml:space="preserve"> </v>
      </c>
      <c r="Y29" s="79" t="str">
        <f t="shared" ca="1" si="8"/>
        <v xml:space="preserve"> </v>
      </c>
      <c r="Z29" s="80" t="str">
        <f>IF(AND(C29&lt;&gt;" ",A30&lt;&gt;" ",C30&lt;&gt;" "),SUM($V$21:$V29)-SUM($Z$20:$Z28),IF(AND(C29&lt;&gt;" ",A30=" ",C30=" "),SUM($V$21:$V29)-SUM($Z$20:$Z28),IF(AND(C29=" ",C30=" ",A30=" ",C28&lt;&gt;" "),SUM($V$21:$V28)," ")))</f>
        <v xml:space="preserve"> </v>
      </c>
      <c r="AA29" s="81" t="str">
        <f>IF(AND(C29&lt;&gt;" ",A30&lt;&gt;" ",C30&lt;&gt;" "),SUM($Y$21:$Y29)-SUM($AA$20:$AA28),IF(AND(C29&lt;&gt;" ",A30=" ",C30=" "),SUM($Y$21:$Y29)-SUM($AA$20:$AA28),IF(AND(C29=" ",C30=" ",A30=" ",C28&lt;&gt;" "),SUM($Y$21:$Y28)," ")))</f>
        <v xml:space="preserve"> </v>
      </c>
      <c r="AC29" s="71"/>
      <c r="AD29" s="70" t="str">
        <f t="shared" si="9"/>
        <v>NEW 25/100000000222</v>
      </c>
    </row>
    <row r="30" spans="1:34" ht="60" customHeight="1">
      <c r="A30" s="40" t="s">
        <v>34</v>
      </c>
      <c r="B30" s="59" t="s">
        <v>1</v>
      </c>
      <c r="C30" s="41">
        <v>100000000223</v>
      </c>
      <c r="D30" s="41">
        <v>663963002230</v>
      </c>
      <c r="E30" s="42" t="s">
        <v>64</v>
      </c>
      <c r="F30" s="15"/>
      <c r="G30" s="43" t="s">
        <v>20</v>
      </c>
      <c r="H30" s="43">
        <v>6</v>
      </c>
      <c r="I30" s="28">
        <v>0</v>
      </c>
      <c r="J30" s="66">
        <v>0</v>
      </c>
      <c r="K30" s="66">
        <v>0</v>
      </c>
      <c r="L30" s="66">
        <v>0</v>
      </c>
      <c r="M30" s="66">
        <v>0</v>
      </c>
      <c r="N30" s="66">
        <v>0</v>
      </c>
      <c r="O30" s="66">
        <v>0</v>
      </c>
      <c r="P30" s="66">
        <v>0</v>
      </c>
      <c r="Q30" s="66">
        <v>0</v>
      </c>
      <c r="R30" s="66">
        <v>0</v>
      </c>
      <c r="S30" s="66">
        <v>0</v>
      </c>
      <c r="T30" s="66">
        <v>0</v>
      </c>
      <c r="U30" s="66">
        <v>0</v>
      </c>
      <c r="V30" s="67">
        <f t="shared" si="7"/>
        <v>0</v>
      </c>
      <c r="W30" s="78" t="str">
        <f ca="1">IFERROR(IF(OFFSET(INDEX(#REF!,1,MATCH(#REF!,#REF!,0)),1,4)&gt;1,VLOOKUP($C30,#REF!,HLOOKUP(#REF!,#REF!,2,0),0),VLOOKUP($C30,#REF!,HLOOKUP(#REF!,#REF!,2,0)+1,0))," ")</f>
        <v xml:space="preserve"> </v>
      </c>
      <c r="X30" s="78" t="str">
        <f t="shared" ca="1" si="6"/>
        <v xml:space="preserve"> </v>
      </c>
      <c r="Y30" s="79" t="str">
        <f t="shared" ca="1" si="8"/>
        <v xml:space="preserve"> </v>
      </c>
      <c r="Z30" s="80" t="str">
        <f>IF(AND(C30&lt;&gt;" ",A31&lt;&gt;" ",C31&lt;&gt;" "),SUM($V$21:$V30)-SUM($Z$20:$Z29),IF(AND(C30&lt;&gt;" ",A31=" ",C31=" "),SUM($V$21:$V30)-SUM($Z$20:$Z29),IF(AND(C30=" ",C31=" ",A31=" ",C29&lt;&gt;" "),SUM($V$21:$V29)," ")))</f>
        <v xml:space="preserve"> </v>
      </c>
      <c r="AA30" s="81" t="str">
        <f>IF(AND(C30&lt;&gt;" ",A31&lt;&gt;" ",C31&lt;&gt;" "),SUM($Y$21:$Y30)-SUM($AA$20:$AA29),IF(AND(C30&lt;&gt;" ",A31=" ",C31=" "),SUM($Y$21:$Y30)-SUM($AA$20:$AA29),IF(AND(C30=" ",C31=" ",A31=" ",C29&lt;&gt;" "),SUM($Y$21:$Y29)," ")))</f>
        <v xml:space="preserve"> </v>
      </c>
      <c r="AC30" s="71"/>
      <c r="AD30" s="70" t="str">
        <f t="shared" si="9"/>
        <v>NEW 25/100000000223</v>
      </c>
    </row>
    <row r="31" spans="1:34" ht="60" customHeight="1">
      <c r="A31" s="40" t="s">
        <v>34</v>
      </c>
      <c r="B31" s="59" t="s">
        <v>1</v>
      </c>
      <c r="C31" s="41">
        <v>100000000229</v>
      </c>
      <c r="D31" s="41">
        <v>663963002292</v>
      </c>
      <c r="E31" s="42" t="s">
        <v>63</v>
      </c>
      <c r="F31" s="15"/>
      <c r="G31" s="43" t="s">
        <v>10</v>
      </c>
      <c r="H31" s="43">
        <v>3</v>
      </c>
      <c r="I31" s="28">
        <v>0</v>
      </c>
      <c r="J31" s="66">
        <v>0</v>
      </c>
      <c r="K31" s="66">
        <v>0</v>
      </c>
      <c r="L31" s="66">
        <v>0</v>
      </c>
      <c r="M31" s="66">
        <v>0</v>
      </c>
      <c r="N31" s="66">
        <v>0</v>
      </c>
      <c r="O31" s="66">
        <v>0</v>
      </c>
      <c r="P31" s="66">
        <v>0</v>
      </c>
      <c r="Q31" s="66">
        <v>0</v>
      </c>
      <c r="R31" s="66">
        <v>0</v>
      </c>
      <c r="S31" s="66">
        <v>0</v>
      </c>
      <c r="T31" s="66">
        <v>0</v>
      </c>
      <c r="U31" s="66">
        <v>0</v>
      </c>
      <c r="V31" s="67">
        <f t="shared" si="7"/>
        <v>0</v>
      </c>
      <c r="W31" s="78" t="str">
        <f ca="1">IFERROR(IF(OFFSET(INDEX(#REF!,1,MATCH(#REF!,#REF!,0)),1,4)&gt;1,VLOOKUP($C31,#REF!,HLOOKUP(#REF!,#REF!,2,0),0),VLOOKUP($C31,#REF!,HLOOKUP(#REF!,#REF!,2,0)+1,0))," ")</f>
        <v xml:space="preserve"> </v>
      </c>
      <c r="X31" s="78" t="str">
        <f t="shared" ca="1" si="6"/>
        <v xml:space="preserve"> </v>
      </c>
      <c r="Y31" s="79" t="str">
        <f t="shared" ca="1" si="8"/>
        <v xml:space="preserve"> </v>
      </c>
      <c r="Z31" s="80" t="str">
        <f>IF(AND(C31&lt;&gt;" ",A32&lt;&gt;" ",C32&lt;&gt;" "),SUM($V$21:$V31)-SUM($Z$20:$Z30),IF(AND(C31&lt;&gt;" ",A32=" ",C32=" "),SUM($V$21:$V31)-SUM($Z$20:$Z30),IF(AND(C31=" ",C32=" ",A32=" ",C30&lt;&gt;" "),SUM($V$21:$V30)," ")))</f>
        <v xml:space="preserve"> </v>
      </c>
      <c r="AA31" s="81" t="str">
        <f>IF(AND(C31&lt;&gt;" ",A32&lt;&gt;" ",C32&lt;&gt;" "),SUM($Y$21:$Y31)-SUM($AA$20:$AA30),IF(AND(C31&lt;&gt;" ",A32=" ",C32=" "),SUM($Y$21:$Y31)-SUM($AA$20:$AA30),IF(AND(C31=" ",C32=" ",A32=" ",C30&lt;&gt;" "),SUM($Y$21:$Y30)," ")))</f>
        <v xml:space="preserve"> </v>
      </c>
      <c r="AC31" s="71"/>
      <c r="AD31" s="70" t="str">
        <f t="shared" si="9"/>
        <v>NEW 25/100000000229</v>
      </c>
    </row>
    <row r="32" spans="1:34" ht="60" customHeight="1">
      <c r="A32" s="40" t="s">
        <v>34</v>
      </c>
      <c r="B32" s="59" t="s">
        <v>1</v>
      </c>
      <c r="C32" s="41">
        <v>100000000233</v>
      </c>
      <c r="D32" s="41">
        <v>663963002339</v>
      </c>
      <c r="E32" s="42" t="s">
        <v>62</v>
      </c>
      <c r="F32" s="15"/>
      <c r="G32" s="43" t="s">
        <v>23</v>
      </c>
      <c r="H32" s="43">
        <v>3</v>
      </c>
      <c r="I32" s="28">
        <v>0</v>
      </c>
      <c r="J32" s="66">
        <v>0</v>
      </c>
      <c r="K32" s="66">
        <v>0</v>
      </c>
      <c r="L32" s="66">
        <v>0</v>
      </c>
      <c r="M32" s="66">
        <v>0</v>
      </c>
      <c r="N32" s="66">
        <v>0</v>
      </c>
      <c r="O32" s="66">
        <v>0</v>
      </c>
      <c r="P32" s="66">
        <v>0</v>
      </c>
      <c r="Q32" s="66">
        <v>0</v>
      </c>
      <c r="R32" s="66">
        <v>0</v>
      </c>
      <c r="S32" s="66">
        <v>0</v>
      </c>
      <c r="T32" s="66">
        <v>0</v>
      </c>
      <c r="U32" s="66">
        <v>0</v>
      </c>
      <c r="V32" s="67">
        <f t="shared" si="7"/>
        <v>0</v>
      </c>
      <c r="W32" s="78" t="str">
        <f ca="1">IFERROR(IF(OFFSET(INDEX(#REF!,1,MATCH(#REF!,#REF!,0)),1,4)&gt;1,VLOOKUP($C32,#REF!,HLOOKUP(#REF!,#REF!,2,0),0),VLOOKUP($C32,#REF!,HLOOKUP(#REF!,#REF!,2,0)+1,0))," ")</f>
        <v xml:space="preserve"> </v>
      </c>
      <c r="X32" s="78" t="str">
        <f t="shared" ca="1" si="6"/>
        <v xml:space="preserve"> </v>
      </c>
      <c r="Y32" s="79" t="str">
        <f t="shared" ca="1" si="8"/>
        <v xml:space="preserve"> </v>
      </c>
      <c r="Z32" s="80" t="str">
        <f>IF(AND(C32&lt;&gt;" ",A33&lt;&gt;" ",C33&lt;&gt;" "),SUM($V$21:$V32)-SUM($Z$20:$Z31),IF(AND(C32&lt;&gt;" ",A33=" ",C33=" "),SUM($V$21:$V32)-SUM($Z$20:$Z31),IF(AND(C32=" ",C33=" ",A33=" ",C31&lt;&gt;" "),SUM($V$21:$V31)," ")))</f>
        <v xml:space="preserve"> </v>
      </c>
      <c r="AA32" s="81" t="str">
        <f>IF(AND(C32&lt;&gt;" ",A33&lt;&gt;" ",C33&lt;&gt;" "),SUM($Y$21:$Y32)-SUM($AA$20:$AA31),IF(AND(C32&lt;&gt;" ",A33=" ",C33=" "),SUM($Y$21:$Y32)-SUM($AA$20:$AA31),IF(AND(C32=" ",C33=" ",A33=" ",C31&lt;&gt;" "),SUM($Y$21:$Y31)," ")))</f>
        <v xml:space="preserve"> </v>
      </c>
      <c r="AC32" s="71"/>
      <c r="AD32" s="70" t="str">
        <f t="shared" si="9"/>
        <v>NEW 25/100000000233</v>
      </c>
    </row>
    <row r="33" spans="1:30" ht="60" customHeight="1">
      <c r="A33" s="40" t="s">
        <v>34</v>
      </c>
      <c r="B33" s="59" t="s">
        <v>1</v>
      </c>
      <c r="C33" s="41">
        <v>100000000249</v>
      </c>
      <c r="D33" s="41">
        <v>663963002490</v>
      </c>
      <c r="E33" s="42" t="s">
        <v>61</v>
      </c>
      <c r="F33" s="15"/>
      <c r="G33" s="43" t="s">
        <v>25</v>
      </c>
      <c r="H33" s="43">
        <v>3</v>
      </c>
      <c r="I33" s="28">
        <v>0</v>
      </c>
      <c r="J33" s="66">
        <v>0</v>
      </c>
      <c r="K33" s="66">
        <v>0</v>
      </c>
      <c r="L33" s="66">
        <v>0</v>
      </c>
      <c r="M33" s="66">
        <v>0</v>
      </c>
      <c r="N33" s="66">
        <v>0</v>
      </c>
      <c r="O33" s="66">
        <v>0</v>
      </c>
      <c r="P33" s="66">
        <v>0</v>
      </c>
      <c r="Q33" s="66">
        <v>0</v>
      </c>
      <c r="R33" s="66">
        <v>0</v>
      </c>
      <c r="S33" s="66">
        <v>0</v>
      </c>
      <c r="T33" s="66">
        <v>0</v>
      </c>
      <c r="U33" s="66">
        <v>0</v>
      </c>
      <c r="V33" s="67">
        <f t="shared" si="7"/>
        <v>0</v>
      </c>
      <c r="W33" s="78" t="str">
        <f ca="1">IFERROR(IF(OFFSET(INDEX(#REF!,1,MATCH(#REF!,#REF!,0)),1,4)&gt;1,VLOOKUP($C33,#REF!,HLOOKUP(#REF!,#REF!,2,0),0),VLOOKUP($C33,#REF!,HLOOKUP(#REF!,#REF!,2,0)+1,0))," ")</f>
        <v xml:space="preserve"> </v>
      </c>
      <c r="X33" s="78" t="str">
        <f t="shared" ca="1" si="6"/>
        <v xml:space="preserve"> </v>
      </c>
      <c r="Y33" s="79" t="str">
        <f t="shared" ca="1" si="8"/>
        <v xml:space="preserve"> </v>
      </c>
      <c r="Z33" s="80" t="str">
        <f>IF(AND(C33&lt;&gt;" ",A34&lt;&gt;" ",C34&lt;&gt;" "),SUM($V$21:$V33)-SUM($Z$20:$Z32),IF(AND(C33&lt;&gt;" ",A34=" ",C34=" "),SUM($V$21:$V33)-SUM($Z$20:$Z32),IF(AND(C33=" ",C34=" ",A34=" ",C32&lt;&gt;" "),SUM($V$21:$V32)," ")))</f>
        <v xml:space="preserve"> </v>
      </c>
      <c r="AA33" s="81" t="str">
        <f>IF(AND(C33&lt;&gt;" ",A34&lt;&gt;" ",C34&lt;&gt;" "),SUM($Y$21:$Y33)-SUM($AA$20:$AA32),IF(AND(C33&lt;&gt;" ",A34=" ",C34=" "),SUM($Y$21:$Y33)-SUM($AA$20:$AA32),IF(AND(C33=" ",C34=" ",A34=" ",C32&lt;&gt;" "),SUM($Y$21:$Y32)," ")))</f>
        <v xml:space="preserve"> </v>
      </c>
      <c r="AC33" s="71"/>
      <c r="AD33" s="70" t="str">
        <f t="shared" si="9"/>
        <v>NEW 25/100000000249</v>
      </c>
    </row>
    <row r="34" spans="1:30" ht="60" customHeight="1">
      <c r="A34" s="40" t="s">
        <v>34</v>
      </c>
      <c r="B34" s="59" t="s">
        <v>1</v>
      </c>
      <c r="C34" s="41">
        <v>100000000748</v>
      </c>
      <c r="D34" s="41">
        <v>663963007488</v>
      </c>
      <c r="E34" s="42" t="s">
        <v>60</v>
      </c>
      <c r="F34" s="15"/>
      <c r="G34" s="43" t="s">
        <v>10</v>
      </c>
      <c r="H34" s="43">
        <v>3</v>
      </c>
      <c r="I34" s="28">
        <v>0</v>
      </c>
      <c r="J34" s="66">
        <v>0</v>
      </c>
      <c r="K34" s="66">
        <v>0</v>
      </c>
      <c r="L34" s="66">
        <v>0</v>
      </c>
      <c r="M34" s="66">
        <v>0</v>
      </c>
      <c r="N34" s="66">
        <v>0</v>
      </c>
      <c r="O34" s="66">
        <v>0</v>
      </c>
      <c r="P34" s="66">
        <v>0</v>
      </c>
      <c r="Q34" s="66">
        <v>0</v>
      </c>
      <c r="R34" s="66">
        <v>0</v>
      </c>
      <c r="S34" s="66">
        <v>0</v>
      </c>
      <c r="T34" s="66">
        <v>0</v>
      </c>
      <c r="U34" s="66">
        <v>0</v>
      </c>
      <c r="V34" s="67">
        <f t="shared" si="7"/>
        <v>0</v>
      </c>
      <c r="W34" s="78" t="str">
        <f ca="1">IFERROR(IF(OFFSET(INDEX(#REF!,1,MATCH(#REF!,#REF!,0)),1,4)&gt;1,VLOOKUP($C34,#REF!,HLOOKUP(#REF!,#REF!,2,0),0),VLOOKUP($C34,#REF!,HLOOKUP(#REF!,#REF!,2,0)+1,0))," ")</f>
        <v xml:space="preserve"> </v>
      </c>
      <c r="X34" s="78" t="str">
        <f t="shared" ca="1" si="6"/>
        <v xml:space="preserve"> </v>
      </c>
      <c r="Y34" s="79" t="str">
        <f t="shared" ca="1" si="8"/>
        <v xml:space="preserve"> </v>
      </c>
      <c r="Z34" s="80">
        <f>IF(AND(C34&lt;&gt;" ",A35&lt;&gt;" ",C35&lt;&gt;" "),SUM($V$21:$V34)-SUM($Z$20:$Z33),IF(AND(C34&lt;&gt;" ",A35=" ",C35=" "),SUM($V$21:$V34)-SUM($Z$20:$Z33),IF(AND(C34=" ",C35=" ",A35=" ",C33&lt;&gt;" "),SUM($V$21:$V33)," ")))</f>
        <v>0</v>
      </c>
      <c r="AA34" s="81">
        <f ca="1">IF(AND(C34&lt;&gt;" ",A35&lt;&gt;" ",C35&lt;&gt;" "),SUM($Y$21:$Y34)-SUM($AA$20:$AA33),IF(AND(C34&lt;&gt;" ",A35=" ",C35=" "),SUM($Y$21:$Y34)-SUM($AA$20:$AA33),IF(AND(C34=" ",C35=" ",A35=" ",C33&lt;&gt;" "),SUM($Y$21:$Y33)," ")))</f>
        <v>0</v>
      </c>
      <c r="AC34" s="71"/>
      <c r="AD34" s="70" t="str">
        <f t="shared" si="9"/>
        <v>NEW 25/100000000748</v>
      </c>
    </row>
    <row r="35" spans="1:30" ht="60" customHeight="1">
      <c r="A35" s="40" t="s">
        <v>9</v>
      </c>
      <c r="B35" s="59" t="s">
        <v>9</v>
      </c>
      <c r="C35" s="41">
        <v>100000000335</v>
      </c>
      <c r="D35" s="41">
        <v>663963003350</v>
      </c>
      <c r="E35" s="42" t="s">
        <v>59</v>
      </c>
      <c r="F35" s="15"/>
      <c r="G35" s="43" t="s">
        <v>9</v>
      </c>
      <c r="H35" s="43">
        <v>1</v>
      </c>
      <c r="I35" s="28">
        <v>0</v>
      </c>
      <c r="J35" s="66">
        <v>0</v>
      </c>
      <c r="K35" s="66">
        <v>0</v>
      </c>
      <c r="L35" s="66">
        <v>0</v>
      </c>
      <c r="M35" s="66">
        <v>0</v>
      </c>
      <c r="N35" s="66">
        <v>0</v>
      </c>
      <c r="O35" s="66">
        <v>0</v>
      </c>
      <c r="P35" s="66">
        <v>0</v>
      </c>
      <c r="Q35" s="66">
        <v>0</v>
      </c>
      <c r="R35" s="66">
        <v>0</v>
      </c>
      <c r="S35" s="66">
        <v>0</v>
      </c>
      <c r="T35" s="66">
        <v>0</v>
      </c>
      <c r="U35" s="66">
        <v>0</v>
      </c>
      <c r="V35" s="67">
        <f t="shared" si="7"/>
        <v>0</v>
      </c>
      <c r="W35" s="78" t="str">
        <f ca="1">IFERROR(IF(OFFSET(INDEX(#REF!,1,MATCH(#REF!,#REF!,0)),1,4)&gt;1,VLOOKUP($C35,#REF!,HLOOKUP(#REF!,#REF!,2,0),0),VLOOKUP($C35,#REF!,HLOOKUP(#REF!,#REF!,2,0)+1,0))," ")</f>
        <v xml:space="preserve"> </v>
      </c>
      <c r="X35" s="78" t="str">
        <f t="shared" ca="1" si="6"/>
        <v xml:space="preserve"> </v>
      </c>
      <c r="Y35" s="79" t="str">
        <f t="shared" ca="1" si="8"/>
        <v xml:space="preserve"> </v>
      </c>
      <c r="Z35" s="80" t="str">
        <f>IF(AND(C35&lt;&gt;" ",A36&lt;&gt;" ",C36&lt;&gt;" "),SUM($V$21:$V35)-SUM($Z$20:$Z34),IF(AND(C35&lt;&gt;" ",A36=" ",C36=" "),SUM($V$21:$V35)-SUM($Z$20:$Z34),IF(AND(C35=" ",C36=" ",A36=" ",C34&lt;&gt;" "),SUM($V$21:$V34)," ")))</f>
        <v xml:space="preserve"> </v>
      </c>
      <c r="AA35" s="81" t="str">
        <f>IF(AND(C35&lt;&gt;" ",A36&lt;&gt;" ",C36&lt;&gt;" "),SUM($Y$21:$Y35)-SUM($AA$20:$AA34),IF(AND(C35&lt;&gt;" ",A36=" ",C36=" "),SUM($Y$21:$Y35)-SUM($AA$20:$AA34),IF(AND(C35=" ",C36=" ",A36=" ",C34&lt;&gt;" "),SUM($Y$21:$Y34)," ")))</f>
        <v xml:space="preserve"> </v>
      </c>
      <c r="AC35" s="71"/>
      <c r="AD35" s="70" t="str">
        <f t="shared" si="9"/>
        <v>NEW 25/100000000335</v>
      </c>
    </row>
    <row r="36" spans="1:30" ht="60" customHeight="1">
      <c r="A36" s="40" t="s">
        <v>34</v>
      </c>
      <c r="B36" s="59" t="s">
        <v>9</v>
      </c>
      <c r="C36" s="41">
        <v>100000000617</v>
      </c>
      <c r="D36" s="41">
        <v>663963006177</v>
      </c>
      <c r="E36" s="42" t="s">
        <v>58</v>
      </c>
      <c r="F36" s="15"/>
      <c r="G36" s="43" t="s">
        <v>9</v>
      </c>
      <c r="H36" s="43">
        <v>1</v>
      </c>
      <c r="I36" s="28">
        <v>0</v>
      </c>
      <c r="J36" s="66">
        <v>0</v>
      </c>
      <c r="K36" s="66">
        <v>0</v>
      </c>
      <c r="L36" s="66">
        <v>0</v>
      </c>
      <c r="M36" s="66">
        <v>0</v>
      </c>
      <c r="N36" s="66">
        <v>0</v>
      </c>
      <c r="O36" s="66">
        <v>0</v>
      </c>
      <c r="P36" s="66">
        <v>0</v>
      </c>
      <c r="Q36" s="66">
        <v>0</v>
      </c>
      <c r="R36" s="66">
        <v>0</v>
      </c>
      <c r="S36" s="66">
        <v>0</v>
      </c>
      <c r="T36" s="66">
        <v>0</v>
      </c>
      <c r="U36" s="66">
        <v>0</v>
      </c>
      <c r="V36" s="67">
        <f t="shared" si="7"/>
        <v>0</v>
      </c>
      <c r="W36" s="78" t="str">
        <f ca="1">IFERROR(IF(OFFSET(INDEX(#REF!,1,MATCH(#REF!,#REF!,0)),1,4)&gt;1,VLOOKUP($C36,#REF!,HLOOKUP(#REF!,#REF!,2,0),0),VLOOKUP($C36,#REF!,HLOOKUP(#REF!,#REF!,2,0)+1,0))," ")</f>
        <v xml:space="preserve"> </v>
      </c>
      <c r="X36" s="78" t="str">
        <f t="shared" ca="1" si="6"/>
        <v xml:space="preserve"> </v>
      </c>
      <c r="Y36" s="79" t="str">
        <f t="shared" ca="1" si="8"/>
        <v xml:space="preserve"> </v>
      </c>
      <c r="Z36" s="80" t="str">
        <f>IF(AND(C36&lt;&gt;" ",A37&lt;&gt;" ",C37&lt;&gt;" "),SUM($V$21:$V36)-SUM($Z$20:$Z35),IF(AND(C36&lt;&gt;" ",A37=" ",C37=" "),SUM($V$21:$V36)-SUM($Z$20:$Z35),IF(AND(C36=" ",C37=" ",A37=" ",C35&lt;&gt;" "),SUM($V$21:$V35)," ")))</f>
        <v xml:space="preserve"> </v>
      </c>
      <c r="AA36" s="81" t="str">
        <f>IF(AND(C36&lt;&gt;" ",A37&lt;&gt;" ",C37&lt;&gt;" "),SUM($Y$21:$Y36)-SUM($AA$20:$AA35),IF(AND(C36&lt;&gt;" ",A37=" ",C37=" "),SUM($Y$21:$Y36)-SUM($AA$20:$AA35),IF(AND(C36=" ",C37=" ",A37=" ",C35&lt;&gt;" "),SUM($Y$21:$Y35)," ")))</f>
        <v xml:space="preserve"> </v>
      </c>
      <c r="AC36" s="71"/>
      <c r="AD36" s="70" t="str">
        <f t="shared" si="9"/>
        <v>NEW 25/100000000617</v>
      </c>
    </row>
    <row r="37" spans="1:30" ht="60" customHeight="1">
      <c r="A37" s="40" t="s">
        <v>34</v>
      </c>
      <c r="B37" s="59" t="s">
        <v>9</v>
      </c>
      <c r="C37" s="41">
        <v>100000000907</v>
      </c>
      <c r="D37" s="41">
        <v>663963009079</v>
      </c>
      <c r="E37" s="42" t="s">
        <v>57</v>
      </c>
      <c r="F37" s="15"/>
      <c r="G37" s="43" t="s">
        <v>9</v>
      </c>
      <c r="H37" s="43">
        <v>1</v>
      </c>
      <c r="I37" s="28">
        <v>0</v>
      </c>
      <c r="J37" s="66">
        <v>0</v>
      </c>
      <c r="K37" s="66">
        <v>0</v>
      </c>
      <c r="L37" s="66">
        <v>0</v>
      </c>
      <c r="M37" s="66">
        <v>0</v>
      </c>
      <c r="N37" s="66">
        <v>0</v>
      </c>
      <c r="O37" s="66">
        <v>0</v>
      </c>
      <c r="P37" s="66">
        <v>0</v>
      </c>
      <c r="Q37" s="66">
        <v>0</v>
      </c>
      <c r="R37" s="66">
        <v>0</v>
      </c>
      <c r="S37" s="66">
        <v>0</v>
      </c>
      <c r="T37" s="66">
        <v>0</v>
      </c>
      <c r="U37" s="66">
        <v>0</v>
      </c>
      <c r="V37" s="67">
        <f t="shared" si="7"/>
        <v>0</v>
      </c>
      <c r="W37" s="78" t="str">
        <f ca="1">IFERROR(IF(OFFSET(INDEX(#REF!,1,MATCH(#REF!,#REF!,0)),1,4)&gt;1,VLOOKUP($C37,#REF!,HLOOKUP(#REF!,#REF!,2,0),0),VLOOKUP($C37,#REF!,HLOOKUP(#REF!,#REF!,2,0)+1,0))," ")</f>
        <v xml:space="preserve"> </v>
      </c>
      <c r="X37" s="78" t="str">
        <f t="shared" ca="1" si="6"/>
        <v xml:space="preserve"> </v>
      </c>
      <c r="Y37" s="79" t="str">
        <f t="shared" ca="1" si="8"/>
        <v xml:space="preserve"> </v>
      </c>
      <c r="Z37" s="80">
        <f>IF(AND(C37&lt;&gt;" ",A38&lt;&gt;" ",C38&lt;&gt;" "),SUM($V$21:$V37)-SUM($Z$20:$Z36),IF(AND(C37&lt;&gt;" ",A38=" ",C38=" "),SUM($V$21:$V37)-SUM($Z$20:$Z36),IF(AND(C37=" ",C38=" ",A38=" ",C36&lt;&gt;" "),SUM($V$21:$V36)," ")))</f>
        <v>0</v>
      </c>
      <c r="AA37" s="81">
        <f ca="1">IF(AND(C37&lt;&gt;" ",A38&lt;&gt;" ",C38&lt;&gt;" "),SUM($Y$21:$Y37)-SUM($AA$20:$AA36),IF(AND(C37&lt;&gt;" ",A38=" ",C38=" "),SUM($Y$21:$Y37)-SUM($AA$20:$AA36),IF(AND(C37=" ",C38=" ",A38=" ",C36&lt;&gt;" "),SUM($Y$21:$Y36)," ")))</f>
        <v>0</v>
      </c>
      <c r="AC37" s="71"/>
      <c r="AD37" s="70" t="str">
        <f t="shared" si="9"/>
        <v>NEW 25/100000000907</v>
      </c>
    </row>
    <row r="38" spans="1:30" ht="60" customHeight="1">
      <c r="A38" s="40" t="s">
        <v>3</v>
      </c>
      <c r="B38" s="59" t="s">
        <v>3</v>
      </c>
      <c r="C38" s="41">
        <v>100000000719</v>
      </c>
      <c r="D38" s="41">
        <v>663963007198</v>
      </c>
      <c r="E38" s="42" t="s">
        <v>56</v>
      </c>
      <c r="F38" s="15"/>
      <c r="G38" s="43" t="s">
        <v>18</v>
      </c>
      <c r="H38" s="43">
        <v>3</v>
      </c>
      <c r="I38" s="28">
        <v>0</v>
      </c>
      <c r="J38" s="66">
        <v>0</v>
      </c>
      <c r="K38" s="66">
        <v>0</v>
      </c>
      <c r="L38" s="66">
        <v>0</v>
      </c>
      <c r="M38" s="66">
        <v>0</v>
      </c>
      <c r="N38" s="66">
        <v>0</v>
      </c>
      <c r="O38" s="66">
        <v>0</v>
      </c>
      <c r="P38" s="66">
        <v>0</v>
      </c>
      <c r="Q38" s="66">
        <v>0</v>
      </c>
      <c r="R38" s="66">
        <v>0</v>
      </c>
      <c r="S38" s="66">
        <v>0</v>
      </c>
      <c r="T38" s="66">
        <v>0</v>
      </c>
      <c r="U38" s="66">
        <v>0</v>
      </c>
      <c r="V38" s="67">
        <f t="shared" si="7"/>
        <v>0</v>
      </c>
      <c r="W38" s="78" t="str">
        <f ca="1">IFERROR(IF(OFFSET(INDEX(#REF!,1,MATCH(#REF!,#REF!,0)),1,4)&gt;1,VLOOKUP($C38,#REF!,HLOOKUP(#REF!,#REF!,2,0),0),VLOOKUP($C38,#REF!,HLOOKUP(#REF!,#REF!,2,0)+1,0))," ")</f>
        <v xml:space="preserve"> </v>
      </c>
      <c r="X38" s="78" t="str">
        <f t="shared" ca="1" si="6"/>
        <v xml:space="preserve"> </v>
      </c>
      <c r="Y38" s="79" t="str">
        <f t="shared" ca="1" si="8"/>
        <v xml:space="preserve"> </v>
      </c>
      <c r="Z38" s="80" t="str">
        <f>IF(AND(C38&lt;&gt;" ",A39&lt;&gt;" ",C39&lt;&gt;" "),SUM($V$21:$V38)-SUM($Z$20:$Z37),IF(AND(C38&lt;&gt;" ",A39=" ",C39=" "),SUM($V$21:$V38)-SUM($Z$20:$Z37),IF(AND(C38=" ",C39=" ",A39=" ",C37&lt;&gt;" "),SUM($V$21:$V37)," ")))</f>
        <v xml:space="preserve"> </v>
      </c>
      <c r="AA38" s="81" t="str">
        <f>IF(AND(C38&lt;&gt;" ",A39&lt;&gt;" ",C39&lt;&gt;" "),SUM($Y$21:$Y38)-SUM($AA$20:$AA37),IF(AND(C38&lt;&gt;" ",A39=" ",C39=" "),SUM($Y$21:$Y38)-SUM($AA$20:$AA37),IF(AND(C38=" ",C39=" ",A39=" ",C37&lt;&gt;" "),SUM($Y$21:$Y37)," ")))</f>
        <v xml:space="preserve"> </v>
      </c>
      <c r="AC38" s="71"/>
      <c r="AD38" s="70" t="str">
        <f t="shared" si="9"/>
        <v>NEW 25/100000000719</v>
      </c>
    </row>
    <row r="39" spans="1:30" ht="60" customHeight="1">
      <c r="A39" s="40" t="s">
        <v>34</v>
      </c>
      <c r="B39" s="59" t="s">
        <v>3</v>
      </c>
      <c r="C39" s="41">
        <v>100000000722</v>
      </c>
      <c r="D39" s="41">
        <v>663963007228</v>
      </c>
      <c r="E39" s="42" t="s">
        <v>55</v>
      </c>
      <c r="F39" s="15"/>
      <c r="G39" s="43" t="s">
        <v>21</v>
      </c>
      <c r="H39" s="43">
        <v>3</v>
      </c>
      <c r="I39" s="28">
        <v>0</v>
      </c>
      <c r="J39" s="66">
        <v>0</v>
      </c>
      <c r="K39" s="66">
        <v>0</v>
      </c>
      <c r="L39" s="66">
        <v>0</v>
      </c>
      <c r="M39" s="66">
        <v>0</v>
      </c>
      <c r="N39" s="66">
        <v>0</v>
      </c>
      <c r="O39" s="66">
        <v>0</v>
      </c>
      <c r="P39" s="66">
        <v>0</v>
      </c>
      <c r="Q39" s="66">
        <v>0</v>
      </c>
      <c r="R39" s="66">
        <v>0</v>
      </c>
      <c r="S39" s="66">
        <v>0</v>
      </c>
      <c r="T39" s="66">
        <v>0</v>
      </c>
      <c r="U39" s="66">
        <v>0</v>
      </c>
      <c r="V39" s="67">
        <f t="shared" si="7"/>
        <v>0</v>
      </c>
      <c r="W39" s="78" t="str">
        <f ca="1">IFERROR(IF(OFFSET(INDEX(#REF!,1,MATCH(#REF!,#REF!,0)),1,4)&gt;1,VLOOKUP($C39,#REF!,HLOOKUP(#REF!,#REF!,2,0),0),VLOOKUP($C39,#REF!,HLOOKUP(#REF!,#REF!,2,0)+1,0))," ")</f>
        <v xml:space="preserve"> </v>
      </c>
      <c r="X39" s="78" t="str">
        <f t="shared" ca="1" si="6"/>
        <v xml:space="preserve"> </v>
      </c>
      <c r="Y39" s="79" t="str">
        <f t="shared" ca="1" si="8"/>
        <v xml:space="preserve"> </v>
      </c>
      <c r="Z39" s="80" t="str">
        <f>IF(AND(C39&lt;&gt;" ",A40&lt;&gt;" ",C40&lt;&gt;" "),SUM($V$21:$V39)-SUM($Z$20:$Z38),IF(AND(C39&lt;&gt;" ",A40=" ",C40=" "),SUM($V$21:$V39)-SUM($Z$20:$Z38),IF(AND(C39=" ",C40=" ",A40=" ",C38&lt;&gt;" "),SUM($V$21:$V38)," ")))</f>
        <v xml:space="preserve"> </v>
      </c>
      <c r="AA39" s="81" t="str">
        <f>IF(AND(C39&lt;&gt;" ",A40&lt;&gt;" ",C40&lt;&gt;" "),SUM($Y$21:$Y39)-SUM($AA$20:$AA38),IF(AND(C39&lt;&gt;" ",A40=" ",C40=" "),SUM($Y$21:$Y39)-SUM($AA$20:$AA38),IF(AND(C39=" ",C40=" ",A40=" ",C38&lt;&gt;" "),SUM($Y$21:$Y38)," ")))</f>
        <v xml:space="preserve"> </v>
      </c>
      <c r="AC39" s="71"/>
      <c r="AD39" s="70" t="str">
        <f t="shared" si="9"/>
        <v>NEW 25/100000000722</v>
      </c>
    </row>
    <row r="40" spans="1:30" ht="60" customHeight="1">
      <c r="A40" s="40" t="s">
        <v>34</v>
      </c>
      <c r="B40" s="59" t="s">
        <v>3</v>
      </c>
      <c r="C40" s="41">
        <v>100000000729</v>
      </c>
      <c r="D40" s="41">
        <v>663963007297</v>
      </c>
      <c r="E40" s="42" t="s">
        <v>54</v>
      </c>
      <c r="F40" s="15"/>
      <c r="G40" s="43" t="s">
        <v>16</v>
      </c>
      <c r="H40" s="43">
        <v>3</v>
      </c>
      <c r="I40" s="28">
        <v>0</v>
      </c>
      <c r="J40" s="66">
        <v>0</v>
      </c>
      <c r="K40" s="66">
        <v>0</v>
      </c>
      <c r="L40" s="66">
        <v>0</v>
      </c>
      <c r="M40" s="66">
        <v>0</v>
      </c>
      <c r="N40" s="66">
        <v>0</v>
      </c>
      <c r="O40" s="66">
        <v>0</v>
      </c>
      <c r="P40" s="66">
        <v>0</v>
      </c>
      <c r="Q40" s="66">
        <v>0</v>
      </c>
      <c r="R40" s="66">
        <v>0</v>
      </c>
      <c r="S40" s="66">
        <v>0</v>
      </c>
      <c r="T40" s="66">
        <v>0</v>
      </c>
      <c r="U40" s="66">
        <v>0</v>
      </c>
      <c r="V40" s="67">
        <f t="shared" si="7"/>
        <v>0</v>
      </c>
      <c r="W40" s="78" t="str">
        <f ca="1">IFERROR(IF(OFFSET(INDEX(#REF!,1,MATCH(#REF!,#REF!,0)),1,4)&gt;1,VLOOKUP($C40,#REF!,HLOOKUP(#REF!,#REF!,2,0),0),VLOOKUP($C40,#REF!,HLOOKUP(#REF!,#REF!,2,0)+1,0))," ")</f>
        <v xml:space="preserve"> </v>
      </c>
      <c r="X40" s="78" t="str">
        <f t="shared" ca="1" si="6"/>
        <v xml:space="preserve"> </v>
      </c>
      <c r="Y40" s="79" t="str">
        <f t="shared" ca="1" si="8"/>
        <v xml:space="preserve"> </v>
      </c>
      <c r="Z40" s="80" t="str">
        <f>IF(AND(C40&lt;&gt;" ",A41&lt;&gt;" ",C41&lt;&gt;" "),SUM($V$21:$V40)-SUM($Z$20:$Z39),IF(AND(C40&lt;&gt;" ",A41=" ",C41=" "),SUM($V$21:$V40)-SUM($Z$20:$Z39),IF(AND(C40=" ",C41=" ",A41=" ",C39&lt;&gt;" "),SUM($V$21:$V39)," ")))</f>
        <v xml:space="preserve"> </v>
      </c>
      <c r="AA40" s="81" t="str">
        <f>IF(AND(C40&lt;&gt;" ",A41&lt;&gt;" ",C41&lt;&gt;" "),SUM($Y$21:$Y40)-SUM($AA$20:$AA39),IF(AND(C40&lt;&gt;" ",A41=" ",C41=" "),SUM($Y$21:$Y40)-SUM($AA$20:$AA39),IF(AND(C40=" ",C41=" ",A41=" ",C39&lt;&gt;" "),SUM($Y$21:$Y39)," ")))</f>
        <v xml:space="preserve"> </v>
      </c>
      <c r="AC40" s="71"/>
      <c r="AD40" s="70" t="str">
        <f t="shared" si="9"/>
        <v>NEW 25/100000000729</v>
      </c>
    </row>
    <row r="41" spans="1:30" ht="60" customHeight="1">
      <c r="A41" s="40" t="s">
        <v>34</v>
      </c>
      <c r="B41" s="59" t="s">
        <v>3</v>
      </c>
      <c r="C41" s="41">
        <v>100000000734</v>
      </c>
      <c r="D41" s="41">
        <v>663963007341</v>
      </c>
      <c r="E41" s="42" t="s">
        <v>53</v>
      </c>
      <c r="F41" s="15"/>
      <c r="G41" s="43" t="s">
        <v>20</v>
      </c>
      <c r="H41" s="43">
        <v>3</v>
      </c>
      <c r="I41" s="28">
        <v>0</v>
      </c>
      <c r="J41" s="66">
        <v>0</v>
      </c>
      <c r="K41" s="66">
        <v>0</v>
      </c>
      <c r="L41" s="66">
        <v>0</v>
      </c>
      <c r="M41" s="66">
        <v>0</v>
      </c>
      <c r="N41" s="66">
        <v>0</v>
      </c>
      <c r="O41" s="66">
        <v>0</v>
      </c>
      <c r="P41" s="66">
        <v>0</v>
      </c>
      <c r="Q41" s="66">
        <v>0</v>
      </c>
      <c r="R41" s="66">
        <v>0</v>
      </c>
      <c r="S41" s="66">
        <v>0</v>
      </c>
      <c r="T41" s="66">
        <v>0</v>
      </c>
      <c r="U41" s="66">
        <v>0</v>
      </c>
      <c r="V41" s="67">
        <f t="shared" si="7"/>
        <v>0</v>
      </c>
      <c r="W41" s="78" t="str">
        <f ca="1">IFERROR(IF(OFFSET(INDEX(#REF!,1,MATCH(#REF!,#REF!,0)),1,4)&gt;1,VLOOKUP($C41,#REF!,HLOOKUP(#REF!,#REF!,2,0),0),VLOOKUP($C41,#REF!,HLOOKUP(#REF!,#REF!,2,0)+1,0))," ")</f>
        <v xml:space="preserve"> </v>
      </c>
      <c r="X41" s="78" t="str">
        <f t="shared" ca="1" si="6"/>
        <v xml:space="preserve"> </v>
      </c>
      <c r="Y41" s="79" t="str">
        <f t="shared" ca="1" si="8"/>
        <v xml:space="preserve"> </v>
      </c>
      <c r="Z41" s="80" t="str">
        <f>IF(AND(C41&lt;&gt;" ",A42&lt;&gt;" ",C42&lt;&gt;" "),SUM($V$21:$V41)-SUM($Z$20:$Z40),IF(AND(C41&lt;&gt;" ",A42=" ",C42=" "),SUM($V$21:$V41)-SUM($Z$20:$Z40),IF(AND(C41=" ",C42=" ",A42=" ",C40&lt;&gt;" "),SUM($V$21:$V40)," ")))</f>
        <v xml:space="preserve"> </v>
      </c>
      <c r="AA41" s="81" t="str">
        <f>IF(AND(C41&lt;&gt;" ",A42&lt;&gt;" ",C42&lt;&gt;" "),SUM($Y$21:$Y41)-SUM($AA$20:$AA40),IF(AND(C41&lt;&gt;" ",A42=" ",C42=" "),SUM($Y$21:$Y41)-SUM($AA$20:$AA40),IF(AND(C41=" ",C42=" ",A42=" ",C40&lt;&gt;" "),SUM($Y$21:$Y40)," ")))</f>
        <v xml:space="preserve"> </v>
      </c>
      <c r="AC41" s="71"/>
      <c r="AD41" s="70" t="str">
        <f t="shared" si="9"/>
        <v>NEW 25/100000000734</v>
      </c>
    </row>
    <row r="42" spans="1:30" ht="60" customHeight="1">
      <c r="A42" s="40" t="s">
        <v>34</v>
      </c>
      <c r="B42" s="59" t="s">
        <v>3</v>
      </c>
      <c r="C42" s="41">
        <v>100000000735</v>
      </c>
      <c r="D42" s="41">
        <v>663963007358</v>
      </c>
      <c r="E42" s="42" t="s">
        <v>52</v>
      </c>
      <c r="F42" s="15"/>
      <c r="G42" s="43" t="s">
        <v>20</v>
      </c>
      <c r="H42" s="43">
        <v>3</v>
      </c>
      <c r="I42" s="28">
        <v>0</v>
      </c>
      <c r="J42" s="66">
        <v>0</v>
      </c>
      <c r="K42" s="66">
        <v>0</v>
      </c>
      <c r="L42" s="66">
        <v>0</v>
      </c>
      <c r="M42" s="66">
        <v>0</v>
      </c>
      <c r="N42" s="66">
        <v>0</v>
      </c>
      <c r="O42" s="66">
        <v>0</v>
      </c>
      <c r="P42" s="66">
        <v>0</v>
      </c>
      <c r="Q42" s="66">
        <v>0</v>
      </c>
      <c r="R42" s="66">
        <v>0</v>
      </c>
      <c r="S42" s="66">
        <v>0</v>
      </c>
      <c r="T42" s="66">
        <v>0</v>
      </c>
      <c r="U42" s="66">
        <v>0</v>
      </c>
      <c r="V42" s="67">
        <f t="shared" si="7"/>
        <v>0</v>
      </c>
      <c r="W42" s="78" t="str">
        <f ca="1">IFERROR(IF(OFFSET(INDEX(#REF!,1,MATCH(#REF!,#REF!,0)),1,4)&gt;1,VLOOKUP($C42,#REF!,HLOOKUP(#REF!,#REF!,2,0),0),VLOOKUP($C42,#REF!,HLOOKUP(#REF!,#REF!,2,0)+1,0))," ")</f>
        <v xml:space="preserve"> </v>
      </c>
      <c r="X42" s="78" t="str">
        <f t="shared" ca="1" si="6"/>
        <v xml:space="preserve"> </v>
      </c>
      <c r="Y42" s="79" t="str">
        <f t="shared" ca="1" si="8"/>
        <v xml:space="preserve"> </v>
      </c>
      <c r="Z42" s="80" t="str">
        <f>IF(AND(C42&lt;&gt;" ",A43&lt;&gt;" ",C43&lt;&gt;" "),SUM($V$21:$V42)-SUM($Z$20:$Z41),IF(AND(C42&lt;&gt;" ",A43=" ",C43=" "),SUM($V$21:$V42)-SUM($Z$20:$Z41),IF(AND(C42=" ",C43=" ",A43=" ",C41&lt;&gt;" "),SUM($V$21:$V41)," ")))</f>
        <v xml:space="preserve"> </v>
      </c>
      <c r="AA42" s="81" t="str">
        <f>IF(AND(C42&lt;&gt;" ",A43&lt;&gt;" ",C43&lt;&gt;" "),SUM($Y$21:$Y42)-SUM($AA$20:$AA41),IF(AND(C42&lt;&gt;" ",A43=" ",C43=" "),SUM($Y$21:$Y42)-SUM($AA$20:$AA41),IF(AND(C42=" ",C43=" ",A43=" ",C41&lt;&gt;" "),SUM($Y$21:$Y41)," ")))</f>
        <v xml:space="preserve"> </v>
      </c>
      <c r="AC42" s="71"/>
      <c r="AD42" s="70" t="str">
        <f t="shared" si="9"/>
        <v>NEW 25/100000000735</v>
      </c>
    </row>
    <row r="43" spans="1:30" ht="60" customHeight="1">
      <c r="A43" s="40" t="s">
        <v>34</v>
      </c>
      <c r="B43" s="59" t="s">
        <v>3</v>
      </c>
      <c r="C43" s="41">
        <v>100000000736</v>
      </c>
      <c r="D43" s="41">
        <v>663963007365</v>
      </c>
      <c r="E43" s="42" t="s">
        <v>51</v>
      </c>
      <c r="F43" s="15"/>
      <c r="G43" s="43" t="s">
        <v>20</v>
      </c>
      <c r="H43" s="43">
        <v>3</v>
      </c>
      <c r="I43" s="28">
        <v>0</v>
      </c>
      <c r="J43" s="66">
        <v>0</v>
      </c>
      <c r="K43" s="66">
        <v>0</v>
      </c>
      <c r="L43" s="66">
        <v>0</v>
      </c>
      <c r="M43" s="66">
        <v>0</v>
      </c>
      <c r="N43" s="66">
        <v>0</v>
      </c>
      <c r="O43" s="66">
        <v>0</v>
      </c>
      <c r="P43" s="66">
        <v>0</v>
      </c>
      <c r="Q43" s="66">
        <v>0</v>
      </c>
      <c r="R43" s="66">
        <v>0</v>
      </c>
      <c r="S43" s="66">
        <v>0</v>
      </c>
      <c r="T43" s="66">
        <v>0</v>
      </c>
      <c r="U43" s="66">
        <v>0</v>
      </c>
      <c r="V43" s="67">
        <f t="shared" si="7"/>
        <v>0</v>
      </c>
      <c r="W43" s="78" t="str">
        <f ca="1">IFERROR(IF(OFFSET(INDEX(#REF!,1,MATCH(#REF!,#REF!,0)),1,4)&gt;1,VLOOKUP($C43,#REF!,HLOOKUP(#REF!,#REF!,2,0),0),VLOOKUP($C43,#REF!,HLOOKUP(#REF!,#REF!,2,0)+1,0))," ")</f>
        <v xml:space="preserve"> </v>
      </c>
      <c r="X43" s="78" t="str">
        <f t="shared" ca="1" si="6"/>
        <v xml:space="preserve"> </v>
      </c>
      <c r="Y43" s="79" t="str">
        <f t="shared" ca="1" si="8"/>
        <v xml:space="preserve"> </v>
      </c>
      <c r="Z43" s="80" t="str">
        <f>IF(AND(C43&lt;&gt;" ",A44&lt;&gt;" ",C44&lt;&gt;" "),SUM($V$21:$V43)-SUM($Z$20:$Z42),IF(AND(C43&lt;&gt;" ",A44=" ",C44=" "),SUM($V$21:$V43)-SUM($Z$20:$Z42),IF(AND(C43=" ",C44=" ",A44=" ",C42&lt;&gt;" "),SUM($V$21:$V42)," ")))</f>
        <v xml:space="preserve"> </v>
      </c>
      <c r="AA43" s="81" t="str">
        <f>IF(AND(C43&lt;&gt;" ",A44&lt;&gt;" ",C44&lt;&gt;" "),SUM($Y$21:$Y43)-SUM($AA$20:$AA42),IF(AND(C43&lt;&gt;" ",A44=" ",C44=" "),SUM($Y$21:$Y43)-SUM($AA$20:$AA42),IF(AND(C43=" ",C44=" ",A44=" ",C42&lt;&gt;" "),SUM($Y$21:$Y42)," ")))</f>
        <v xml:space="preserve"> </v>
      </c>
      <c r="AC43" s="71"/>
      <c r="AD43" s="70" t="str">
        <f t="shared" si="9"/>
        <v>NEW 25/100000000736</v>
      </c>
    </row>
    <row r="44" spans="1:30" ht="60" customHeight="1">
      <c r="A44" s="40" t="s">
        <v>34</v>
      </c>
      <c r="B44" s="59" t="s">
        <v>3</v>
      </c>
      <c r="C44" s="41">
        <v>100000000737</v>
      </c>
      <c r="D44" s="41">
        <v>663963007372</v>
      </c>
      <c r="E44" s="42" t="s">
        <v>50</v>
      </c>
      <c r="F44" s="15"/>
      <c r="G44" s="43" t="s">
        <v>15</v>
      </c>
      <c r="H44" s="43">
        <v>3</v>
      </c>
      <c r="I44" s="28">
        <v>0</v>
      </c>
      <c r="J44" s="66">
        <v>0</v>
      </c>
      <c r="K44" s="66">
        <v>0</v>
      </c>
      <c r="L44" s="66">
        <v>0</v>
      </c>
      <c r="M44" s="66">
        <v>0</v>
      </c>
      <c r="N44" s="66">
        <v>0</v>
      </c>
      <c r="O44" s="66">
        <v>0</v>
      </c>
      <c r="P44" s="66">
        <v>0</v>
      </c>
      <c r="Q44" s="66">
        <v>0</v>
      </c>
      <c r="R44" s="66">
        <v>0</v>
      </c>
      <c r="S44" s="66">
        <v>0</v>
      </c>
      <c r="T44" s="66">
        <v>0</v>
      </c>
      <c r="U44" s="66">
        <v>0</v>
      </c>
      <c r="V44" s="67">
        <f t="shared" si="7"/>
        <v>0</v>
      </c>
      <c r="W44" s="78" t="str">
        <f ca="1">IFERROR(IF(OFFSET(INDEX(#REF!,1,MATCH(#REF!,#REF!,0)),1,4)&gt;1,VLOOKUP($C44,#REF!,HLOOKUP(#REF!,#REF!,2,0),0),VLOOKUP($C44,#REF!,HLOOKUP(#REF!,#REF!,2,0)+1,0))," ")</f>
        <v xml:space="preserve"> </v>
      </c>
      <c r="X44" s="78" t="str">
        <f t="shared" ca="1" si="6"/>
        <v xml:space="preserve"> </v>
      </c>
      <c r="Y44" s="79" t="str">
        <f t="shared" ca="1" si="8"/>
        <v xml:space="preserve"> </v>
      </c>
      <c r="Z44" s="80" t="str">
        <f>IF(AND(C44&lt;&gt;" ",A45&lt;&gt;" ",C45&lt;&gt;" "),SUM($V$21:$V44)-SUM($Z$20:$Z43),IF(AND(C44&lt;&gt;" ",A45=" ",C45=" "),SUM($V$21:$V44)-SUM($Z$20:$Z43),IF(AND(C44=" ",C45=" ",A45=" ",C43&lt;&gt;" "),SUM($V$21:$V43)," ")))</f>
        <v xml:space="preserve"> </v>
      </c>
      <c r="AA44" s="81" t="str">
        <f>IF(AND(C44&lt;&gt;" ",A45&lt;&gt;" ",C45&lt;&gt;" "),SUM($Y$21:$Y44)-SUM($AA$20:$AA43),IF(AND(C44&lt;&gt;" ",A45=" ",C45=" "),SUM($Y$21:$Y44)-SUM($AA$20:$AA43),IF(AND(C44=" ",C45=" ",A45=" ",C43&lt;&gt;" "),SUM($Y$21:$Y43)," ")))</f>
        <v xml:space="preserve"> </v>
      </c>
      <c r="AC44" s="71"/>
      <c r="AD44" s="70" t="str">
        <f t="shared" si="9"/>
        <v>NEW 25/100000000737</v>
      </c>
    </row>
    <row r="45" spans="1:30" ht="60" customHeight="1">
      <c r="A45" s="40" t="s">
        <v>34</v>
      </c>
      <c r="B45" s="59" t="s">
        <v>3</v>
      </c>
      <c r="C45" s="41">
        <v>100000000738</v>
      </c>
      <c r="D45" s="41">
        <v>663963007389</v>
      </c>
      <c r="E45" s="42" t="s">
        <v>49</v>
      </c>
      <c r="F45" s="15"/>
      <c r="G45" s="43" t="s">
        <v>19</v>
      </c>
      <c r="H45" s="43">
        <v>3</v>
      </c>
      <c r="I45" s="28">
        <v>0</v>
      </c>
      <c r="J45" s="66">
        <v>0</v>
      </c>
      <c r="K45" s="66">
        <v>0</v>
      </c>
      <c r="L45" s="66">
        <v>0</v>
      </c>
      <c r="M45" s="66">
        <v>0</v>
      </c>
      <c r="N45" s="66">
        <v>0</v>
      </c>
      <c r="O45" s="66">
        <v>0</v>
      </c>
      <c r="P45" s="66">
        <v>0</v>
      </c>
      <c r="Q45" s="66">
        <v>0</v>
      </c>
      <c r="R45" s="66">
        <v>0</v>
      </c>
      <c r="S45" s="66">
        <v>0</v>
      </c>
      <c r="T45" s="66">
        <v>0</v>
      </c>
      <c r="U45" s="66">
        <v>0</v>
      </c>
      <c r="V45" s="67">
        <f t="shared" si="7"/>
        <v>0</v>
      </c>
      <c r="W45" s="78" t="str">
        <f ca="1">IFERROR(IF(OFFSET(INDEX(#REF!,1,MATCH(#REF!,#REF!,0)),1,4)&gt;1,VLOOKUP($C45,#REF!,HLOOKUP(#REF!,#REF!,2,0),0),VLOOKUP($C45,#REF!,HLOOKUP(#REF!,#REF!,2,0)+1,0))," ")</f>
        <v xml:space="preserve"> </v>
      </c>
      <c r="X45" s="78" t="str">
        <f t="shared" ca="1" si="6"/>
        <v xml:space="preserve"> </v>
      </c>
      <c r="Y45" s="79" t="str">
        <f t="shared" ca="1" si="8"/>
        <v xml:space="preserve"> </v>
      </c>
      <c r="Z45" s="80" t="str">
        <f>IF(AND(C45&lt;&gt;" ",A46&lt;&gt;" ",C46&lt;&gt;" "),SUM($V$21:$V45)-SUM($Z$20:$Z44),IF(AND(C45&lt;&gt;" ",A46=" ",C46=" "),SUM($V$21:$V45)-SUM($Z$20:$Z44),IF(AND(C45=" ",C46=" ",A46=" ",C44&lt;&gt;" "),SUM($V$21:$V44)," ")))</f>
        <v xml:space="preserve"> </v>
      </c>
      <c r="AA45" s="81" t="str">
        <f>IF(AND(C45&lt;&gt;" ",A46&lt;&gt;" ",C46&lt;&gt;" "),SUM($Y$21:$Y45)-SUM($AA$20:$AA44),IF(AND(C45&lt;&gt;" ",A46=" ",C46=" "),SUM($Y$21:$Y45)-SUM($AA$20:$AA44),IF(AND(C45=" ",C46=" ",A46=" ",C44&lt;&gt;" "),SUM($Y$21:$Y44)," ")))</f>
        <v xml:space="preserve"> </v>
      </c>
      <c r="AC45" s="71"/>
      <c r="AD45" s="70" t="str">
        <f t="shared" si="9"/>
        <v>NEW 25/100000000738</v>
      </c>
    </row>
    <row r="46" spans="1:30" ht="60" customHeight="1">
      <c r="A46" s="40" t="s">
        <v>34</v>
      </c>
      <c r="B46" s="59" t="s">
        <v>3</v>
      </c>
      <c r="C46" s="41">
        <v>100000000745</v>
      </c>
      <c r="D46" s="41">
        <v>663963007457</v>
      </c>
      <c r="E46" s="42" t="s">
        <v>48</v>
      </c>
      <c r="F46" s="15"/>
      <c r="G46" s="43" t="s">
        <v>22</v>
      </c>
      <c r="H46" s="43">
        <v>3</v>
      </c>
      <c r="I46" s="28">
        <v>0</v>
      </c>
      <c r="J46" s="66">
        <v>0</v>
      </c>
      <c r="K46" s="66">
        <v>0</v>
      </c>
      <c r="L46" s="66">
        <v>0</v>
      </c>
      <c r="M46" s="66">
        <v>0</v>
      </c>
      <c r="N46" s="66">
        <v>0</v>
      </c>
      <c r="O46" s="66">
        <v>0</v>
      </c>
      <c r="P46" s="66">
        <v>0</v>
      </c>
      <c r="Q46" s="66">
        <v>0</v>
      </c>
      <c r="R46" s="66">
        <v>0</v>
      </c>
      <c r="S46" s="66">
        <v>0</v>
      </c>
      <c r="T46" s="66">
        <v>0</v>
      </c>
      <c r="U46" s="66">
        <v>0</v>
      </c>
      <c r="V46" s="67">
        <f t="shared" si="7"/>
        <v>0</v>
      </c>
      <c r="W46" s="78" t="str">
        <f ca="1">IFERROR(IF(OFFSET(INDEX(#REF!,1,MATCH(#REF!,#REF!,0)),1,4)&gt;1,VLOOKUP($C46,#REF!,HLOOKUP(#REF!,#REF!,2,0),0),VLOOKUP($C46,#REF!,HLOOKUP(#REF!,#REF!,2,0)+1,0))," ")</f>
        <v xml:space="preserve"> </v>
      </c>
      <c r="X46" s="78" t="str">
        <f t="shared" ca="1" si="6"/>
        <v xml:space="preserve"> </v>
      </c>
      <c r="Y46" s="79" t="str">
        <f t="shared" ca="1" si="8"/>
        <v xml:space="preserve"> </v>
      </c>
      <c r="Z46" s="80" t="str">
        <f>IF(AND(C46&lt;&gt;" ",A47&lt;&gt;" ",C47&lt;&gt;" "),SUM($V$21:$V46)-SUM($Z$20:$Z45),IF(AND(C46&lt;&gt;" ",A47=" ",C47=" "),SUM($V$21:$V46)-SUM($Z$20:$Z45),IF(AND(C46=" ",C47=" ",A47=" ",C45&lt;&gt;" "),SUM($V$21:$V45)," ")))</f>
        <v xml:space="preserve"> </v>
      </c>
      <c r="AA46" s="81" t="str">
        <f>IF(AND(C46&lt;&gt;" ",A47&lt;&gt;" ",C47&lt;&gt;" "),SUM($Y$21:$Y46)-SUM($AA$20:$AA45),IF(AND(C46&lt;&gt;" ",A47=" ",C47=" "),SUM($Y$21:$Y46)-SUM($AA$20:$AA45),IF(AND(C46=" ",C47=" ",A47=" ",C45&lt;&gt;" "),SUM($Y$21:$Y45)," ")))</f>
        <v xml:space="preserve"> </v>
      </c>
      <c r="AC46" s="71"/>
      <c r="AD46" s="70" t="str">
        <f t="shared" si="9"/>
        <v>NEW 25/100000000745</v>
      </c>
    </row>
    <row r="47" spans="1:30" ht="60" customHeight="1">
      <c r="A47" s="40" t="s">
        <v>34</v>
      </c>
      <c r="B47" s="59" t="s">
        <v>3</v>
      </c>
      <c r="C47" s="41">
        <v>100000000753</v>
      </c>
      <c r="D47" s="41">
        <v>663963007532</v>
      </c>
      <c r="E47" s="42" t="s">
        <v>47</v>
      </c>
      <c r="F47" s="15"/>
      <c r="G47" s="43" t="s">
        <v>15</v>
      </c>
      <c r="H47" s="43">
        <v>3</v>
      </c>
      <c r="I47" s="28">
        <v>0</v>
      </c>
      <c r="J47" s="66">
        <v>0</v>
      </c>
      <c r="K47" s="66">
        <v>0</v>
      </c>
      <c r="L47" s="66">
        <v>0</v>
      </c>
      <c r="M47" s="66">
        <v>0</v>
      </c>
      <c r="N47" s="66">
        <v>0</v>
      </c>
      <c r="O47" s="66">
        <v>0</v>
      </c>
      <c r="P47" s="66">
        <v>0</v>
      </c>
      <c r="Q47" s="66">
        <v>0</v>
      </c>
      <c r="R47" s="66">
        <v>0</v>
      </c>
      <c r="S47" s="66">
        <v>0</v>
      </c>
      <c r="T47" s="66">
        <v>0</v>
      </c>
      <c r="U47" s="66">
        <v>0</v>
      </c>
      <c r="V47" s="67">
        <f t="shared" si="7"/>
        <v>0</v>
      </c>
      <c r="W47" s="78" t="str">
        <f ca="1">IFERROR(IF(OFFSET(INDEX(#REF!,1,MATCH(#REF!,#REF!,0)),1,4)&gt;1,VLOOKUP($C47,#REF!,HLOOKUP(#REF!,#REF!,2,0),0),VLOOKUP($C47,#REF!,HLOOKUP(#REF!,#REF!,2,0)+1,0))," ")</f>
        <v xml:space="preserve"> </v>
      </c>
      <c r="X47" s="78" t="str">
        <f t="shared" ca="1" si="6"/>
        <v xml:space="preserve"> </v>
      </c>
      <c r="Y47" s="79" t="str">
        <f t="shared" ca="1" si="8"/>
        <v xml:space="preserve"> </v>
      </c>
      <c r="Z47" s="80">
        <f>IF(AND(C47&lt;&gt;" ",A48&lt;&gt;" ",C48&lt;&gt;" "),SUM($V$21:$V47)-SUM($Z$20:$Z46),IF(AND(C47&lt;&gt;" ",A48=" ",C48=" "),SUM($V$21:$V47)-SUM($Z$20:$Z46),IF(AND(C47=" ",C48=" ",A48=" ",C46&lt;&gt;" "),SUM($V$21:$V46)," ")))</f>
        <v>0</v>
      </c>
      <c r="AA47" s="81">
        <f ca="1">IF(AND(C47&lt;&gt;" ",A48&lt;&gt;" ",C48&lt;&gt;" "),SUM($Y$21:$Y47)-SUM($AA$20:$AA46),IF(AND(C47&lt;&gt;" ",A48=" ",C48=" "),SUM($Y$21:$Y47)-SUM($AA$20:$AA46),IF(AND(C47=" ",C48=" ",A48=" ",C46&lt;&gt;" "),SUM($Y$21:$Y46)," ")))</f>
        <v>0</v>
      </c>
      <c r="AC47" s="71"/>
      <c r="AD47" s="70" t="str">
        <f t="shared" si="9"/>
        <v>NEW 25/100000000753</v>
      </c>
    </row>
    <row r="48" spans="1:30" ht="60" customHeight="1">
      <c r="A48" s="40" t="s">
        <v>5</v>
      </c>
      <c r="B48" s="59" t="s">
        <v>5</v>
      </c>
      <c r="C48" s="41">
        <v>100000000615</v>
      </c>
      <c r="D48" s="41">
        <v>663963006153</v>
      </c>
      <c r="E48" s="42" t="s">
        <v>46</v>
      </c>
      <c r="F48" s="15"/>
      <c r="G48" s="43" t="s">
        <v>15</v>
      </c>
      <c r="H48" s="43">
        <v>3</v>
      </c>
      <c r="I48" s="28">
        <v>0</v>
      </c>
      <c r="J48" s="66">
        <v>0</v>
      </c>
      <c r="K48" s="66">
        <v>0</v>
      </c>
      <c r="L48" s="66">
        <v>0</v>
      </c>
      <c r="M48" s="66">
        <v>0</v>
      </c>
      <c r="N48" s="66">
        <v>0</v>
      </c>
      <c r="O48" s="66">
        <v>0</v>
      </c>
      <c r="P48" s="66">
        <v>0</v>
      </c>
      <c r="Q48" s="66">
        <v>0</v>
      </c>
      <c r="R48" s="66">
        <v>0</v>
      </c>
      <c r="S48" s="66">
        <v>0</v>
      </c>
      <c r="T48" s="66">
        <v>0</v>
      </c>
      <c r="U48" s="66">
        <v>0</v>
      </c>
      <c r="V48" s="67">
        <f t="shared" si="7"/>
        <v>0</v>
      </c>
      <c r="W48" s="78" t="str">
        <f ca="1">IFERROR(IF(OFFSET(INDEX(#REF!,1,MATCH(#REF!,#REF!,0)),1,4)&gt;1,VLOOKUP($C48,#REF!,HLOOKUP(#REF!,#REF!,2,0),0),VLOOKUP($C48,#REF!,HLOOKUP(#REF!,#REF!,2,0)+1,0))," ")</f>
        <v xml:space="preserve"> </v>
      </c>
      <c r="X48" s="78" t="str">
        <f t="shared" ca="1" si="6"/>
        <v xml:space="preserve"> </v>
      </c>
      <c r="Y48" s="79" t="str">
        <f t="shared" ca="1" si="8"/>
        <v xml:space="preserve"> </v>
      </c>
      <c r="Z48" s="80" t="str">
        <f>IF(AND(C48&lt;&gt;" ",A49&lt;&gt;" ",C49&lt;&gt;" "),SUM($V$21:$V48)-SUM($Z$20:$Z47),IF(AND(C48&lt;&gt;" ",A49=" ",C49=" "),SUM($V$21:$V48)-SUM($Z$20:$Z47),IF(AND(C48=" ",C49=" ",A49=" ",C47&lt;&gt;" "),SUM($V$21:$V47)," ")))</f>
        <v xml:space="preserve"> </v>
      </c>
      <c r="AA48" s="81" t="str">
        <f>IF(AND(C48&lt;&gt;" ",A49&lt;&gt;" ",C49&lt;&gt;" "),SUM($Y$21:$Y48)-SUM($AA$20:$AA47),IF(AND(C48&lt;&gt;" ",A49=" ",C49=" "),SUM($Y$21:$Y48)-SUM($AA$20:$AA47),IF(AND(C48=" ",C49=" ",A49=" ",C47&lt;&gt;" "),SUM($Y$21:$Y47)," ")))</f>
        <v xml:space="preserve"> </v>
      </c>
      <c r="AC48" s="71"/>
      <c r="AD48" s="70" t="str">
        <f t="shared" si="9"/>
        <v>NEW 25/100000000615</v>
      </c>
    </row>
    <row r="49" spans="1:31" ht="60" customHeight="1">
      <c r="A49" s="40" t="s">
        <v>34</v>
      </c>
      <c r="B49" s="59" t="s">
        <v>5</v>
      </c>
      <c r="C49" s="41">
        <v>100000000616</v>
      </c>
      <c r="D49" s="41">
        <v>663963006160</v>
      </c>
      <c r="E49" s="42" t="s">
        <v>45</v>
      </c>
      <c r="F49" s="15"/>
      <c r="G49" s="43" t="s">
        <v>15</v>
      </c>
      <c r="H49" s="43">
        <v>3</v>
      </c>
      <c r="I49" s="28">
        <v>0</v>
      </c>
      <c r="J49" s="66">
        <v>0</v>
      </c>
      <c r="K49" s="66">
        <v>0</v>
      </c>
      <c r="L49" s="66">
        <v>0</v>
      </c>
      <c r="M49" s="66">
        <v>0</v>
      </c>
      <c r="N49" s="66">
        <v>0</v>
      </c>
      <c r="O49" s="66">
        <v>0</v>
      </c>
      <c r="P49" s="66">
        <v>0</v>
      </c>
      <c r="Q49" s="66">
        <v>0</v>
      </c>
      <c r="R49" s="66">
        <v>0</v>
      </c>
      <c r="S49" s="66">
        <v>0</v>
      </c>
      <c r="T49" s="66">
        <v>0</v>
      </c>
      <c r="U49" s="66">
        <v>0</v>
      </c>
      <c r="V49" s="67">
        <f t="shared" si="7"/>
        <v>0</v>
      </c>
      <c r="W49" s="78" t="str">
        <f ca="1">IFERROR(IF(OFFSET(INDEX(#REF!,1,MATCH(#REF!,#REF!,0)),1,4)&gt;1,VLOOKUP($C49,#REF!,HLOOKUP(#REF!,#REF!,2,0),0),VLOOKUP($C49,#REF!,HLOOKUP(#REF!,#REF!,2,0)+1,0))," ")</f>
        <v xml:space="preserve"> </v>
      </c>
      <c r="X49" s="78" t="str">
        <f t="shared" ca="1" si="6"/>
        <v xml:space="preserve"> </v>
      </c>
      <c r="Y49" s="79" t="str">
        <f t="shared" ca="1" si="8"/>
        <v xml:space="preserve"> </v>
      </c>
      <c r="Z49" s="80" t="str">
        <f>IF(AND(C49&lt;&gt;" ",A50&lt;&gt;" ",C50&lt;&gt;" "),SUM($V$21:$V49)-SUM($Z$20:$Z48),IF(AND(C49&lt;&gt;" ",A50=" ",C50=" "),SUM($V$21:$V49)-SUM($Z$20:$Z48),IF(AND(C49=" ",C50=" ",A50=" ",C48&lt;&gt;" "),SUM($V$21:$V48)," ")))</f>
        <v xml:space="preserve"> </v>
      </c>
      <c r="AA49" s="81" t="str">
        <f>IF(AND(C49&lt;&gt;" ",A50&lt;&gt;" ",C50&lt;&gt;" "),SUM($Y$21:$Y49)-SUM($AA$20:$AA48),IF(AND(C49&lt;&gt;" ",A50=" ",C50=" "),SUM($Y$21:$Y49)-SUM($AA$20:$AA48),IF(AND(C49=" ",C50=" ",A50=" ",C48&lt;&gt;" "),SUM($Y$21:$Y48)," ")))</f>
        <v xml:space="preserve"> </v>
      </c>
      <c r="AC49" s="71"/>
      <c r="AD49" s="70" t="str">
        <f t="shared" si="9"/>
        <v>NEW 25/100000000616</v>
      </c>
    </row>
    <row r="50" spans="1:31" ht="60" customHeight="1">
      <c r="A50" s="40" t="s">
        <v>34</v>
      </c>
      <c r="B50" s="59" t="s">
        <v>5</v>
      </c>
      <c r="C50" s="41">
        <v>100000000621</v>
      </c>
      <c r="D50" s="41">
        <v>663963006214</v>
      </c>
      <c r="E50" s="42" t="s">
        <v>44</v>
      </c>
      <c r="F50" s="15"/>
      <c r="G50" s="43" t="s">
        <v>14</v>
      </c>
      <c r="H50" s="43">
        <v>3</v>
      </c>
      <c r="I50" s="28">
        <v>0</v>
      </c>
      <c r="J50" s="66">
        <v>0</v>
      </c>
      <c r="K50" s="66">
        <v>0</v>
      </c>
      <c r="L50" s="66">
        <v>0</v>
      </c>
      <c r="M50" s="66">
        <v>0</v>
      </c>
      <c r="N50" s="66">
        <v>0</v>
      </c>
      <c r="O50" s="66">
        <v>0</v>
      </c>
      <c r="P50" s="66">
        <v>0</v>
      </c>
      <c r="Q50" s="66">
        <v>0</v>
      </c>
      <c r="R50" s="66">
        <v>0</v>
      </c>
      <c r="S50" s="66">
        <v>0</v>
      </c>
      <c r="T50" s="66">
        <v>0</v>
      </c>
      <c r="U50" s="66">
        <v>0</v>
      </c>
      <c r="V50" s="67">
        <f t="shared" si="7"/>
        <v>0</v>
      </c>
      <c r="W50" s="78" t="str">
        <f ca="1">IFERROR(IF(OFFSET(INDEX(#REF!,1,MATCH(#REF!,#REF!,0)),1,4)&gt;1,VLOOKUP($C50,#REF!,HLOOKUP(#REF!,#REF!,2,0),0),VLOOKUP($C50,#REF!,HLOOKUP(#REF!,#REF!,2,0)+1,0))," ")</f>
        <v xml:space="preserve"> </v>
      </c>
      <c r="X50" s="78" t="str">
        <f t="shared" ca="1" si="6"/>
        <v xml:space="preserve"> </v>
      </c>
      <c r="Y50" s="79" t="str">
        <f t="shared" ca="1" si="8"/>
        <v xml:space="preserve"> </v>
      </c>
      <c r="Z50" s="80">
        <f>IF(AND(C50&lt;&gt;" ",A51&lt;&gt;" ",C51&lt;&gt;" "),SUM($V$21:$V50)-SUM($Z$20:$Z49),IF(AND(C50&lt;&gt;" ",A51=" ",C51=" "),SUM($V$21:$V50)-SUM($Z$20:$Z49),IF(AND(C50=" ",C51=" ",A51=" ",C49&lt;&gt;" "),SUM($V$21:$V49)," ")))</f>
        <v>0</v>
      </c>
      <c r="AA50" s="81">
        <f ca="1">IF(AND(C50&lt;&gt;" ",A51&lt;&gt;" ",C51&lt;&gt;" "),SUM($Y$21:$Y50)-SUM($AA$20:$AA49),IF(AND(C50&lt;&gt;" ",A51=" ",C51=" "),SUM($Y$21:$Y50)-SUM($AA$20:$AA49),IF(AND(C50=" ",C51=" ",A51=" ",C49&lt;&gt;" "),SUM($Y$21:$Y49)," ")))</f>
        <v>0</v>
      </c>
      <c r="AC50" s="71"/>
      <c r="AD50" s="70" t="str">
        <f t="shared" si="9"/>
        <v>NEW 25/100000000621</v>
      </c>
    </row>
    <row r="51" spans="1:31" ht="60" customHeight="1">
      <c r="A51" s="40" t="s">
        <v>2</v>
      </c>
      <c r="B51" s="59" t="s">
        <v>2</v>
      </c>
      <c r="C51" s="41">
        <v>100000000421</v>
      </c>
      <c r="D51" s="41">
        <v>663963004210</v>
      </c>
      <c r="E51" s="42" t="s">
        <v>36</v>
      </c>
      <c r="F51" s="15"/>
      <c r="G51" s="43" t="s">
        <v>12</v>
      </c>
      <c r="H51" s="43">
        <v>3</v>
      </c>
      <c r="I51" s="28">
        <v>0</v>
      </c>
      <c r="J51" s="66">
        <v>0</v>
      </c>
      <c r="K51" s="66">
        <v>0</v>
      </c>
      <c r="L51" s="66">
        <v>0</v>
      </c>
      <c r="M51" s="66">
        <v>0</v>
      </c>
      <c r="N51" s="66">
        <v>0</v>
      </c>
      <c r="O51" s="66">
        <v>0</v>
      </c>
      <c r="P51" s="66">
        <v>0</v>
      </c>
      <c r="Q51" s="66">
        <v>0</v>
      </c>
      <c r="R51" s="66">
        <v>0</v>
      </c>
      <c r="S51" s="66">
        <v>0</v>
      </c>
      <c r="T51" s="66">
        <v>0</v>
      </c>
      <c r="U51" s="66">
        <v>0</v>
      </c>
      <c r="V51" s="67">
        <f t="shared" si="7"/>
        <v>0</v>
      </c>
      <c r="W51" s="78" t="str">
        <f ca="1">IFERROR(IF(OFFSET(INDEX(#REF!,1,MATCH(#REF!,#REF!,0)),1,4)&gt;1,VLOOKUP($C51,#REF!,HLOOKUP(#REF!,#REF!,2,0),0),VLOOKUP($C51,#REF!,HLOOKUP(#REF!,#REF!,2,0)+1,0))," ")</f>
        <v xml:space="preserve"> </v>
      </c>
      <c r="X51" s="78" t="str">
        <f t="shared" ca="1" si="6"/>
        <v xml:space="preserve"> </v>
      </c>
      <c r="Y51" s="79" t="str">
        <f t="shared" ca="1" si="8"/>
        <v xml:space="preserve"> </v>
      </c>
      <c r="Z51" s="80" t="str">
        <f>IF(AND(C51&lt;&gt;" ",A52&lt;&gt;" ",C52&lt;&gt;" "),SUM($V$21:$V51)-SUM($Z$20:$Z50),IF(AND(C51&lt;&gt;" ",A52=" ",C52=" "),SUM($V$21:$V51)-SUM($Z$20:$Z50),IF(AND(C51=" ",C52=" ",A52=" ",C50&lt;&gt;" "),SUM($V$21:$V50)," ")))</f>
        <v xml:space="preserve"> </v>
      </c>
      <c r="AA51" s="81" t="str">
        <f>IF(AND(C51&lt;&gt;" ",A52&lt;&gt;" ",C52&lt;&gt;" "),SUM($Y$21:$Y51)-SUM($AA$20:$AA50),IF(AND(C51&lt;&gt;" ",A52=" ",C52=" "),SUM($Y$21:$Y51)-SUM($AA$20:$AA50),IF(AND(C51=" ",C52=" ",A52=" ",C50&lt;&gt;" "),SUM($Y$21:$Y50)," ")))</f>
        <v xml:space="preserve"> </v>
      </c>
      <c r="AC51" s="71"/>
      <c r="AD51" s="70" t="str">
        <f t="shared" si="9"/>
        <v>NEW 25/100000000421</v>
      </c>
    </row>
    <row r="52" spans="1:31" ht="60" customHeight="1">
      <c r="A52" s="40" t="s">
        <v>34</v>
      </c>
      <c r="B52" s="59" t="s">
        <v>2</v>
      </c>
      <c r="C52" s="41">
        <v>100000000422</v>
      </c>
      <c r="D52" s="41">
        <v>663963004227</v>
      </c>
      <c r="E52" s="42" t="s">
        <v>43</v>
      </c>
      <c r="F52" s="15"/>
      <c r="G52" s="43" t="s">
        <v>10</v>
      </c>
      <c r="H52" s="43">
        <v>3</v>
      </c>
      <c r="I52" s="28">
        <v>0</v>
      </c>
      <c r="J52" s="66">
        <v>0</v>
      </c>
      <c r="K52" s="66">
        <v>0</v>
      </c>
      <c r="L52" s="66">
        <v>0</v>
      </c>
      <c r="M52" s="66">
        <v>0</v>
      </c>
      <c r="N52" s="66">
        <v>0</v>
      </c>
      <c r="O52" s="66">
        <v>0</v>
      </c>
      <c r="P52" s="66">
        <v>0</v>
      </c>
      <c r="Q52" s="66">
        <v>0</v>
      </c>
      <c r="R52" s="66">
        <v>0</v>
      </c>
      <c r="S52" s="66">
        <v>0</v>
      </c>
      <c r="T52" s="66">
        <v>0</v>
      </c>
      <c r="U52" s="66">
        <v>0</v>
      </c>
      <c r="V52" s="67">
        <f t="shared" si="7"/>
        <v>0</v>
      </c>
      <c r="W52" s="78" t="str">
        <f ca="1">IFERROR(IF(OFFSET(INDEX(#REF!,1,MATCH(#REF!,#REF!,0)),1,4)&gt;1,VLOOKUP($C52,#REF!,HLOOKUP(#REF!,#REF!,2,0),0),VLOOKUP($C52,#REF!,HLOOKUP(#REF!,#REF!,2,0)+1,0))," ")</f>
        <v xml:space="preserve"> </v>
      </c>
      <c r="X52" s="78" t="str">
        <f t="shared" ca="1" si="6"/>
        <v xml:space="preserve"> </v>
      </c>
      <c r="Y52" s="79" t="str">
        <f t="shared" ca="1" si="8"/>
        <v xml:space="preserve"> </v>
      </c>
      <c r="Z52" s="80" t="str">
        <f>IF(AND(C52&lt;&gt;" ",A53&lt;&gt;" ",C53&lt;&gt;" "),SUM($V$21:$V52)-SUM($Z$20:$Z51),IF(AND(C52&lt;&gt;" ",A53=" ",C53=" "),SUM($V$21:$V52)-SUM($Z$20:$Z51),IF(AND(C52=" ",C53=" ",A53=" ",C51&lt;&gt;" "),SUM($V$21:$V51)," ")))</f>
        <v xml:space="preserve"> </v>
      </c>
      <c r="AA52" s="81" t="str">
        <f>IF(AND(C52&lt;&gt;" ",A53&lt;&gt;" ",C53&lt;&gt;" "),SUM($Y$21:$Y52)-SUM($AA$20:$AA51),IF(AND(C52&lt;&gt;" ",A53=" ",C53=" "),SUM($Y$21:$Y52)-SUM($AA$20:$AA51),IF(AND(C52=" ",C53=" ",A53=" ",C51&lt;&gt;" "),SUM($Y$21:$Y51)," ")))</f>
        <v xml:space="preserve"> </v>
      </c>
      <c r="AC52" s="71"/>
      <c r="AD52" s="70" t="str">
        <f t="shared" si="9"/>
        <v>NEW 25/100000000422</v>
      </c>
    </row>
    <row r="53" spans="1:31" ht="60" customHeight="1">
      <c r="A53" s="40" t="s">
        <v>34</v>
      </c>
      <c r="B53" s="59" t="s">
        <v>2</v>
      </c>
      <c r="C53" s="41">
        <v>100000000423</v>
      </c>
      <c r="D53" s="41">
        <v>663963004234</v>
      </c>
      <c r="E53" s="42" t="s">
        <v>42</v>
      </c>
      <c r="F53" s="15"/>
      <c r="G53" s="43" t="s">
        <v>13</v>
      </c>
      <c r="H53" s="43">
        <v>3</v>
      </c>
      <c r="I53" s="28">
        <v>0</v>
      </c>
      <c r="J53" s="66">
        <v>0</v>
      </c>
      <c r="K53" s="66">
        <v>0</v>
      </c>
      <c r="L53" s="66">
        <v>0</v>
      </c>
      <c r="M53" s="66">
        <v>0</v>
      </c>
      <c r="N53" s="66">
        <v>0</v>
      </c>
      <c r="O53" s="66">
        <v>0</v>
      </c>
      <c r="P53" s="66">
        <v>0</v>
      </c>
      <c r="Q53" s="66">
        <v>0</v>
      </c>
      <c r="R53" s="66">
        <v>0</v>
      </c>
      <c r="S53" s="66">
        <v>0</v>
      </c>
      <c r="T53" s="66">
        <v>0</v>
      </c>
      <c r="U53" s="66">
        <v>0</v>
      </c>
      <c r="V53" s="67">
        <f t="shared" si="7"/>
        <v>0</v>
      </c>
      <c r="W53" s="78" t="str">
        <f ca="1">IFERROR(IF(OFFSET(INDEX(#REF!,1,MATCH(#REF!,#REF!,0)),1,4)&gt;1,VLOOKUP($C53,#REF!,HLOOKUP(#REF!,#REF!,2,0),0),VLOOKUP($C53,#REF!,HLOOKUP(#REF!,#REF!,2,0)+1,0))," ")</f>
        <v xml:space="preserve"> </v>
      </c>
      <c r="X53" s="78" t="str">
        <f t="shared" ca="1" si="6"/>
        <v xml:space="preserve"> </v>
      </c>
      <c r="Y53" s="79" t="str">
        <f t="shared" ca="1" si="8"/>
        <v xml:space="preserve"> </v>
      </c>
      <c r="Z53" s="80" t="str">
        <f>IF(AND(C53&lt;&gt;" ",A54&lt;&gt;" ",C54&lt;&gt;" "),SUM($V$21:$V53)-SUM($Z$20:$Z52),IF(AND(C53&lt;&gt;" ",A54=" ",C54=" "),SUM($V$21:$V53)-SUM($Z$20:$Z52),IF(AND(C53=" ",C54=" ",A54=" ",C52&lt;&gt;" "),SUM($V$21:$V52)," ")))</f>
        <v xml:space="preserve"> </v>
      </c>
      <c r="AA53" s="81" t="str">
        <f>IF(AND(C53&lt;&gt;" ",A54&lt;&gt;" ",C54&lt;&gt;" "),SUM($Y$21:$Y53)-SUM($AA$20:$AA52),IF(AND(C53&lt;&gt;" ",A54=" ",C54=" "),SUM($Y$21:$Y53)-SUM($AA$20:$AA52),IF(AND(C53=" ",C54=" ",A54=" ",C52&lt;&gt;" "),SUM($Y$21:$Y52)," ")))</f>
        <v xml:space="preserve"> </v>
      </c>
      <c r="AC53" s="71"/>
      <c r="AD53" s="70" t="str">
        <f t="shared" si="9"/>
        <v>NEW 25/100000000423</v>
      </c>
    </row>
    <row r="54" spans="1:31" ht="60" customHeight="1">
      <c r="A54" s="40" t="s">
        <v>34</v>
      </c>
      <c r="B54" s="59" t="s">
        <v>2</v>
      </c>
      <c r="C54" s="41">
        <v>100000000424</v>
      </c>
      <c r="D54" s="41">
        <v>663963004241</v>
      </c>
      <c r="E54" s="42" t="s">
        <v>41</v>
      </c>
      <c r="F54" s="15"/>
      <c r="G54" s="43" t="s">
        <v>10</v>
      </c>
      <c r="H54" s="43">
        <v>3</v>
      </c>
      <c r="I54" s="28">
        <v>0</v>
      </c>
      <c r="J54" s="66">
        <v>0</v>
      </c>
      <c r="K54" s="66">
        <v>0</v>
      </c>
      <c r="L54" s="66">
        <v>0</v>
      </c>
      <c r="M54" s="66">
        <v>0</v>
      </c>
      <c r="N54" s="66">
        <v>0</v>
      </c>
      <c r="O54" s="66">
        <v>0</v>
      </c>
      <c r="P54" s="66">
        <v>0</v>
      </c>
      <c r="Q54" s="66">
        <v>0</v>
      </c>
      <c r="R54" s="66">
        <v>0</v>
      </c>
      <c r="S54" s="66">
        <v>0</v>
      </c>
      <c r="T54" s="66">
        <v>0</v>
      </c>
      <c r="U54" s="66">
        <v>0</v>
      </c>
      <c r="V54" s="67">
        <f t="shared" si="7"/>
        <v>0</v>
      </c>
      <c r="W54" s="78" t="str">
        <f ca="1">IFERROR(IF(OFFSET(INDEX(#REF!,1,MATCH(#REF!,#REF!,0)),1,4)&gt;1,VLOOKUP($C54,#REF!,HLOOKUP(#REF!,#REF!,2,0),0),VLOOKUP($C54,#REF!,HLOOKUP(#REF!,#REF!,2,0)+1,0))," ")</f>
        <v xml:space="preserve"> </v>
      </c>
      <c r="X54" s="78" t="str">
        <f t="shared" ca="1" si="6"/>
        <v xml:space="preserve"> </v>
      </c>
      <c r="Y54" s="79" t="str">
        <f t="shared" ca="1" si="8"/>
        <v xml:space="preserve"> </v>
      </c>
      <c r="Z54" s="80" t="str">
        <f>IF(AND(C54&lt;&gt;" ",A55&lt;&gt;" ",C55&lt;&gt;" "),SUM($V$21:$V54)-SUM($Z$20:$Z53),IF(AND(C54&lt;&gt;" ",A55=" ",C55=" "),SUM($V$21:$V54)-SUM($Z$20:$Z53),IF(AND(C54=" ",C55=" ",A55=" ",C53&lt;&gt;" "),SUM($V$21:$V53)," ")))</f>
        <v xml:space="preserve"> </v>
      </c>
      <c r="AA54" s="81" t="str">
        <f>IF(AND(C54&lt;&gt;" ",A55&lt;&gt;" ",C55&lt;&gt;" "),SUM($Y$21:$Y54)-SUM($AA$20:$AA53),IF(AND(C54&lt;&gt;" ",A55=" ",C55=" "),SUM($Y$21:$Y54)-SUM($AA$20:$AA53),IF(AND(C54=" ",C55=" ",A55=" ",C53&lt;&gt;" "),SUM($Y$21:$Y53)," ")))</f>
        <v xml:space="preserve"> </v>
      </c>
      <c r="AC54" s="71"/>
      <c r="AD54" s="70" t="str">
        <f t="shared" si="9"/>
        <v>NEW 25/100000000424</v>
      </c>
    </row>
    <row r="55" spans="1:31" ht="60" customHeight="1">
      <c r="A55" s="40" t="s">
        <v>34</v>
      </c>
      <c r="B55" s="59" t="s">
        <v>2</v>
      </c>
      <c r="C55" s="41">
        <v>100000000438</v>
      </c>
      <c r="D55" s="41">
        <v>663963004388</v>
      </c>
      <c r="E55" s="42" t="s">
        <v>40</v>
      </c>
      <c r="F55" s="15"/>
      <c r="G55" s="43" t="s">
        <v>12</v>
      </c>
      <c r="H55" s="43">
        <v>3</v>
      </c>
      <c r="I55" s="28">
        <v>0</v>
      </c>
      <c r="J55" s="66">
        <v>0</v>
      </c>
      <c r="K55" s="66">
        <v>0</v>
      </c>
      <c r="L55" s="66">
        <v>0</v>
      </c>
      <c r="M55" s="66">
        <v>0</v>
      </c>
      <c r="N55" s="66">
        <v>0</v>
      </c>
      <c r="O55" s="66">
        <v>0</v>
      </c>
      <c r="P55" s="66">
        <v>0</v>
      </c>
      <c r="Q55" s="66">
        <v>0</v>
      </c>
      <c r="R55" s="66">
        <v>0</v>
      </c>
      <c r="S55" s="66">
        <v>0</v>
      </c>
      <c r="T55" s="66">
        <v>0</v>
      </c>
      <c r="U55" s="66">
        <v>0</v>
      </c>
      <c r="V55" s="67">
        <f t="shared" si="7"/>
        <v>0</v>
      </c>
      <c r="W55" s="78" t="str">
        <f ca="1">IFERROR(IF(OFFSET(INDEX(#REF!,1,MATCH(#REF!,#REF!,0)),1,4)&gt;1,VLOOKUP($C55,#REF!,HLOOKUP(#REF!,#REF!,2,0),0),VLOOKUP($C55,#REF!,HLOOKUP(#REF!,#REF!,2,0)+1,0))," ")</f>
        <v xml:space="preserve"> </v>
      </c>
      <c r="X55" s="78" t="str">
        <f t="shared" ca="1" si="6"/>
        <v xml:space="preserve"> </v>
      </c>
      <c r="Y55" s="79" t="str">
        <f t="shared" ca="1" si="8"/>
        <v xml:space="preserve"> </v>
      </c>
      <c r="Z55" s="80" t="str">
        <f>IF(AND(C55&lt;&gt;" ",A56&lt;&gt;" ",C56&lt;&gt;" "),SUM($V$21:$V55)-SUM($Z$20:$Z54),IF(AND(C55&lt;&gt;" ",A56=" ",C56=" "),SUM($V$21:$V55)-SUM($Z$20:$Z54),IF(AND(C55=" ",C56=" ",A56=" ",C54&lt;&gt;" "),SUM($V$21:$V54)," ")))</f>
        <v xml:space="preserve"> </v>
      </c>
      <c r="AA55" s="81" t="str">
        <f>IF(AND(C55&lt;&gt;" ",A56&lt;&gt;" ",C56&lt;&gt;" "),SUM($Y$21:$Y55)-SUM($AA$20:$AA54),IF(AND(C55&lt;&gt;" ",A56=" ",C56=" "),SUM($Y$21:$Y55)-SUM($AA$20:$AA54),IF(AND(C55=" ",C56=" ",A56=" ",C54&lt;&gt;" "),SUM($Y$21:$Y54)," ")))</f>
        <v xml:space="preserve"> </v>
      </c>
      <c r="AC55" s="71"/>
      <c r="AD55" s="70" t="str">
        <f t="shared" si="9"/>
        <v>NEW 25/100000000438</v>
      </c>
    </row>
    <row r="56" spans="1:31" ht="60" customHeight="1">
      <c r="A56" s="40" t="s">
        <v>34</v>
      </c>
      <c r="B56" s="59" t="s">
        <v>2</v>
      </c>
      <c r="C56" s="41">
        <v>100000000439</v>
      </c>
      <c r="D56" s="41">
        <v>663963004395</v>
      </c>
      <c r="E56" s="42" t="s">
        <v>39</v>
      </c>
      <c r="F56" s="15"/>
      <c r="G56" s="43" t="s">
        <v>10</v>
      </c>
      <c r="H56" s="43">
        <v>3</v>
      </c>
      <c r="I56" s="28">
        <v>0</v>
      </c>
      <c r="J56" s="66">
        <v>0</v>
      </c>
      <c r="K56" s="66">
        <v>0</v>
      </c>
      <c r="L56" s="66">
        <v>0</v>
      </c>
      <c r="M56" s="66">
        <v>0</v>
      </c>
      <c r="N56" s="66">
        <v>0</v>
      </c>
      <c r="O56" s="66">
        <v>0</v>
      </c>
      <c r="P56" s="66">
        <v>0</v>
      </c>
      <c r="Q56" s="66">
        <v>0</v>
      </c>
      <c r="R56" s="66">
        <v>0</v>
      </c>
      <c r="S56" s="66">
        <v>0</v>
      </c>
      <c r="T56" s="66">
        <v>0</v>
      </c>
      <c r="U56" s="66">
        <v>0</v>
      </c>
      <c r="V56" s="67">
        <f t="shared" si="7"/>
        <v>0</v>
      </c>
      <c r="W56" s="78" t="str">
        <f ca="1">IFERROR(IF(OFFSET(INDEX(#REF!,1,MATCH(#REF!,#REF!,0)),1,4)&gt;1,VLOOKUP($C56,#REF!,HLOOKUP(#REF!,#REF!,2,0),0),VLOOKUP($C56,#REF!,HLOOKUP(#REF!,#REF!,2,0)+1,0))," ")</f>
        <v xml:space="preserve"> </v>
      </c>
      <c r="X56" s="78" t="str">
        <f t="shared" ca="1" si="6"/>
        <v xml:space="preserve"> </v>
      </c>
      <c r="Y56" s="79" t="str">
        <f t="shared" ca="1" si="8"/>
        <v xml:space="preserve"> </v>
      </c>
      <c r="Z56" s="80" t="str">
        <f>IF(AND(C56&lt;&gt;" ",A57&lt;&gt;" ",C57&lt;&gt;" "),SUM($V$21:$V56)-SUM($Z$20:$Z55),IF(AND(C56&lt;&gt;" ",A57=" ",C57=" "),SUM($V$21:$V56)-SUM($Z$20:$Z55),IF(AND(C56=" ",C57=" ",A57=" ",C55&lt;&gt;" "),SUM($V$21:$V55)," ")))</f>
        <v xml:space="preserve"> </v>
      </c>
      <c r="AA56" s="81" t="str">
        <f>IF(AND(C56&lt;&gt;" ",A57&lt;&gt;" ",C57&lt;&gt;" "),SUM($Y$21:$Y56)-SUM($AA$20:$AA55),IF(AND(C56&lt;&gt;" ",A57=" ",C57=" "),SUM($Y$21:$Y56)-SUM($AA$20:$AA55),IF(AND(C56=" ",C57=" ",A57=" ",C55&lt;&gt;" "),SUM($Y$21:$Y55)," ")))</f>
        <v xml:space="preserve"> </v>
      </c>
      <c r="AC56" s="71"/>
      <c r="AD56" s="70" t="str">
        <f t="shared" si="9"/>
        <v>NEW 25/100000000439</v>
      </c>
    </row>
    <row r="57" spans="1:31" ht="60" customHeight="1">
      <c r="A57" s="40" t="s">
        <v>34</v>
      </c>
      <c r="B57" s="59" t="s">
        <v>2</v>
      </c>
      <c r="C57" s="41">
        <v>100000000456</v>
      </c>
      <c r="D57" s="41">
        <v>663963004562</v>
      </c>
      <c r="E57" s="42" t="s">
        <v>37</v>
      </c>
      <c r="F57" s="15"/>
      <c r="G57" s="43" t="s">
        <v>38</v>
      </c>
      <c r="H57" s="43">
        <v>3</v>
      </c>
      <c r="I57" s="28">
        <v>0</v>
      </c>
      <c r="J57" s="66">
        <v>0</v>
      </c>
      <c r="K57" s="66">
        <v>0</v>
      </c>
      <c r="L57" s="66">
        <v>0</v>
      </c>
      <c r="M57" s="66">
        <v>0</v>
      </c>
      <c r="N57" s="66">
        <v>0</v>
      </c>
      <c r="O57" s="66">
        <v>0</v>
      </c>
      <c r="P57" s="66">
        <v>0</v>
      </c>
      <c r="Q57" s="66">
        <v>0</v>
      </c>
      <c r="R57" s="66">
        <v>0</v>
      </c>
      <c r="S57" s="66">
        <v>0</v>
      </c>
      <c r="T57" s="66">
        <v>0</v>
      </c>
      <c r="U57" s="66">
        <v>0</v>
      </c>
      <c r="V57" s="67">
        <f t="shared" si="7"/>
        <v>0</v>
      </c>
      <c r="W57" s="78" t="str">
        <f ca="1">IFERROR(IF(OFFSET(INDEX(#REF!,1,MATCH(#REF!,#REF!,0)),1,4)&gt;1,VLOOKUP($C57,#REF!,HLOOKUP(#REF!,#REF!,2,0),0),VLOOKUP($C57,#REF!,HLOOKUP(#REF!,#REF!,2,0)+1,0))," ")</f>
        <v xml:space="preserve"> </v>
      </c>
      <c r="X57" s="78" t="str">
        <f t="shared" ca="1" si="6"/>
        <v xml:space="preserve"> </v>
      </c>
      <c r="Y57" s="79" t="str">
        <f t="shared" ca="1" si="8"/>
        <v xml:space="preserve"> </v>
      </c>
      <c r="Z57" s="80">
        <f>IF(AND(C57&lt;&gt;" ",A58&lt;&gt;" ",C58&lt;&gt;" "),SUM($V$21:$V57)-SUM($Z$20:$Z56),IF(AND(C57&lt;&gt;" ",A58=" ",C58=" "),SUM($V$21:$V57)-SUM($Z$20:$Z56),IF(AND(C57=" ",C58=" ",A58=" ",C56&lt;&gt;" "),SUM($V$21:$V56)," ")))</f>
        <v>0</v>
      </c>
      <c r="AA57" s="81">
        <f ca="1">IF(AND(C57&lt;&gt;" ",A58&lt;&gt;" ",C58&lt;&gt;" "),SUM($Y$21:$Y57)-SUM($AA$20:$AA56),IF(AND(C57&lt;&gt;" ",A58=" ",C58=" "),SUM($Y$21:$Y57)-SUM($AA$20:$AA56),IF(AND(C57=" ",C58=" ",A58=" ",C56&lt;&gt;" "),SUM($Y$21:$Y56)," ")))</f>
        <v>0</v>
      </c>
      <c r="AC57" s="71"/>
      <c r="AD57" s="70" t="str">
        <f t="shared" si="9"/>
        <v>NEW 25/100000000456</v>
      </c>
    </row>
    <row r="58" spans="1:31" ht="60" customHeight="1">
      <c r="A58" s="40" t="s">
        <v>34</v>
      </c>
      <c r="B58" s="59" t="s">
        <v>34</v>
      </c>
      <c r="C58" s="41" t="s">
        <v>34</v>
      </c>
      <c r="D58" s="41" t="s">
        <v>34</v>
      </c>
      <c r="E58" s="42" t="s">
        <v>34</v>
      </c>
      <c r="F58" s="15"/>
      <c r="G58" s="43" t="s">
        <v>34</v>
      </c>
      <c r="H58" s="43" t="s">
        <v>34</v>
      </c>
      <c r="I58" s="28" t="s">
        <v>34</v>
      </c>
      <c r="J58" s="66">
        <v>0</v>
      </c>
      <c r="K58" s="66">
        <v>0</v>
      </c>
      <c r="L58" s="66">
        <v>0</v>
      </c>
      <c r="M58" s="66">
        <v>0</v>
      </c>
      <c r="N58" s="66">
        <v>0</v>
      </c>
      <c r="O58" s="66">
        <v>0</v>
      </c>
      <c r="P58" s="66">
        <v>0</v>
      </c>
      <c r="Q58" s="66">
        <v>0</v>
      </c>
      <c r="R58" s="66">
        <v>0</v>
      </c>
      <c r="S58" s="66">
        <v>0</v>
      </c>
      <c r="T58" s="66">
        <v>0</v>
      </c>
      <c r="U58" s="66">
        <v>0</v>
      </c>
      <c r="V58" s="67">
        <f t="shared" si="7"/>
        <v>0</v>
      </c>
      <c r="W58" s="78" t="str">
        <f ca="1">IFERROR(IF(OFFSET(INDEX(#REF!,1,MATCH(#REF!,#REF!,0)),1,4)&gt;1,VLOOKUP($C58,#REF!,HLOOKUP(#REF!,#REF!,2,0),0),VLOOKUP($C58,#REF!,HLOOKUP(#REF!,#REF!,2,0)+1,0))," ")</f>
        <v xml:space="preserve"> </v>
      </c>
      <c r="X58" s="78" t="str">
        <f t="shared" ca="1" si="6"/>
        <v xml:space="preserve"> </v>
      </c>
      <c r="Y58" s="79" t="str">
        <f t="shared" si="8"/>
        <v>TOTAL</v>
      </c>
      <c r="Z58" s="80">
        <f>IF(AND(C58&lt;&gt;" ",A59&lt;&gt;" ",C59&lt;&gt;" "),SUM($V$21:$V58)-SUM($Z$20:$Z57),IF(AND(C58&lt;&gt;" ",A59=" ",C59=" "),SUM($V$21:$V58)-SUM($Z$20:$Z57),IF(AND(C58=" ",C59=" ",A59=" ",C57&lt;&gt;" "),SUM($V$21:$V57)," ")))</f>
        <v>0</v>
      </c>
      <c r="AA58" s="81">
        <f ca="1">IF(AND(C58&lt;&gt;" ",A59&lt;&gt;" ",C59&lt;&gt;" "),SUM($Y$21:$Y58)-SUM($AA$20:$AA57),IF(AND(C58&lt;&gt;" ",A59=" ",C59=" "),SUM($Y$21:$Y58)-SUM($AA$20:$AA57),IF(AND(C58=" ",C59=" ",A59=" ",C57&lt;&gt;" "),SUM($Y$21:$Y57)," ")))</f>
        <v>0</v>
      </c>
      <c r="AC58" s="71"/>
      <c r="AD58" s="70" t="str">
        <f t="shared" si="9"/>
        <v xml:space="preserve"> </v>
      </c>
    </row>
    <row r="59" spans="1:31" ht="60" customHeight="1">
      <c r="A59" s="40" t="s">
        <v>34</v>
      </c>
      <c r="B59" s="59" t="s">
        <v>34</v>
      </c>
      <c r="C59" s="41" t="s">
        <v>34</v>
      </c>
      <c r="D59" s="41" t="s">
        <v>34</v>
      </c>
      <c r="E59" s="42" t="s">
        <v>34</v>
      </c>
      <c r="F59" s="15"/>
      <c r="G59" s="43" t="s">
        <v>34</v>
      </c>
      <c r="H59" s="43" t="s">
        <v>34</v>
      </c>
      <c r="I59" s="28" t="s">
        <v>34</v>
      </c>
      <c r="J59" s="66">
        <v>0</v>
      </c>
      <c r="K59" s="66">
        <v>0</v>
      </c>
      <c r="L59" s="66">
        <v>0</v>
      </c>
      <c r="M59" s="66">
        <v>0</v>
      </c>
      <c r="N59" s="66">
        <v>0</v>
      </c>
      <c r="O59" s="66">
        <v>0</v>
      </c>
      <c r="P59" s="66">
        <v>0</v>
      </c>
      <c r="Q59" s="66">
        <v>0</v>
      </c>
      <c r="R59" s="66">
        <v>0</v>
      </c>
      <c r="S59" s="66">
        <v>0</v>
      </c>
      <c r="T59" s="66">
        <v>0</v>
      </c>
      <c r="U59" s="66">
        <v>0</v>
      </c>
      <c r="V59" s="67">
        <f t="shared" si="7"/>
        <v>0</v>
      </c>
      <c r="W59" s="78" t="str">
        <f ca="1">IFERROR(IF(OFFSET(INDEX(#REF!,1,MATCH(#REF!,#REF!,0)),1,4)&gt;1,VLOOKUP($C59,#REF!,HLOOKUP(#REF!,#REF!,2,0),0),VLOOKUP($C59,#REF!,HLOOKUP(#REF!,#REF!,2,0)+1,0))," ")</f>
        <v xml:space="preserve"> </v>
      </c>
      <c r="X59" s="78" t="str">
        <f t="shared" ca="1" si="6"/>
        <v xml:space="preserve"> </v>
      </c>
      <c r="Y59" s="79" t="str">
        <f t="shared" ca="1" si="8"/>
        <v xml:space="preserve"> </v>
      </c>
      <c r="Z59" s="80" t="str">
        <f>IF(AND(C59&lt;&gt;" ",A60&lt;&gt;" ",C60&lt;&gt;" "),SUM($V$21:$V59)-SUM($Z$20:$Z58),IF(AND(C59&lt;&gt;" ",A60=" ",C60=" "),SUM($V$21:$V59)-SUM($Z$20:$Z58),IF(AND(C59=" ",C60=" ",A60=" ",C58&lt;&gt;" "),SUM($V$21:$V58)," ")))</f>
        <v xml:space="preserve"> </v>
      </c>
      <c r="AA59" s="81" t="str">
        <f>IF(AND(C59&lt;&gt;" ",A60&lt;&gt;" ",C60&lt;&gt;" "),SUM($Y$21:$Y59)-SUM($AA$20:$AA58),IF(AND(C59&lt;&gt;" ",A60=" ",C60=" "),SUM($Y$21:$Y59)-SUM($AA$20:$AA58),IF(AND(C59=" ",C60=" ",A60=" ",C58&lt;&gt;" "),SUM($Y$21:$Y58)," ")))</f>
        <v xml:space="preserve"> </v>
      </c>
      <c r="AC59" s="71"/>
      <c r="AD59" s="70" t="str">
        <f t="shared" si="9"/>
        <v xml:space="preserve"> </v>
      </c>
    </row>
    <row r="60" spans="1:31" ht="60" customHeight="1">
      <c r="A60" s="40" t="s">
        <v>34</v>
      </c>
      <c r="B60" s="59" t="s">
        <v>34</v>
      </c>
      <c r="C60" s="41" t="s">
        <v>34</v>
      </c>
      <c r="D60" s="41" t="s">
        <v>34</v>
      </c>
      <c r="E60" s="42" t="s">
        <v>34</v>
      </c>
      <c r="F60" s="15"/>
      <c r="G60" s="43" t="s">
        <v>34</v>
      </c>
      <c r="H60" s="43" t="s">
        <v>34</v>
      </c>
      <c r="I60" s="28" t="s">
        <v>34</v>
      </c>
      <c r="J60" s="66">
        <v>0</v>
      </c>
      <c r="K60" s="66">
        <v>0</v>
      </c>
      <c r="L60" s="66">
        <v>0</v>
      </c>
      <c r="M60" s="66">
        <v>0</v>
      </c>
      <c r="N60" s="66">
        <v>0</v>
      </c>
      <c r="O60" s="66">
        <v>0</v>
      </c>
      <c r="P60" s="66">
        <v>0</v>
      </c>
      <c r="Q60" s="66">
        <v>0</v>
      </c>
      <c r="R60" s="66">
        <v>0</v>
      </c>
      <c r="S60" s="66">
        <v>0</v>
      </c>
      <c r="T60" s="66">
        <v>0</v>
      </c>
      <c r="U60" s="66">
        <v>0</v>
      </c>
      <c r="V60" s="67">
        <f t="shared" si="7"/>
        <v>0</v>
      </c>
      <c r="W60" s="78" t="str">
        <f ca="1">IFERROR(IF(OFFSET(INDEX(#REF!,1,MATCH(#REF!,#REF!,0)),1,4)&gt;1,VLOOKUP($C60,#REF!,HLOOKUP(#REF!,#REF!,2,0),0),VLOOKUP($C60,#REF!,HLOOKUP(#REF!,#REF!,2,0)+1,0))," ")</f>
        <v xml:space="preserve"> </v>
      </c>
      <c r="X60" s="78" t="str">
        <f t="shared" ca="1" si="6"/>
        <v xml:space="preserve"> </v>
      </c>
      <c r="Y60" s="79" t="str">
        <f t="shared" ca="1" si="8"/>
        <v xml:space="preserve"> </v>
      </c>
      <c r="Z60" s="80" t="str">
        <f>IF(AND(C60&lt;&gt;" ",A61&lt;&gt;" ",C61&lt;&gt;" "),SUM($V$21:$V60)-SUM($Z$20:$Z59),IF(AND(C60&lt;&gt;" ",A61=" ",C61=" "),SUM($V$21:$V60)-SUM($Z$20:$Z59),IF(AND(C60=" ",C61=" ",A61=" ",C59&lt;&gt;" "),SUM($V$21:$V59)," ")))</f>
        <v xml:space="preserve"> </v>
      </c>
      <c r="AA60" s="81" t="str">
        <f>IF(AND(C60&lt;&gt;" ",A61&lt;&gt;" ",C61&lt;&gt;" "),SUM($Y$21:$Y60)-SUM($AA$20:$AA59),IF(AND(C60&lt;&gt;" ",A61=" ",C61=" "),SUM($Y$21:$Y60)-SUM($AA$20:$AA59),IF(AND(C60=" ",C61=" ",A61=" ",C59&lt;&gt;" "),SUM($Y$21:$Y59)," ")))</f>
        <v xml:space="preserve"> </v>
      </c>
      <c r="AC60" s="71"/>
      <c r="AD60" s="70" t="str">
        <f t="shared" si="9"/>
        <v xml:space="preserve"> </v>
      </c>
    </row>
    <row r="61" spans="1:31" ht="60" customHeight="1">
      <c r="A61" s="40" t="s">
        <v>34</v>
      </c>
      <c r="B61" s="59" t="s">
        <v>34</v>
      </c>
      <c r="C61" s="41" t="s">
        <v>34</v>
      </c>
      <c r="D61" s="41" t="s">
        <v>34</v>
      </c>
      <c r="E61" s="42" t="s">
        <v>34</v>
      </c>
      <c r="F61" s="15"/>
      <c r="G61" s="43" t="s">
        <v>34</v>
      </c>
      <c r="H61" s="43" t="s">
        <v>34</v>
      </c>
      <c r="I61" s="28" t="s">
        <v>34</v>
      </c>
      <c r="J61" s="66">
        <v>0</v>
      </c>
      <c r="K61" s="66">
        <v>0</v>
      </c>
      <c r="L61" s="66">
        <v>0</v>
      </c>
      <c r="M61" s="66">
        <v>0</v>
      </c>
      <c r="N61" s="66">
        <v>0</v>
      </c>
      <c r="O61" s="66">
        <v>0</v>
      </c>
      <c r="P61" s="66">
        <v>0</v>
      </c>
      <c r="Q61" s="66">
        <v>0</v>
      </c>
      <c r="R61" s="66">
        <v>0</v>
      </c>
      <c r="S61" s="66">
        <v>0</v>
      </c>
      <c r="T61" s="66">
        <v>0</v>
      </c>
      <c r="U61" s="66">
        <v>0</v>
      </c>
      <c r="V61" s="67">
        <f t="shared" si="7"/>
        <v>0</v>
      </c>
      <c r="W61" s="78" t="str">
        <f ca="1">IFERROR(IF(OFFSET(INDEX(#REF!,1,MATCH(#REF!,#REF!,0)),1,4)&gt;1,VLOOKUP($C61,#REF!,HLOOKUP(#REF!,#REF!,2,0),0),VLOOKUP($C61,#REF!,HLOOKUP(#REF!,#REF!,2,0)+1,0))," ")</f>
        <v xml:space="preserve"> </v>
      </c>
      <c r="X61" s="78" t="str">
        <f t="shared" ca="1" si="6"/>
        <v xml:space="preserve"> </v>
      </c>
      <c r="Y61" s="79" t="str">
        <f t="shared" ca="1" si="8"/>
        <v xml:space="preserve"> </v>
      </c>
      <c r="Z61" s="80" t="str">
        <f>IF(AND(C61&lt;&gt;" ",A62&lt;&gt;" ",C62&lt;&gt;" "),SUM($V$21:$V61)-SUM($Z$20:$Z60),IF(AND(C61&lt;&gt;" ",A62=" ",C62=" "),SUM($V$21:$V61)-SUM($Z$20:$Z60),IF(AND(C61=" ",C62=" ",A62=" ",C60&lt;&gt;" "),SUM($V$21:$V60)," ")))</f>
        <v xml:space="preserve"> </v>
      </c>
      <c r="AA61" s="81" t="str">
        <f>IF(AND(C61&lt;&gt;" ",A62&lt;&gt;" ",C62&lt;&gt;" "),SUM($Y$21:$Y61)-SUM($AA$20:$AA60),IF(AND(C61&lt;&gt;" ",A62=" ",C62=" "),SUM($Y$21:$Y61)-SUM($AA$20:$AA60),IF(AND(C61=" ",C62=" ",A62=" ",C60&lt;&gt;" "),SUM($Y$21:$Y60)," ")))</f>
        <v xml:space="preserve"> </v>
      </c>
      <c r="AC61" s="71"/>
      <c r="AD61" s="70" t="str">
        <f t="shared" si="9"/>
        <v xml:space="preserve"> </v>
      </c>
      <c r="AE61" s="72"/>
    </row>
    <row r="62" spans="1:31" ht="60" customHeight="1">
      <c r="A62" s="40" t="s">
        <v>34</v>
      </c>
      <c r="B62" s="59" t="s">
        <v>34</v>
      </c>
      <c r="C62" s="41" t="s">
        <v>34</v>
      </c>
      <c r="D62" s="41" t="s">
        <v>34</v>
      </c>
      <c r="E62" s="42" t="s">
        <v>34</v>
      </c>
      <c r="F62" s="15"/>
      <c r="G62" s="43" t="s">
        <v>34</v>
      </c>
      <c r="H62" s="43" t="s">
        <v>34</v>
      </c>
      <c r="I62" s="28" t="s">
        <v>34</v>
      </c>
      <c r="J62" s="66">
        <v>0</v>
      </c>
      <c r="K62" s="66">
        <v>0</v>
      </c>
      <c r="L62" s="66">
        <v>0</v>
      </c>
      <c r="M62" s="66">
        <v>0</v>
      </c>
      <c r="N62" s="66">
        <v>0</v>
      </c>
      <c r="O62" s="66">
        <v>0</v>
      </c>
      <c r="P62" s="66">
        <v>0</v>
      </c>
      <c r="Q62" s="66">
        <v>0</v>
      </c>
      <c r="R62" s="66">
        <v>0</v>
      </c>
      <c r="S62" s="66">
        <v>0</v>
      </c>
      <c r="T62" s="66">
        <v>0</v>
      </c>
      <c r="U62" s="66">
        <v>0</v>
      </c>
      <c r="V62" s="67">
        <f t="shared" si="7"/>
        <v>0</v>
      </c>
      <c r="W62" s="78" t="str">
        <f ca="1">IFERROR(IF(OFFSET(INDEX(#REF!,1,MATCH(#REF!,#REF!,0)),1,4)&gt;1,VLOOKUP($C62,#REF!,HLOOKUP(#REF!,#REF!,2,0),0),VLOOKUP($C62,#REF!,HLOOKUP(#REF!,#REF!,2,0)+1,0))," ")</f>
        <v xml:space="preserve"> </v>
      </c>
      <c r="X62" s="78" t="str">
        <f t="shared" ca="1" si="6"/>
        <v xml:space="preserve"> </v>
      </c>
      <c r="Y62" s="79" t="str">
        <f t="shared" ca="1" si="8"/>
        <v xml:space="preserve"> </v>
      </c>
      <c r="Z62" s="80" t="str">
        <f>IF(AND(C62&lt;&gt;" ",A63&lt;&gt;" ",C63&lt;&gt;" "),SUM($V$21:$V62)-SUM($Z$20:$Z61),IF(AND(C62&lt;&gt;" ",A63=" ",C63=" "),SUM($V$21:$V62)-SUM($Z$20:$Z61),IF(AND(C62=" ",C63=" ",A63=" ",C61&lt;&gt;" "),SUM($V$21:$V61)," ")))</f>
        <v xml:space="preserve"> </v>
      </c>
      <c r="AA62" s="81" t="str">
        <f>IF(AND(C62&lt;&gt;" ",A63&lt;&gt;" ",C63&lt;&gt;" "),SUM($Y$21:$Y62)-SUM($AA$20:$AA61),IF(AND(C62&lt;&gt;" ",A63=" ",C63=" "),SUM($Y$21:$Y62)-SUM($AA$20:$AA61),IF(AND(C62=" ",C63=" ",A63=" ",C61&lt;&gt;" "),SUM($Y$21:$Y61)," ")))</f>
        <v xml:space="preserve"> </v>
      </c>
      <c r="AC62" s="71"/>
      <c r="AD62" s="70" t="str">
        <f t="shared" si="9"/>
        <v xml:space="preserve"> </v>
      </c>
      <c r="AE62" s="72"/>
    </row>
    <row r="63" spans="1:31" ht="60" customHeight="1">
      <c r="A63" s="40" t="s">
        <v>34</v>
      </c>
      <c r="B63" s="59" t="s">
        <v>34</v>
      </c>
      <c r="C63" s="41" t="s">
        <v>34</v>
      </c>
      <c r="D63" s="41" t="s">
        <v>34</v>
      </c>
      <c r="E63" s="42" t="s">
        <v>34</v>
      </c>
      <c r="F63" s="15"/>
      <c r="G63" s="43" t="s">
        <v>34</v>
      </c>
      <c r="H63" s="43" t="s">
        <v>34</v>
      </c>
      <c r="I63" s="28" t="s">
        <v>34</v>
      </c>
      <c r="J63" s="66">
        <v>0</v>
      </c>
      <c r="K63" s="66">
        <v>0</v>
      </c>
      <c r="L63" s="66">
        <v>0</v>
      </c>
      <c r="M63" s="66">
        <v>0</v>
      </c>
      <c r="N63" s="66">
        <v>0</v>
      </c>
      <c r="O63" s="66">
        <v>0</v>
      </c>
      <c r="P63" s="66">
        <v>0</v>
      </c>
      <c r="Q63" s="66">
        <v>0</v>
      </c>
      <c r="R63" s="66">
        <v>0</v>
      </c>
      <c r="S63" s="66">
        <v>0</v>
      </c>
      <c r="T63" s="66">
        <v>0</v>
      </c>
      <c r="U63" s="66">
        <v>0</v>
      </c>
      <c r="V63" s="67">
        <f t="shared" si="7"/>
        <v>0</v>
      </c>
      <c r="W63" s="78" t="str">
        <f ca="1">IFERROR(IF(OFFSET(INDEX(#REF!,1,MATCH(#REF!,#REF!,0)),1,4)&gt;1,VLOOKUP($C63,#REF!,HLOOKUP(#REF!,#REF!,2,0),0),VLOOKUP($C63,#REF!,HLOOKUP(#REF!,#REF!,2,0)+1,0))," ")</f>
        <v xml:space="preserve"> </v>
      </c>
      <c r="X63" s="78" t="str">
        <f t="shared" ca="1" si="6"/>
        <v xml:space="preserve"> </v>
      </c>
      <c r="Y63" s="79" t="str">
        <f t="shared" ca="1" si="8"/>
        <v xml:space="preserve"> </v>
      </c>
      <c r="Z63" s="80" t="str">
        <f>IF(AND(C63&lt;&gt;" ",A64&lt;&gt;" ",C64&lt;&gt;" "),SUM($V$21:$V63)-SUM($Z$20:$Z62),IF(AND(C63&lt;&gt;" ",A64=" ",C64=" "),SUM($V$21:$V63)-SUM($Z$20:$Z62),IF(AND(C63=" ",C64=" ",A64=" ",C62&lt;&gt;" "),SUM($V$21:$V62)," ")))</f>
        <v xml:space="preserve"> </v>
      </c>
      <c r="AA63" s="81" t="str">
        <f>IF(AND(C63&lt;&gt;" ",A64&lt;&gt;" ",C64&lt;&gt;" "),SUM($Y$21:$Y63)-SUM($AA$20:$AA62),IF(AND(C63&lt;&gt;" ",A64=" ",C64=" "),SUM($Y$21:$Y63)-SUM($AA$20:$AA62),IF(AND(C63=" ",C64=" ",A64=" ",C62&lt;&gt;" "),SUM($Y$21:$Y62)," ")))</f>
        <v xml:space="preserve"> </v>
      </c>
      <c r="AC63" s="71"/>
      <c r="AD63" s="70" t="str">
        <f t="shared" si="9"/>
        <v xml:space="preserve"> </v>
      </c>
      <c r="AE63" s="72"/>
    </row>
    <row r="64" spans="1:31" ht="60" customHeight="1">
      <c r="A64" s="40" t="s">
        <v>34</v>
      </c>
      <c r="B64" s="59" t="s">
        <v>34</v>
      </c>
      <c r="C64" s="41" t="s">
        <v>34</v>
      </c>
      <c r="D64" s="41" t="s">
        <v>34</v>
      </c>
      <c r="E64" s="42" t="s">
        <v>34</v>
      </c>
      <c r="F64" s="15"/>
      <c r="G64" s="43" t="s">
        <v>34</v>
      </c>
      <c r="H64" s="43" t="s">
        <v>34</v>
      </c>
      <c r="I64" s="28" t="s">
        <v>34</v>
      </c>
      <c r="J64" s="66">
        <v>0</v>
      </c>
      <c r="K64" s="66">
        <v>0</v>
      </c>
      <c r="L64" s="66">
        <v>0</v>
      </c>
      <c r="M64" s="66">
        <v>0</v>
      </c>
      <c r="N64" s="66">
        <v>0</v>
      </c>
      <c r="O64" s="66">
        <v>0</v>
      </c>
      <c r="P64" s="66">
        <v>0</v>
      </c>
      <c r="Q64" s="66">
        <v>0</v>
      </c>
      <c r="R64" s="66">
        <v>0</v>
      </c>
      <c r="S64" s="66">
        <v>0</v>
      </c>
      <c r="T64" s="66">
        <v>0</v>
      </c>
      <c r="U64" s="66">
        <v>0</v>
      </c>
      <c r="V64" s="67">
        <f t="shared" si="7"/>
        <v>0</v>
      </c>
      <c r="W64" s="78" t="str">
        <f ca="1">IFERROR(IF(OFFSET(INDEX(#REF!,1,MATCH(#REF!,#REF!,0)),1,4)&gt;1,VLOOKUP($C64,#REF!,HLOOKUP(#REF!,#REF!,2,0),0),VLOOKUP($C64,#REF!,HLOOKUP(#REF!,#REF!,2,0)+1,0))," ")</f>
        <v xml:space="preserve"> </v>
      </c>
      <c r="X64" s="78" t="str">
        <f t="shared" ca="1" si="6"/>
        <v xml:space="preserve"> </v>
      </c>
      <c r="Y64" s="79" t="str">
        <f t="shared" ca="1" si="8"/>
        <v xml:space="preserve"> </v>
      </c>
      <c r="Z64" s="80" t="str">
        <f>IF(AND(C64&lt;&gt;" ",A65&lt;&gt;" ",C65&lt;&gt;" "),SUM($V$21:$V64)-SUM($Z$20:$Z63),IF(AND(C64&lt;&gt;" ",A65=" ",C65=" "),SUM($V$21:$V64)-SUM($Z$20:$Z63),IF(AND(C64=" ",C65=" ",A65=" ",C63&lt;&gt;" "),SUM($V$21:$V63)," ")))</f>
        <v xml:space="preserve"> </v>
      </c>
      <c r="AA64" s="81" t="str">
        <f>IF(AND(C64&lt;&gt;" ",A65&lt;&gt;" ",C65&lt;&gt;" "),SUM($Y$21:$Y64)-SUM($AA$20:$AA63),IF(AND(C64&lt;&gt;" ",A65=" ",C65=" "),SUM($Y$21:$Y64)-SUM($AA$20:$AA63),IF(AND(C64=" ",C65=" ",A65=" ",C63&lt;&gt;" "),SUM($Y$21:$Y63)," ")))</f>
        <v xml:space="preserve"> </v>
      </c>
      <c r="AC64" s="71"/>
      <c r="AD64" s="70" t="str">
        <f t="shared" si="9"/>
        <v xml:space="preserve"> </v>
      </c>
      <c r="AE64" s="72"/>
    </row>
    <row r="65" spans="1:31" ht="60" customHeight="1">
      <c r="A65" s="40" t="s">
        <v>34</v>
      </c>
      <c r="B65" s="59" t="s">
        <v>34</v>
      </c>
      <c r="C65" s="41" t="s">
        <v>34</v>
      </c>
      <c r="D65" s="41" t="s">
        <v>34</v>
      </c>
      <c r="E65" s="42" t="s">
        <v>34</v>
      </c>
      <c r="F65" s="15"/>
      <c r="G65" s="43" t="s">
        <v>34</v>
      </c>
      <c r="H65" s="43" t="s">
        <v>34</v>
      </c>
      <c r="I65" s="28" t="s">
        <v>34</v>
      </c>
      <c r="J65" s="66">
        <v>0</v>
      </c>
      <c r="K65" s="66">
        <v>0</v>
      </c>
      <c r="L65" s="66">
        <v>0</v>
      </c>
      <c r="M65" s="66">
        <v>0</v>
      </c>
      <c r="N65" s="66">
        <v>0</v>
      </c>
      <c r="O65" s="66">
        <v>0</v>
      </c>
      <c r="P65" s="66">
        <v>0</v>
      </c>
      <c r="Q65" s="66">
        <v>0</v>
      </c>
      <c r="R65" s="66">
        <v>0</v>
      </c>
      <c r="S65" s="66">
        <v>0</v>
      </c>
      <c r="T65" s="66">
        <v>0</v>
      </c>
      <c r="U65" s="66">
        <v>0</v>
      </c>
      <c r="V65" s="67">
        <f t="shared" si="7"/>
        <v>0</v>
      </c>
      <c r="W65" s="78" t="str">
        <f ca="1">IFERROR(IF(OFFSET(INDEX(#REF!,1,MATCH(#REF!,#REF!,0)),1,4)&gt;1,VLOOKUP($C65,#REF!,HLOOKUP(#REF!,#REF!,2,0),0),VLOOKUP($C65,#REF!,HLOOKUP(#REF!,#REF!,2,0)+1,0))," ")</f>
        <v xml:space="preserve"> </v>
      </c>
      <c r="X65" s="78" t="str">
        <f t="shared" ca="1" si="6"/>
        <v xml:space="preserve"> </v>
      </c>
      <c r="Y65" s="79" t="str">
        <f t="shared" ca="1" si="8"/>
        <v xml:space="preserve"> </v>
      </c>
      <c r="Z65" s="80" t="str">
        <f>IF(AND(C65&lt;&gt;" ",A66&lt;&gt;" ",C66&lt;&gt;" "),SUM($V$21:$V65)-SUM($Z$20:$Z64),IF(AND(C65&lt;&gt;" ",A66=" ",C66=" "),SUM($V$21:$V65)-SUM($Z$20:$Z64),IF(AND(C65=" ",C66=" ",A66=" ",C64&lt;&gt;" "),SUM($V$21:$V64)," ")))</f>
        <v xml:space="preserve"> </v>
      </c>
      <c r="AA65" s="81" t="str">
        <f>IF(AND(C65&lt;&gt;" ",A66&lt;&gt;" ",C66&lt;&gt;" "),SUM($Y$21:$Y65)-SUM($AA$20:$AA64),IF(AND(C65&lt;&gt;" ",A66=" ",C66=" "),SUM($Y$21:$Y65)-SUM($AA$20:$AA64),IF(AND(C65=" ",C66=" ",A66=" ",C64&lt;&gt;" "),SUM($Y$21:$Y64)," ")))</f>
        <v xml:space="preserve"> </v>
      </c>
      <c r="AC65" s="71"/>
      <c r="AD65" s="70" t="str">
        <f t="shared" si="9"/>
        <v xml:space="preserve"> </v>
      </c>
      <c r="AE65" s="73"/>
    </row>
    <row r="66" spans="1:31" ht="60" customHeight="1">
      <c r="A66" s="40" t="s">
        <v>34</v>
      </c>
      <c r="B66" s="59" t="s">
        <v>34</v>
      </c>
      <c r="C66" s="41" t="s">
        <v>34</v>
      </c>
      <c r="D66" s="41" t="s">
        <v>34</v>
      </c>
      <c r="E66" s="42" t="s">
        <v>34</v>
      </c>
      <c r="F66" s="15"/>
      <c r="G66" s="43" t="s">
        <v>34</v>
      </c>
      <c r="H66" s="43" t="s">
        <v>34</v>
      </c>
      <c r="I66" s="28" t="s">
        <v>34</v>
      </c>
      <c r="J66" s="66">
        <v>0</v>
      </c>
      <c r="K66" s="66">
        <v>0</v>
      </c>
      <c r="L66" s="66">
        <v>0</v>
      </c>
      <c r="M66" s="66">
        <v>0</v>
      </c>
      <c r="N66" s="66">
        <v>0</v>
      </c>
      <c r="O66" s="66">
        <v>0</v>
      </c>
      <c r="P66" s="66">
        <v>0</v>
      </c>
      <c r="Q66" s="66">
        <v>0</v>
      </c>
      <c r="R66" s="66">
        <v>0</v>
      </c>
      <c r="S66" s="66">
        <v>0</v>
      </c>
      <c r="T66" s="66">
        <v>0</v>
      </c>
      <c r="U66" s="66">
        <v>0</v>
      </c>
      <c r="V66" s="67">
        <f t="shared" si="7"/>
        <v>0</v>
      </c>
      <c r="W66" s="78" t="str">
        <f ca="1">IFERROR(IF(OFFSET(INDEX(#REF!,1,MATCH(#REF!,#REF!,0)),1,4)&gt;1,VLOOKUP($C66,#REF!,HLOOKUP(#REF!,#REF!,2,0),0),VLOOKUP($C66,#REF!,HLOOKUP(#REF!,#REF!,2,0)+1,0))," ")</f>
        <v xml:space="preserve"> </v>
      </c>
      <c r="X66" s="78" t="str">
        <f t="shared" ca="1" si="6"/>
        <v xml:space="preserve"> </v>
      </c>
      <c r="Y66" s="79" t="str">
        <f t="shared" ca="1" si="8"/>
        <v xml:space="preserve"> </v>
      </c>
      <c r="Z66" s="80" t="str">
        <f>IF(AND(C66&lt;&gt;" ",A67&lt;&gt;" ",C67&lt;&gt;" "),SUM($V$21:$V66)-SUM($Z$20:$Z65),IF(AND(C66&lt;&gt;" ",A67=" ",C67=" "),SUM($V$21:$V66)-SUM($Z$20:$Z65),IF(AND(C66=" ",C67=" ",A67=" ",C65&lt;&gt;" "),SUM($V$21:$V65)," ")))</f>
        <v xml:space="preserve"> </v>
      </c>
      <c r="AA66" s="81" t="str">
        <f>IF(AND(C66&lt;&gt;" ",A67&lt;&gt;" ",C67&lt;&gt;" "),SUM($Y$21:$Y66)-SUM($AA$20:$AA65),IF(AND(C66&lt;&gt;" ",A67=" ",C67=" "),SUM($Y$21:$Y66)-SUM($AA$20:$AA65),IF(AND(C66=" ",C67=" ",A67=" ",C65&lt;&gt;" "),SUM($Y$21:$Y65)," ")))</f>
        <v xml:space="preserve"> </v>
      </c>
      <c r="AC66" s="71"/>
      <c r="AD66" s="70" t="str">
        <f t="shared" si="9"/>
        <v xml:space="preserve"> </v>
      </c>
      <c r="AE66" s="73"/>
    </row>
    <row r="67" spans="1:31" ht="60" customHeight="1">
      <c r="A67" s="40" t="s">
        <v>34</v>
      </c>
      <c r="B67" s="59" t="s">
        <v>34</v>
      </c>
      <c r="C67" s="41" t="s">
        <v>34</v>
      </c>
      <c r="D67" s="41" t="s">
        <v>34</v>
      </c>
      <c r="E67" s="42" t="s">
        <v>34</v>
      </c>
      <c r="F67" s="15"/>
      <c r="G67" s="43" t="s">
        <v>34</v>
      </c>
      <c r="H67" s="43" t="s">
        <v>34</v>
      </c>
      <c r="I67" s="28" t="s">
        <v>34</v>
      </c>
      <c r="J67" s="66">
        <v>0</v>
      </c>
      <c r="K67" s="66">
        <v>0</v>
      </c>
      <c r="L67" s="66">
        <v>0</v>
      </c>
      <c r="M67" s="66">
        <v>0</v>
      </c>
      <c r="N67" s="66">
        <v>0</v>
      </c>
      <c r="O67" s="66">
        <v>0</v>
      </c>
      <c r="P67" s="66">
        <v>0</v>
      </c>
      <c r="Q67" s="66">
        <v>0</v>
      </c>
      <c r="R67" s="66">
        <v>0</v>
      </c>
      <c r="S67" s="66">
        <v>0</v>
      </c>
      <c r="T67" s="66">
        <v>0</v>
      </c>
      <c r="U67" s="66">
        <v>0</v>
      </c>
      <c r="V67" s="67">
        <f t="shared" si="7"/>
        <v>0</v>
      </c>
      <c r="W67" s="78" t="str">
        <f ca="1">IFERROR(IF(OFFSET(INDEX(#REF!,1,MATCH(#REF!,#REF!,0)),1,4)&gt;1,VLOOKUP($C67,#REF!,HLOOKUP(#REF!,#REF!,2,0),0),VLOOKUP($C67,#REF!,HLOOKUP(#REF!,#REF!,2,0)+1,0))," ")</f>
        <v xml:space="preserve"> </v>
      </c>
      <c r="X67" s="78" t="str">
        <f t="shared" ref="X67:X130" ca="1" si="10">IFERROR(W67*(1-$J$4)," ")</f>
        <v xml:space="preserve"> </v>
      </c>
      <c r="Y67" s="79" t="str">
        <f t="shared" ref="Y67:Y130" ca="1" si="11">IF(AND(C67=" ",C66&lt;&gt;" "),"TOTAL",IFERROR(V67*X67," "))</f>
        <v xml:space="preserve"> </v>
      </c>
      <c r="Z67" s="80" t="str">
        <f>IF(AND(C67&lt;&gt;" ",A68&lt;&gt;" ",C68&lt;&gt;" "),SUM($V$21:$V67)-SUM($Z$20:$Z66),IF(AND(C67&lt;&gt;" ",A68=" ",C68=" "),SUM($V$21:$V67)-SUM($Z$20:$Z66),IF(AND(C67=" ",C68=" ",A68=" ",C66&lt;&gt;" "),SUM($V$21:$V66)," ")))</f>
        <v xml:space="preserve"> </v>
      </c>
      <c r="AA67" s="81" t="str">
        <f>IF(AND(C67&lt;&gt;" ",A68&lt;&gt;" ",C68&lt;&gt;" "),SUM($Y$21:$Y67)-SUM($AA$20:$AA66),IF(AND(C67&lt;&gt;" ",A68=" ",C68=" "),SUM($Y$21:$Y67)-SUM($AA$20:$AA66),IF(AND(C67=" ",C68=" ",A68=" ",C66&lt;&gt;" "),SUM($Y$21:$Y66)," ")))</f>
        <v xml:space="preserve"> </v>
      </c>
      <c r="AD67" s="70" t="str">
        <f t="shared" si="9"/>
        <v xml:space="preserve"> </v>
      </c>
      <c r="AE67" s="73"/>
    </row>
    <row r="68" spans="1:31" ht="60" customHeight="1">
      <c r="A68" s="40" t="s">
        <v>34</v>
      </c>
      <c r="B68" s="59" t="s">
        <v>34</v>
      </c>
      <c r="C68" s="41" t="s">
        <v>34</v>
      </c>
      <c r="D68" s="41" t="s">
        <v>34</v>
      </c>
      <c r="E68" s="42" t="s">
        <v>34</v>
      </c>
      <c r="F68" s="15"/>
      <c r="G68" s="43" t="s">
        <v>34</v>
      </c>
      <c r="H68" s="43" t="s">
        <v>34</v>
      </c>
      <c r="I68" s="28" t="s">
        <v>34</v>
      </c>
      <c r="J68" s="66">
        <v>0</v>
      </c>
      <c r="K68" s="66">
        <v>0</v>
      </c>
      <c r="L68" s="66">
        <v>0</v>
      </c>
      <c r="M68" s="66">
        <v>0</v>
      </c>
      <c r="N68" s="66">
        <v>0</v>
      </c>
      <c r="O68" s="66">
        <v>0</v>
      </c>
      <c r="P68" s="66">
        <v>0</v>
      </c>
      <c r="Q68" s="66">
        <v>0</v>
      </c>
      <c r="R68" s="66">
        <v>0</v>
      </c>
      <c r="S68" s="66">
        <v>0</v>
      </c>
      <c r="T68" s="66">
        <v>0</v>
      </c>
      <c r="U68" s="66">
        <v>0</v>
      </c>
      <c r="V68" s="67">
        <f t="shared" si="7"/>
        <v>0</v>
      </c>
      <c r="W68" s="78" t="str">
        <f ca="1">IFERROR(IF(OFFSET(INDEX(#REF!,1,MATCH(#REF!,#REF!,0)),1,4)&gt;1,VLOOKUP($C68,#REF!,HLOOKUP(#REF!,#REF!,2,0),0),VLOOKUP($C68,#REF!,HLOOKUP(#REF!,#REF!,2,0)+1,0))," ")</f>
        <v xml:space="preserve"> </v>
      </c>
      <c r="X68" s="78" t="str">
        <f t="shared" ca="1" si="10"/>
        <v xml:space="preserve"> </v>
      </c>
      <c r="Y68" s="79" t="str">
        <f t="shared" ca="1" si="11"/>
        <v xml:space="preserve"> </v>
      </c>
      <c r="Z68" s="80" t="str">
        <f>IF(AND(C68&lt;&gt;" ",A69&lt;&gt;" ",C69&lt;&gt;" "),SUM($V$21:$V68)-SUM($Z$20:$Z67),IF(AND(C68&lt;&gt;" ",A69=" ",C69=" "),SUM($V$21:$V68)-SUM($Z$20:$Z67),IF(AND(C68=" ",C69=" ",A69=" ",C67&lt;&gt;" "),SUM($V$21:$V67)," ")))</f>
        <v xml:space="preserve"> </v>
      </c>
      <c r="AA68" s="81" t="str">
        <f>IF(AND(C68&lt;&gt;" ",A69&lt;&gt;" ",C69&lt;&gt;" "),SUM($Y$21:$Y68)-SUM($AA$20:$AA67),IF(AND(C68&lt;&gt;" ",A69=" ",C69=" "),SUM($Y$21:$Y68)-SUM($AA$20:$AA67),IF(AND(C68=" ",C69=" ",A69=" ",C67&lt;&gt;" "),SUM($Y$21:$Y67)," ")))</f>
        <v xml:space="preserve"> </v>
      </c>
      <c r="AD68" s="70" t="str">
        <f t="shared" si="9"/>
        <v xml:space="preserve"> </v>
      </c>
    </row>
    <row r="69" spans="1:31" ht="60" customHeight="1">
      <c r="A69" s="40" t="s">
        <v>34</v>
      </c>
      <c r="B69" s="59" t="s">
        <v>34</v>
      </c>
      <c r="C69" s="41" t="s">
        <v>34</v>
      </c>
      <c r="D69" s="41" t="s">
        <v>34</v>
      </c>
      <c r="E69" s="42" t="s">
        <v>34</v>
      </c>
      <c r="F69" s="15"/>
      <c r="G69" s="43" t="s">
        <v>34</v>
      </c>
      <c r="H69" s="43" t="s">
        <v>34</v>
      </c>
      <c r="I69" s="28" t="s">
        <v>34</v>
      </c>
      <c r="J69" s="66">
        <v>0</v>
      </c>
      <c r="K69" s="66">
        <v>0</v>
      </c>
      <c r="L69" s="66">
        <v>0</v>
      </c>
      <c r="M69" s="66">
        <v>0</v>
      </c>
      <c r="N69" s="66">
        <v>0</v>
      </c>
      <c r="O69" s="66">
        <v>0</v>
      </c>
      <c r="P69" s="66">
        <v>0</v>
      </c>
      <c r="Q69" s="66">
        <v>0</v>
      </c>
      <c r="R69" s="66">
        <v>0</v>
      </c>
      <c r="S69" s="66">
        <v>0</v>
      </c>
      <c r="T69" s="66">
        <v>0</v>
      </c>
      <c r="U69" s="66">
        <v>0</v>
      </c>
      <c r="V69" s="67">
        <f t="shared" si="7"/>
        <v>0</v>
      </c>
      <c r="W69" s="78" t="str">
        <f ca="1">IFERROR(IF(OFFSET(INDEX(#REF!,1,MATCH(#REF!,#REF!,0)),1,4)&gt;1,VLOOKUP($C69,#REF!,HLOOKUP(#REF!,#REF!,2,0),0),VLOOKUP($C69,#REF!,HLOOKUP(#REF!,#REF!,2,0)+1,0))," ")</f>
        <v xml:space="preserve"> </v>
      </c>
      <c r="X69" s="78" t="str">
        <f t="shared" ca="1" si="10"/>
        <v xml:space="preserve"> </v>
      </c>
      <c r="Y69" s="79" t="str">
        <f t="shared" ca="1" si="11"/>
        <v xml:space="preserve"> </v>
      </c>
      <c r="Z69" s="80" t="str">
        <f>IF(AND(C69&lt;&gt;" ",A70&lt;&gt;" ",C70&lt;&gt;" "),SUM($V$21:$V69)-SUM($Z$20:$Z68),IF(AND(C69&lt;&gt;" ",A70=" ",C70=" "),SUM($V$21:$V69)-SUM($Z$20:$Z68),IF(AND(C69=" ",C70=" ",A70=" ",C68&lt;&gt;" "),SUM($V$21:$V68)," ")))</f>
        <v xml:space="preserve"> </v>
      </c>
      <c r="AA69" s="81" t="str">
        <f>IF(AND(C69&lt;&gt;" ",A70&lt;&gt;" ",C70&lt;&gt;" "),SUM($Y$21:$Y69)-SUM($AA$20:$AA68),IF(AND(C69&lt;&gt;" ",A70=" ",C70=" "),SUM($Y$21:$Y69)-SUM($AA$20:$AA68),IF(AND(C69=" ",C70=" ",A70=" ",C68&lt;&gt;" "),SUM($Y$21:$Y68)," ")))</f>
        <v xml:space="preserve"> </v>
      </c>
      <c r="AD69" s="70" t="str">
        <f t="shared" si="9"/>
        <v xml:space="preserve"> </v>
      </c>
    </row>
    <row r="70" spans="1:31" ht="60" customHeight="1">
      <c r="A70" s="40" t="s">
        <v>34</v>
      </c>
      <c r="B70" s="59" t="s">
        <v>34</v>
      </c>
      <c r="C70" s="41" t="s">
        <v>34</v>
      </c>
      <c r="D70" s="41" t="s">
        <v>34</v>
      </c>
      <c r="E70" s="42" t="s">
        <v>34</v>
      </c>
      <c r="F70" s="15"/>
      <c r="G70" s="43" t="s">
        <v>34</v>
      </c>
      <c r="H70" s="43" t="s">
        <v>34</v>
      </c>
      <c r="I70" s="28" t="s">
        <v>34</v>
      </c>
      <c r="J70" s="66">
        <v>0</v>
      </c>
      <c r="K70" s="66">
        <v>0</v>
      </c>
      <c r="L70" s="66">
        <v>0</v>
      </c>
      <c r="M70" s="66">
        <v>0</v>
      </c>
      <c r="N70" s="66">
        <v>0</v>
      </c>
      <c r="O70" s="66">
        <v>0</v>
      </c>
      <c r="P70" s="66">
        <v>0</v>
      </c>
      <c r="Q70" s="66">
        <v>0</v>
      </c>
      <c r="R70" s="66">
        <v>0</v>
      </c>
      <c r="S70" s="66">
        <v>0</v>
      </c>
      <c r="T70" s="66">
        <v>0</v>
      </c>
      <c r="U70" s="66">
        <v>0</v>
      </c>
      <c r="V70" s="67">
        <f t="shared" si="7"/>
        <v>0</v>
      </c>
      <c r="W70" s="78" t="str">
        <f ca="1">IFERROR(IF(OFFSET(INDEX(#REF!,1,MATCH(#REF!,#REF!,0)),1,4)&gt;1,VLOOKUP($C70,#REF!,HLOOKUP(#REF!,#REF!,2,0),0),VLOOKUP($C70,#REF!,HLOOKUP(#REF!,#REF!,2,0)+1,0))," ")</f>
        <v xml:space="preserve"> </v>
      </c>
      <c r="X70" s="78" t="str">
        <f t="shared" ca="1" si="10"/>
        <v xml:space="preserve"> </v>
      </c>
      <c r="Y70" s="79" t="str">
        <f t="shared" ca="1" si="11"/>
        <v xml:space="preserve"> </v>
      </c>
      <c r="Z70" s="80" t="str">
        <f>IF(AND(C70&lt;&gt;" ",A71&lt;&gt;" ",C71&lt;&gt;" "),SUM($V$21:$V70)-SUM($Z$20:$Z69),IF(AND(C70&lt;&gt;" ",A71=" ",C71=" "),SUM($V$21:$V70)-SUM($Z$20:$Z69),IF(AND(C70=" ",C71=" ",A71=" ",C69&lt;&gt;" "),SUM($V$21:$V69)," ")))</f>
        <v xml:space="preserve"> </v>
      </c>
      <c r="AA70" s="81" t="str">
        <f>IF(AND(C70&lt;&gt;" ",A71&lt;&gt;" ",C71&lt;&gt;" "),SUM($Y$21:$Y70)-SUM($AA$20:$AA69),IF(AND(C70&lt;&gt;" ",A71=" ",C71=" "),SUM($Y$21:$Y70)-SUM($AA$20:$AA69),IF(AND(C70=" ",C71=" ",A71=" ",C69&lt;&gt;" "),SUM($Y$21:$Y69)," ")))</f>
        <v xml:space="preserve"> </v>
      </c>
      <c r="AD70" s="70" t="str">
        <f t="shared" si="9"/>
        <v xml:space="preserve"> </v>
      </c>
    </row>
    <row r="71" spans="1:31" ht="60" customHeight="1">
      <c r="A71" s="40" t="s">
        <v>34</v>
      </c>
      <c r="B71" s="59" t="s">
        <v>34</v>
      </c>
      <c r="C71" s="41" t="s">
        <v>34</v>
      </c>
      <c r="D71" s="41" t="s">
        <v>34</v>
      </c>
      <c r="E71" s="42" t="s">
        <v>34</v>
      </c>
      <c r="F71" s="15"/>
      <c r="G71" s="43" t="s">
        <v>34</v>
      </c>
      <c r="H71" s="43" t="s">
        <v>34</v>
      </c>
      <c r="I71" s="28" t="s">
        <v>34</v>
      </c>
      <c r="J71" s="66">
        <v>0</v>
      </c>
      <c r="K71" s="66">
        <v>0</v>
      </c>
      <c r="L71" s="66">
        <v>0</v>
      </c>
      <c r="M71" s="66">
        <v>0</v>
      </c>
      <c r="N71" s="66">
        <v>0</v>
      </c>
      <c r="O71" s="66">
        <v>0</v>
      </c>
      <c r="P71" s="66">
        <v>0</v>
      </c>
      <c r="Q71" s="66">
        <v>0</v>
      </c>
      <c r="R71" s="66">
        <v>0</v>
      </c>
      <c r="S71" s="66">
        <v>0</v>
      </c>
      <c r="T71" s="66">
        <v>0</v>
      </c>
      <c r="U71" s="66">
        <v>0</v>
      </c>
      <c r="V71" s="67">
        <f t="shared" si="7"/>
        <v>0</v>
      </c>
      <c r="W71" s="78" t="str">
        <f ca="1">IFERROR(IF(OFFSET(INDEX(#REF!,1,MATCH(#REF!,#REF!,0)),1,4)&gt;1,VLOOKUP($C71,#REF!,HLOOKUP(#REF!,#REF!,2,0),0),VLOOKUP($C71,#REF!,HLOOKUP(#REF!,#REF!,2,0)+1,0))," ")</f>
        <v xml:space="preserve"> </v>
      </c>
      <c r="X71" s="78" t="str">
        <f t="shared" ca="1" si="10"/>
        <v xml:space="preserve"> </v>
      </c>
      <c r="Y71" s="79" t="str">
        <f t="shared" ca="1" si="11"/>
        <v xml:space="preserve"> </v>
      </c>
      <c r="Z71" s="80" t="str">
        <f>IF(AND(C71&lt;&gt;" ",A72&lt;&gt;" ",C72&lt;&gt;" "),SUM($V$21:$V71)-SUM($Z$20:$Z70),IF(AND(C71&lt;&gt;" ",A72=" ",C72=" "),SUM($V$21:$V71)-SUM($Z$20:$Z70),IF(AND(C71=" ",C72=" ",A72=" ",C70&lt;&gt;" "),SUM($V$21:$V70)," ")))</f>
        <v xml:space="preserve"> </v>
      </c>
      <c r="AA71" s="81" t="str">
        <f>IF(AND(C71&lt;&gt;" ",A72&lt;&gt;" ",C72&lt;&gt;" "),SUM($Y$21:$Y71)-SUM($AA$20:$AA70),IF(AND(C71&lt;&gt;" ",A72=" ",C72=" "),SUM($Y$21:$Y71)-SUM($AA$20:$AA70),IF(AND(C71=" ",C72=" ",A72=" ",C70&lt;&gt;" "),SUM($Y$21:$Y70)," ")))</f>
        <v xml:space="preserve"> </v>
      </c>
      <c r="AD71" s="70" t="str">
        <f t="shared" si="9"/>
        <v xml:space="preserve"> </v>
      </c>
    </row>
    <row r="72" spans="1:31" ht="60" customHeight="1">
      <c r="A72" s="40" t="s">
        <v>34</v>
      </c>
      <c r="B72" s="59" t="s">
        <v>34</v>
      </c>
      <c r="C72" s="41" t="s">
        <v>34</v>
      </c>
      <c r="D72" s="41" t="s">
        <v>34</v>
      </c>
      <c r="E72" s="42" t="s">
        <v>34</v>
      </c>
      <c r="F72" s="15"/>
      <c r="G72" s="43" t="s">
        <v>34</v>
      </c>
      <c r="H72" s="43" t="s">
        <v>34</v>
      </c>
      <c r="I72" s="28" t="s">
        <v>34</v>
      </c>
      <c r="J72" s="66">
        <v>0</v>
      </c>
      <c r="K72" s="66">
        <v>0</v>
      </c>
      <c r="L72" s="66">
        <v>0</v>
      </c>
      <c r="M72" s="66">
        <v>0</v>
      </c>
      <c r="N72" s="66">
        <v>0</v>
      </c>
      <c r="O72" s="66">
        <v>0</v>
      </c>
      <c r="P72" s="66">
        <v>0</v>
      </c>
      <c r="Q72" s="66">
        <v>0</v>
      </c>
      <c r="R72" s="66">
        <v>0</v>
      </c>
      <c r="S72" s="66">
        <v>0</v>
      </c>
      <c r="T72" s="66">
        <v>0</v>
      </c>
      <c r="U72" s="66">
        <v>0</v>
      </c>
      <c r="V72" s="67">
        <f t="shared" si="7"/>
        <v>0</v>
      </c>
      <c r="W72" s="78" t="str">
        <f ca="1">IFERROR(IF(OFFSET(INDEX(#REF!,1,MATCH(#REF!,#REF!,0)),1,4)&gt;1,VLOOKUP($C72,#REF!,HLOOKUP(#REF!,#REF!,2,0),0),VLOOKUP($C72,#REF!,HLOOKUP(#REF!,#REF!,2,0)+1,0))," ")</f>
        <v xml:space="preserve"> </v>
      </c>
      <c r="X72" s="78" t="str">
        <f t="shared" ca="1" si="10"/>
        <v xml:space="preserve"> </v>
      </c>
      <c r="Y72" s="79" t="str">
        <f t="shared" ca="1" si="11"/>
        <v xml:space="preserve"> </v>
      </c>
      <c r="Z72" s="80" t="str">
        <f>IF(AND(C72&lt;&gt;" ",A73&lt;&gt;" ",C73&lt;&gt;" "),SUM($V$21:$V72)-SUM($Z$20:$Z71),IF(AND(C72&lt;&gt;" ",A73=" ",C73=" "),SUM($V$21:$V72)-SUM($Z$20:$Z71),IF(AND(C72=" ",C73=" ",A73=" ",C71&lt;&gt;" "),SUM($V$21:$V71)," ")))</f>
        <v xml:space="preserve"> </v>
      </c>
      <c r="AA72" s="81" t="str">
        <f>IF(AND(C72&lt;&gt;" ",A73&lt;&gt;" ",C73&lt;&gt;" "),SUM($Y$21:$Y72)-SUM($AA$20:$AA71),IF(AND(C72&lt;&gt;" ",A73=" ",C73=" "),SUM($Y$21:$Y72)-SUM($AA$20:$AA71),IF(AND(C72=" ",C73=" ",A73=" ",C71&lt;&gt;" "),SUM($Y$21:$Y71)," ")))</f>
        <v xml:space="preserve"> </v>
      </c>
      <c r="AD72" s="70" t="str">
        <f t="shared" si="9"/>
        <v xml:space="preserve"> </v>
      </c>
    </row>
    <row r="73" spans="1:31" ht="60" customHeight="1">
      <c r="A73" s="40" t="s">
        <v>34</v>
      </c>
      <c r="B73" s="59" t="s">
        <v>34</v>
      </c>
      <c r="C73" s="41" t="s">
        <v>34</v>
      </c>
      <c r="D73" s="41" t="s">
        <v>34</v>
      </c>
      <c r="E73" s="42" t="s">
        <v>34</v>
      </c>
      <c r="F73" s="15"/>
      <c r="G73" s="43" t="s">
        <v>34</v>
      </c>
      <c r="H73" s="43" t="s">
        <v>34</v>
      </c>
      <c r="I73" s="28" t="s">
        <v>34</v>
      </c>
      <c r="J73" s="66">
        <v>0</v>
      </c>
      <c r="K73" s="66">
        <v>0</v>
      </c>
      <c r="L73" s="66">
        <v>0</v>
      </c>
      <c r="M73" s="66">
        <v>0</v>
      </c>
      <c r="N73" s="66">
        <v>0</v>
      </c>
      <c r="O73" s="66">
        <v>0</v>
      </c>
      <c r="P73" s="66">
        <v>0</v>
      </c>
      <c r="Q73" s="66">
        <v>0</v>
      </c>
      <c r="R73" s="66">
        <v>0</v>
      </c>
      <c r="S73" s="66">
        <v>0</v>
      </c>
      <c r="T73" s="66">
        <v>0</v>
      </c>
      <c r="U73" s="66">
        <v>0</v>
      </c>
      <c r="V73" s="67">
        <f t="shared" si="7"/>
        <v>0</v>
      </c>
      <c r="W73" s="78" t="str">
        <f ca="1">IFERROR(IF(OFFSET(INDEX(#REF!,1,MATCH(#REF!,#REF!,0)),1,4)&gt;1,VLOOKUP($C73,#REF!,HLOOKUP(#REF!,#REF!,2,0),0),VLOOKUP($C73,#REF!,HLOOKUP(#REF!,#REF!,2,0)+1,0))," ")</f>
        <v xml:space="preserve"> </v>
      </c>
      <c r="X73" s="78" t="str">
        <f t="shared" ca="1" si="10"/>
        <v xml:space="preserve"> </v>
      </c>
      <c r="Y73" s="79" t="str">
        <f t="shared" ca="1" si="11"/>
        <v xml:space="preserve"> </v>
      </c>
      <c r="Z73" s="80" t="str">
        <f>IF(AND(C73&lt;&gt;" ",A74&lt;&gt;" ",C74&lt;&gt;" "),SUM($V$21:$V73)-SUM($Z$20:$Z72),IF(AND(C73&lt;&gt;" ",A74=" ",C74=" "),SUM($V$21:$V73)-SUM($Z$20:$Z72),IF(AND(C73=" ",C74=" ",A74=" ",C72&lt;&gt;" "),SUM($V$21:$V72)," ")))</f>
        <v xml:space="preserve"> </v>
      </c>
      <c r="AA73" s="81" t="str">
        <f>IF(AND(C73&lt;&gt;" ",A74&lt;&gt;" ",C74&lt;&gt;" "),SUM($Y$21:$Y73)-SUM($AA$20:$AA72),IF(AND(C73&lt;&gt;" ",A74=" ",C74=" "),SUM($Y$21:$Y73)-SUM($AA$20:$AA72),IF(AND(C73=" ",C74=" ",A74=" ",C72&lt;&gt;" "),SUM($Y$21:$Y72)," ")))</f>
        <v xml:space="preserve"> </v>
      </c>
      <c r="AD73" s="70" t="str">
        <f t="shared" si="9"/>
        <v xml:space="preserve"> </v>
      </c>
    </row>
    <row r="74" spans="1:31" ht="60" customHeight="1">
      <c r="A74" s="40" t="s">
        <v>34</v>
      </c>
      <c r="B74" s="59" t="s">
        <v>34</v>
      </c>
      <c r="C74" s="41" t="s">
        <v>34</v>
      </c>
      <c r="D74" s="41" t="s">
        <v>34</v>
      </c>
      <c r="E74" s="42" t="s">
        <v>34</v>
      </c>
      <c r="F74" s="15"/>
      <c r="G74" s="43" t="s">
        <v>34</v>
      </c>
      <c r="H74" s="43" t="s">
        <v>34</v>
      </c>
      <c r="I74" s="28" t="s">
        <v>34</v>
      </c>
      <c r="J74" s="66">
        <v>0</v>
      </c>
      <c r="K74" s="66">
        <v>0</v>
      </c>
      <c r="L74" s="66">
        <v>0</v>
      </c>
      <c r="M74" s="66">
        <v>0</v>
      </c>
      <c r="N74" s="66">
        <v>0</v>
      </c>
      <c r="O74" s="66">
        <v>0</v>
      </c>
      <c r="P74" s="66">
        <v>0</v>
      </c>
      <c r="Q74" s="66">
        <v>0</v>
      </c>
      <c r="R74" s="66">
        <v>0</v>
      </c>
      <c r="S74" s="66">
        <v>0</v>
      </c>
      <c r="T74" s="66">
        <v>0</v>
      </c>
      <c r="U74" s="66">
        <v>0</v>
      </c>
      <c r="V74" s="67">
        <f t="shared" si="7"/>
        <v>0</v>
      </c>
      <c r="W74" s="78" t="str">
        <f ca="1">IFERROR(IF(OFFSET(INDEX(#REF!,1,MATCH(#REF!,#REF!,0)),1,4)&gt;1,VLOOKUP($C74,#REF!,HLOOKUP(#REF!,#REF!,2,0),0),VLOOKUP($C74,#REF!,HLOOKUP(#REF!,#REF!,2,0)+1,0))," ")</f>
        <v xml:space="preserve"> </v>
      </c>
      <c r="X74" s="78" t="str">
        <f t="shared" ca="1" si="10"/>
        <v xml:space="preserve"> </v>
      </c>
      <c r="Y74" s="79" t="str">
        <f t="shared" ca="1" si="11"/>
        <v xml:space="preserve"> </v>
      </c>
      <c r="Z74" s="80" t="str">
        <f>IF(AND(C74&lt;&gt;" ",A75&lt;&gt;" ",C75&lt;&gt;" "),SUM($V$21:$V74)-SUM($Z$20:$Z73),IF(AND(C74&lt;&gt;" ",A75=" ",C75=" "),SUM($V$21:$V74)-SUM($Z$20:$Z73),IF(AND(C74=" ",C75=" ",A75=" ",C73&lt;&gt;" "),SUM($V$21:$V73)," ")))</f>
        <v xml:space="preserve"> </v>
      </c>
      <c r="AA74" s="81" t="str">
        <f>IF(AND(C74&lt;&gt;" ",A75&lt;&gt;" ",C75&lt;&gt;" "),SUM($Y$21:$Y74)-SUM($AA$20:$AA73),IF(AND(C74&lt;&gt;" ",A75=" ",C75=" "),SUM($Y$21:$Y74)-SUM($AA$20:$AA73),IF(AND(C74=" ",C75=" ",A75=" ",C73&lt;&gt;" "),SUM($Y$21:$Y73)," ")))</f>
        <v xml:space="preserve"> </v>
      </c>
      <c r="AD74" s="70" t="str">
        <f t="shared" si="9"/>
        <v xml:space="preserve"> </v>
      </c>
    </row>
    <row r="75" spans="1:31" ht="60" customHeight="1">
      <c r="A75" s="40" t="s">
        <v>34</v>
      </c>
      <c r="B75" s="59" t="s">
        <v>34</v>
      </c>
      <c r="C75" s="41" t="s">
        <v>34</v>
      </c>
      <c r="D75" s="41" t="s">
        <v>34</v>
      </c>
      <c r="E75" s="42" t="s">
        <v>34</v>
      </c>
      <c r="F75" s="15"/>
      <c r="G75" s="43" t="s">
        <v>34</v>
      </c>
      <c r="H75" s="43" t="s">
        <v>34</v>
      </c>
      <c r="I75" s="28" t="s">
        <v>34</v>
      </c>
      <c r="J75" s="66">
        <v>0</v>
      </c>
      <c r="K75" s="66">
        <v>0</v>
      </c>
      <c r="L75" s="66">
        <v>0</v>
      </c>
      <c r="M75" s="66">
        <v>0</v>
      </c>
      <c r="N75" s="66">
        <v>0</v>
      </c>
      <c r="O75" s="66">
        <v>0</v>
      </c>
      <c r="P75" s="66">
        <v>0</v>
      </c>
      <c r="Q75" s="66">
        <v>0</v>
      </c>
      <c r="R75" s="66">
        <v>0</v>
      </c>
      <c r="S75" s="66">
        <v>0</v>
      </c>
      <c r="T75" s="66">
        <v>0</v>
      </c>
      <c r="U75" s="66">
        <v>0</v>
      </c>
      <c r="V75" s="67">
        <f t="shared" si="7"/>
        <v>0</v>
      </c>
      <c r="W75" s="78" t="str">
        <f ca="1">IFERROR(IF(OFFSET(INDEX(#REF!,1,MATCH(#REF!,#REF!,0)),1,4)&gt;1,VLOOKUP($C75,#REF!,HLOOKUP(#REF!,#REF!,2,0),0),VLOOKUP($C75,#REF!,HLOOKUP(#REF!,#REF!,2,0)+1,0))," ")</f>
        <v xml:space="preserve"> </v>
      </c>
      <c r="X75" s="78" t="str">
        <f t="shared" ca="1" si="10"/>
        <v xml:space="preserve"> </v>
      </c>
      <c r="Y75" s="79" t="str">
        <f t="shared" ca="1" si="11"/>
        <v xml:space="preserve"> </v>
      </c>
      <c r="Z75" s="80" t="str">
        <f>IF(AND(C75&lt;&gt;" ",A76&lt;&gt;" ",C76&lt;&gt;" "),SUM($V$21:$V75)-SUM($Z$20:$Z74),IF(AND(C75&lt;&gt;" ",A76=" ",C76=" "),SUM($V$21:$V75)-SUM($Z$20:$Z74),IF(AND(C75=" ",C76=" ",A76=" ",C74&lt;&gt;" "),SUM($V$21:$V74)," ")))</f>
        <v xml:space="preserve"> </v>
      </c>
      <c r="AA75" s="81" t="str">
        <f>IF(AND(C75&lt;&gt;" ",A76&lt;&gt;" ",C76&lt;&gt;" "),SUM($Y$21:$Y75)-SUM($AA$20:$AA74),IF(AND(C75&lt;&gt;" ",A76=" ",C76=" "),SUM($Y$21:$Y75)-SUM($AA$20:$AA74),IF(AND(C75=" ",C76=" ",A76=" ",C74&lt;&gt;" "),SUM($Y$21:$Y74)," ")))</f>
        <v xml:space="preserve"> </v>
      </c>
      <c r="AD75" s="70" t="str">
        <f t="shared" si="9"/>
        <v xml:space="preserve"> </v>
      </c>
    </row>
    <row r="76" spans="1:31" ht="60" customHeight="1">
      <c r="A76" s="40" t="s">
        <v>34</v>
      </c>
      <c r="B76" s="59" t="s">
        <v>34</v>
      </c>
      <c r="C76" s="41" t="s">
        <v>34</v>
      </c>
      <c r="D76" s="41" t="s">
        <v>34</v>
      </c>
      <c r="E76" s="42" t="s">
        <v>34</v>
      </c>
      <c r="F76" s="15"/>
      <c r="G76" s="43" t="s">
        <v>34</v>
      </c>
      <c r="H76" s="43" t="s">
        <v>34</v>
      </c>
      <c r="I76" s="28" t="s">
        <v>34</v>
      </c>
      <c r="J76" s="66">
        <v>0</v>
      </c>
      <c r="K76" s="66">
        <v>0</v>
      </c>
      <c r="L76" s="66">
        <v>0</v>
      </c>
      <c r="M76" s="66">
        <v>0</v>
      </c>
      <c r="N76" s="66">
        <v>0</v>
      </c>
      <c r="O76" s="66">
        <v>0</v>
      </c>
      <c r="P76" s="66">
        <v>0</v>
      </c>
      <c r="Q76" s="66">
        <v>0</v>
      </c>
      <c r="R76" s="66">
        <v>0</v>
      </c>
      <c r="S76" s="66">
        <v>0</v>
      </c>
      <c r="T76" s="66">
        <v>0</v>
      </c>
      <c r="U76" s="66">
        <v>0</v>
      </c>
      <c r="V76" s="67">
        <f t="shared" si="7"/>
        <v>0</v>
      </c>
      <c r="W76" s="78" t="str">
        <f ca="1">IFERROR(IF(OFFSET(INDEX(#REF!,1,MATCH(#REF!,#REF!,0)),1,4)&gt;1,VLOOKUP($C76,#REF!,HLOOKUP(#REF!,#REF!,2,0),0),VLOOKUP($C76,#REF!,HLOOKUP(#REF!,#REF!,2,0)+1,0))," ")</f>
        <v xml:space="preserve"> </v>
      </c>
      <c r="X76" s="78" t="str">
        <f t="shared" ca="1" si="10"/>
        <v xml:space="preserve"> </v>
      </c>
      <c r="Y76" s="79" t="str">
        <f t="shared" ca="1" si="11"/>
        <v xml:space="preserve"> </v>
      </c>
      <c r="Z76" s="80" t="str">
        <f>IF(AND(C76&lt;&gt;" ",A77&lt;&gt;" ",C77&lt;&gt;" "),SUM($V$21:$V76)-SUM($Z$20:$Z75),IF(AND(C76&lt;&gt;" ",A77=" ",C77=" "),SUM($V$21:$V76)-SUM($Z$20:$Z75),IF(AND(C76=" ",C77=" ",A77=" ",C75&lt;&gt;" "),SUM($V$21:$V75)," ")))</f>
        <v xml:space="preserve"> </v>
      </c>
      <c r="AA76" s="81" t="str">
        <f>IF(AND(C76&lt;&gt;" ",A77&lt;&gt;" ",C77&lt;&gt;" "),SUM($Y$21:$Y76)-SUM($AA$20:$AA75),IF(AND(C76&lt;&gt;" ",A77=" ",C77=" "),SUM($Y$21:$Y76)-SUM($AA$20:$AA75),IF(AND(C76=" ",C77=" ",A77=" ",C75&lt;&gt;" "),SUM($Y$21:$Y75)," ")))</f>
        <v xml:space="preserve"> </v>
      </c>
      <c r="AD76" s="70" t="str">
        <f t="shared" si="9"/>
        <v xml:space="preserve"> </v>
      </c>
    </row>
    <row r="77" spans="1:31" ht="60" customHeight="1">
      <c r="A77" s="40" t="s">
        <v>34</v>
      </c>
      <c r="B77" s="59" t="s">
        <v>34</v>
      </c>
      <c r="C77" s="41" t="s">
        <v>34</v>
      </c>
      <c r="D77" s="41" t="s">
        <v>34</v>
      </c>
      <c r="E77" s="42" t="s">
        <v>34</v>
      </c>
      <c r="F77" s="15"/>
      <c r="G77" s="43" t="s">
        <v>34</v>
      </c>
      <c r="H77" s="43" t="s">
        <v>34</v>
      </c>
      <c r="I77" s="28" t="s">
        <v>34</v>
      </c>
      <c r="J77" s="66">
        <v>0</v>
      </c>
      <c r="K77" s="66">
        <v>0</v>
      </c>
      <c r="L77" s="66">
        <v>0</v>
      </c>
      <c r="M77" s="66">
        <v>0</v>
      </c>
      <c r="N77" s="66">
        <v>0</v>
      </c>
      <c r="O77" s="66">
        <v>0</v>
      </c>
      <c r="P77" s="66">
        <v>0</v>
      </c>
      <c r="Q77" s="66">
        <v>0</v>
      </c>
      <c r="R77" s="66">
        <v>0</v>
      </c>
      <c r="S77" s="66">
        <v>0</v>
      </c>
      <c r="T77" s="66">
        <v>0</v>
      </c>
      <c r="U77" s="66">
        <v>0</v>
      </c>
      <c r="V77" s="67">
        <f t="shared" si="7"/>
        <v>0</v>
      </c>
      <c r="W77" s="78" t="str">
        <f ca="1">IFERROR(IF(OFFSET(INDEX(#REF!,1,MATCH(#REF!,#REF!,0)),1,4)&gt;1,VLOOKUP($C77,#REF!,HLOOKUP(#REF!,#REF!,2,0),0),VLOOKUP($C77,#REF!,HLOOKUP(#REF!,#REF!,2,0)+1,0))," ")</f>
        <v xml:space="preserve"> </v>
      </c>
      <c r="X77" s="78" t="str">
        <f t="shared" ca="1" si="10"/>
        <v xml:space="preserve"> </v>
      </c>
      <c r="Y77" s="79" t="str">
        <f t="shared" ca="1" si="11"/>
        <v xml:space="preserve"> </v>
      </c>
      <c r="Z77" s="80" t="str">
        <f>IF(AND(C77&lt;&gt;" ",A78&lt;&gt;" ",C78&lt;&gt;" "),SUM($V$21:$V77)-SUM($Z$20:$Z76),IF(AND(C77&lt;&gt;" ",A78=" ",C78=" "),SUM($V$21:$V77)-SUM($Z$20:$Z76),IF(AND(C77=" ",C78=" ",A78=" ",C76&lt;&gt;" "),SUM($V$21:$V76)," ")))</f>
        <v xml:space="preserve"> </v>
      </c>
      <c r="AA77" s="81" t="str">
        <f>IF(AND(C77&lt;&gt;" ",A78&lt;&gt;" ",C78&lt;&gt;" "),SUM($Y$21:$Y77)-SUM($AA$20:$AA76),IF(AND(C77&lt;&gt;" ",A78=" ",C78=" "),SUM($Y$21:$Y77)-SUM($AA$20:$AA76),IF(AND(C77=" ",C78=" ",A78=" ",C76&lt;&gt;" "),SUM($Y$21:$Y76)," ")))</f>
        <v xml:space="preserve"> </v>
      </c>
      <c r="AD77" s="70" t="str">
        <f t="shared" si="9"/>
        <v xml:space="preserve"> </v>
      </c>
    </row>
    <row r="78" spans="1:31" ht="60" customHeight="1">
      <c r="A78" s="40" t="s">
        <v>34</v>
      </c>
      <c r="B78" s="59" t="s">
        <v>34</v>
      </c>
      <c r="C78" s="41" t="s">
        <v>34</v>
      </c>
      <c r="D78" s="41" t="s">
        <v>34</v>
      </c>
      <c r="E78" s="42" t="s">
        <v>34</v>
      </c>
      <c r="F78" s="15"/>
      <c r="G78" s="43" t="s">
        <v>34</v>
      </c>
      <c r="H78" s="43" t="s">
        <v>34</v>
      </c>
      <c r="I78" s="28" t="s">
        <v>34</v>
      </c>
      <c r="J78" s="66">
        <v>0</v>
      </c>
      <c r="K78" s="66">
        <v>0</v>
      </c>
      <c r="L78" s="66">
        <v>0</v>
      </c>
      <c r="M78" s="66">
        <v>0</v>
      </c>
      <c r="N78" s="66">
        <v>0</v>
      </c>
      <c r="O78" s="66">
        <v>0</v>
      </c>
      <c r="P78" s="66">
        <v>0</v>
      </c>
      <c r="Q78" s="66">
        <v>0</v>
      </c>
      <c r="R78" s="66">
        <v>0</v>
      </c>
      <c r="S78" s="66">
        <v>0</v>
      </c>
      <c r="T78" s="66">
        <v>0</v>
      </c>
      <c r="U78" s="66">
        <v>0</v>
      </c>
      <c r="V78" s="67">
        <f t="shared" si="7"/>
        <v>0</v>
      </c>
      <c r="W78" s="78" t="str">
        <f ca="1">IFERROR(IF(OFFSET(INDEX(#REF!,1,MATCH(#REF!,#REF!,0)),1,4)&gt;1,VLOOKUP($C78,#REF!,HLOOKUP(#REF!,#REF!,2,0),0),VLOOKUP($C78,#REF!,HLOOKUP(#REF!,#REF!,2,0)+1,0))," ")</f>
        <v xml:space="preserve"> </v>
      </c>
      <c r="X78" s="78" t="str">
        <f t="shared" ca="1" si="10"/>
        <v xml:space="preserve"> </v>
      </c>
      <c r="Y78" s="79" t="str">
        <f t="shared" ca="1" si="11"/>
        <v xml:space="preserve"> </v>
      </c>
      <c r="Z78" s="80" t="str">
        <f>IF(AND(C78&lt;&gt;" ",A79&lt;&gt;" ",C79&lt;&gt;" "),SUM($V$21:$V78)-SUM($Z$20:$Z77),IF(AND(C78&lt;&gt;" ",A79=" ",C79=" "),SUM($V$21:$V78)-SUM($Z$20:$Z77),IF(AND(C78=" ",C79=" ",A79=" ",C77&lt;&gt;" "),SUM($V$21:$V77)," ")))</f>
        <v xml:space="preserve"> </v>
      </c>
      <c r="AA78" s="81" t="str">
        <f>IF(AND(C78&lt;&gt;" ",A79&lt;&gt;" ",C79&lt;&gt;" "),SUM($Y$21:$Y78)-SUM($AA$20:$AA77),IF(AND(C78&lt;&gt;" ",A79=" ",C79=" "),SUM($Y$21:$Y78)-SUM($AA$20:$AA77),IF(AND(C78=" ",C79=" ",A79=" ",C77&lt;&gt;" "),SUM($Y$21:$Y77)," ")))</f>
        <v xml:space="preserve"> </v>
      </c>
      <c r="AD78" s="70" t="str">
        <f t="shared" si="9"/>
        <v xml:space="preserve"> </v>
      </c>
    </row>
    <row r="79" spans="1:31" ht="60" customHeight="1">
      <c r="A79" s="40" t="s">
        <v>34</v>
      </c>
      <c r="B79" s="59" t="s">
        <v>34</v>
      </c>
      <c r="C79" s="41" t="s">
        <v>34</v>
      </c>
      <c r="D79" s="41" t="s">
        <v>34</v>
      </c>
      <c r="E79" s="42" t="s">
        <v>34</v>
      </c>
      <c r="F79" s="15"/>
      <c r="G79" s="43" t="s">
        <v>34</v>
      </c>
      <c r="H79" s="43" t="s">
        <v>34</v>
      </c>
      <c r="I79" s="28" t="s">
        <v>34</v>
      </c>
      <c r="J79" s="66">
        <v>0</v>
      </c>
      <c r="K79" s="66">
        <v>0</v>
      </c>
      <c r="L79" s="66">
        <v>0</v>
      </c>
      <c r="M79" s="66">
        <v>0</v>
      </c>
      <c r="N79" s="66">
        <v>0</v>
      </c>
      <c r="O79" s="66">
        <v>0</v>
      </c>
      <c r="P79" s="66">
        <v>0</v>
      </c>
      <c r="Q79" s="66">
        <v>0</v>
      </c>
      <c r="R79" s="66">
        <v>0</v>
      </c>
      <c r="S79" s="66">
        <v>0</v>
      </c>
      <c r="T79" s="66">
        <v>0</v>
      </c>
      <c r="U79" s="66">
        <v>0</v>
      </c>
      <c r="V79" s="67">
        <f t="shared" si="7"/>
        <v>0</v>
      </c>
      <c r="W79" s="78" t="str">
        <f ca="1">IFERROR(IF(OFFSET(INDEX(#REF!,1,MATCH(#REF!,#REF!,0)),1,4)&gt;1,VLOOKUP($C79,#REF!,HLOOKUP(#REF!,#REF!,2,0),0),VLOOKUP($C79,#REF!,HLOOKUP(#REF!,#REF!,2,0)+1,0))," ")</f>
        <v xml:space="preserve"> </v>
      </c>
      <c r="X79" s="78" t="str">
        <f t="shared" ca="1" si="10"/>
        <v xml:space="preserve"> </v>
      </c>
      <c r="Y79" s="79" t="str">
        <f t="shared" ca="1" si="11"/>
        <v xml:space="preserve"> </v>
      </c>
      <c r="Z79" s="80" t="str">
        <f>IF(AND(C79&lt;&gt;" ",A80&lt;&gt;" ",C80&lt;&gt;" "),SUM($V$21:$V79)-SUM($Z$20:$Z78),IF(AND(C79&lt;&gt;" ",A80=" ",C80=" "),SUM($V$21:$V79)-SUM($Z$20:$Z78),IF(AND(C79=" ",C80=" ",A80=" ",C78&lt;&gt;" "),SUM($V$21:$V78)," ")))</f>
        <v xml:space="preserve"> </v>
      </c>
      <c r="AA79" s="81" t="str">
        <f>IF(AND(C79&lt;&gt;" ",A80&lt;&gt;" ",C80&lt;&gt;" "),SUM($Y$21:$Y79)-SUM($AA$20:$AA78),IF(AND(C79&lt;&gt;" ",A80=" ",C80=" "),SUM($Y$21:$Y79)-SUM($AA$20:$AA78),IF(AND(C79=" ",C80=" ",A80=" ",C78&lt;&gt;" "),SUM($Y$21:$Y78)," ")))</f>
        <v xml:space="preserve"> </v>
      </c>
      <c r="AD79" s="70" t="str">
        <f t="shared" si="9"/>
        <v xml:space="preserve"> </v>
      </c>
    </row>
    <row r="80" spans="1:31" ht="60" customHeight="1">
      <c r="A80" s="40" t="s">
        <v>34</v>
      </c>
      <c r="B80" s="59" t="s">
        <v>34</v>
      </c>
      <c r="C80" s="41" t="s">
        <v>34</v>
      </c>
      <c r="D80" s="41" t="s">
        <v>34</v>
      </c>
      <c r="E80" s="42" t="s">
        <v>34</v>
      </c>
      <c r="F80" s="15"/>
      <c r="G80" s="43" t="s">
        <v>34</v>
      </c>
      <c r="H80" s="43" t="s">
        <v>34</v>
      </c>
      <c r="I80" s="28" t="s">
        <v>34</v>
      </c>
      <c r="J80" s="66">
        <v>0</v>
      </c>
      <c r="K80" s="66">
        <v>0</v>
      </c>
      <c r="L80" s="66">
        <v>0</v>
      </c>
      <c r="M80" s="66">
        <v>0</v>
      </c>
      <c r="N80" s="66">
        <v>0</v>
      </c>
      <c r="O80" s="66">
        <v>0</v>
      </c>
      <c r="P80" s="66">
        <v>0</v>
      </c>
      <c r="Q80" s="66">
        <v>0</v>
      </c>
      <c r="R80" s="66">
        <v>0</v>
      </c>
      <c r="S80" s="66">
        <v>0</v>
      </c>
      <c r="T80" s="66">
        <v>0</v>
      </c>
      <c r="U80" s="66">
        <v>0</v>
      </c>
      <c r="V80" s="67">
        <f t="shared" si="7"/>
        <v>0</v>
      </c>
      <c r="W80" s="78" t="str">
        <f ca="1">IFERROR(IF(OFFSET(INDEX(#REF!,1,MATCH(#REF!,#REF!,0)),1,4)&gt;1,VLOOKUP($C80,#REF!,HLOOKUP(#REF!,#REF!,2,0),0),VLOOKUP($C80,#REF!,HLOOKUP(#REF!,#REF!,2,0)+1,0))," ")</f>
        <v xml:space="preserve"> </v>
      </c>
      <c r="X80" s="78" t="str">
        <f t="shared" ca="1" si="10"/>
        <v xml:space="preserve"> </v>
      </c>
      <c r="Y80" s="79" t="str">
        <f t="shared" ca="1" si="11"/>
        <v xml:space="preserve"> </v>
      </c>
      <c r="Z80" s="80" t="str">
        <f>IF(AND(C80&lt;&gt;" ",A81&lt;&gt;" ",C81&lt;&gt;" "),SUM($V$21:$V80)-SUM($Z$20:$Z79),IF(AND(C80&lt;&gt;" ",A81=" ",C81=" "),SUM($V$21:$V80)-SUM($Z$20:$Z79),IF(AND(C80=" ",C81=" ",A81=" ",C79&lt;&gt;" "),SUM($V$21:$V79)," ")))</f>
        <v xml:space="preserve"> </v>
      </c>
      <c r="AA80" s="81" t="str">
        <f>IF(AND(C80&lt;&gt;" ",A81&lt;&gt;" ",C81&lt;&gt;" "),SUM($Y$21:$Y80)-SUM($AA$20:$AA79),IF(AND(C80&lt;&gt;" ",A81=" ",C81=" "),SUM($Y$21:$Y80)-SUM($AA$20:$AA79),IF(AND(C80=" ",C81=" ",A81=" ",C79&lt;&gt;" "),SUM($Y$21:$Y79)," ")))</f>
        <v xml:space="preserve"> </v>
      </c>
      <c r="AD80" s="70" t="str">
        <f t="shared" si="9"/>
        <v xml:space="preserve"> </v>
      </c>
    </row>
    <row r="81" spans="1:30" ht="60" customHeight="1">
      <c r="A81" s="40" t="s">
        <v>34</v>
      </c>
      <c r="B81" s="59" t="s">
        <v>34</v>
      </c>
      <c r="C81" s="41" t="s">
        <v>34</v>
      </c>
      <c r="D81" s="41" t="s">
        <v>34</v>
      </c>
      <c r="E81" s="42" t="s">
        <v>34</v>
      </c>
      <c r="F81" s="15"/>
      <c r="G81" s="43" t="s">
        <v>34</v>
      </c>
      <c r="H81" s="43" t="s">
        <v>34</v>
      </c>
      <c r="I81" s="28" t="s">
        <v>34</v>
      </c>
      <c r="J81" s="66">
        <v>0</v>
      </c>
      <c r="K81" s="66">
        <v>0</v>
      </c>
      <c r="L81" s="66">
        <v>0</v>
      </c>
      <c r="M81" s="66">
        <v>0</v>
      </c>
      <c r="N81" s="66">
        <v>0</v>
      </c>
      <c r="O81" s="66">
        <v>0</v>
      </c>
      <c r="P81" s="66">
        <v>0</v>
      </c>
      <c r="Q81" s="66">
        <v>0</v>
      </c>
      <c r="R81" s="66">
        <v>0</v>
      </c>
      <c r="S81" s="66">
        <v>0</v>
      </c>
      <c r="T81" s="66">
        <v>0</v>
      </c>
      <c r="U81" s="66">
        <v>0</v>
      </c>
      <c r="V81" s="67">
        <f t="shared" si="7"/>
        <v>0</v>
      </c>
      <c r="W81" s="78" t="str">
        <f ca="1">IFERROR(IF(OFFSET(INDEX(#REF!,1,MATCH(#REF!,#REF!,0)),1,4)&gt;1,VLOOKUP($C81,#REF!,HLOOKUP(#REF!,#REF!,2,0),0),VLOOKUP($C81,#REF!,HLOOKUP(#REF!,#REF!,2,0)+1,0))," ")</f>
        <v xml:space="preserve"> </v>
      </c>
      <c r="X81" s="78" t="str">
        <f t="shared" ca="1" si="10"/>
        <v xml:space="preserve"> </v>
      </c>
      <c r="Y81" s="79" t="str">
        <f t="shared" ca="1" si="11"/>
        <v xml:space="preserve"> </v>
      </c>
      <c r="Z81" s="80" t="str">
        <f>IF(AND(C81&lt;&gt;" ",A82&lt;&gt;" ",C82&lt;&gt;" "),SUM($V$21:$V81)-SUM($Z$20:$Z80),IF(AND(C81&lt;&gt;" ",A82=" ",C82=" "),SUM($V$21:$V81)-SUM($Z$20:$Z80),IF(AND(C81=" ",C82=" ",A82=" ",C80&lt;&gt;" "),SUM($V$21:$V80)," ")))</f>
        <v xml:space="preserve"> </v>
      </c>
      <c r="AA81" s="81" t="str">
        <f>IF(AND(C81&lt;&gt;" ",A82&lt;&gt;" ",C82&lt;&gt;" "),SUM($Y$21:$Y81)-SUM($AA$20:$AA80),IF(AND(C81&lt;&gt;" ",A82=" ",C82=" "),SUM($Y$21:$Y81)-SUM($AA$20:$AA80),IF(AND(C81=" ",C82=" ",A82=" ",C80&lt;&gt;" "),SUM($Y$21:$Y80)," ")))</f>
        <v xml:space="preserve"> </v>
      </c>
      <c r="AD81" s="70" t="str">
        <f t="shared" si="9"/>
        <v xml:space="preserve"> </v>
      </c>
    </row>
    <row r="82" spans="1:30" ht="60" customHeight="1">
      <c r="A82" s="40" t="s">
        <v>34</v>
      </c>
      <c r="B82" s="59" t="s">
        <v>34</v>
      </c>
      <c r="C82" s="41" t="s">
        <v>34</v>
      </c>
      <c r="D82" s="41" t="s">
        <v>34</v>
      </c>
      <c r="E82" s="42" t="s">
        <v>34</v>
      </c>
      <c r="F82" s="15"/>
      <c r="G82" s="43" t="s">
        <v>34</v>
      </c>
      <c r="H82" s="43" t="s">
        <v>34</v>
      </c>
      <c r="I82" s="28" t="s">
        <v>34</v>
      </c>
      <c r="J82" s="66">
        <v>0</v>
      </c>
      <c r="K82" s="66">
        <v>0</v>
      </c>
      <c r="L82" s="66">
        <v>0</v>
      </c>
      <c r="M82" s="66">
        <v>0</v>
      </c>
      <c r="N82" s="66">
        <v>0</v>
      </c>
      <c r="O82" s="66">
        <v>0</v>
      </c>
      <c r="P82" s="66">
        <v>0</v>
      </c>
      <c r="Q82" s="66">
        <v>0</v>
      </c>
      <c r="R82" s="66">
        <v>0</v>
      </c>
      <c r="S82" s="66">
        <v>0</v>
      </c>
      <c r="T82" s="66">
        <v>0</v>
      </c>
      <c r="U82" s="66">
        <v>0</v>
      </c>
      <c r="V82" s="67">
        <f t="shared" si="7"/>
        <v>0</v>
      </c>
      <c r="W82" s="78" t="str">
        <f ca="1">IFERROR(IF(OFFSET(INDEX(#REF!,1,MATCH(#REF!,#REF!,0)),1,4)&gt;1,VLOOKUP($C82,#REF!,HLOOKUP(#REF!,#REF!,2,0),0),VLOOKUP($C82,#REF!,HLOOKUP(#REF!,#REF!,2,0)+1,0))," ")</f>
        <v xml:space="preserve"> </v>
      </c>
      <c r="X82" s="78" t="str">
        <f t="shared" ca="1" si="10"/>
        <v xml:space="preserve"> </v>
      </c>
      <c r="Y82" s="79" t="str">
        <f t="shared" ca="1" si="11"/>
        <v xml:space="preserve"> </v>
      </c>
      <c r="Z82" s="80" t="str">
        <f>IF(AND(C82&lt;&gt;" ",A83&lt;&gt;" ",C83&lt;&gt;" "),SUM($V$21:$V82)-SUM($Z$20:$Z81),IF(AND(C82&lt;&gt;" ",A83=" ",C83=" "),SUM($V$21:$V82)-SUM($Z$20:$Z81),IF(AND(C82=" ",C83=" ",A83=" ",C81&lt;&gt;" "),SUM($V$21:$V81)," ")))</f>
        <v xml:space="preserve"> </v>
      </c>
      <c r="AA82" s="81" t="str">
        <f>IF(AND(C82&lt;&gt;" ",A83&lt;&gt;" ",C83&lt;&gt;" "),SUM($Y$21:$Y82)-SUM($AA$20:$AA81),IF(AND(C82&lt;&gt;" ",A83=" ",C83=" "),SUM($Y$21:$Y82)-SUM($AA$20:$AA81),IF(AND(C82=" ",C83=" ",A83=" ",C81&lt;&gt;" "),SUM($Y$21:$Y81)," ")))</f>
        <v xml:space="preserve"> </v>
      </c>
      <c r="AD82" s="70" t="str">
        <f t="shared" si="9"/>
        <v xml:space="preserve"> </v>
      </c>
    </row>
    <row r="83" spans="1:30" ht="60" customHeight="1">
      <c r="A83" s="40" t="s">
        <v>34</v>
      </c>
      <c r="B83" s="59" t="s">
        <v>34</v>
      </c>
      <c r="C83" s="41" t="s">
        <v>34</v>
      </c>
      <c r="D83" s="41" t="s">
        <v>34</v>
      </c>
      <c r="E83" s="42" t="s">
        <v>34</v>
      </c>
      <c r="F83" s="15"/>
      <c r="G83" s="43" t="s">
        <v>34</v>
      </c>
      <c r="H83" s="43" t="s">
        <v>34</v>
      </c>
      <c r="I83" s="28" t="s">
        <v>34</v>
      </c>
      <c r="J83" s="66">
        <v>0</v>
      </c>
      <c r="K83" s="66">
        <v>0</v>
      </c>
      <c r="L83" s="66">
        <v>0</v>
      </c>
      <c r="M83" s="66">
        <v>0</v>
      </c>
      <c r="N83" s="66">
        <v>0</v>
      </c>
      <c r="O83" s="66">
        <v>0</v>
      </c>
      <c r="P83" s="66">
        <v>0</v>
      </c>
      <c r="Q83" s="66">
        <v>0</v>
      </c>
      <c r="R83" s="66">
        <v>0</v>
      </c>
      <c r="S83" s="66">
        <v>0</v>
      </c>
      <c r="T83" s="66">
        <v>0</v>
      </c>
      <c r="U83" s="66">
        <v>0</v>
      </c>
      <c r="V83" s="67">
        <f t="shared" si="7"/>
        <v>0</v>
      </c>
      <c r="W83" s="78" t="str">
        <f ca="1">IFERROR(IF(OFFSET(INDEX(#REF!,1,MATCH(#REF!,#REF!,0)),1,4)&gt;1,VLOOKUP($C83,#REF!,HLOOKUP(#REF!,#REF!,2,0),0),VLOOKUP($C83,#REF!,HLOOKUP(#REF!,#REF!,2,0)+1,0))," ")</f>
        <v xml:space="preserve"> </v>
      </c>
      <c r="X83" s="78" t="str">
        <f t="shared" ca="1" si="10"/>
        <v xml:space="preserve"> </v>
      </c>
      <c r="Y83" s="79" t="str">
        <f t="shared" ca="1" si="11"/>
        <v xml:space="preserve"> </v>
      </c>
      <c r="Z83" s="80" t="str">
        <f>IF(AND(C83&lt;&gt;" ",A84&lt;&gt;" ",C84&lt;&gt;" "),SUM($V$21:$V83)-SUM($Z$20:$Z82),IF(AND(C83&lt;&gt;" ",A84=" ",C84=" "),SUM($V$21:$V83)-SUM($Z$20:$Z82),IF(AND(C83=" ",C84=" ",A84=" ",C82&lt;&gt;" "),SUM($V$21:$V82)," ")))</f>
        <v xml:space="preserve"> </v>
      </c>
      <c r="AA83" s="81" t="str">
        <f>IF(AND(C83&lt;&gt;" ",A84&lt;&gt;" ",C84&lt;&gt;" "),SUM($Y$21:$Y83)-SUM($AA$20:$AA82),IF(AND(C83&lt;&gt;" ",A84=" ",C84=" "),SUM($Y$21:$Y83)-SUM($AA$20:$AA82),IF(AND(C83=" ",C84=" ",A84=" ",C82&lt;&gt;" "),SUM($Y$21:$Y82)," ")))</f>
        <v xml:space="preserve"> </v>
      </c>
      <c r="AD83" s="70" t="str">
        <f t="shared" si="9"/>
        <v xml:space="preserve"> </v>
      </c>
    </row>
    <row r="84" spans="1:30" ht="60" customHeight="1">
      <c r="A84" s="40" t="s">
        <v>34</v>
      </c>
      <c r="B84" s="59" t="s">
        <v>34</v>
      </c>
      <c r="C84" s="41" t="s">
        <v>34</v>
      </c>
      <c r="D84" s="41" t="s">
        <v>34</v>
      </c>
      <c r="E84" s="42" t="s">
        <v>34</v>
      </c>
      <c r="F84" s="15"/>
      <c r="G84" s="43" t="s">
        <v>34</v>
      </c>
      <c r="H84" s="43" t="s">
        <v>34</v>
      </c>
      <c r="I84" s="28" t="s">
        <v>34</v>
      </c>
      <c r="J84" s="66">
        <v>0</v>
      </c>
      <c r="K84" s="66">
        <v>0</v>
      </c>
      <c r="L84" s="66">
        <v>0</v>
      </c>
      <c r="M84" s="66">
        <v>0</v>
      </c>
      <c r="N84" s="66">
        <v>0</v>
      </c>
      <c r="O84" s="66">
        <v>0</v>
      </c>
      <c r="P84" s="66">
        <v>0</v>
      </c>
      <c r="Q84" s="66">
        <v>0</v>
      </c>
      <c r="R84" s="66">
        <v>0</v>
      </c>
      <c r="S84" s="66">
        <v>0</v>
      </c>
      <c r="T84" s="66">
        <v>0</v>
      </c>
      <c r="U84" s="66">
        <v>0</v>
      </c>
      <c r="V84" s="67">
        <f t="shared" si="7"/>
        <v>0</v>
      </c>
      <c r="W84" s="78" t="str">
        <f ca="1">IFERROR(IF(OFFSET(INDEX(#REF!,1,MATCH(#REF!,#REF!,0)),1,4)&gt;1,VLOOKUP($C84,#REF!,HLOOKUP(#REF!,#REF!,2,0),0),VLOOKUP($C84,#REF!,HLOOKUP(#REF!,#REF!,2,0)+1,0))," ")</f>
        <v xml:space="preserve"> </v>
      </c>
      <c r="X84" s="78" t="str">
        <f t="shared" ca="1" si="10"/>
        <v xml:space="preserve"> </v>
      </c>
      <c r="Y84" s="79" t="str">
        <f t="shared" ca="1" si="11"/>
        <v xml:space="preserve"> </v>
      </c>
      <c r="Z84" s="80" t="str">
        <f>IF(AND(C84&lt;&gt;" ",A85&lt;&gt;" ",C85&lt;&gt;" "),SUM($V$21:$V84)-SUM($Z$20:$Z83),IF(AND(C84&lt;&gt;" ",A85=" ",C85=" "),SUM($V$21:$V84)-SUM($Z$20:$Z83),IF(AND(C84=" ",C85=" ",A85=" ",C83&lt;&gt;" "),SUM($V$21:$V83)," ")))</f>
        <v xml:space="preserve"> </v>
      </c>
      <c r="AA84" s="81" t="str">
        <f>IF(AND(C84&lt;&gt;" ",A85&lt;&gt;" ",C85&lt;&gt;" "),SUM($Y$21:$Y84)-SUM($AA$20:$AA83),IF(AND(C84&lt;&gt;" ",A85=" ",C85=" "),SUM($Y$21:$Y84)-SUM($AA$20:$AA83),IF(AND(C84=" ",C85=" ",A85=" ",C83&lt;&gt;" "),SUM($Y$21:$Y83)," ")))</f>
        <v xml:space="preserve"> </v>
      </c>
      <c r="AD84" s="70" t="str">
        <f t="shared" si="9"/>
        <v xml:space="preserve"> </v>
      </c>
    </row>
    <row r="85" spans="1:30" ht="60" customHeight="1">
      <c r="A85" s="40" t="s">
        <v>34</v>
      </c>
      <c r="B85" s="59" t="s">
        <v>34</v>
      </c>
      <c r="C85" s="41" t="s">
        <v>34</v>
      </c>
      <c r="D85" s="41" t="s">
        <v>34</v>
      </c>
      <c r="E85" s="42" t="s">
        <v>34</v>
      </c>
      <c r="F85" s="15"/>
      <c r="G85" s="43" t="s">
        <v>34</v>
      </c>
      <c r="H85" s="43" t="s">
        <v>34</v>
      </c>
      <c r="I85" s="28" t="s">
        <v>34</v>
      </c>
      <c r="J85" s="66">
        <v>0</v>
      </c>
      <c r="K85" s="66">
        <v>0</v>
      </c>
      <c r="L85" s="66">
        <v>0</v>
      </c>
      <c r="M85" s="66">
        <v>0</v>
      </c>
      <c r="N85" s="66">
        <v>0</v>
      </c>
      <c r="O85" s="66">
        <v>0</v>
      </c>
      <c r="P85" s="66">
        <v>0</v>
      </c>
      <c r="Q85" s="66">
        <v>0</v>
      </c>
      <c r="R85" s="66">
        <v>0</v>
      </c>
      <c r="S85" s="66">
        <v>0</v>
      </c>
      <c r="T85" s="66">
        <v>0</v>
      </c>
      <c r="U85" s="66">
        <v>0</v>
      </c>
      <c r="V85" s="67">
        <f t="shared" si="7"/>
        <v>0</v>
      </c>
      <c r="W85" s="78" t="str">
        <f ca="1">IFERROR(IF(OFFSET(INDEX(#REF!,1,MATCH(#REF!,#REF!,0)),1,4)&gt;1,VLOOKUP($C85,#REF!,HLOOKUP(#REF!,#REF!,2,0),0),VLOOKUP($C85,#REF!,HLOOKUP(#REF!,#REF!,2,0)+1,0))," ")</f>
        <v xml:space="preserve"> </v>
      </c>
      <c r="X85" s="78" t="str">
        <f t="shared" ca="1" si="10"/>
        <v xml:space="preserve"> </v>
      </c>
      <c r="Y85" s="79" t="str">
        <f t="shared" ca="1" si="11"/>
        <v xml:space="preserve"> </v>
      </c>
      <c r="Z85" s="80" t="str">
        <f>IF(AND(C85&lt;&gt;" ",A86&lt;&gt;" ",C86&lt;&gt;" "),SUM($V$21:$V85)-SUM($Z$20:$Z84),IF(AND(C85&lt;&gt;" ",A86=" ",C86=" "),SUM($V$21:$V85)-SUM($Z$20:$Z84),IF(AND(C85=" ",C86=" ",A86=" ",C84&lt;&gt;" "),SUM($V$21:$V84)," ")))</f>
        <v xml:space="preserve"> </v>
      </c>
      <c r="AA85" s="81" t="str">
        <f>IF(AND(C85&lt;&gt;" ",A86&lt;&gt;" ",C86&lt;&gt;" "),SUM($Y$21:$Y85)-SUM($AA$20:$AA84),IF(AND(C85&lt;&gt;" ",A86=" ",C86=" "),SUM($Y$21:$Y85)-SUM($AA$20:$AA84),IF(AND(C85=" ",C86=" ",A86=" ",C84&lt;&gt;" "),SUM($Y$21:$Y84)," ")))</f>
        <v xml:space="preserve"> </v>
      </c>
      <c r="AD85" s="70" t="str">
        <f t="shared" si="9"/>
        <v xml:space="preserve"> </v>
      </c>
    </row>
    <row r="86" spans="1:30" ht="60" customHeight="1">
      <c r="A86" s="40" t="s">
        <v>34</v>
      </c>
      <c r="B86" s="59" t="s">
        <v>34</v>
      </c>
      <c r="C86" s="41" t="s">
        <v>34</v>
      </c>
      <c r="D86" s="41" t="s">
        <v>34</v>
      </c>
      <c r="E86" s="42" t="s">
        <v>34</v>
      </c>
      <c r="F86" s="15"/>
      <c r="G86" s="43" t="s">
        <v>34</v>
      </c>
      <c r="H86" s="43" t="s">
        <v>34</v>
      </c>
      <c r="I86" s="28" t="s">
        <v>34</v>
      </c>
      <c r="J86" s="66">
        <v>0</v>
      </c>
      <c r="K86" s="66">
        <v>0</v>
      </c>
      <c r="L86" s="66">
        <v>0</v>
      </c>
      <c r="M86" s="66">
        <v>0</v>
      </c>
      <c r="N86" s="66">
        <v>0</v>
      </c>
      <c r="O86" s="66">
        <v>0</v>
      </c>
      <c r="P86" s="66">
        <v>0</v>
      </c>
      <c r="Q86" s="66">
        <v>0</v>
      </c>
      <c r="R86" s="66">
        <v>0</v>
      </c>
      <c r="S86" s="66">
        <v>0</v>
      </c>
      <c r="T86" s="66">
        <v>0</v>
      </c>
      <c r="U86" s="66">
        <v>0</v>
      </c>
      <c r="V86" s="67">
        <f t="shared" ref="V86:V149" si="12">SUM(J86:U86)</f>
        <v>0</v>
      </c>
      <c r="W86" s="78" t="str">
        <f ca="1">IFERROR(IF(OFFSET(INDEX(#REF!,1,MATCH(#REF!,#REF!,0)),1,4)&gt;1,VLOOKUP($C86,#REF!,HLOOKUP(#REF!,#REF!,2,0),0),VLOOKUP($C86,#REF!,HLOOKUP(#REF!,#REF!,2,0)+1,0))," ")</f>
        <v xml:space="preserve"> </v>
      </c>
      <c r="X86" s="78" t="str">
        <f t="shared" ca="1" si="10"/>
        <v xml:space="preserve"> </v>
      </c>
      <c r="Y86" s="79" t="str">
        <f t="shared" ca="1" si="11"/>
        <v xml:space="preserve"> </v>
      </c>
      <c r="Z86" s="80" t="str">
        <f>IF(AND(C86&lt;&gt;" ",A87&lt;&gt;" ",C87&lt;&gt;" "),SUM($V$21:$V86)-SUM($Z$20:$Z85),IF(AND(C86&lt;&gt;" ",A87=" ",C87=" "),SUM($V$21:$V86)-SUM($Z$20:$Z85),IF(AND(C86=" ",C87=" ",A87=" ",C85&lt;&gt;" "),SUM($V$21:$V85)," ")))</f>
        <v xml:space="preserve"> </v>
      </c>
      <c r="AA86" s="81" t="str">
        <f>IF(AND(C86&lt;&gt;" ",A87&lt;&gt;" ",C87&lt;&gt;" "),SUM($Y$21:$Y86)-SUM($AA$20:$AA85),IF(AND(C86&lt;&gt;" ",A87=" ",C87=" "),SUM($Y$21:$Y86)-SUM($AA$20:$AA85),IF(AND(C86=" ",C87=" ",A87=" ",C85&lt;&gt;" "),SUM($Y$21:$Y85)," ")))</f>
        <v xml:space="preserve"> </v>
      </c>
      <c r="AD86" s="70" t="str">
        <f t="shared" ref="AD86:AD149" si="13">IF(C86&lt;&gt;" ",CONCATENATE($D$4,"/",C86)," ")</f>
        <v xml:space="preserve"> </v>
      </c>
    </row>
    <row r="87" spans="1:30" ht="60" customHeight="1">
      <c r="A87" s="40" t="s">
        <v>34</v>
      </c>
      <c r="B87" s="59" t="s">
        <v>34</v>
      </c>
      <c r="C87" s="41" t="s">
        <v>34</v>
      </c>
      <c r="D87" s="41" t="s">
        <v>34</v>
      </c>
      <c r="E87" s="42" t="s">
        <v>34</v>
      </c>
      <c r="F87" s="15"/>
      <c r="G87" s="43" t="s">
        <v>34</v>
      </c>
      <c r="H87" s="43" t="s">
        <v>34</v>
      </c>
      <c r="I87" s="28" t="s">
        <v>34</v>
      </c>
      <c r="J87" s="66">
        <v>0</v>
      </c>
      <c r="K87" s="66">
        <v>0</v>
      </c>
      <c r="L87" s="66">
        <v>0</v>
      </c>
      <c r="M87" s="66">
        <v>0</v>
      </c>
      <c r="N87" s="66">
        <v>0</v>
      </c>
      <c r="O87" s="66">
        <v>0</v>
      </c>
      <c r="P87" s="66">
        <v>0</v>
      </c>
      <c r="Q87" s="66">
        <v>0</v>
      </c>
      <c r="R87" s="66">
        <v>0</v>
      </c>
      <c r="S87" s="66">
        <v>0</v>
      </c>
      <c r="T87" s="66">
        <v>0</v>
      </c>
      <c r="U87" s="66">
        <v>0</v>
      </c>
      <c r="V87" s="67">
        <f t="shared" si="12"/>
        <v>0</v>
      </c>
      <c r="W87" s="78" t="str">
        <f ca="1">IFERROR(IF(OFFSET(INDEX(#REF!,1,MATCH(#REF!,#REF!,0)),1,4)&gt;1,VLOOKUP($C87,#REF!,HLOOKUP(#REF!,#REF!,2,0),0),VLOOKUP($C87,#REF!,HLOOKUP(#REF!,#REF!,2,0)+1,0))," ")</f>
        <v xml:space="preserve"> </v>
      </c>
      <c r="X87" s="78" t="str">
        <f t="shared" ca="1" si="10"/>
        <v xml:space="preserve"> </v>
      </c>
      <c r="Y87" s="79" t="str">
        <f t="shared" ca="1" si="11"/>
        <v xml:space="preserve"> </v>
      </c>
      <c r="Z87" s="80" t="str">
        <f>IF(AND(C87&lt;&gt;" ",A88&lt;&gt;" ",C88&lt;&gt;" "),SUM($V$21:$V87)-SUM($Z$20:$Z86),IF(AND(C87&lt;&gt;" ",A88=" ",C88=" "),SUM($V$21:$V87)-SUM($Z$20:$Z86),IF(AND(C87=" ",C88=" ",A88=" ",C86&lt;&gt;" "),SUM($V$21:$V86)," ")))</f>
        <v xml:space="preserve"> </v>
      </c>
      <c r="AA87" s="81" t="str">
        <f>IF(AND(C87&lt;&gt;" ",A88&lt;&gt;" ",C88&lt;&gt;" "),SUM($Y$21:$Y87)-SUM($AA$20:$AA86),IF(AND(C87&lt;&gt;" ",A88=" ",C88=" "),SUM($Y$21:$Y87)-SUM($AA$20:$AA86),IF(AND(C87=" ",C88=" ",A88=" ",C86&lt;&gt;" "),SUM($Y$21:$Y86)," ")))</f>
        <v xml:space="preserve"> </v>
      </c>
      <c r="AD87" s="70" t="str">
        <f t="shared" si="13"/>
        <v xml:space="preserve"> </v>
      </c>
    </row>
    <row r="88" spans="1:30" ht="60" customHeight="1">
      <c r="A88" s="40" t="s">
        <v>34</v>
      </c>
      <c r="B88" s="59" t="s">
        <v>34</v>
      </c>
      <c r="C88" s="41" t="s">
        <v>34</v>
      </c>
      <c r="D88" s="41" t="s">
        <v>34</v>
      </c>
      <c r="E88" s="42" t="s">
        <v>34</v>
      </c>
      <c r="F88" s="15"/>
      <c r="G88" s="43" t="s">
        <v>34</v>
      </c>
      <c r="H88" s="43" t="s">
        <v>34</v>
      </c>
      <c r="I88" s="28" t="s">
        <v>34</v>
      </c>
      <c r="J88" s="66">
        <v>0</v>
      </c>
      <c r="K88" s="66">
        <v>0</v>
      </c>
      <c r="L88" s="66">
        <v>0</v>
      </c>
      <c r="M88" s="66">
        <v>0</v>
      </c>
      <c r="N88" s="66">
        <v>0</v>
      </c>
      <c r="O88" s="66">
        <v>0</v>
      </c>
      <c r="P88" s="66">
        <v>0</v>
      </c>
      <c r="Q88" s="66">
        <v>0</v>
      </c>
      <c r="R88" s="66">
        <v>0</v>
      </c>
      <c r="S88" s="66">
        <v>0</v>
      </c>
      <c r="T88" s="66">
        <v>0</v>
      </c>
      <c r="U88" s="66">
        <v>0</v>
      </c>
      <c r="V88" s="67">
        <f t="shared" si="12"/>
        <v>0</v>
      </c>
      <c r="W88" s="78" t="str">
        <f ca="1">IFERROR(IF(OFFSET(INDEX(#REF!,1,MATCH(#REF!,#REF!,0)),1,4)&gt;1,VLOOKUP($C88,#REF!,HLOOKUP(#REF!,#REF!,2,0),0),VLOOKUP($C88,#REF!,HLOOKUP(#REF!,#REF!,2,0)+1,0))," ")</f>
        <v xml:space="preserve"> </v>
      </c>
      <c r="X88" s="78" t="str">
        <f t="shared" ca="1" si="10"/>
        <v xml:space="preserve"> </v>
      </c>
      <c r="Y88" s="79" t="str">
        <f t="shared" ca="1" si="11"/>
        <v xml:space="preserve"> </v>
      </c>
      <c r="Z88" s="80" t="str">
        <f>IF(AND(C88&lt;&gt;" ",A89&lt;&gt;" ",C89&lt;&gt;" "),SUM($V$21:$V88)-SUM($Z$20:$Z87),IF(AND(C88&lt;&gt;" ",A89=" ",C89=" "),SUM($V$21:$V88)-SUM($Z$20:$Z87),IF(AND(C88=" ",C89=" ",A89=" ",C87&lt;&gt;" "),SUM($V$21:$V87)," ")))</f>
        <v xml:space="preserve"> </v>
      </c>
      <c r="AA88" s="81" t="str">
        <f>IF(AND(C88&lt;&gt;" ",A89&lt;&gt;" ",C89&lt;&gt;" "),SUM($Y$21:$Y88)-SUM($AA$20:$AA87),IF(AND(C88&lt;&gt;" ",A89=" ",C89=" "),SUM($Y$21:$Y88)-SUM($AA$20:$AA87),IF(AND(C88=" ",C89=" ",A89=" ",C87&lt;&gt;" "),SUM($Y$21:$Y87)," ")))</f>
        <v xml:space="preserve"> </v>
      </c>
      <c r="AD88" s="70" t="str">
        <f t="shared" si="13"/>
        <v xml:space="preserve"> </v>
      </c>
    </row>
    <row r="89" spans="1:30" ht="60" customHeight="1">
      <c r="A89" s="40" t="s">
        <v>34</v>
      </c>
      <c r="B89" s="59" t="s">
        <v>34</v>
      </c>
      <c r="C89" s="41" t="s">
        <v>34</v>
      </c>
      <c r="D89" s="41" t="s">
        <v>34</v>
      </c>
      <c r="E89" s="42" t="s">
        <v>34</v>
      </c>
      <c r="F89" s="15"/>
      <c r="G89" s="43" t="s">
        <v>34</v>
      </c>
      <c r="H89" s="43" t="s">
        <v>34</v>
      </c>
      <c r="I89" s="28" t="s">
        <v>34</v>
      </c>
      <c r="J89" s="66">
        <v>0</v>
      </c>
      <c r="K89" s="66">
        <v>0</v>
      </c>
      <c r="L89" s="66">
        <v>0</v>
      </c>
      <c r="M89" s="66">
        <v>0</v>
      </c>
      <c r="N89" s="66">
        <v>0</v>
      </c>
      <c r="O89" s="66">
        <v>0</v>
      </c>
      <c r="P89" s="66">
        <v>0</v>
      </c>
      <c r="Q89" s="66">
        <v>0</v>
      </c>
      <c r="R89" s="66">
        <v>0</v>
      </c>
      <c r="S89" s="66">
        <v>0</v>
      </c>
      <c r="T89" s="66">
        <v>0</v>
      </c>
      <c r="U89" s="66">
        <v>0</v>
      </c>
      <c r="V89" s="67">
        <f t="shared" si="12"/>
        <v>0</v>
      </c>
      <c r="W89" s="78" t="str">
        <f ca="1">IFERROR(IF(OFFSET(INDEX(#REF!,1,MATCH(#REF!,#REF!,0)),1,4)&gt;1,VLOOKUP($C89,#REF!,HLOOKUP(#REF!,#REF!,2,0),0),VLOOKUP($C89,#REF!,HLOOKUP(#REF!,#REF!,2,0)+1,0))," ")</f>
        <v xml:space="preserve"> </v>
      </c>
      <c r="X89" s="78" t="str">
        <f t="shared" ca="1" si="10"/>
        <v xml:space="preserve"> </v>
      </c>
      <c r="Y89" s="79" t="str">
        <f t="shared" ca="1" si="11"/>
        <v xml:space="preserve"> </v>
      </c>
      <c r="Z89" s="80" t="str">
        <f>IF(AND(C89&lt;&gt;" ",A90&lt;&gt;" ",C90&lt;&gt;" "),SUM($V$21:$V89)-SUM($Z$20:$Z88),IF(AND(C89&lt;&gt;" ",A90=" ",C90=" "),SUM($V$21:$V89)-SUM($Z$20:$Z88),IF(AND(C89=" ",C90=" ",A90=" ",C88&lt;&gt;" "),SUM($V$21:$V88)," ")))</f>
        <v xml:space="preserve"> </v>
      </c>
      <c r="AA89" s="81" t="str">
        <f>IF(AND(C89&lt;&gt;" ",A90&lt;&gt;" ",C90&lt;&gt;" "),SUM($Y$21:$Y89)-SUM($AA$20:$AA88),IF(AND(C89&lt;&gt;" ",A90=" ",C90=" "),SUM($Y$21:$Y89)-SUM($AA$20:$AA88),IF(AND(C89=" ",C90=" ",A90=" ",C88&lt;&gt;" "),SUM($Y$21:$Y88)," ")))</f>
        <v xml:space="preserve"> </v>
      </c>
      <c r="AD89" s="70" t="str">
        <f t="shared" si="13"/>
        <v xml:space="preserve"> </v>
      </c>
    </row>
    <row r="90" spans="1:30" ht="60" customHeight="1">
      <c r="A90" s="40" t="s">
        <v>34</v>
      </c>
      <c r="B90" s="59" t="s">
        <v>34</v>
      </c>
      <c r="C90" s="41" t="s">
        <v>34</v>
      </c>
      <c r="D90" s="41" t="s">
        <v>34</v>
      </c>
      <c r="E90" s="42" t="s">
        <v>34</v>
      </c>
      <c r="F90" s="15"/>
      <c r="G90" s="43" t="s">
        <v>34</v>
      </c>
      <c r="H90" s="43" t="s">
        <v>34</v>
      </c>
      <c r="I90" s="28" t="s">
        <v>34</v>
      </c>
      <c r="J90" s="66">
        <v>0</v>
      </c>
      <c r="K90" s="66">
        <v>0</v>
      </c>
      <c r="L90" s="66">
        <v>0</v>
      </c>
      <c r="M90" s="66">
        <v>0</v>
      </c>
      <c r="N90" s="66">
        <v>0</v>
      </c>
      <c r="O90" s="66">
        <v>0</v>
      </c>
      <c r="P90" s="66">
        <v>0</v>
      </c>
      <c r="Q90" s="66">
        <v>0</v>
      </c>
      <c r="R90" s="66">
        <v>0</v>
      </c>
      <c r="S90" s="66">
        <v>0</v>
      </c>
      <c r="T90" s="66">
        <v>0</v>
      </c>
      <c r="U90" s="66">
        <v>0</v>
      </c>
      <c r="V90" s="67">
        <f t="shared" si="12"/>
        <v>0</v>
      </c>
      <c r="W90" s="78" t="str">
        <f ca="1">IFERROR(IF(OFFSET(INDEX(#REF!,1,MATCH(#REF!,#REF!,0)),1,4)&gt;1,VLOOKUP($C90,#REF!,HLOOKUP(#REF!,#REF!,2,0),0),VLOOKUP($C90,#REF!,HLOOKUP(#REF!,#REF!,2,0)+1,0))," ")</f>
        <v xml:space="preserve"> </v>
      </c>
      <c r="X90" s="78" t="str">
        <f t="shared" ca="1" si="10"/>
        <v xml:space="preserve"> </v>
      </c>
      <c r="Y90" s="79" t="str">
        <f t="shared" ca="1" si="11"/>
        <v xml:space="preserve"> </v>
      </c>
      <c r="Z90" s="80" t="str">
        <f>IF(AND(C90&lt;&gt;" ",A91&lt;&gt;" ",C91&lt;&gt;" "),SUM($V$21:$V90)-SUM($Z$20:$Z89),IF(AND(C90&lt;&gt;" ",A91=" ",C91=" "),SUM($V$21:$V90)-SUM($Z$20:$Z89),IF(AND(C90=" ",C91=" ",A91=" ",C89&lt;&gt;" "),SUM($V$21:$V89)," ")))</f>
        <v xml:space="preserve"> </v>
      </c>
      <c r="AA90" s="81" t="str">
        <f>IF(AND(C90&lt;&gt;" ",A91&lt;&gt;" ",C91&lt;&gt;" "),SUM($Y$21:$Y90)-SUM($AA$20:$AA89),IF(AND(C90&lt;&gt;" ",A91=" ",C91=" "),SUM($Y$21:$Y90)-SUM($AA$20:$AA89),IF(AND(C90=" ",C91=" ",A91=" ",C89&lt;&gt;" "),SUM($Y$21:$Y89)," ")))</f>
        <v xml:space="preserve"> </v>
      </c>
      <c r="AD90" s="70" t="str">
        <f t="shared" si="13"/>
        <v xml:space="preserve"> </v>
      </c>
    </row>
    <row r="91" spans="1:30" ht="60" customHeight="1">
      <c r="A91" s="40" t="s">
        <v>34</v>
      </c>
      <c r="B91" s="59" t="s">
        <v>34</v>
      </c>
      <c r="C91" s="41" t="s">
        <v>34</v>
      </c>
      <c r="D91" s="41" t="s">
        <v>34</v>
      </c>
      <c r="E91" s="42" t="s">
        <v>34</v>
      </c>
      <c r="F91" s="15"/>
      <c r="G91" s="43" t="s">
        <v>34</v>
      </c>
      <c r="H91" s="43" t="s">
        <v>34</v>
      </c>
      <c r="I91" s="28" t="s">
        <v>34</v>
      </c>
      <c r="J91" s="66">
        <v>0</v>
      </c>
      <c r="K91" s="66">
        <v>0</v>
      </c>
      <c r="L91" s="66">
        <v>0</v>
      </c>
      <c r="M91" s="66">
        <v>0</v>
      </c>
      <c r="N91" s="66">
        <v>0</v>
      </c>
      <c r="O91" s="66">
        <v>0</v>
      </c>
      <c r="P91" s="66">
        <v>0</v>
      </c>
      <c r="Q91" s="66">
        <v>0</v>
      </c>
      <c r="R91" s="66">
        <v>0</v>
      </c>
      <c r="S91" s="66">
        <v>0</v>
      </c>
      <c r="T91" s="66">
        <v>0</v>
      </c>
      <c r="U91" s="66">
        <v>0</v>
      </c>
      <c r="V91" s="67">
        <f t="shared" si="12"/>
        <v>0</v>
      </c>
      <c r="W91" s="78" t="str">
        <f ca="1">IFERROR(IF(OFFSET(INDEX(#REF!,1,MATCH(#REF!,#REF!,0)),1,4)&gt;1,VLOOKUP($C91,#REF!,HLOOKUP(#REF!,#REF!,2,0),0),VLOOKUP($C91,#REF!,HLOOKUP(#REF!,#REF!,2,0)+1,0))," ")</f>
        <v xml:space="preserve"> </v>
      </c>
      <c r="X91" s="78" t="str">
        <f t="shared" ca="1" si="10"/>
        <v xml:space="preserve"> </v>
      </c>
      <c r="Y91" s="79" t="str">
        <f t="shared" ca="1" si="11"/>
        <v xml:space="preserve"> </v>
      </c>
      <c r="Z91" s="80" t="str">
        <f>IF(AND(C91&lt;&gt;" ",A92&lt;&gt;" ",C92&lt;&gt;" "),SUM($V$21:$V91)-SUM($Z$20:$Z90),IF(AND(C91&lt;&gt;" ",A92=" ",C92=" "),SUM($V$21:$V91)-SUM($Z$20:$Z90),IF(AND(C91=" ",C92=" ",A92=" ",C90&lt;&gt;" "),SUM($V$21:$V90)," ")))</f>
        <v xml:space="preserve"> </v>
      </c>
      <c r="AA91" s="81" t="str">
        <f>IF(AND(C91&lt;&gt;" ",A92&lt;&gt;" ",C92&lt;&gt;" "),SUM($Y$21:$Y91)-SUM($AA$20:$AA90),IF(AND(C91&lt;&gt;" ",A92=" ",C92=" "),SUM($Y$21:$Y91)-SUM($AA$20:$AA90),IF(AND(C91=" ",C92=" ",A92=" ",C90&lt;&gt;" "),SUM($Y$21:$Y90)," ")))</f>
        <v xml:space="preserve"> </v>
      </c>
      <c r="AD91" s="70" t="str">
        <f t="shared" si="13"/>
        <v xml:space="preserve"> </v>
      </c>
    </row>
    <row r="92" spans="1:30" ht="60" customHeight="1">
      <c r="A92" s="40" t="s">
        <v>34</v>
      </c>
      <c r="B92" s="59" t="s">
        <v>34</v>
      </c>
      <c r="C92" s="41" t="s">
        <v>34</v>
      </c>
      <c r="D92" s="41" t="s">
        <v>34</v>
      </c>
      <c r="E92" s="42" t="s">
        <v>34</v>
      </c>
      <c r="F92" s="15"/>
      <c r="G92" s="43" t="s">
        <v>34</v>
      </c>
      <c r="H92" s="43" t="s">
        <v>34</v>
      </c>
      <c r="I92" s="28" t="s">
        <v>34</v>
      </c>
      <c r="J92" s="66">
        <v>0</v>
      </c>
      <c r="K92" s="66">
        <v>0</v>
      </c>
      <c r="L92" s="66">
        <v>0</v>
      </c>
      <c r="M92" s="66">
        <v>0</v>
      </c>
      <c r="N92" s="66">
        <v>0</v>
      </c>
      <c r="O92" s="66">
        <v>0</v>
      </c>
      <c r="P92" s="66">
        <v>0</v>
      </c>
      <c r="Q92" s="66">
        <v>0</v>
      </c>
      <c r="R92" s="66">
        <v>0</v>
      </c>
      <c r="S92" s="66">
        <v>0</v>
      </c>
      <c r="T92" s="66">
        <v>0</v>
      </c>
      <c r="U92" s="66">
        <v>0</v>
      </c>
      <c r="V92" s="67">
        <f t="shared" si="12"/>
        <v>0</v>
      </c>
      <c r="W92" s="78" t="str">
        <f ca="1">IFERROR(IF(OFFSET(INDEX(#REF!,1,MATCH(#REF!,#REF!,0)),1,4)&gt;1,VLOOKUP($C92,#REF!,HLOOKUP(#REF!,#REF!,2,0),0),VLOOKUP($C92,#REF!,HLOOKUP(#REF!,#REF!,2,0)+1,0))," ")</f>
        <v xml:space="preserve"> </v>
      </c>
      <c r="X92" s="78" t="str">
        <f t="shared" ca="1" si="10"/>
        <v xml:space="preserve"> </v>
      </c>
      <c r="Y92" s="79" t="str">
        <f t="shared" ca="1" si="11"/>
        <v xml:space="preserve"> </v>
      </c>
      <c r="Z92" s="80" t="str">
        <f>IF(AND(C92&lt;&gt;" ",A93&lt;&gt;" ",C93&lt;&gt;" "),SUM($V$21:$V92)-SUM($Z$20:$Z91),IF(AND(C92&lt;&gt;" ",A93=" ",C93=" "),SUM($V$21:$V92)-SUM($Z$20:$Z91),IF(AND(C92=" ",C93=" ",A93=" ",C91&lt;&gt;" "),SUM($V$21:$V91)," ")))</f>
        <v xml:space="preserve"> </v>
      </c>
      <c r="AA92" s="81" t="str">
        <f>IF(AND(C92&lt;&gt;" ",A93&lt;&gt;" ",C93&lt;&gt;" "),SUM($Y$21:$Y92)-SUM($AA$20:$AA91),IF(AND(C92&lt;&gt;" ",A93=" ",C93=" "),SUM($Y$21:$Y92)-SUM($AA$20:$AA91),IF(AND(C92=" ",C93=" ",A93=" ",C91&lt;&gt;" "),SUM($Y$21:$Y91)," ")))</f>
        <v xml:space="preserve"> </v>
      </c>
      <c r="AD92" s="70" t="str">
        <f t="shared" si="13"/>
        <v xml:space="preserve"> </v>
      </c>
    </row>
    <row r="93" spans="1:30" ht="60" customHeight="1">
      <c r="A93" s="40" t="s">
        <v>34</v>
      </c>
      <c r="B93" s="59" t="s">
        <v>34</v>
      </c>
      <c r="C93" s="41" t="s">
        <v>34</v>
      </c>
      <c r="D93" s="41" t="s">
        <v>34</v>
      </c>
      <c r="E93" s="42" t="s">
        <v>34</v>
      </c>
      <c r="F93" s="15"/>
      <c r="G93" s="43" t="s">
        <v>34</v>
      </c>
      <c r="H93" s="43" t="s">
        <v>34</v>
      </c>
      <c r="I93" s="28" t="s">
        <v>34</v>
      </c>
      <c r="J93" s="66">
        <v>0</v>
      </c>
      <c r="K93" s="66">
        <v>0</v>
      </c>
      <c r="L93" s="66">
        <v>0</v>
      </c>
      <c r="M93" s="66">
        <v>0</v>
      </c>
      <c r="N93" s="66">
        <v>0</v>
      </c>
      <c r="O93" s="66">
        <v>0</v>
      </c>
      <c r="P93" s="66">
        <v>0</v>
      </c>
      <c r="Q93" s="66">
        <v>0</v>
      </c>
      <c r="R93" s="66">
        <v>0</v>
      </c>
      <c r="S93" s="66">
        <v>0</v>
      </c>
      <c r="T93" s="66">
        <v>0</v>
      </c>
      <c r="U93" s="66">
        <v>0</v>
      </c>
      <c r="V93" s="67">
        <f t="shared" si="12"/>
        <v>0</v>
      </c>
      <c r="W93" s="78" t="str">
        <f ca="1">IFERROR(IF(OFFSET(INDEX(#REF!,1,MATCH(#REF!,#REF!,0)),1,4)&gt;1,VLOOKUP($C93,#REF!,HLOOKUP(#REF!,#REF!,2,0),0),VLOOKUP($C93,#REF!,HLOOKUP(#REF!,#REF!,2,0)+1,0))," ")</f>
        <v xml:space="preserve"> </v>
      </c>
      <c r="X93" s="78" t="str">
        <f t="shared" ca="1" si="10"/>
        <v xml:space="preserve"> </v>
      </c>
      <c r="Y93" s="79" t="str">
        <f t="shared" ca="1" si="11"/>
        <v xml:space="preserve"> </v>
      </c>
      <c r="Z93" s="80" t="str">
        <f>IF(AND(C93&lt;&gt;" ",A94&lt;&gt;" ",C94&lt;&gt;" "),SUM($V$21:$V93)-SUM($Z$20:$Z92),IF(AND(C93&lt;&gt;" ",A94=" ",C94=" "),SUM($V$21:$V93)-SUM($Z$20:$Z92),IF(AND(C93=" ",C94=" ",A94=" ",C92&lt;&gt;" "),SUM($V$21:$V92)," ")))</f>
        <v xml:space="preserve"> </v>
      </c>
      <c r="AA93" s="81" t="str">
        <f>IF(AND(C93&lt;&gt;" ",A94&lt;&gt;" ",C94&lt;&gt;" "),SUM($Y$21:$Y93)-SUM($AA$20:$AA92),IF(AND(C93&lt;&gt;" ",A94=" ",C94=" "),SUM($Y$21:$Y93)-SUM($AA$20:$AA92),IF(AND(C93=" ",C94=" ",A94=" ",C92&lt;&gt;" "),SUM($Y$21:$Y92)," ")))</f>
        <v xml:space="preserve"> </v>
      </c>
      <c r="AD93" s="70" t="str">
        <f t="shared" si="13"/>
        <v xml:space="preserve"> </v>
      </c>
    </row>
    <row r="94" spans="1:30" ht="60" customHeight="1">
      <c r="A94" s="40" t="s">
        <v>34</v>
      </c>
      <c r="B94" s="59" t="s">
        <v>34</v>
      </c>
      <c r="C94" s="41" t="s">
        <v>34</v>
      </c>
      <c r="D94" s="41" t="s">
        <v>34</v>
      </c>
      <c r="E94" s="42" t="s">
        <v>34</v>
      </c>
      <c r="F94" s="15"/>
      <c r="G94" s="43" t="s">
        <v>34</v>
      </c>
      <c r="H94" s="43" t="s">
        <v>34</v>
      </c>
      <c r="I94" s="28" t="s">
        <v>34</v>
      </c>
      <c r="J94" s="66">
        <v>0</v>
      </c>
      <c r="K94" s="66">
        <v>0</v>
      </c>
      <c r="L94" s="66">
        <v>0</v>
      </c>
      <c r="M94" s="66">
        <v>0</v>
      </c>
      <c r="N94" s="66">
        <v>0</v>
      </c>
      <c r="O94" s="66">
        <v>0</v>
      </c>
      <c r="P94" s="66">
        <v>0</v>
      </c>
      <c r="Q94" s="66">
        <v>0</v>
      </c>
      <c r="R94" s="66">
        <v>0</v>
      </c>
      <c r="S94" s="66">
        <v>0</v>
      </c>
      <c r="T94" s="66">
        <v>0</v>
      </c>
      <c r="U94" s="66">
        <v>0</v>
      </c>
      <c r="V94" s="67">
        <f t="shared" si="12"/>
        <v>0</v>
      </c>
      <c r="W94" s="78" t="str">
        <f ca="1">IFERROR(IF(OFFSET(INDEX(#REF!,1,MATCH(#REF!,#REF!,0)),1,4)&gt;1,VLOOKUP($C94,#REF!,HLOOKUP(#REF!,#REF!,2,0),0),VLOOKUP($C94,#REF!,HLOOKUP(#REF!,#REF!,2,0)+1,0))," ")</f>
        <v xml:space="preserve"> </v>
      </c>
      <c r="X94" s="78" t="str">
        <f t="shared" ca="1" si="10"/>
        <v xml:space="preserve"> </v>
      </c>
      <c r="Y94" s="79" t="str">
        <f t="shared" ca="1" si="11"/>
        <v xml:space="preserve"> </v>
      </c>
      <c r="Z94" s="80" t="str">
        <f>IF(AND(C94&lt;&gt;" ",A95&lt;&gt;" ",C95&lt;&gt;" "),SUM($V$21:$V94)-SUM($Z$20:$Z93),IF(AND(C94&lt;&gt;" ",A95=" ",C95=" "),SUM($V$21:$V94)-SUM($Z$20:$Z93),IF(AND(C94=" ",C95=" ",A95=" ",C93&lt;&gt;" "),SUM($V$21:$V93)," ")))</f>
        <v xml:space="preserve"> </v>
      </c>
      <c r="AA94" s="81" t="str">
        <f>IF(AND(C94&lt;&gt;" ",A95&lt;&gt;" ",C95&lt;&gt;" "),SUM($Y$21:$Y94)-SUM($AA$20:$AA93),IF(AND(C94&lt;&gt;" ",A95=" ",C95=" "),SUM($Y$21:$Y94)-SUM($AA$20:$AA93),IF(AND(C94=" ",C95=" ",A95=" ",C93&lt;&gt;" "),SUM($Y$21:$Y93)," ")))</f>
        <v xml:space="preserve"> </v>
      </c>
      <c r="AD94" s="70" t="str">
        <f t="shared" si="13"/>
        <v xml:space="preserve"> </v>
      </c>
    </row>
    <row r="95" spans="1:30" ht="60" customHeight="1">
      <c r="A95" s="40" t="s">
        <v>34</v>
      </c>
      <c r="B95" s="59" t="s">
        <v>34</v>
      </c>
      <c r="C95" s="41" t="s">
        <v>34</v>
      </c>
      <c r="D95" s="41" t="s">
        <v>34</v>
      </c>
      <c r="E95" s="42" t="s">
        <v>34</v>
      </c>
      <c r="F95" s="15"/>
      <c r="G95" s="43" t="s">
        <v>34</v>
      </c>
      <c r="H95" s="43" t="s">
        <v>34</v>
      </c>
      <c r="I95" s="28" t="s">
        <v>34</v>
      </c>
      <c r="J95" s="66">
        <v>0</v>
      </c>
      <c r="K95" s="66">
        <v>0</v>
      </c>
      <c r="L95" s="66">
        <v>0</v>
      </c>
      <c r="M95" s="66">
        <v>0</v>
      </c>
      <c r="N95" s="66">
        <v>0</v>
      </c>
      <c r="O95" s="66">
        <v>0</v>
      </c>
      <c r="P95" s="66">
        <v>0</v>
      </c>
      <c r="Q95" s="66">
        <v>0</v>
      </c>
      <c r="R95" s="66">
        <v>0</v>
      </c>
      <c r="S95" s="66">
        <v>0</v>
      </c>
      <c r="T95" s="66">
        <v>0</v>
      </c>
      <c r="U95" s="66">
        <v>0</v>
      </c>
      <c r="V95" s="67">
        <f t="shared" si="12"/>
        <v>0</v>
      </c>
      <c r="W95" s="78" t="str">
        <f ca="1">IFERROR(IF(OFFSET(INDEX(#REF!,1,MATCH(#REF!,#REF!,0)),1,4)&gt;1,VLOOKUP($C95,#REF!,HLOOKUP(#REF!,#REF!,2,0),0),VLOOKUP($C95,#REF!,HLOOKUP(#REF!,#REF!,2,0)+1,0))," ")</f>
        <v xml:space="preserve"> </v>
      </c>
      <c r="X95" s="78" t="str">
        <f t="shared" ca="1" si="10"/>
        <v xml:space="preserve"> </v>
      </c>
      <c r="Y95" s="79" t="str">
        <f t="shared" ca="1" si="11"/>
        <v xml:space="preserve"> </v>
      </c>
      <c r="Z95" s="80" t="str">
        <f>IF(AND(C95&lt;&gt;" ",A96&lt;&gt;" ",C96&lt;&gt;" "),SUM($V$21:$V95)-SUM($Z$20:$Z94),IF(AND(C95&lt;&gt;" ",A96=" ",C96=" "),SUM($V$21:$V95)-SUM($Z$20:$Z94),IF(AND(C95=" ",C96=" ",A96=" ",C94&lt;&gt;" "),SUM($V$21:$V94)," ")))</f>
        <v xml:space="preserve"> </v>
      </c>
      <c r="AA95" s="81" t="str">
        <f>IF(AND(C95&lt;&gt;" ",A96&lt;&gt;" ",C96&lt;&gt;" "),SUM($Y$21:$Y95)-SUM($AA$20:$AA94),IF(AND(C95&lt;&gt;" ",A96=" ",C96=" "),SUM($Y$21:$Y95)-SUM($AA$20:$AA94),IF(AND(C95=" ",C96=" ",A96=" ",C94&lt;&gt;" "),SUM($Y$21:$Y94)," ")))</f>
        <v xml:space="preserve"> </v>
      </c>
      <c r="AD95" s="70" t="str">
        <f t="shared" si="13"/>
        <v xml:space="preserve"> </v>
      </c>
    </row>
    <row r="96" spans="1:30" ht="60" customHeight="1">
      <c r="A96" s="40" t="s">
        <v>34</v>
      </c>
      <c r="B96" s="59" t="s">
        <v>34</v>
      </c>
      <c r="C96" s="41" t="s">
        <v>34</v>
      </c>
      <c r="D96" s="41" t="s">
        <v>34</v>
      </c>
      <c r="E96" s="42" t="s">
        <v>34</v>
      </c>
      <c r="F96" s="15"/>
      <c r="G96" s="43" t="s">
        <v>34</v>
      </c>
      <c r="H96" s="43" t="s">
        <v>34</v>
      </c>
      <c r="I96" s="28" t="s">
        <v>34</v>
      </c>
      <c r="J96" s="66">
        <v>0</v>
      </c>
      <c r="K96" s="66">
        <v>0</v>
      </c>
      <c r="L96" s="66">
        <v>0</v>
      </c>
      <c r="M96" s="66">
        <v>0</v>
      </c>
      <c r="N96" s="66">
        <v>0</v>
      </c>
      <c r="O96" s="66">
        <v>0</v>
      </c>
      <c r="P96" s="66">
        <v>0</v>
      </c>
      <c r="Q96" s="66">
        <v>0</v>
      </c>
      <c r="R96" s="66">
        <v>0</v>
      </c>
      <c r="S96" s="66">
        <v>0</v>
      </c>
      <c r="T96" s="66">
        <v>0</v>
      </c>
      <c r="U96" s="66">
        <v>0</v>
      </c>
      <c r="V96" s="67">
        <f t="shared" si="12"/>
        <v>0</v>
      </c>
      <c r="W96" s="78" t="str">
        <f ca="1">IFERROR(IF(OFFSET(INDEX(#REF!,1,MATCH(#REF!,#REF!,0)),1,4)&gt;1,VLOOKUP($C96,#REF!,HLOOKUP(#REF!,#REF!,2,0),0),VLOOKUP($C96,#REF!,HLOOKUP(#REF!,#REF!,2,0)+1,0))," ")</f>
        <v xml:space="preserve"> </v>
      </c>
      <c r="X96" s="78" t="str">
        <f t="shared" ca="1" si="10"/>
        <v xml:space="preserve"> </v>
      </c>
      <c r="Y96" s="79" t="str">
        <f t="shared" ca="1" si="11"/>
        <v xml:space="preserve"> </v>
      </c>
      <c r="Z96" s="80" t="str">
        <f>IF(AND(C96&lt;&gt;" ",A97&lt;&gt;" ",C97&lt;&gt;" "),SUM($V$21:$V96)-SUM($Z$20:$Z95),IF(AND(C96&lt;&gt;" ",A97=" ",C97=" "),SUM($V$21:$V96)-SUM($Z$20:$Z95),IF(AND(C96=" ",C97=" ",A97=" ",C95&lt;&gt;" "),SUM($V$21:$V95)," ")))</f>
        <v xml:space="preserve"> </v>
      </c>
      <c r="AA96" s="81" t="str">
        <f>IF(AND(C96&lt;&gt;" ",A97&lt;&gt;" ",C97&lt;&gt;" "),SUM($Y$21:$Y96)-SUM($AA$20:$AA95),IF(AND(C96&lt;&gt;" ",A97=" ",C97=" "),SUM($Y$21:$Y96)-SUM($AA$20:$AA95),IF(AND(C96=" ",C97=" ",A97=" ",C95&lt;&gt;" "),SUM($Y$21:$Y95)," ")))</f>
        <v xml:space="preserve"> </v>
      </c>
      <c r="AD96" s="70" t="str">
        <f t="shared" si="13"/>
        <v xml:space="preserve"> </v>
      </c>
    </row>
    <row r="97" spans="1:30" ht="60" customHeight="1">
      <c r="A97" s="40" t="s">
        <v>34</v>
      </c>
      <c r="B97" s="59" t="s">
        <v>34</v>
      </c>
      <c r="C97" s="41" t="s">
        <v>34</v>
      </c>
      <c r="D97" s="41" t="s">
        <v>34</v>
      </c>
      <c r="E97" s="42" t="s">
        <v>34</v>
      </c>
      <c r="F97" s="15"/>
      <c r="G97" s="43" t="s">
        <v>34</v>
      </c>
      <c r="H97" s="43" t="s">
        <v>34</v>
      </c>
      <c r="I97" s="28" t="s">
        <v>34</v>
      </c>
      <c r="J97" s="66">
        <v>0</v>
      </c>
      <c r="K97" s="66">
        <v>0</v>
      </c>
      <c r="L97" s="66">
        <v>0</v>
      </c>
      <c r="M97" s="66">
        <v>0</v>
      </c>
      <c r="N97" s="66">
        <v>0</v>
      </c>
      <c r="O97" s="66">
        <v>0</v>
      </c>
      <c r="P97" s="66">
        <v>0</v>
      </c>
      <c r="Q97" s="66">
        <v>0</v>
      </c>
      <c r="R97" s="66">
        <v>0</v>
      </c>
      <c r="S97" s="66">
        <v>0</v>
      </c>
      <c r="T97" s="66">
        <v>0</v>
      </c>
      <c r="U97" s="66">
        <v>0</v>
      </c>
      <c r="V97" s="67">
        <f t="shared" si="12"/>
        <v>0</v>
      </c>
      <c r="W97" s="78" t="str">
        <f ca="1">IFERROR(IF(OFFSET(INDEX(#REF!,1,MATCH(#REF!,#REF!,0)),1,4)&gt;1,VLOOKUP($C97,#REF!,HLOOKUP(#REF!,#REF!,2,0),0),VLOOKUP($C97,#REF!,HLOOKUP(#REF!,#REF!,2,0)+1,0))," ")</f>
        <v xml:space="preserve"> </v>
      </c>
      <c r="X97" s="78" t="str">
        <f t="shared" ca="1" si="10"/>
        <v xml:space="preserve"> </v>
      </c>
      <c r="Y97" s="79" t="str">
        <f t="shared" ca="1" si="11"/>
        <v xml:space="preserve"> </v>
      </c>
      <c r="Z97" s="80" t="str">
        <f>IF(AND(C97&lt;&gt;" ",A98&lt;&gt;" ",C98&lt;&gt;" "),SUM($V$21:$V97)-SUM($Z$20:$Z96),IF(AND(C97&lt;&gt;" ",A98=" ",C98=" "),SUM($V$21:$V97)-SUM($Z$20:$Z96),IF(AND(C97=" ",C98=" ",A98=" ",C96&lt;&gt;" "),SUM($V$21:$V96)," ")))</f>
        <v xml:space="preserve"> </v>
      </c>
      <c r="AA97" s="81" t="str">
        <f>IF(AND(C97&lt;&gt;" ",A98&lt;&gt;" ",C98&lt;&gt;" "),SUM($Y$21:$Y97)-SUM($AA$20:$AA96),IF(AND(C97&lt;&gt;" ",A98=" ",C98=" "),SUM($Y$21:$Y97)-SUM($AA$20:$AA96),IF(AND(C97=" ",C98=" ",A98=" ",C96&lt;&gt;" "),SUM($Y$21:$Y96)," ")))</f>
        <v xml:space="preserve"> </v>
      </c>
      <c r="AD97" s="70" t="str">
        <f t="shared" si="13"/>
        <v xml:space="preserve"> </v>
      </c>
    </row>
    <row r="98" spans="1:30" ht="60" customHeight="1">
      <c r="A98" s="40" t="s">
        <v>34</v>
      </c>
      <c r="B98" s="59" t="s">
        <v>34</v>
      </c>
      <c r="C98" s="41" t="s">
        <v>34</v>
      </c>
      <c r="D98" s="41" t="s">
        <v>34</v>
      </c>
      <c r="E98" s="42" t="s">
        <v>34</v>
      </c>
      <c r="F98" s="15"/>
      <c r="G98" s="43" t="s">
        <v>34</v>
      </c>
      <c r="H98" s="43" t="s">
        <v>34</v>
      </c>
      <c r="I98" s="28" t="s">
        <v>34</v>
      </c>
      <c r="J98" s="66">
        <v>0</v>
      </c>
      <c r="K98" s="66">
        <v>0</v>
      </c>
      <c r="L98" s="66">
        <v>0</v>
      </c>
      <c r="M98" s="66">
        <v>0</v>
      </c>
      <c r="N98" s="66">
        <v>0</v>
      </c>
      <c r="O98" s="66">
        <v>0</v>
      </c>
      <c r="P98" s="66">
        <v>0</v>
      </c>
      <c r="Q98" s="66">
        <v>0</v>
      </c>
      <c r="R98" s="66">
        <v>0</v>
      </c>
      <c r="S98" s="66">
        <v>0</v>
      </c>
      <c r="T98" s="66">
        <v>0</v>
      </c>
      <c r="U98" s="66">
        <v>0</v>
      </c>
      <c r="V98" s="67">
        <f t="shared" si="12"/>
        <v>0</v>
      </c>
      <c r="W98" s="78" t="str">
        <f ca="1">IFERROR(IF(OFFSET(INDEX(#REF!,1,MATCH(#REF!,#REF!,0)),1,4)&gt;1,VLOOKUP($C98,#REF!,HLOOKUP(#REF!,#REF!,2,0),0),VLOOKUP($C98,#REF!,HLOOKUP(#REF!,#REF!,2,0)+1,0))," ")</f>
        <v xml:space="preserve"> </v>
      </c>
      <c r="X98" s="78" t="str">
        <f t="shared" ca="1" si="10"/>
        <v xml:space="preserve"> </v>
      </c>
      <c r="Y98" s="79" t="str">
        <f t="shared" ca="1" si="11"/>
        <v xml:space="preserve"> </v>
      </c>
      <c r="Z98" s="80" t="str">
        <f>IF(AND(C98&lt;&gt;" ",A99&lt;&gt;" ",C99&lt;&gt;" "),SUM($V$21:$V98)-SUM($Z$20:$Z97),IF(AND(C98&lt;&gt;" ",A99=" ",C99=" "),SUM($V$21:$V98)-SUM($Z$20:$Z97),IF(AND(C98=" ",C99=" ",A99=" ",C97&lt;&gt;" "),SUM($V$21:$V97)," ")))</f>
        <v xml:space="preserve"> </v>
      </c>
      <c r="AA98" s="81" t="str">
        <f>IF(AND(C98&lt;&gt;" ",A99&lt;&gt;" ",C99&lt;&gt;" "),SUM($Y$21:$Y98)-SUM($AA$20:$AA97),IF(AND(C98&lt;&gt;" ",A99=" ",C99=" "),SUM($Y$21:$Y98)-SUM($AA$20:$AA97),IF(AND(C98=" ",C99=" ",A99=" ",C97&lt;&gt;" "),SUM($Y$21:$Y97)," ")))</f>
        <v xml:space="preserve"> </v>
      </c>
      <c r="AD98" s="70" t="str">
        <f t="shared" si="13"/>
        <v xml:space="preserve"> </v>
      </c>
    </row>
    <row r="99" spans="1:30" ht="60" customHeight="1">
      <c r="A99" s="40" t="s">
        <v>34</v>
      </c>
      <c r="B99" s="59" t="s">
        <v>34</v>
      </c>
      <c r="C99" s="41" t="s">
        <v>34</v>
      </c>
      <c r="D99" s="41" t="s">
        <v>34</v>
      </c>
      <c r="E99" s="42" t="s">
        <v>34</v>
      </c>
      <c r="F99" s="15"/>
      <c r="G99" s="43" t="s">
        <v>34</v>
      </c>
      <c r="H99" s="43" t="s">
        <v>34</v>
      </c>
      <c r="I99" s="28" t="s">
        <v>34</v>
      </c>
      <c r="J99" s="66">
        <v>0</v>
      </c>
      <c r="K99" s="66">
        <v>0</v>
      </c>
      <c r="L99" s="66">
        <v>0</v>
      </c>
      <c r="M99" s="66">
        <v>0</v>
      </c>
      <c r="N99" s="66">
        <v>0</v>
      </c>
      <c r="O99" s="66">
        <v>0</v>
      </c>
      <c r="P99" s="66">
        <v>0</v>
      </c>
      <c r="Q99" s="66">
        <v>0</v>
      </c>
      <c r="R99" s="66">
        <v>0</v>
      </c>
      <c r="S99" s="66">
        <v>0</v>
      </c>
      <c r="T99" s="66">
        <v>0</v>
      </c>
      <c r="U99" s="66">
        <v>0</v>
      </c>
      <c r="V99" s="67">
        <f t="shared" si="12"/>
        <v>0</v>
      </c>
      <c r="W99" s="78" t="str">
        <f ca="1">IFERROR(IF(OFFSET(INDEX(#REF!,1,MATCH(#REF!,#REF!,0)),1,4)&gt;1,VLOOKUP($C99,#REF!,HLOOKUP(#REF!,#REF!,2,0),0),VLOOKUP($C99,#REF!,HLOOKUP(#REF!,#REF!,2,0)+1,0))," ")</f>
        <v xml:space="preserve"> </v>
      </c>
      <c r="X99" s="78" t="str">
        <f t="shared" ca="1" si="10"/>
        <v xml:space="preserve"> </v>
      </c>
      <c r="Y99" s="79" t="str">
        <f t="shared" ca="1" si="11"/>
        <v xml:space="preserve"> </v>
      </c>
      <c r="Z99" s="80" t="str">
        <f>IF(AND(C99&lt;&gt;" ",A100&lt;&gt;" ",C100&lt;&gt;" "),SUM($V$21:$V99)-SUM($Z$20:$Z98),IF(AND(C99&lt;&gt;" ",A100=" ",C100=" "),SUM($V$21:$V99)-SUM($Z$20:$Z98),IF(AND(C99=" ",C100=" ",A100=" ",C98&lt;&gt;" "),SUM($V$21:$V98)," ")))</f>
        <v xml:space="preserve"> </v>
      </c>
      <c r="AA99" s="81" t="str">
        <f>IF(AND(C99&lt;&gt;" ",A100&lt;&gt;" ",C100&lt;&gt;" "),SUM($Y$21:$Y99)-SUM($AA$20:$AA98),IF(AND(C99&lt;&gt;" ",A100=" ",C100=" "),SUM($Y$21:$Y99)-SUM($AA$20:$AA98),IF(AND(C99=" ",C100=" ",A100=" ",C98&lt;&gt;" "),SUM($Y$21:$Y98)," ")))</f>
        <v xml:space="preserve"> </v>
      </c>
      <c r="AD99" s="70" t="str">
        <f t="shared" si="13"/>
        <v xml:space="preserve"> </v>
      </c>
    </row>
    <row r="100" spans="1:30" ht="60" customHeight="1">
      <c r="A100" s="40" t="s">
        <v>34</v>
      </c>
      <c r="B100" s="59" t="s">
        <v>34</v>
      </c>
      <c r="C100" s="41" t="s">
        <v>34</v>
      </c>
      <c r="D100" s="41" t="s">
        <v>34</v>
      </c>
      <c r="E100" s="42" t="s">
        <v>34</v>
      </c>
      <c r="F100" s="15"/>
      <c r="G100" s="43" t="s">
        <v>34</v>
      </c>
      <c r="H100" s="43" t="s">
        <v>34</v>
      </c>
      <c r="I100" s="28" t="s">
        <v>34</v>
      </c>
      <c r="J100" s="66">
        <v>0</v>
      </c>
      <c r="K100" s="66">
        <v>0</v>
      </c>
      <c r="L100" s="66">
        <v>0</v>
      </c>
      <c r="M100" s="66">
        <v>0</v>
      </c>
      <c r="N100" s="66">
        <v>0</v>
      </c>
      <c r="O100" s="66">
        <v>0</v>
      </c>
      <c r="P100" s="66">
        <v>0</v>
      </c>
      <c r="Q100" s="66">
        <v>0</v>
      </c>
      <c r="R100" s="66">
        <v>0</v>
      </c>
      <c r="S100" s="66">
        <v>0</v>
      </c>
      <c r="T100" s="66">
        <v>0</v>
      </c>
      <c r="U100" s="66">
        <v>0</v>
      </c>
      <c r="V100" s="67">
        <f t="shared" si="12"/>
        <v>0</v>
      </c>
      <c r="W100" s="78" t="str">
        <f ca="1">IFERROR(IF(OFFSET(INDEX(#REF!,1,MATCH(#REF!,#REF!,0)),1,4)&gt;1,VLOOKUP($C100,#REF!,HLOOKUP(#REF!,#REF!,2,0),0),VLOOKUP($C100,#REF!,HLOOKUP(#REF!,#REF!,2,0)+1,0))," ")</f>
        <v xml:space="preserve"> </v>
      </c>
      <c r="X100" s="78" t="str">
        <f t="shared" ca="1" si="10"/>
        <v xml:space="preserve"> </v>
      </c>
      <c r="Y100" s="79" t="str">
        <f t="shared" ca="1" si="11"/>
        <v xml:space="preserve"> </v>
      </c>
      <c r="Z100" s="80" t="str">
        <f>IF(AND(C100&lt;&gt;" ",A101&lt;&gt;" ",C101&lt;&gt;" "),SUM($V$21:$V100)-SUM($Z$20:$Z99),IF(AND(C100&lt;&gt;" ",A101=" ",C101=" "),SUM($V$21:$V100)-SUM($Z$20:$Z99),IF(AND(C100=" ",C101=" ",A101=" ",C99&lt;&gt;" "),SUM($V$21:$V99)," ")))</f>
        <v xml:space="preserve"> </v>
      </c>
      <c r="AA100" s="81" t="str">
        <f>IF(AND(C100&lt;&gt;" ",A101&lt;&gt;" ",C101&lt;&gt;" "),SUM($Y$21:$Y100)-SUM($AA$20:$AA99),IF(AND(C100&lt;&gt;" ",A101=" ",C101=" "),SUM($Y$21:$Y100)-SUM($AA$20:$AA99),IF(AND(C100=" ",C101=" ",A101=" ",C99&lt;&gt;" "),SUM($Y$21:$Y99)," ")))</f>
        <v xml:space="preserve"> </v>
      </c>
      <c r="AD100" s="70" t="str">
        <f t="shared" si="13"/>
        <v xml:space="preserve"> </v>
      </c>
    </row>
    <row r="101" spans="1:30" ht="60" customHeight="1">
      <c r="A101" s="40" t="s">
        <v>34</v>
      </c>
      <c r="B101" s="59" t="s">
        <v>34</v>
      </c>
      <c r="C101" s="41" t="s">
        <v>34</v>
      </c>
      <c r="D101" s="41" t="s">
        <v>34</v>
      </c>
      <c r="E101" s="42" t="s">
        <v>34</v>
      </c>
      <c r="F101" s="15"/>
      <c r="G101" s="43" t="s">
        <v>34</v>
      </c>
      <c r="H101" s="43" t="s">
        <v>34</v>
      </c>
      <c r="I101" s="28" t="s">
        <v>34</v>
      </c>
      <c r="J101" s="66">
        <v>0</v>
      </c>
      <c r="K101" s="66">
        <v>0</v>
      </c>
      <c r="L101" s="66">
        <v>0</v>
      </c>
      <c r="M101" s="66">
        <v>0</v>
      </c>
      <c r="N101" s="66">
        <v>0</v>
      </c>
      <c r="O101" s="66">
        <v>0</v>
      </c>
      <c r="P101" s="66">
        <v>0</v>
      </c>
      <c r="Q101" s="66">
        <v>0</v>
      </c>
      <c r="R101" s="66">
        <v>0</v>
      </c>
      <c r="S101" s="66">
        <v>0</v>
      </c>
      <c r="T101" s="66">
        <v>0</v>
      </c>
      <c r="U101" s="66">
        <v>0</v>
      </c>
      <c r="V101" s="67">
        <f t="shared" si="12"/>
        <v>0</v>
      </c>
      <c r="W101" s="78" t="str">
        <f ca="1">IFERROR(IF(OFFSET(INDEX(#REF!,1,MATCH(#REF!,#REF!,0)),1,4)&gt;1,VLOOKUP($C101,#REF!,HLOOKUP(#REF!,#REF!,2,0),0),VLOOKUP($C101,#REF!,HLOOKUP(#REF!,#REF!,2,0)+1,0))," ")</f>
        <v xml:space="preserve"> </v>
      </c>
      <c r="X101" s="78" t="str">
        <f t="shared" ca="1" si="10"/>
        <v xml:space="preserve"> </v>
      </c>
      <c r="Y101" s="79" t="str">
        <f t="shared" ca="1" si="11"/>
        <v xml:space="preserve"> </v>
      </c>
      <c r="Z101" s="80" t="str">
        <f>IF(AND(C101&lt;&gt;" ",A102&lt;&gt;" ",C102&lt;&gt;" "),SUM($V$21:$V101)-SUM($Z$20:$Z100),IF(AND(C101&lt;&gt;" ",A102=" ",C102=" "),SUM($V$21:$V101)-SUM($Z$20:$Z100),IF(AND(C101=" ",C102=" ",A102=" ",C100&lt;&gt;" "),SUM($V$21:$V100)," ")))</f>
        <v xml:space="preserve"> </v>
      </c>
      <c r="AA101" s="81" t="str">
        <f>IF(AND(C101&lt;&gt;" ",A102&lt;&gt;" ",C102&lt;&gt;" "),SUM($Y$21:$Y101)-SUM($AA$20:$AA100),IF(AND(C101&lt;&gt;" ",A102=" ",C102=" "),SUM($Y$21:$Y101)-SUM($AA$20:$AA100),IF(AND(C101=" ",C102=" ",A102=" ",C100&lt;&gt;" "),SUM($Y$21:$Y100)," ")))</f>
        <v xml:space="preserve"> </v>
      </c>
      <c r="AD101" s="70" t="str">
        <f t="shared" si="13"/>
        <v xml:space="preserve"> </v>
      </c>
    </row>
    <row r="102" spans="1:30" ht="60" customHeight="1">
      <c r="A102" s="40" t="s">
        <v>34</v>
      </c>
      <c r="B102" s="59" t="s">
        <v>34</v>
      </c>
      <c r="C102" s="41" t="s">
        <v>34</v>
      </c>
      <c r="D102" s="41" t="s">
        <v>34</v>
      </c>
      <c r="E102" s="42" t="s">
        <v>34</v>
      </c>
      <c r="F102" s="15"/>
      <c r="G102" s="43" t="s">
        <v>34</v>
      </c>
      <c r="H102" s="43" t="s">
        <v>34</v>
      </c>
      <c r="I102" s="28" t="s">
        <v>34</v>
      </c>
      <c r="J102" s="66">
        <v>0</v>
      </c>
      <c r="K102" s="66">
        <v>0</v>
      </c>
      <c r="L102" s="66">
        <v>0</v>
      </c>
      <c r="M102" s="66">
        <v>0</v>
      </c>
      <c r="N102" s="66">
        <v>0</v>
      </c>
      <c r="O102" s="66">
        <v>0</v>
      </c>
      <c r="P102" s="66">
        <v>0</v>
      </c>
      <c r="Q102" s="66">
        <v>0</v>
      </c>
      <c r="R102" s="66">
        <v>0</v>
      </c>
      <c r="S102" s="66">
        <v>0</v>
      </c>
      <c r="T102" s="66">
        <v>0</v>
      </c>
      <c r="U102" s="66">
        <v>0</v>
      </c>
      <c r="V102" s="67">
        <f t="shared" si="12"/>
        <v>0</v>
      </c>
      <c r="W102" s="78" t="str">
        <f ca="1">IFERROR(IF(OFFSET(INDEX(#REF!,1,MATCH(#REF!,#REF!,0)),1,4)&gt;1,VLOOKUP($C102,#REF!,HLOOKUP(#REF!,#REF!,2,0),0),VLOOKUP($C102,#REF!,HLOOKUP(#REF!,#REF!,2,0)+1,0))," ")</f>
        <v xml:space="preserve"> </v>
      </c>
      <c r="X102" s="78" t="str">
        <f t="shared" ca="1" si="10"/>
        <v xml:space="preserve"> </v>
      </c>
      <c r="Y102" s="79" t="str">
        <f t="shared" ca="1" si="11"/>
        <v xml:space="preserve"> </v>
      </c>
      <c r="Z102" s="80" t="str">
        <f>IF(AND(C102&lt;&gt;" ",A103&lt;&gt;" ",C103&lt;&gt;" "),SUM($V$21:$V102)-SUM($Z$20:$Z101),IF(AND(C102&lt;&gt;" ",A103=" ",C103=" "),SUM($V$21:$V102)-SUM($Z$20:$Z101),IF(AND(C102=" ",C103=" ",A103=" ",C101&lt;&gt;" "),SUM($V$21:$V101)," ")))</f>
        <v xml:space="preserve"> </v>
      </c>
      <c r="AA102" s="81" t="str">
        <f>IF(AND(C102&lt;&gt;" ",A103&lt;&gt;" ",C103&lt;&gt;" "),SUM($Y$21:$Y102)-SUM($AA$20:$AA101),IF(AND(C102&lt;&gt;" ",A103=" ",C103=" "),SUM($Y$21:$Y102)-SUM($AA$20:$AA101),IF(AND(C102=" ",C103=" ",A103=" ",C101&lt;&gt;" "),SUM($Y$21:$Y101)," ")))</f>
        <v xml:space="preserve"> </v>
      </c>
      <c r="AD102" s="70" t="str">
        <f t="shared" si="13"/>
        <v xml:space="preserve"> </v>
      </c>
    </row>
    <row r="103" spans="1:30" ht="60" customHeight="1">
      <c r="A103" s="40" t="s">
        <v>34</v>
      </c>
      <c r="B103" s="59" t="s">
        <v>34</v>
      </c>
      <c r="C103" s="41" t="s">
        <v>34</v>
      </c>
      <c r="D103" s="41" t="s">
        <v>34</v>
      </c>
      <c r="E103" s="42" t="s">
        <v>34</v>
      </c>
      <c r="F103" s="15"/>
      <c r="G103" s="43" t="s">
        <v>34</v>
      </c>
      <c r="H103" s="43" t="s">
        <v>34</v>
      </c>
      <c r="I103" s="28" t="s">
        <v>34</v>
      </c>
      <c r="J103" s="66">
        <v>0</v>
      </c>
      <c r="K103" s="66">
        <v>0</v>
      </c>
      <c r="L103" s="66">
        <v>0</v>
      </c>
      <c r="M103" s="66">
        <v>0</v>
      </c>
      <c r="N103" s="66">
        <v>0</v>
      </c>
      <c r="O103" s="66">
        <v>0</v>
      </c>
      <c r="P103" s="66">
        <v>0</v>
      </c>
      <c r="Q103" s="66">
        <v>0</v>
      </c>
      <c r="R103" s="66">
        <v>0</v>
      </c>
      <c r="S103" s="66">
        <v>0</v>
      </c>
      <c r="T103" s="66">
        <v>0</v>
      </c>
      <c r="U103" s="66">
        <v>0</v>
      </c>
      <c r="V103" s="67">
        <f t="shared" si="12"/>
        <v>0</v>
      </c>
      <c r="W103" s="78" t="str">
        <f ca="1">IFERROR(IF(OFFSET(INDEX(#REF!,1,MATCH(#REF!,#REF!,0)),1,4)&gt;1,VLOOKUP($C103,#REF!,HLOOKUP(#REF!,#REF!,2,0),0),VLOOKUP($C103,#REF!,HLOOKUP(#REF!,#REF!,2,0)+1,0))," ")</f>
        <v xml:space="preserve"> </v>
      </c>
      <c r="X103" s="78" t="str">
        <f t="shared" ca="1" si="10"/>
        <v xml:space="preserve"> </v>
      </c>
      <c r="Y103" s="79" t="str">
        <f t="shared" ca="1" si="11"/>
        <v xml:space="preserve"> </v>
      </c>
      <c r="Z103" s="80" t="str">
        <f>IF(AND(C103&lt;&gt;" ",A104&lt;&gt;" ",C104&lt;&gt;" "),SUM($V$21:$V103)-SUM($Z$20:$Z102),IF(AND(C103&lt;&gt;" ",A104=" ",C104=" "),SUM($V$21:$V103)-SUM($Z$20:$Z102),IF(AND(C103=" ",C104=" ",A104=" ",C102&lt;&gt;" "),SUM($V$21:$V102)," ")))</f>
        <v xml:space="preserve"> </v>
      </c>
      <c r="AA103" s="81" t="str">
        <f>IF(AND(C103&lt;&gt;" ",A104&lt;&gt;" ",C104&lt;&gt;" "),SUM($Y$21:$Y103)-SUM($AA$20:$AA102),IF(AND(C103&lt;&gt;" ",A104=" ",C104=" "),SUM($Y$21:$Y103)-SUM($AA$20:$AA102),IF(AND(C103=" ",C104=" ",A104=" ",C102&lt;&gt;" "),SUM($Y$21:$Y102)," ")))</f>
        <v xml:space="preserve"> </v>
      </c>
      <c r="AD103" s="70" t="str">
        <f t="shared" si="13"/>
        <v xml:space="preserve"> </v>
      </c>
    </row>
    <row r="104" spans="1:30" ht="60" customHeight="1">
      <c r="A104" s="40" t="s">
        <v>34</v>
      </c>
      <c r="B104" s="59" t="s">
        <v>34</v>
      </c>
      <c r="C104" s="41" t="s">
        <v>34</v>
      </c>
      <c r="D104" s="41" t="s">
        <v>34</v>
      </c>
      <c r="E104" s="42" t="s">
        <v>34</v>
      </c>
      <c r="F104" s="15"/>
      <c r="G104" s="43" t="s">
        <v>34</v>
      </c>
      <c r="H104" s="43" t="s">
        <v>34</v>
      </c>
      <c r="I104" s="28" t="s">
        <v>34</v>
      </c>
      <c r="J104" s="66">
        <v>0</v>
      </c>
      <c r="K104" s="66">
        <v>0</v>
      </c>
      <c r="L104" s="66">
        <v>0</v>
      </c>
      <c r="M104" s="66">
        <v>0</v>
      </c>
      <c r="N104" s="66">
        <v>0</v>
      </c>
      <c r="O104" s="66">
        <v>0</v>
      </c>
      <c r="P104" s="66">
        <v>0</v>
      </c>
      <c r="Q104" s="66">
        <v>0</v>
      </c>
      <c r="R104" s="66">
        <v>0</v>
      </c>
      <c r="S104" s="66">
        <v>0</v>
      </c>
      <c r="T104" s="66">
        <v>0</v>
      </c>
      <c r="U104" s="66">
        <v>0</v>
      </c>
      <c r="V104" s="67">
        <f t="shared" si="12"/>
        <v>0</v>
      </c>
      <c r="W104" s="78" t="str">
        <f ca="1">IFERROR(IF(OFFSET(INDEX(#REF!,1,MATCH(#REF!,#REF!,0)),1,4)&gt;1,VLOOKUP($C104,#REF!,HLOOKUP(#REF!,#REF!,2,0),0),VLOOKUP($C104,#REF!,HLOOKUP(#REF!,#REF!,2,0)+1,0))," ")</f>
        <v xml:space="preserve"> </v>
      </c>
      <c r="X104" s="78" t="str">
        <f t="shared" ca="1" si="10"/>
        <v xml:space="preserve"> </v>
      </c>
      <c r="Y104" s="79" t="str">
        <f t="shared" ca="1" si="11"/>
        <v xml:space="preserve"> </v>
      </c>
      <c r="Z104" s="80" t="str">
        <f>IF(AND(C104&lt;&gt;" ",A105&lt;&gt;" ",C105&lt;&gt;" "),SUM($V$21:$V104)-SUM($Z$20:$Z103),IF(AND(C104&lt;&gt;" ",A105=" ",C105=" "),SUM($V$21:$V104)-SUM($Z$20:$Z103),IF(AND(C104=" ",C105=" ",A105=" ",C103&lt;&gt;" "),SUM($V$21:$V103)," ")))</f>
        <v xml:space="preserve"> </v>
      </c>
      <c r="AA104" s="81" t="str">
        <f>IF(AND(C104&lt;&gt;" ",A105&lt;&gt;" ",C105&lt;&gt;" "),SUM($Y$21:$Y104)-SUM($AA$20:$AA103),IF(AND(C104&lt;&gt;" ",A105=" ",C105=" "),SUM($Y$21:$Y104)-SUM($AA$20:$AA103),IF(AND(C104=" ",C105=" ",A105=" ",C103&lt;&gt;" "),SUM($Y$21:$Y103)," ")))</f>
        <v xml:space="preserve"> </v>
      </c>
      <c r="AD104" s="70" t="str">
        <f t="shared" si="13"/>
        <v xml:space="preserve"> </v>
      </c>
    </row>
    <row r="105" spans="1:30" ht="60" customHeight="1">
      <c r="A105" s="40" t="s">
        <v>34</v>
      </c>
      <c r="B105" s="59" t="s">
        <v>34</v>
      </c>
      <c r="C105" s="41" t="s">
        <v>34</v>
      </c>
      <c r="D105" s="41" t="s">
        <v>34</v>
      </c>
      <c r="E105" s="42" t="s">
        <v>34</v>
      </c>
      <c r="F105" s="15"/>
      <c r="G105" s="43" t="s">
        <v>34</v>
      </c>
      <c r="H105" s="43" t="s">
        <v>34</v>
      </c>
      <c r="I105" s="28" t="s">
        <v>34</v>
      </c>
      <c r="J105" s="66">
        <v>0</v>
      </c>
      <c r="K105" s="66">
        <v>0</v>
      </c>
      <c r="L105" s="66">
        <v>0</v>
      </c>
      <c r="M105" s="66">
        <v>0</v>
      </c>
      <c r="N105" s="66">
        <v>0</v>
      </c>
      <c r="O105" s="66">
        <v>0</v>
      </c>
      <c r="P105" s="66">
        <v>0</v>
      </c>
      <c r="Q105" s="66">
        <v>0</v>
      </c>
      <c r="R105" s="66">
        <v>0</v>
      </c>
      <c r="S105" s="66">
        <v>0</v>
      </c>
      <c r="T105" s="66">
        <v>0</v>
      </c>
      <c r="U105" s="66">
        <v>0</v>
      </c>
      <c r="V105" s="67">
        <f t="shared" si="12"/>
        <v>0</v>
      </c>
      <c r="W105" s="78" t="str">
        <f ca="1">IFERROR(IF(OFFSET(INDEX(#REF!,1,MATCH(#REF!,#REF!,0)),1,4)&gt;1,VLOOKUP($C105,#REF!,HLOOKUP(#REF!,#REF!,2,0),0),VLOOKUP($C105,#REF!,HLOOKUP(#REF!,#REF!,2,0)+1,0))," ")</f>
        <v xml:space="preserve"> </v>
      </c>
      <c r="X105" s="78" t="str">
        <f t="shared" ca="1" si="10"/>
        <v xml:space="preserve"> </v>
      </c>
      <c r="Y105" s="79" t="str">
        <f t="shared" ca="1" si="11"/>
        <v xml:space="preserve"> </v>
      </c>
      <c r="Z105" s="80" t="str">
        <f>IF(AND(C105&lt;&gt;" ",A106&lt;&gt;" ",C106&lt;&gt;" "),SUM($V$21:$V105)-SUM($Z$20:$Z104),IF(AND(C105&lt;&gt;" ",A106=" ",C106=" "),SUM($V$21:$V105)-SUM($Z$20:$Z104),IF(AND(C105=" ",C106=" ",A106=" ",C104&lt;&gt;" "),SUM($V$21:$V104)," ")))</f>
        <v xml:space="preserve"> </v>
      </c>
      <c r="AA105" s="81" t="str">
        <f>IF(AND(C105&lt;&gt;" ",A106&lt;&gt;" ",C106&lt;&gt;" "),SUM($Y$21:$Y105)-SUM($AA$20:$AA104),IF(AND(C105&lt;&gt;" ",A106=" ",C106=" "),SUM($Y$21:$Y105)-SUM($AA$20:$AA104),IF(AND(C105=" ",C106=" ",A106=" ",C104&lt;&gt;" "),SUM($Y$21:$Y104)," ")))</f>
        <v xml:space="preserve"> </v>
      </c>
      <c r="AD105" s="70" t="str">
        <f t="shared" si="13"/>
        <v xml:space="preserve"> </v>
      </c>
    </row>
    <row r="106" spans="1:30" ht="60" customHeight="1">
      <c r="A106" s="40" t="s">
        <v>34</v>
      </c>
      <c r="B106" s="59" t="s">
        <v>34</v>
      </c>
      <c r="C106" s="41" t="s">
        <v>34</v>
      </c>
      <c r="D106" s="41" t="s">
        <v>34</v>
      </c>
      <c r="E106" s="42" t="s">
        <v>34</v>
      </c>
      <c r="F106" s="15"/>
      <c r="G106" s="43" t="s">
        <v>34</v>
      </c>
      <c r="H106" s="43" t="s">
        <v>34</v>
      </c>
      <c r="I106" s="28" t="s">
        <v>34</v>
      </c>
      <c r="J106" s="66">
        <v>0</v>
      </c>
      <c r="K106" s="66">
        <v>0</v>
      </c>
      <c r="L106" s="66">
        <v>0</v>
      </c>
      <c r="M106" s="66">
        <v>0</v>
      </c>
      <c r="N106" s="66">
        <v>0</v>
      </c>
      <c r="O106" s="66">
        <v>0</v>
      </c>
      <c r="P106" s="66">
        <v>0</v>
      </c>
      <c r="Q106" s="66">
        <v>0</v>
      </c>
      <c r="R106" s="66">
        <v>0</v>
      </c>
      <c r="S106" s="66">
        <v>0</v>
      </c>
      <c r="T106" s="66">
        <v>0</v>
      </c>
      <c r="U106" s="66">
        <v>0</v>
      </c>
      <c r="V106" s="67">
        <f t="shared" si="12"/>
        <v>0</v>
      </c>
      <c r="W106" s="78" t="str">
        <f ca="1">IFERROR(IF(OFFSET(INDEX(#REF!,1,MATCH(#REF!,#REF!,0)),1,4)&gt;1,VLOOKUP($C106,#REF!,HLOOKUP(#REF!,#REF!,2,0),0),VLOOKUP($C106,#REF!,HLOOKUP(#REF!,#REF!,2,0)+1,0))," ")</f>
        <v xml:space="preserve"> </v>
      </c>
      <c r="X106" s="78" t="str">
        <f t="shared" ca="1" si="10"/>
        <v xml:space="preserve"> </v>
      </c>
      <c r="Y106" s="79" t="str">
        <f t="shared" ca="1" si="11"/>
        <v xml:space="preserve"> </v>
      </c>
      <c r="Z106" s="80" t="str">
        <f>IF(AND(C106&lt;&gt;" ",A107&lt;&gt;" ",C107&lt;&gt;" "),SUM($V$21:$V106)-SUM($Z$20:$Z105),IF(AND(C106&lt;&gt;" ",A107=" ",C107=" "),SUM($V$21:$V106)-SUM($Z$20:$Z105),IF(AND(C106=" ",C107=" ",A107=" ",C105&lt;&gt;" "),SUM($V$21:$V105)," ")))</f>
        <v xml:space="preserve"> </v>
      </c>
      <c r="AA106" s="81" t="str">
        <f>IF(AND(C106&lt;&gt;" ",A107&lt;&gt;" ",C107&lt;&gt;" "),SUM($Y$21:$Y106)-SUM($AA$20:$AA105),IF(AND(C106&lt;&gt;" ",A107=" ",C107=" "),SUM($Y$21:$Y106)-SUM($AA$20:$AA105),IF(AND(C106=" ",C107=" ",A107=" ",C105&lt;&gt;" "),SUM($Y$21:$Y105)," ")))</f>
        <v xml:space="preserve"> </v>
      </c>
      <c r="AD106" s="70" t="str">
        <f t="shared" si="13"/>
        <v xml:space="preserve"> </v>
      </c>
    </row>
    <row r="107" spans="1:30" ht="60" customHeight="1">
      <c r="A107" s="40" t="s">
        <v>34</v>
      </c>
      <c r="B107" s="59" t="s">
        <v>34</v>
      </c>
      <c r="C107" s="41" t="s">
        <v>34</v>
      </c>
      <c r="D107" s="41" t="s">
        <v>34</v>
      </c>
      <c r="E107" s="42" t="s">
        <v>34</v>
      </c>
      <c r="F107" s="15"/>
      <c r="G107" s="43" t="s">
        <v>34</v>
      </c>
      <c r="H107" s="43" t="s">
        <v>34</v>
      </c>
      <c r="I107" s="28" t="s">
        <v>34</v>
      </c>
      <c r="J107" s="66">
        <v>0</v>
      </c>
      <c r="K107" s="66">
        <v>0</v>
      </c>
      <c r="L107" s="66">
        <v>0</v>
      </c>
      <c r="M107" s="66">
        <v>0</v>
      </c>
      <c r="N107" s="66">
        <v>0</v>
      </c>
      <c r="O107" s="66">
        <v>0</v>
      </c>
      <c r="P107" s="66">
        <v>0</v>
      </c>
      <c r="Q107" s="66">
        <v>0</v>
      </c>
      <c r="R107" s="66">
        <v>0</v>
      </c>
      <c r="S107" s="66">
        <v>0</v>
      </c>
      <c r="T107" s="66">
        <v>0</v>
      </c>
      <c r="U107" s="66">
        <v>0</v>
      </c>
      <c r="V107" s="67">
        <f t="shared" si="12"/>
        <v>0</v>
      </c>
      <c r="W107" s="78" t="str">
        <f ca="1">IFERROR(IF(OFFSET(INDEX(#REF!,1,MATCH(#REF!,#REF!,0)),1,4)&gt;1,VLOOKUP($C107,#REF!,HLOOKUP(#REF!,#REF!,2,0),0),VLOOKUP($C107,#REF!,HLOOKUP(#REF!,#REF!,2,0)+1,0))," ")</f>
        <v xml:space="preserve"> </v>
      </c>
      <c r="X107" s="78" t="str">
        <f t="shared" ca="1" si="10"/>
        <v xml:space="preserve"> </v>
      </c>
      <c r="Y107" s="79" t="str">
        <f t="shared" ca="1" si="11"/>
        <v xml:space="preserve"> </v>
      </c>
      <c r="Z107" s="80" t="str">
        <f>IF(AND(C107&lt;&gt;" ",A108&lt;&gt;" ",C108&lt;&gt;" "),SUM($V$21:$V107)-SUM($Z$20:$Z106),IF(AND(C107&lt;&gt;" ",A108=" ",C108=" "),SUM($V$21:$V107)-SUM($Z$20:$Z106),IF(AND(C107=" ",C108=" ",A108=" ",C106&lt;&gt;" "),SUM($V$21:$V106)," ")))</f>
        <v xml:space="preserve"> </v>
      </c>
      <c r="AA107" s="81" t="str">
        <f>IF(AND(C107&lt;&gt;" ",A108&lt;&gt;" ",C108&lt;&gt;" "),SUM($Y$21:$Y107)-SUM($AA$20:$AA106),IF(AND(C107&lt;&gt;" ",A108=" ",C108=" "),SUM($Y$21:$Y107)-SUM($AA$20:$AA106),IF(AND(C107=" ",C108=" ",A108=" ",C106&lt;&gt;" "),SUM($Y$21:$Y106)," ")))</f>
        <v xml:space="preserve"> </v>
      </c>
      <c r="AD107" s="70" t="str">
        <f t="shared" si="13"/>
        <v xml:space="preserve"> </v>
      </c>
    </row>
    <row r="108" spans="1:30" ht="60" customHeight="1">
      <c r="A108" s="40" t="s">
        <v>34</v>
      </c>
      <c r="B108" s="59" t="s">
        <v>34</v>
      </c>
      <c r="C108" s="41" t="s">
        <v>34</v>
      </c>
      <c r="D108" s="41" t="s">
        <v>34</v>
      </c>
      <c r="E108" s="42" t="s">
        <v>34</v>
      </c>
      <c r="F108" s="15"/>
      <c r="G108" s="43" t="s">
        <v>34</v>
      </c>
      <c r="H108" s="43" t="s">
        <v>34</v>
      </c>
      <c r="I108" s="28" t="s">
        <v>34</v>
      </c>
      <c r="J108" s="66">
        <v>0</v>
      </c>
      <c r="K108" s="66">
        <v>0</v>
      </c>
      <c r="L108" s="66">
        <v>0</v>
      </c>
      <c r="M108" s="66">
        <v>0</v>
      </c>
      <c r="N108" s="66">
        <v>0</v>
      </c>
      <c r="O108" s="66">
        <v>0</v>
      </c>
      <c r="P108" s="66">
        <v>0</v>
      </c>
      <c r="Q108" s="66">
        <v>0</v>
      </c>
      <c r="R108" s="66">
        <v>0</v>
      </c>
      <c r="S108" s="66">
        <v>0</v>
      </c>
      <c r="T108" s="66">
        <v>0</v>
      </c>
      <c r="U108" s="66">
        <v>0</v>
      </c>
      <c r="V108" s="67">
        <f t="shared" si="12"/>
        <v>0</v>
      </c>
      <c r="W108" s="78" t="str">
        <f ca="1">IFERROR(IF(OFFSET(INDEX(#REF!,1,MATCH(#REF!,#REF!,0)),1,4)&gt;1,VLOOKUP($C108,#REF!,HLOOKUP(#REF!,#REF!,2,0),0),VLOOKUP($C108,#REF!,HLOOKUP(#REF!,#REF!,2,0)+1,0))," ")</f>
        <v xml:space="preserve"> </v>
      </c>
      <c r="X108" s="78" t="str">
        <f t="shared" ca="1" si="10"/>
        <v xml:space="preserve"> </v>
      </c>
      <c r="Y108" s="79" t="str">
        <f t="shared" ca="1" si="11"/>
        <v xml:space="preserve"> </v>
      </c>
      <c r="Z108" s="80" t="str">
        <f>IF(AND(C108&lt;&gt;" ",A109&lt;&gt;" ",C109&lt;&gt;" "),SUM($V$21:$V108)-SUM($Z$20:$Z107),IF(AND(C108&lt;&gt;" ",A109=" ",C109=" "),SUM($V$21:$V108)-SUM($Z$20:$Z107),IF(AND(C108=" ",C109=" ",A109=" ",C107&lt;&gt;" "),SUM($V$21:$V107)," ")))</f>
        <v xml:space="preserve"> </v>
      </c>
      <c r="AA108" s="81" t="str">
        <f>IF(AND(C108&lt;&gt;" ",A109&lt;&gt;" ",C109&lt;&gt;" "),SUM($Y$21:$Y108)-SUM($AA$20:$AA107),IF(AND(C108&lt;&gt;" ",A109=" ",C109=" "),SUM($Y$21:$Y108)-SUM($AA$20:$AA107),IF(AND(C108=" ",C109=" ",A109=" ",C107&lt;&gt;" "),SUM($Y$21:$Y107)," ")))</f>
        <v xml:space="preserve"> </v>
      </c>
      <c r="AD108" s="70" t="str">
        <f t="shared" si="13"/>
        <v xml:space="preserve"> </v>
      </c>
    </row>
    <row r="109" spans="1:30" ht="60" customHeight="1">
      <c r="A109" s="40" t="s">
        <v>34</v>
      </c>
      <c r="B109" s="59" t="s">
        <v>34</v>
      </c>
      <c r="C109" s="41" t="s">
        <v>34</v>
      </c>
      <c r="D109" s="41" t="s">
        <v>34</v>
      </c>
      <c r="E109" s="42" t="s">
        <v>34</v>
      </c>
      <c r="F109" s="15"/>
      <c r="G109" s="43" t="s">
        <v>34</v>
      </c>
      <c r="H109" s="43" t="s">
        <v>34</v>
      </c>
      <c r="I109" s="28" t="s">
        <v>34</v>
      </c>
      <c r="J109" s="66">
        <v>0</v>
      </c>
      <c r="K109" s="66">
        <v>0</v>
      </c>
      <c r="L109" s="66">
        <v>0</v>
      </c>
      <c r="M109" s="66">
        <v>0</v>
      </c>
      <c r="N109" s="66">
        <v>0</v>
      </c>
      <c r="O109" s="66">
        <v>0</v>
      </c>
      <c r="P109" s="66">
        <v>0</v>
      </c>
      <c r="Q109" s="66">
        <v>0</v>
      </c>
      <c r="R109" s="66">
        <v>0</v>
      </c>
      <c r="S109" s="66">
        <v>0</v>
      </c>
      <c r="T109" s="66">
        <v>0</v>
      </c>
      <c r="U109" s="66">
        <v>0</v>
      </c>
      <c r="V109" s="67">
        <f t="shared" si="12"/>
        <v>0</v>
      </c>
      <c r="W109" s="78" t="str">
        <f ca="1">IFERROR(IF(OFFSET(INDEX(#REF!,1,MATCH(#REF!,#REF!,0)),1,4)&gt;1,VLOOKUP($C109,#REF!,HLOOKUP(#REF!,#REF!,2,0),0),VLOOKUP($C109,#REF!,HLOOKUP(#REF!,#REF!,2,0)+1,0))," ")</f>
        <v xml:space="preserve"> </v>
      </c>
      <c r="X109" s="78" t="str">
        <f t="shared" ca="1" si="10"/>
        <v xml:space="preserve"> </v>
      </c>
      <c r="Y109" s="79" t="str">
        <f t="shared" ca="1" si="11"/>
        <v xml:space="preserve"> </v>
      </c>
      <c r="Z109" s="80" t="str">
        <f>IF(AND(C109&lt;&gt;" ",A110&lt;&gt;" ",C110&lt;&gt;" "),SUM($V$21:$V109)-SUM($Z$20:$Z108),IF(AND(C109&lt;&gt;" ",A110=" ",C110=" "),SUM($V$21:$V109)-SUM($Z$20:$Z108),IF(AND(C109=" ",C110=" ",A110=" ",C108&lt;&gt;" "),SUM($V$21:$V108)," ")))</f>
        <v xml:space="preserve"> </v>
      </c>
      <c r="AA109" s="81" t="str">
        <f>IF(AND(C109&lt;&gt;" ",A110&lt;&gt;" ",C110&lt;&gt;" "),SUM($Y$21:$Y109)-SUM($AA$20:$AA108),IF(AND(C109&lt;&gt;" ",A110=" ",C110=" "),SUM($Y$21:$Y109)-SUM($AA$20:$AA108),IF(AND(C109=" ",C110=" ",A110=" ",C108&lt;&gt;" "),SUM($Y$21:$Y108)," ")))</f>
        <v xml:space="preserve"> </v>
      </c>
      <c r="AD109" s="70" t="str">
        <f t="shared" si="13"/>
        <v xml:space="preserve"> </v>
      </c>
    </row>
    <row r="110" spans="1:30" ht="60" customHeight="1">
      <c r="A110" s="40" t="s">
        <v>34</v>
      </c>
      <c r="B110" s="59" t="s">
        <v>34</v>
      </c>
      <c r="C110" s="41" t="s">
        <v>34</v>
      </c>
      <c r="D110" s="41" t="s">
        <v>34</v>
      </c>
      <c r="E110" s="42" t="s">
        <v>34</v>
      </c>
      <c r="F110" s="15"/>
      <c r="G110" s="43" t="s">
        <v>34</v>
      </c>
      <c r="H110" s="43" t="s">
        <v>34</v>
      </c>
      <c r="I110" s="28" t="s">
        <v>34</v>
      </c>
      <c r="J110" s="66">
        <v>0</v>
      </c>
      <c r="K110" s="66">
        <v>0</v>
      </c>
      <c r="L110" s="66">
        <v>0</v>
      </c>
      <c r="M110" s="66">
        <v>0</v>
      </c>
      <c r="N110" s="66">
        <v>0</v>
      </c>
      <c r="O110" s="66">
        <v>0</v>
      </c>
      <c r="P110" s="66">
        <v>0</v>
      </c>
      <c r="Q110" s="66">
        <v>0</v>
      </c>
      <c r="R110" s="66">
        <v>0</v>
      </c>
      <c r="S110" s="66">
        <v>0</v>
      </c>
      <c r="T110" s="66">
        <v>0</v>
      </c>
      <c r="U110" s="66">
        <v>0</v>
      </c>
      <c r="V110" s="67">
        <f t="shared" si="12"/>
        <v>0</v>
      </c>
      <c r="W110" s="78" t="str">
        <f ca="1">IFERROR(IF(OFFSET(INDEX(#REF!,1,MATCH(#REF!,#REF!,0)),1,4)&gt;1,VLOOKUP($C110,#REF!,HLOOKUP(#REF!,#REF!,2,0),0),VLOOKUP($C110,#REF!,HLOOKUP(#REF!,#REF!,2,0)+1,0))," ")</f>
        <v xml:space="preserve"> </v>
      </c>
      <c r="X110" s="78" t="str">
        <f t="shared" ca="1" si="10"/>
        <v xml:space="preserve"> </v>
      </c>
      <c r="Y110" s="79" t="str">
        <f t="shared" ca="1" si="11"/>
        <v xml:space="preserve"> </v>
      </c>
      <c r="Z110" s="80" t="str">
        <f>IF(AND(C110&lt;&gt;" ",A111&lt;&gt;" ",C111&lt;&gt;" "),SUM($V$21:$V110)-SUM($Z$20:$Z109),IF(AND(C110&lt;&gt;" ",A111=" ",C111=" "),SUM($V$21:$V110)-SUM($Z$20:$Z109),IF(AND(C110=" ",C111=" ",A111=" ",C109&lt;&gt;" "),SUM($V$21:$V109)," ")))</f>
        <v xml:space="preserve"> </v>
      </c>
      <c r="AA110" s="81" t="str">
        <f>IF(AND(C110&lt;&gt;" ",A111&lt;&gt;" ",C111&lt;&gt;" "),SUM($Y$21:$Y110)-SUM($AA$20:$AA109),IF(AND(C110&lt;&gt;" ",A111=" ",C111=" "),SUM($Y$21:$Y110)-SUM($AA$20:$AA109),IF(AND(C110=" ",C111=" ",A111=" ",C109&lt;&gt;" "),SUM($Y$21:$Y109)," ")))</f>
        <v xml:space="preserve"> </v>
      </c>
      <c r="AD110" s="70" t="str">
        <f t="shared" si="13"/>
        <v xml:space="preserve"> </v>
      </c>
    </row>
    <row r="111" spans="1:30" ht="60" customHeight="1">
      <c r="A111" s="40" t="s">
        <v>34</v>
      </c>
      <c r="B111" s="59" t="s">
        <v>34</v>
      </c>
      <c r="C111" s="41" t="s">
        <v>34</v>
      </c>
      <c r="D111" s="41" t="s">
        <v>34</v>
      </c>
      <c r="E111" s="42" t="s">
        <v>34</v>
      </c>
      <c r="F111" s="15"/>
      <c r="G111" s="43" t="s">
        <v>34</v>
      </c>
      <c r="H111" s="43" t="s">
        <v>34</v>
      </c>
      <c r="I111" s="28" t="s">
        <v>34</v>
      </c>
      <c r="J111" s="66">
        <v>0</v>
      </c>
      <c r="K111" s="66">
        <v>0</v>
      </c>
      <c r="L111" s="66">
        <v>0</v>
      </c>
      <c r="M111" s="66">
        <v>0</v>
      </c>
      <c r="N111" s="66">
        <v>0</v>
      </c>
      <c r="O111" s="66">
        <v>0</v>
      </c>
      <c r="P111" s="66">
        <v>0</v>
      </c>
      <c r="Q111" s="66">
        <v>0</v>
      </c>
      <c r="R111" s="66">
        <v>0</v>
      </c>
      <c r="S111" s="66">
        <v>0</v>
      </c>
      <c r="T111" s="66">
        <v>0</v>
      </c>
      <c r="U111" s="66">
        <v>0</v>
      </c>
      <c r="V111" s="67">
        <f t="shared" si="12"/>
        <v>0</v>
      </c>
      <c r="W111" s="78" t="str">
        <f ca="1">IFERROR(IF(OFFSET(INDEX(#REF!,1,MATCH(#REF!,#REF!,0)),1,4)&gt;1,VLOOKUP($C111,#REF!,HLOOKUP(#REF!,#REF!,2,0),0),VLOOKUP($C111,#REF!,HLOOKUP(#REF!,#REF!,2,0)+1,0))," ")</f>
        <v xml:space="preserve"> </v>
      </c>
      <c r="X111" s="78" t="str">
        <f t="shared" ca="1" si="10"/>
        <v xml:space="preserve"> </v>
      </c>
      <c r="Y111" s="79" t="str">
        <f t="shared" ca="1" si="11"/>
        <v xml:space="preserve"> </v>
      </c>
      <c r="Z111" s="80" t="str">
        <f>IF(AND(C111&lt;&gt;" ",A112&lt;&gt;" ",C112&lt;&gt;" "),SUM($V$21:$V111)-SUM($Z$20:$Z110),IF(AND(C111&lt;&gt;" ",A112=" ",C112=" "),SUM($V$21:$V111)-SUM($Z$20:$Z110),IF(AND(C111=" ",C112=" ",A112=" ",C110&lt;&gt;" "),SUM($V$21:$V110)," ")))</f>
        <v xml:space="preserve"> </v>
      </c>
      <c r="AA111" s="81" t="str">
        <f>IF(AND(C111&lt;&gt;" ",A112&lt;&gt;" ",C112&lt;&gt;" "),SUM($Y$21:$Y111)-SUM($AA$20:$AA110),IF(AND(C111&lt;&gt;" ",A112=" ",C112=" "),SUM($Y$21:$Y111)-SUM($AA$20:$AA110),IF(AND(C111=" ",C112=" ",A112=" ",C110&lt;&gt;" "),SUM($Y$21:$Y110)," ")))</f>
        <v xml:space="preserve"> </v>
      </c>
      <c r="AD111" s="70" t="str">
        <f t="shared" si="13"/>
        <v xml:space="preserve"> </v>
      </c>
    </row>
    <row r="112" spans="1:30" ht="60" customHeight="1">
      <c r="A112" s="40" t="s">
        <v>34</v>
      </c>
      <c r="B112" s="59" t="s">
        <v>34</v>
      </c>
      <c r="C112" s="41" t="s">
        <v>34</v>
      </c>
      <c r="D112" s="41" t="s">
        <v>34</v>
      </c>
      <c r="E112" s="42" t="s">
        <v>34</v>
      </c>
      <c r="F112" s="15"/>
      <c r="G112" s="43" t="s">
        <v>34</v>
      </c>
      <c r="H112" s="43" t="s">
        <v>34</v>
      </c>
      <c r="I112" s="28" t="s">
        <v>34</v>
      </c>
      <c r="J112" s="66">
        <v>0</v>
      </c>
      <c r="K112" s="66">
        <v>0</v>
      </c>
      <c r="L112" s="66">
        <v>0</v>
      </c>
      <c r="M112" s="66">
        <v>0</v>
      </c>
      <c r="N112" s="66">
        <v>0</v>
      </c>
      <c r="O112" s="66">
        <v>0</v>
      </c>
      <c r="P112" s="66">
        <v>0</v>
      </c>
      <c r="Q112" s="66">
        <v>0</v>
      </c>
      <c r="R112" s="66">
        <v>0</v>
      </c>
      <c r="S112" s="66">
        <v>0</v>
      </c>
      <c r="T112" s="66">
        <v>0</v>
      </c>
      <c r="U112" s="66">
        <v>0</v>
      </c>
      <c r="V112" s="67">
        <f t="shared" si="12"/>
        <v>0</v>
      </c>
      <c r="W112" s="78" t="str">
        <f ca="1">IFERROR(IF(OFFSET(INDEX(#REF!,1,MATCH(#REF!,#REF!,0)),1,4)&gt;1,VLOOKUP($C112,#REF!,HLOOKUP(#REF!,#REF!,2,0),0),VLOOKUP($C112,#REF!,HLOOKUP(#REF!,#REF!,2,0)+1,0))," ")</f>
        <v xml:space="preserve"> </v>
      </c>
      <c r="X112" s="78" t="str">
        <f t="shared" ca="1" si="10"/>
        <v xml:space="preserve"> </v>
      </c>
      <c r="Y112" s="79" t="str">
        <f t="shared" ca="1" si="11"/>
        <v xml:space="preserve"> </v>
      </c>
      <c r="Z112" s="80" t="str">
        <f>IF(AND(C112&lt;&gt;" ",A113&lt;&gt;" ",C113&lt;&gt;" "),SUM($V$21:$V112)-SUM($Z$20:$Z111),IF(AND(C112&lt;&gt;" ",A113=" ",C113=" "),SUM($V$21:$V112)-SUM($Z$20:$Z111),IF(AND(C112=" ",C113=" ",A113=" ",C111&lt;&gt;" "),SUM($V$21:$V111)," ")))</f>
        <v xml:space="preserve"> </v>
      </c>
      <c r="AA112" s="81" t="str">
        <f>IF(AND(C112&lt;&gt;" ",A113&lt;&gt;" ",C113&lt;&gt;" "),SUM($Y$21:$Y112)-SUM($AA$20:$AA111),IF(AND(C112&lt;&gt;" ",A113=" ",C113=" "),SUM($Y$21:$Y112)-SUM($AA$20:$AA111),IF(AND(C112=" ",C113=" ",A113=" ",C111&lt;&gt;" "),SUM($Y$21:$Y111)," ")))</f>
        <v xml:space="preserve"> </v>
      </c>
      <c r="AD112" s="70" t="str">
        <f t="shared" si="13"/>
        <v xml:space="preserve"> </v>
      </c>
    </row>
    <row r="113" spans="1:30" ht="60" customHeight="1">
      <c r="A113" s="40" t="s">
        <v>34</v>
      </c>
      <c r="B113" s="59" t="s">
        <v>34</v>
      </c>
      <c r="C113" s="41" t="s">
        <v>34</v>
      </c>
      <c r="D113" s="41" t="s">
        <v>34</v>
      </c>
      <c r="E113" s="42" t="s">
        <v>34</v>
      </c>
      <c r="F113" s="15"/>
      <c r="G113" s="43" t="s">
        <v>34</v>
      </c>
      <c r="H113" s="43" t="s">
        <v>34</v>
      </c>
      <c r="I113" s="28" t="s">
        <v>34</v>
      </c>
      <c r="J113" s="66">
        <v>0</v>
      </c>
      <c r="K113" s="66">
        <v>0</v>
      </c>
      <c r="L113" s="66">
        <v>0</v>
      </c>
      <c r="M113" s="66">
        <v>0</v>
      </c>
      <c r="N113" s="66">
        <v>0</v>
      </c>
      <c r="O113" s="66">
        <v>0</v>
      </c>
      <c r="P113" s="66">
        <v>0</v>
      </c>
      <c r="Q113" s="66">
        <v>0</v>
      </c>
      <c r="R113" s="66">
        <v>0</v>
      </c>
      <c r="S113" s="66">
        <v>0</v>
      </c>
      <c r="T113" s="66">
        <v>0</v>
      </c>
      <c r="U113" s="66">
        <v>0</v>
      </c>
      <c r="V113" s="67">
        <f t="shared" si="12"/>
        <v>0</v>
      </c>
      <c r="W113" s="78" t="str">
        <f ca="1">IFERROR(IF(OFFSET(INDEX(#REF!,1,MATCH(#REF!,#REF!,0)),1,4)&gt;1,VLOOKUP($C113,#REF!,HLOOKUP(#REF!,#REF!,2,0),0),VLOOKUP($C113,#REF!,HLOOKUP(#REF!,#REF!,2,0)+1,0))," ")</f>
        <v xml:space="preserve"> </v>
      </c>
      <c r="X113" s="78" t="str">
        <f t="shared" ca="1" si="10"/>
        <v xml:space="preserve"> </v>
      </c>
      <c r="Y113" s="79" t="str">
        <f t="shared" ca="1" si="11"/>
        <v xml:space="preserve"> </v>
      </c>
      <c r="Z113" s="80" t="str">
        <f>IF(AND(C113&lt;&gt;" ",A114&lt;&gt;" ",C114&lt;&gt;" "),SUM($V$21:$V113)-SUM($Z$20:$Z112),IF(AND(C113&lt;&gt;" ",A114=" ",C114=" "),SUM($V$21:$V113)-SUM($Z$20:$Z112),IF(AND(C113=" ",C114=" ",A114=" ",C112&lt;&gt;" "),SUM($V$21:$V112)," ")))</f>
        <v xml:space="preserve"> </v>
      </c>
      <c r="AA113" s="81" t="str">
        <f>IF(AND(C113&lt;&gt;" ",A114&lt;&gt;" ",C114&lt;&gt;" "),SUM($Y$21:$Y113)-SUM($AA$20:$AA112),IF(AND(C113&lt;&gt;" ",A114=" ",C114=" "),SUM($Y$21:$Y113)-SUM($AA$20:$AA112),IF(AND(C113=" ",C114=" ",A114=" ",C112&lt;&gt;" "),SUM($Y$21:$Y112)," ")))</f>
        <v xml:space="preserve"> </v>
      </c>
      <c r="AD113" s="70" t="str">
        <f t="shared" si="13"/>
        <v xml:space="preserve"> </v>
      </c>
    </row>
    <row r="114" spans="1:30" ht="60" customHeight="1">
      <c r="A114" s="40" t="s">
        <v>34</v>
      </c>
      <c r="B114" s="59" t="s">
        <v>34</v>
      </c>
      <c r="C114" s="41" t="s">
        <v>34</v>
      </c>
      <c r="D114" s="41" t="s">
        <v>34</v>
      </c>
      <c r="E114" s="42" t="s">
        <v>34</v>
      </c>
      <c r="F114" s="15"/>
      <c r="G114" s="43" t="s">
        <v>34</v>
      </c>
      <c r="H114" s="43" t="s">
        <v>34</v>
      </c>
      <c r="I114" s="28" t="s">
        <v>34</v>
      </c>
      <c r="J114" s="66">
        <v>0</v>
      </c>
      <c r="K114" s="66">
        <v>0</v>
      </c>
      <c r="L114" s="66">
        <v>0</v>
      </c>
      <c r="M114" s="66">
        <v>0</v>
      </c>
      <c r="N114" s="66">
        <v>0</v>
      </c>
      <c r="O114" s="66">
        <v>0</v>
      </c>
      <c r="P114" s="66">
        <v>0</v>
      </c>
      <c r="Q114" s="66">
        <v>0</v>
      </c>
      <c r="R114" s="66">
        <v>0</v>
      </c>
      <c r="S114" s="66">
        <v>0</v>
      </c>
      <c r="T114" s="66">
        <v>0</v>
      </c>
      <c r="U114" s="66">
        <v>0</v>
      </c>
      <c r="V114" s="67">
        <f t="shared" si="12"/>
        <v>0</v>
      </c>
      <c r="W114" s="78" t="str">
        <f ca="1">IFERROR(IF(OFFSET(INDEX(#REF!,1,MATCH(#REF!,#REF!,0)),1,4)&gt;1,VLOOKUP($C114,#REF!,HLOOKUP(#REF!,#REF!,2,0),0),VLOOKUP($C114,#REF!,HLOOKUP(#REF!,#REF!,2,0)+1,0))," ")</f>
        <v xml:space="preserve"> </v>
      </c>
      <c r="X114" s="78" t="str">
        <f t="shared" ca="1" si="10"/>
        <v xml:space="preserve"> </v>
      </c>
      <c r="Y114" s="79" t="str">
        <f t="shared" ca="1" si="11"/>
        <v xml:space="preserve"> </v>
      </c>
      <c r="Z114" s="80" t="str">
        <f>IF(AND(C114&lt;&gt;" ",A115&lt;&gt;" ",C115&lt;&gt;" "),SUM($V$21:$V114)-SUM($Z$20:$Z113),IF(AND(C114&lt;&gt;" ",A115=" ",C115=" "),SUM($V$21:$V114)-SUM($Z$20:$Z113),IF(AND(C114=" ",C115=" ",A115=" ",C113&lt;&gt;" "),SUM($V$21:$V113)," ")))</f>
        <v xml:space="preserve"> </v>
      </c>
      <c r="AA114" s="81" t="str">
        <f>IF(AND(C114&lt;&gt;" ",A115&lt;&gt;" ",C115&lt;&gt;" "),SUM($Y$21:$Y114)-SUM($AA$20:$AA113),IF(AND(C114&lt;&gt;" ",A115=" ",C115=" "),SUM($Y$21:$Y114)-SUM($AA$20:$AA113),IF(AND(C114=" ",C115=" ",A115=" ",C113&lt;&gt;" "),SUM($Y$21:$Y113)," ")))</f>
        <v xml:space="preserve"> </v>
      </c>
      <c r="AD114" s="70" t="str">
        <f t="shared" si="13"/>
        <v xml:space="preserve"> </v>
      </c>
    </row>
    <row r="115" spans="1:30" ht="60" customHeight="1">
      <c r="A115" s="40" t="s">
        <v>34</v>
      </c>
      <c r="B115" s="59" t="s">
        <v>34</v>
      </c>
      <c r="C115" s="41" t="s">
        <v>34</v>
      </c>
      <c r="D115" s="41" t="s">
        <v>34</v>
      </c>
      <c r="E115" s="42" t="s">
        <v>34</v>
      </c>
      <c r="F115" s="15"/>
      <c r="G115" s="43" t="s">
        <v>34</v>
      </c>
      <c r="H115" s="43" t="s">
        <v>34</v>
      </c>
      <c r="I115" s="28" t="s">
        <v>34</v>
      </c>
      <c r="J115" s="66">
        <v>0</v>
      </c>
      <c r="K115" s="66">
        <v>0</v>
      </c>
      <c r="L115" s="66">
        <v>0</v>
      </c>
      <c r="M115" s="66">
        <v>0</v>
      </c>
      <c r="N115" s="66">
        <v>0</v>
      </c>
      <c r="O115" s="66">
        <v>0</v>
      </c>
      <c r="P115" s="66">
        <v>0</v>
      </c>
      <c r="Q115" s="66">
        <v>0</v>
      </c>
      <c r="R115" s="66">
        <v>0</v>
      </c>
      <c r="S115" s="66">
        <v>0</v>
      </c>
      <c r="T115" s="66">
        <v>0</v>
      </c>
      <c r="U115" s="66">
        <v>0</v>
      </c>
      <c r="V115" s="67">
        <f t="shared" si="12"/>
        <v>0</v>
      </c>
      <c r="W115" s="78" t="str">
        <f ca="1">IFERROR(IF(OFFSET(INDEX(#REF!,1,MATCH(#REF!,#REF!,0)),1,4)&gt;1,VLOOKUP($C115,#REF!,HLOOKUP(#REF!,#REF!,2,0),0),VLOOKUP($C115,#REF!,HLOOKUP(#REF!,#REF!,2,0)+1,0))," ")</f>
        <v xml:space="preserve"> </v>
      </c>
      <c r="X115" s="78" t="str">
        <f t="shared" ca="1" si="10"/>
        <v xml:space="preserve"> </v>
      </c>
      <c r="Y115" s="79" t="str">
        <f t="shared" ca="1" si="11"/>
        <v xml:space="preserve"> </v>
      </c>
      <c r="Z115" s="80" t="str">
        <f>IF(AND(C115&lt;&gt;" ",A116&lt;&gt;" ",C116&lt;&gt;" "),SUM($V$21:$V115)-SUM($Z$20:$Z114),IF(AND(C115&lt;&gt;" ",A116=" ",C116=" "),SUM($V$21:$V115)-SUM($Z$20:$Z114),IF(AND(C115=" ",C116=" ",A116=" ",C114&lt;&gt;" "),SUM($V$21:$V114)," ")))</f>
        <v xml:space="preserve"> </v>
      </c>
      <c r="AA115" s="81" t="str">
        <f>IF(AND(C115&lt;&gt;" ",A116&lt;&gt;" ",C116&lt;&gt;" "),SUM($Y$21:$Y115)-SUM($AA$20:$AA114),IF(AND(C115&lt;&gt;" ",A116=" ",C116=" "),SUM($Y$21:$Y115)-SUM($AA$20:$AA114),IF(AND(C115=" ",C116=" ",A116=" ",C114&lt;&gt;" "),SUM($Y$21:$Y114)," ")))</f>
        <v xml:space="preserve"> </v>
      </c>
      <c r="AD115" s="70" t="str">
        <f t="shared" si="13"/>
        <v xml:space="preserve"> </v>
      </c>
    </row>
    <row r="116" spans="1:30" ht="60" customHeight="1">
      <c r="A116" s="40" t="s">
        <v>34</v>
      </c>
      <c r="B116" s="59" t="s">
        <v>34</v>
      </c>
      <c r="C116" s="41" t="s">
        <v>34</v>
      </c>
      <c r="D116" s="41" t="s">
        <v>34</v>
      </c>
      <c r="E116" s="42" t="s">
        <v>34</v>
      </c>
      <c r="F116" s="15"/>
      <c r="G116" s="43" t="s">
        <v>34</v>
      </c>
      <c r="H116" s="43" t="s">
        <v>34</v>
      </c>
      <c r="I116" s="28" t="s">
        <v>34</v>
      </c>
      <c r="J116" s="66">
        <v>0</v>
      </c>
      <c r="K116" s="66">
        <v>0</v>
      </c>
      <c r="L116" s="66">
        <v>0</v>
      </c>
      <c r="M116" s="66">
        <v>0</v>
      </c>
      <c r="N116" s="66">
        <v>0</v>
      </c>
      <c r="O116" s="66">
        <v>0</v>
      </c>
      <c r="P116" s="66">
        <v>0</v>
      </c>
      <c r="Q116" s="66">
        <v>0</v>
      </c>
      <c r="R116" s="66">
        <v>0</v>
      </c>
      <c r="S116" s="66">
        <v>0</v>
      </c>
      <c r="T116" s="66">
        <v>0</v>
      </c>
      <c r="U116" s="66">
        <v>0</v>
      </c>
      <c r="V116" s="67">
        <f t="shared" si="12"/>
        <v>0</v>
      </c>
      <c r="W116" s="78" t="str">
        <f ca="1">IFERROR(IF(OFFSET(INDEX(#REF!,1,MATCH(#REF!,#REF!,0)),1,4)&gt;1,VLOOKUP($C116,#REF!,HLOOKUP(#REF!,#REF!,2,0),0),VLOOKUP($C116,#REF!,HLOOKUP(#REF!,#REF!,2,0)+1,0))," ")</f>
        <v xml:space="preserve"> </v>
      </c>
      <c r="X116" s="78" t="str">
        <f t="shared" ca="1" si="10"/>
        <v xml:space="preserve"> </v>
      </c>
      <c r="Y116" s="79" t="str">
        <f t="shared" ca="1" si="11"/>
        <v xml:space="preserve"> </v>
      </c>
      <c r="Z116" s="80" t="str">
        <f>IF(AND(C116&lt;&gt;" ",A117&lt;&gt;" ",C117&lt;&gt;" "),SUM($V$21:$V116)-SUM($Z$20:$Z115),IF(AND(C116&lt;&gt;" ",A117=" ",C117=" "),SUM($V$21:$V116)-SUM($Z$20:$Z115),IF(AND(C116=" ",C117=" ",A117=" ",C115&lt;&gt;" "),SUM($V$21:$V115)," ")))</f>
        <v xml:space="preserve"> </v>
      </c>
      <c r="AA116" s="81" t="str">
        <f>IF(AND(C116&lt;&gt;" ",A117&lt;&gt;" ",C117&lt;&gt;" "),SUM($Y$21:$Y116)-SUM($AA$20:$AA115),IF(AND(C116&lt;&gt;" ",A117=" ",C117=" "),SUM($Y$21:$Y116)-SUM($AA$20:$AA115),IF(AND(C116=" ",C117=" ",A117=" ",C115&lt;&gt;" "),SUM($Y$21:$Y115)," ")))</f>
        <v xml:space="preserve"> </v>
      </c>
      <c r="AD116" s="70" t="str">
        <f t="shared" si="13"/>
        <v xml:space="preserve"> </v>
      </c>
    </row>
    <row r="117" spans="1:30" ht="60" customHeight="1">
      <c r="A117" s="40" t="s">
        <v>34</v>
      </c>
      <c r="B117" s="59" t="s">
        <v>34</v>
      </c>
      <c r="C117" s="41" t="s">
        <v>34</v>
      </c>
      <c r="D117" s="41" t="s">
        <v>34</v>
      </c>
      <c r="E117" s="42" t="s">
        <v>34</v>
      </c>
      <c r="F117" s="15"/>
      <c r="G117" s="43" t="s">
        <v>34</v>
      </c>
      <c r="H117" s="43" t="s">
        <v>34</v>
      </c>
      <c r="I117" s="28" t="s">
        <v>34</v>
      </c>
      <c r="J117" s="66">
        <v>0</v>
      </c>
      <c r="K117" s="66">
        <v>0</v>
      </c>
      <c r="L117" s="66">
        <v>0</v>
      </c>
      <c r="M117" s="66">
        <v>0</v>
      </c>
      <c r="N117" s="66">
        <v>0</v>
      </c>
      <c r="O117" s="66">
        <v>0</v>
      </c>
      <c r="P117" s="66">
        <v>0</v>
      </c>
      <c r="Q117" s="66">
        <v>0</v>
      </c>
      <c r="R117" s="66">
        <v>0</v>
      </c>
      <c r="S117" s="66">
        <v>0</v>
      </c>
      <c r="T117" s="66">
        <v>0</v>
      </c>
      <c r="U117" s="66">
        <v>0</v>
      </c>
      <c r="V117" s="67">
        <f t="shared" si="12"/>
        <v>0</v>
      </c>
      <c r="W117" s="78" t="str">
        <f ca="1">IFERROR(IF(OFFSET(INDEX(#REF!,1,MATCH(#REF!,#REF!,0)),1,4)&gt;1,VLOOKUP($C117,#REF!,HLOOKUP(#REF!,#REF!,2,0),0),VLOOKUP($C117,#REF!,HLOOKUP(#REF!,#REF!,2,0)+1,0))," ")</f>
        <v xml:space="preserve"> </v>
      </c>
      <c r="X117" s="78" t="str">
        <f t="shared" ca="1" si="10"/>
        <v xml:space="preserve"> </v>
      </c>
      <c r="Y117" s="79" t="str">
        <f t="shared" ca="1" si="11"/>
        <v xml:space="preserve"> </v>
      </c>
      <c r="Z117" s="80" t="str">
        <f>IF(AND(C117&lt;&gt;" ",A118&lt;&gt;" ",C118&lt;&gt;" "),SUM($V$21:$V117)-SUM($Z$20:$Z116),IF(AND(C117&lt;&gt;" ",A118=" ",C118=" "),SUM($V$21:$V117)-SUM($Z$20:$Z116),IF(AND(C117=" ",C118=" ",A118=" ",C116&lt;&gt;" "),SUM($V$21:$V116)," ")))</f>
        <v xml:space="preserve"> </v>
      </c>
      <c r="AA117" s="81" t="str">
        <f>IF(AND(C117&lt;&gt;" ",A118&lt;&gt;" ",C118&lt;&gt;" "),SUM($Y$21:$Y117)-SUM($AA$20:$AA116),IF(AND(C117&lt;&gt;" ",A118=" ",C118=" "),SUM($Y$21:$Y117)-SUM($AA$20:$AA116),IF(AND(C117=" ",C118=" ",A118=" ",C116&lt;&gt;" "),SUM($Y$21:$Y116)," ")))</f>
        <v xml:space="preserve"> </v>
      </c>
      <c r="AD117" s="70" t="str">
        <f t="shared" si="13"/>
        <v xml:space="preserve"> </v>
      </c>
    </row>
    <row r="118" spans="1:30" ht="60" customHeight="1">
      <c r="A118" s="40" t="s">
        <v>34</v>
      </c>
      <c r="B118" s="59" t="s">
        <v>34</v>
      </c>
      <c r="C118" s="41" t="s">
        <v>34</v>
      </c>
      <c r="D118" s="41" t="s">
        <v>34</v>
      </c>
      <c r="E118" s="42" t="s">
        <v>34</v>
      </c>
      <c r="F118" s="15"/>
      <c r="G118" s="43" t="s">
        <v>34</v>
      </c>
      <c r="H118" s="43" t="s">
        <v>34</v>
      </c>
      <c r="I118" s="28" t="s">
        <v>34</v>
      </c>
      <c r="J118" s="66">
        <v>0</v>
      </c>
      <c r="K118" s="66">
        <v>0</v>
      </c>
      <c r="L118" s="66">
        <v>0</v>
      </c>
      <c r="M118" s="66">
        <v>0</v>
      </c>
      <c r="N118" s="66">
        <v>0</v>
      </c>
      <c r="O118" s="66">
        <v>0</v>
      </c>
      <c r="P118" s="66">
        <v>0</v>
      </c>
      <c r="Q118" s="66">
        <v>0</v>
      </c>
      <c r="R118" s="66">
        <v>0</v>
      </c>
      <c r="S118" s="66">
        <v>0</v>
      </c>
      <c r="T118" s="66">
        <v>0</v>
      </c>
      <c r="U118" s="66">
        <v>0</v>
      </c>
      <c r="V118" s="67">
        <f t="shared" si="12"/>
        <v>0</v>
      </c>
      <c r="W118" s="78" t="str">
        <f ca="1">IFERROR(IF(OFFSET(INDEX(#REF!,1,MATCH(#REF!,#REF!,0)),1,4)&gt;1,VLOOKUP($C118,#REF!,HLOOKUP(#REF!,#REF!,2,0),0),VLOOKUP($C118,#REF!,HLOOKUP(#REF!,#REF!,2,0)+1,0))," ")</f>
        <v xml:space="preserve"> </v>
      </c>
      <c r="X118" s="78" t="str">
        <f t="shared" ca="1" si="10"/>
        <v xml:space="preserve"> </v>
      </c>
      <c r="Y118" s="79" t="str">
        <f t="shared" ca="1" si="11"/>
        <v xml:space="preserve"> </v>
      </c>
      <c r="Z118" s="80" t="str">
        <f>IF(AND(C118&lt;&gt;" ",A119&lt;&gt;" ",C119&lt;&gt;" "),SUM($V$21:$V118)-SUM($Z$20:$Z117),IF(AND(C118&lt;&gt;" ",A119=" ",C119=" "),SUM($V$21:$V118)-SUM($Z$20:$Z117),IF(AND(C118=" ",C119=" ",A119=" ",C117&lt;&gt;" "),SUM($V$21:$V117)," ")))</f>
        <v xml:space="preserve"> </v>
      </c>
      <c r="AA118" s="81" t="str">
        <f>IF(AND(C118&lt;&gt;" ",A119&lt;&gt;" ",C119&lt;&gt;" "),SUM($Y$21:$Y118)-SUM($AA$20:$AA117),IF(AND(C118&lt;&gt;" ",A119=" ",C119=" "),SUM($Y$21:$Y118)-SUM($AA$20:$AA117),IF(AND(C118=" ",C119=" ",A119=" ",C117&lt;&gt;" "),SUM($Y$21:$Y117)," ")))</f>
        <v xml:space="preserve"> </v>
      </c>
      <c r="AD118" s="70" t="str">
        <f t="shared" si="13"/>
        <v xml:space="preserve"> </v>
      </c>
    </row>
    <row r="119" spans="1:30" ht="60" customHeight="1">
      <c r="A119" s="40" t="s">
        <v>34</v>
      </c>
      <c r="B119" s="59" t="s">
        <v>34</v>
      </c>
      <c r="C119" s="41" t="s">
        <v>34</v>
      </c>
      <c r="D119" s="41" t="s">
        <v>34</v>
      </c>
      <c r="E119" s="42" t="s">
        <v>34</v>
      </c>
      <c r="F119" s="15"/>
      <c r="G119" s="43" t="s">
        <v>34</v>
      </c>
      <c r="H119" s="43" t="s">
        <v>34</v>
      </c>
      <c r="I119" s="28" t="s">
        <v>34</v>
      </c>
      <c r="J119" s="66">
        <v>0</v>
      </c>
      <c r="K119" s="66">
        <v>0</v>
      </c>
      <c r="L119" s="66">
        <v>0</v>
      </c>
      <c r="M119" s="66">
        <v>0</v>
      </c>
      <c r="N119" s="66">
        <v>0</v>
      </c>
      <c r="O119" s="66">
        <v>0</v>
      </c>
      <c r="P119" s="66">
        <v>0</v>
      </c>
      <c r="Q119" s="66">
        <v>0</v>
      </c>
      <c r="R119" s="66">
        <v>0</v>
      </c>
      <c r="S119" s="66">
        <v>0</v>
      </c>
      <c r="T119" s="66">
        <v>0</v>
      </c>
      <c r="U119" s="66">
        <v>0</v>
      </c>
      <c r="V119" s="67">
        <f t="shared" si="12"/>
        <v>0</v>
      </c>
      <c r="W119" s="78" t="str">
        <f ca="1">IFERROR(IF(OFFSET(INDEX(#REF!,1,MATCH(#REF!,#REF!,0)),1,4)&gt;1,VLOOKUP($C119,#REF!,HLOOKUP(#REF!,#REF!,2,0),0),VLOOKUP($C119,#REF!,HLOOKUP(#REF!,#REF!,2,0)+1,0))," ")</f>
        <v xml:space="preserve"> </v>
      </c>
      <c r="X119" s="78" t="str">
        <f t="shared" ca="1" si="10"/>
        <v xml:space="preserve"> </v>
      </c>
      <c r="Y119" s="79" t="str">
        <f t="shared" ca="1" si="11"/>
        <v xml:space="preserve"> </v>
      </c>
      <c r="Z119" s="80" t="str">
        <f>IF(AND(C119&lt;&gt;" ",A120&lt;&gt;" ",C120&lt;&gt;" "),SUM($V$21:$V119)-SUM($Z$20:$Z118),IF(AND(C119&lt;&gt;" ",A120=" ",C120=" "),SUM($V$21:$V119)-SUM($Z$20:$Z118),IF(AND(C119=" ",C120=" ",A120=" ",C118&lt;&gt;" "),SUM($V$21:$V118)," ")))</f>
        <v xml:space="preserve"> </v>
      </c>
      <c r="AA119" s="81" t="str">
        <f>IF(AND(C119&lt;&gt;" ",A120&lt;&gt;" ",C120&lt;&gt;" "),SUM($Y$21:$Y119)-SUM($AA$20:$AA118),IF(AND(C119&lt;&gt;" ",A120=" ",C120=" "),SUM($Y$21:$Y119)-SUM($AA$20:$AA118),IF(AND(C119=" ",C120=" ",A120=" ",C118&lt;&gt;" "),SUM($Y$21:$Y118)," ")))</f>
        <v xml:space="preserve"> </v>
      </c>
      <c r="AD119" s="70" t="str">
        <f t="shared" si="13"/>
        <v xml:space="preserve"> </v>
      </c>
    </row>
    <row r="120" spans="1:30" ht="60" customHeight="1">
      <c r="A120" s="40" t="s">
        <v>34</v>
      </c>
      <c r="B120" s="59" t="s">
        <v>34</v>
      </c>
      <c r="C120" s="41" t="s">
        <v>34</v>
      </c>
      <c r="D120" s="41" t="s">
        <v>34</v>
      </c>
      <c r="E120" s="42" t="s">
        <v>34</v>
      </c>
      <c r="F120" s="15"/>
      <c r="G120" s="43" t="s">
        <v>34</v>
      </c>
      <c r="H120" s="43" t="s">
        <v>34</v>
      </c>
      <c r="I120" s="28" t="s">
        <v>34</v>
      </c>
      <c r="J120" s="66">
        <v>0</v>
      </c>
      <c r="K120" s="66">
        <v>0</v>
      </c>
      <c r="L120" s="66">
        <v>0</v>
      </c>
      <c r="M120" s="66">
        <v>0</v>
      </c>
      <c r="N120" s="66">
        <v>0</v>
      </c>
      <c r="O120" s="66">
        <v>0</v>
      </c>
      <c r="P120" s="66">
        <v>0</v>
      </c>
      <c r="Q120" s="66">
        <v>0</v>
      </c>
      <c r="R120" s="66">
        <v>0</v>
      </c>
      <c r="S120" s="66">
        <v>0</v>
      </c>
      <c r="T120" s="66">
        <v>0</v>
      </c>
      <c r="U120" s="66">
        <v>0</v>
      </c>
      <c r="V120" s="67">
        <f t="shared" si="12"/>
        <v>0</v>
      </c>
      <c r="W120" s="78" t="str">
        <f ca="1">IFERROR(IF(OFFSET(INDEX(#REF!,1,MATCH(#REF!,#REF!,0)),1,4)&gt;1,VLOOKUP($C120,#REF!,HLOOKUP(#REF!,#REF!,2,0),0),VLOOKUP($C120,#REF!,HLOOKUP(#REF!,#REF!,2,0)+1,0))," ")</f>
        <v xml:space="preserve"> </v>
      </c>
      <c r="X120" s="78" t="str">
        <f t="shared" ca="1" si="10"/>
        <v xml:space="preserve"> </v>
      </c>
      <c r="Y120" s="79" t="str">
        <f t="shared" ca="1" si="11"/>
        <v xml:space="preserve"> </v>
      </c>
      <c r="Z120" s="80" t="str">
        <f>IF(AND(C120&lt;&gt;" ",A121&lt;&gt;" ",C121&lt;&gt;" "),SUM($V$21:$V120)-SUM($Z$20:$Z119),IF(AND(C120&lt;&gt;" ",A121=" ",C121=" "),SUM($V$21:$V120)-SUM($Z$20:$Z119),IF(AND(C120=" ",C121=" ",A121=" ",C119&lt;&gt;" "),SUM($V$21:$V119)," ")))</f>
        <v xml:space="preserve"> </v>
      </c>
      <c r="AA120" s="81" t="str">
        <f>IF(AND(C120&lt;&gt;" ",A121&lt;&gt;" ",C121&lt;&gt;" "),SUM($Y$21:$Y120)-SUM($AA$20:$AA119),IF(AND(C120&lt;&gt;" ",A121=" ",C121=" "),SUM($Y$21:$Y120)-SUM($AA$20:$AA119),IF(AND(C120=" ",C121=" ",A121=" ",C119&lt;&gt;" "),SUM($Y$21:$Y119)," ")))</f>
        <v xml:space="preserve"> </v>
      </c>
      <c r="AD120" s="70" t="str">
        <f t="shared" si="13"/>
        <v xml:space="preserve"> </v>
      </c>
    </row>
    <row r="121" spans="1:30" ht="60" customHeight="1">
      <c r="A121" s="40" t="s">
        <v>34</v>
      </c>
      <c r="B121" s="59" t="s">
        <v>34</v>
      </c>
      <c r="C121" s="41" t="s">
        <v>34</v>
      </c>
      <c r="D121" s="41" t="s">
        <v>34</v>
      </c>
      <c r="E121" s="42" t="s">
        <v>34</v>
      </c>
      <c r="F121" s="15"/>
      <c r="G121" s="43" t="s">
        <v>34</v>
      </c>
      <c r="H121" s="43" t="s">
        <v>34</v>
      </c>
      <c r="I121" s="28" t="s">
        <v>34</v>
      </c>
      <c r="J121" s="66">
        <v>0</v>
      </c>
      <c r="K121" s="66">
        <v>0</v>
      </c>
      <c r="L121" s="66">
        <v>0</v>
      </c>
      <c r="M121" s="66">
        <v>0</v>
      </c>
      <c r="N121" s="66">
        <v>0</v>
      </c>
      <c r="O121" s="66">
        <v>0</v>
      </c>
      <c r="P121" s="66">
        <v>0</v>
      </c>
      <c r="Q121" s="66">
        <v>0</v>
      </c>
      <c r="R121" s="66">
        <v>0</v>
      </c>
      <c r="S121" s="66">
        <v>0</v>
      </c>
      <c r="T121" s="66">
        <v>0</v>
      </c>
      <c r="U121" s="66">
        <v>0</v>
      </c>
      <c r="V121" s="67">
        <f t="shared" si="12"/>
        <v>0</v>
      </c>
      <c r="W121" s="78" t="str">
        <f ca="1">IFERROR(IF(OFFSET(INDEX(#REF!,1,MATCH(#REF!,#REF!,0)),1,4)&gt;1,VLOOKUP($C121,#REF!,HLOOKUP(#REF!,#REF!,2,0),0),VLOOKUP($C121,#REF!,HLOOKUP(#REF!,#REF!,2,0)+1,0))," ")</f>
        <v xml:space="preserve"> </v>
      </c>
      <c r="X121" s="78" t="str">
        <f t="shared" ca="1" si="10"/>
        <v xml:space="preserve"> </v>
      </c>
      <c r="Y121" s="79" t="str">
        <f t="shared" ca="1" si="11"/>
        <v xml:space="preserve"> </v>
      </c>
      <c r="Z121" s="80" t="str">
        <f>IF(AND(C121&lt;&gt;" ",A122&lt;&gt;" ",C122&lt;&gt;" "),SUM($V$21:$V121)-SUM($Z$20:$Z120),IF(AND(C121&lt;&gt;" ",A122=" ",C122=" "),SUM($V$21:$V121)-SUM($Z$20:$Z120),IF(AND(C121=" ",C122=" ",A122=" ",C120&lt;&gt;" "),SUM($V$21:$V120)," ")))</f>
        <v xml:space="preserve"> </v>
      </c>
      <c r="AA121" s="81" t="str">
        <f>IF(AND(C121&lt;&gt;" ",A122&lt;&gt;" ",C122&lt;&gt;" "),SUM($Y$21:$Y121)-SUM($AA$20:$AA120),IF(AND(C121&lt;&gt;" ",A122=" ",C122=" "),SUM($Y$21:$Y121)-SUM($AA$20:$AA120),IF(AND(C121=" ",C122=" ",A122=" ",C120&lt;&gt;" "),SUM($Y$21:$Y120)," ")))</f>
        <v xml:space="preserve"> </v>
      </c>
      <c r="AD121" s="70" t="str">
        <f t="shared" si="13"/>
        <v xml:space="preserve"> </v>
      </c>
    </row>
    <row r="122" spans="1:30" ht="60" customHeight="1">
      <c r="A122" s="40" t="s">
        <v>34</v>
      </c>
      <c r="B122" s="59" t="s">
        <v>34</v>
      </c>
      <c r="C122" s="41" t="s">
        <v>34</v>
      </c>
      <c r="D122" s="41" t="s">
        <v>34</v>
      </c>
      <c r="E122" s="42" t="s">
        <v>34</v>
      </c>
      <c r="F122" s="15"/>
      <c r="G122" s="43" t="s">
        <v>34</v>
      </c>
      <c r="H122" s="43" t="s">
        <v>34</v>
      </c>
      <c r="I122" s="28" t="s">
        <v>34</v>
      </c>
      <c r="J122" s="66">
        <v>0</v>
      </c>
      <c r="K122" s="66">
        <v>0</v>
      </c>
      <c r="L122" s="66">
        <v>0</v>
      </c>
      <c r="M122" s="66">
        <v>0</v>
      </c>
      <c r="N122" s="66">
        <v>0</v>
      </c>
      <c r="O122" s="66">
        <v>0</v>
      </c>
      <c r="P122" s="66">
        <v>0</v>
      </c>
      <c r="Q122" s="66">
        <v>0</v>
      </c>
      <c r="R122" s="66">
        <v>0</v>
      </c>
      <c r="S122" s="66">
        <v>0</v>
      </c>
      <c r="T122" s="66">
        <v>0</v>
      </c>
      <c r="U122" s="66">
        <v>0</v>
      </c>
      <c r="V122" s="67">
        <f t="shared" si="12"/>
        <v>0</v>
      </c>
      <c r="W122" s="78" t="str">
        <f ca="1">IFERROR(IF(OFFSET(INDEX(#REF!,1,MATCH(#REF!,#REF!,0)),1,4)&gt;1,VLOOKUP($C122,#REF!,HLOOKUP(#REF!,#REF!,2,0),0),VLOOKUP($C122,#REF!,HLOOKUP(#REF!,#REF!,2,0)+1,0))," ")</f>
        <v xml:space="preserve"> </v>
      </c>
      <c r="X122" s="78" t="str">
        <f t="shared" ca="1" si="10"/>
        <v xml:space="preserve"> </v>
      </c>
      <c r="Y122" s="79" t="str">
        <f t="shared" ca="1" si="11"/>
        <v xml:space="preserve"> </v>
      </c>
      <c r="Z122" s="80" t="str">
        <f>IF(AND(C122&lt;&gt;" ",A123&lt;&gt;" ",C123&lt;&gt;" "),SUM($V$21:$V122)-SUM($Z$20:$Z121),IF(AND(C122&lt;&gt;" ",A123=" ",C123=" "),SUM($V$21:$V122)-SUM($Z$20:$Z121),IF(AND(C122=" ",C123=" ",A123=" ",C121&lt;&gt;" "),SUM($V$21:$V121)," ")))</f>
        <v xml:space="preserve"> </v>
      </c>
      <c r="AA122" s="81" t="str">
        <f>IF(AND(C122&lt;&gt;" ",A123&lt;&gt;" ",C123&lt;&gt;" "),SUM($Y$21:$Y122)-SUM($AA$20:$AA121),IF(AND(C122&lt;&gt;" ",A123=" ",C123=" "),SUM($Y$21:$Y122)-SUM($AA$20:$AA121),IF(AND(C122=" ",C123=" ",A123=" ",C121&lt;&gt;" "),SUM($Y$21:$Y121)," ")))</f>
        <v xml:space="preserve"> </v>
      </c>
      <c r="AD122" s="70" t="str">
        <f t="shared" si="13"/>
        <v xml:space="preserve"> </v>
      </c>
    </row>
    <row r="123" spans="1:30" ht="60" customHeight="1">
      <c r="A123" s="40" t="s">
        <v>34</v>
      </c>
      <c r="B123" s="59" t="s">
        <v>34</v>
      </c>
      <c r="C123" s="41" t="s">
        <v>34</v>
      </c>
      <c r="D123" s="41" t="s">
        <v>34</v>
      </c>
      <c r="E123" s="42" t="s">
        <v>34</v>
      </c>
      <c r="F123" s="15"/>
      <c r="G123" s="43" t="s">
        <v>34</v>
      </c>
      <c r="H123" s="43" t="s">
        <v>34</v>
      </c>
      <c r="I123" s="28" t="s">
        <v>34</v>
      </c>
      <c r="J123" s="66">
        <v>0</v>
      </c>
      <c r="K123" s="66">
        <v>0</v>
      </c>
      <c r="L123" s="66">
        <v>0</v>
      </c>
      <c r="M123" s="66">
        <v>0</v>
      </c>
      <c r="N123" s="66">
        <v>0</v>
      </c>
      <c r="O123" s="66">
        <v>0</v>
      </c>
      <c r="P123" s="66">
        <v>0</v>
      </c>
      <c r="Q123" s="66">
        <v>0</v>
      </c>
      <c r="R123" s="66">
        <v>0</v>
      </c>
      <c r="S123" s="66">
        <v>0</v>
      </c>
      <c r="T123" s="66">
        <v>0</v>
      </c>
      <c r="U123" s="66">
        <v>0</v>
      </c>
      <c r="V123" s="67">
        <f t="shared" si="12"/>
        <v>0</v>
      </c>
      <c r="W123" s="78" t="str">
        <f ca="1">IFERROR(IF(OFFSET(INDEX(#REF!,1,MATCH(#REF!,#REF!,0)),1,4)&gt;1,VLOOKUP($C123,#REF!,HLOOKUP(#REF!,#REF!,2,0),0),VLOOKUP($C123,#REF!,HLOOKUP(#REF!,#REF!,2,0)+1,0))," ")</f>
        <v xml:space="preserve"> </v>
      </c>
      <c r="X123" s="78" t="str">
        <f t="shared" ca="1" si="10"/>
        <v xml:space="preserve"> </v>
      </c>
      <c r="Y123" s="79" t="str">
        <f t="shared" ca="1" si="11"/>
        <v xml:space="preserve"> </v>
      </c>
      <c r="Z123" s="80" t="str">
        <f>IF(AND(C123&lt;&gt;" ",A124&lt;&gt;" ",C124&lt;&gt;" "),SUM($V$21:$V123)-SUM($Z$20:$Z122),IF(AND(C123&lt;&gt;" ",A124=" ",C124=" "),SUM($V$21:$V123)-SUM($Z$20:$Z122),IF(AND(C123=" ",C124=" ",A124=" ",C122&lt;&gt;" "),SUM($V$21:$V122)," ")))</f>
        <v xml:space="preserve"> </v>
      </c>
      <c r="AA123" s="81" t="str">
        <f>IF(AND(C123&lt;&gt;" ",A124&lt;&gt;" ",C124&lt;&gt;" "),SUM($Y$21:$Y123)-SUM($AA$20:$AA122),IF(AND(C123&lt;&gt;" ",A124=" ",C124=" "),SUM($Y$21:$Y123)-SUM($AA$20:$AA122),IF(AND(C123=" ",C124=" ",A124=" ",C122&lt;&gt;" "),SUM($Y$21:$Y122)," ")))</f>
        <v xml:space="preserve"> </v>
      </c>
      <c r="AD123" s="70" t="str">
        <f t="shared" si="13"/>
        <v xml:space="preserve"> </v>
      </c>
    </row>
    <row r="124" spans="1:30" ht="60" customHeight="1">
      <c r="A124" s="40" t="s">
        <v>34</v>
      </c>
      <c r="B124" s="59" t="s">
        <v>34</v>
      </c>
      <c r="C124" s="41" t="s">
        <v>34</v>
      </c>
      <c r="D124" s="41" t="s">
        <v>34</v>
      </c>
      <c r="E124" s="42" t="s">
        <v>34</v>
      </c>
      <c r="F124" s="15"/>
      <c r="G124" s="43" t="s">
        <v>34</v>
      </c>
      <c r="H124" s="43" t="s">
        <v>34</v>
      </c>
      <c r="I124" s="28" t="s">
        <v>34</v>
      </c>
      <c r="J124" s="66">
        <v>0</v>
      </c>
      <c r="K124" s="66">
        <v>0</v>
      </c>
      <c r="L124" s="66">
        <v>0</v>
      </c>
      <c r="M124" s="66">
        <v>0</v>
      </c>
      <c r="N124" s="66">
        <v>0</v>
      </c>
      <c r="O124" s="66">
        <v>0</v>
      </c>
      <c r="P124" s="66">
        <v>0</v>
      </c>
      <c r="Q124" s="66">
        <v>0</v>
      </c>
      <c r="R124" s="66">
        <v>0</v>
      </c>
      <c r="S124" s="66">
        <v>0</v>
      </c>
      <c r="T124" s="66">
        <v>0</v>
      </c>
      <c r="U124" s="66">
        <v>0</v>
      </c>
      <c r="V124" s="67">
        <f t="shared" si="12"/>
        <v>0</v>
      </c>
      <c r="W124" s="78" t="str">
        <f ca="1">IFERROR(IF(OFFSET(INDEX(#REF!,1,MATCH(#REF!,#REF!,0)),1,4)&gt;1,VLOOKUP($C124,#REF!,HLOOKUP(#REF!,#REF!,2,0),0),VLOOKUP($C124,#REF!,HLOOKUP(#REF!,#REF!,2,0)+1,0))," ")</f>
        <v xml:space="preserve"> </v>
      </c>
      <c r="X124" s="78" t="str">
        <f t="shared" ca="1" si="10"/>
        <v xml:space="preserve"> </v>
      </c>
      <c r="Y124" s="79" t="str">
        <f t="shared" ca="1" si="11"/>
        <v xml:space="preserve"> </v>
      </c>
      <c r="Z124" s="80" t="str">
        <f>IF(AND(C124&lt;&gt;" ",A125&lt;&gt;" ",C125&lt;&gt;" "),SUM($V$21:$V124)-SUM($Z$20:$Z123),IF(AND(C124&lt;&gt;" ",A125=" ",C125=" "),SUM($V$21:$V124)-SUM($Z$20:$Z123),IF(AND(C124=" ",C125=" ",A125=" ",C123&lt;&gt;" "),SUM($V$21:$V123)," ")))</f>
        <v xml:space="preserve"> </v>
      </c>
      <c r="AA124" s="81" t="str">
        <f>IF(AND(C124&lt;&gt;" ",A125&lt;&gt;" ",C125&lt;&gt;" "),SUM($Y$21:$Y124)-SUM($AA$20:$AA123),IF(AND(C124&lt;&gt;" ",A125=" ",C125=" "),SUM($Y$21:$Y124)-SUM($AA$20:$AA123),IF(AND(C124=" ",C125=" ",A125=" ",C123&lt;&gt;" "),SUM($Y$21:$Y123)," ")))</f>
        <v xml:space="preserve"> </v>
      </c>
      <c r="AD124" s="70" t="str">
        <f t="shared" si="13"/>
        <v xml:space="preserve"> </v>
      </c>
    </row>
    <row r="125" spans="1:30" ht="60" customHeight="1">
      <c r="A125" s="40" t="s">
        <v>34</v>
      </c>
      <c r="B125" s="59" t="s">
        <v>34</v>
      </c>
      <c r="C125" s="41" t="s">
        <v>34</v>
      </c>
      <c r="D125" s="41" t="s">
        <v>34</v>
      </c>
      <c r="E125" s="42" t="s">
        <v>34</v>
      </c>
      <c r="F125" s="15"/>
      <c r="G125" s="43" t="s">
        <v>34</v>
      </c>
      <c r="H125" s="43" t="s">
        <v>34</v>
      </c>
      <c r="I125" s="28" t="s">
        <v>34</v>
      </c>
      <c r="J125" s="66">
        <v>0</v>
      </c>
      <c r="K125" s="66">
        <v>0</v>
      </c>
      <c r="L125" s="66">
        <v>0</v>
      </c>
      <c r="M125" s="66">
        <v>0</v>
      </c>
      <c r="N125" s="66">
        <v>0</v>
      </c>
      <c r="O125" s="66">
        <v>0</v>
      </c>
      <c r="P125" s="66">
        <v>0</v>
      </c>
      <c r="Q125" s="66">
        <v>0</v>
      </c>
      <c r="R125" s="66">
        <v>0</v>
      </c>
      <c r="S125" s="66">
        <v>0</v>
      </c>
      <c r="T125" s="66">
        <v>0</v>
      </c>
      <c r="U125" s="66">
        <v>0</v>
      </c>
      <c r="V125" s="67">
        <f t="shared" si="12"/>
        <v>0</v>
      </c>
      <c r="W125" s="78" t="str">
        <f ca="1">IFERROR(IF(OFFSET(INDEX(#REF!,1,MATCH(#REF!,#REF!,0)),1,4)&gt;1,VLOOKUP($C125,#REF!,HLOOKUP(#REF!,#REF!,2,0),0),VLOOKUP($C125,#REF!,HLOOKUP(#REF!,#REF!,2,0)+1,0))," ")</f>
        <v xml:space="preserve"> </v>
      </c>
      <c r="X125" s="78" t="str">
        <f t="shared" ca="1" si="10"/>
        <v xml:space="preserve"> </v>
      </c>
      <c r="Y125" s="79" t="str">
        <f t="shared" ca="1" si="11"/>
        <v xml:space="preserve"> </v>
      </c>
      <c r="Z125" s="80" t="str">
        <f>IF(AND(C125&lt;&gt;" ",A126&lt;&gt;" ",C126&lt;&gt;" "),SUM($V$21:$V125)-SUM($Z$20:$Z124),IF(AND(C125&lt;&gt;" ",A126=" ",C126=" "),SUM($V$21:$V125)-SUM($Z$20:$Z124),IF(AND(C125=" ",C126=" ",A126=" ",C124&lt;&gt;" "),SUM($V$21:$V124)," ")))</f>
        <v xml:space="preserve"> </v>
      </c>
      <c r="AA125" s="81" t="str">
        <f>IF(AND(C125&lt;&gt;" ",A126&lt;&gt;" ",C126&lt;&gt;" "),SUM($Y$21:$Y125)-SUM($AA$20:$AA124),IF(AND(C125&lt;&gt;" ",A126=" ",C126=" "),SUM($Y$21:$Y125)-SUM($AA$20:$AA124),IF(AND(C125=" ",C126=" ",A126=" ",C124&lt;&gt;" "),SUM($Y$21:$Y124)," ")))</f>
        <v xml:space="preserve"> </v>
      </c>
      <c r="AD125" s="70" t="str">
        <f t="shared" si="13"/>
        <v xml:space="preserve"> </v>
      </c>
    </row>
    <row r="126" spans="1:30" ht="60" customHeight="1">
      <c r="A126" s="40" t="s">
        <v>34</v>
      </c>
      <c r="B126" s="59" t="s">
        <v>34</v>
      </c>
      <c r="C126" s="41" t="s">
        <v>34</v>
      </c>
      <c r="D126" s="41" t="s">
        <v>34</v>
      </c>
      <c r="E126" s="42" t="s">
        <v>34</v>
      </c>
      <c r="F126" s="15"/>
      <c r="G126" s="43" t="s">
        <v>34</v>
      </c>
      <c r="H126" s="43" t="s">
        <v>34</v>
      </c>
      <c r="I126" s="28" t="s">
        <v>34</v>
      </c>
      <c r="J126" s="66">
        <v>0</v>
      </c>
      <c r="K126" s="66">
        <v>0</v>
      </c>
      <c r="L126" s="66">
        <v>0</v>
      </c>
      <c r="M126" s="66">
        <v>0</v>
      </c>
      <c r="N126" s="66">
        <v>0</v>
      </c>
      <c r="O126" s="66">
        <v>0</v>
      </c>
      <c r="P126" s="66">
        <v>0</v>
      </c>
      <c r="Q126" s="66">
        <v>0</v>
      </c>
      <c r="R126" s="66">
        <v>0</v>
      </c>
      <c r="S126" s="66">
        <v>0</v>
      </c>
      <c r="T126" s="66">
        <v>0</v>
      </c>
      <c r="U126" s="66">
        <v>0</v>
      </c>
      <c r="V126" s="67">
        <f t="shared" si="12"/>
        <v>0</v>
      </c>
      <c r="W126" s="78" t="str">
        <f ca="1">IFERROR(IF(OFFSET(INDEX(#REF!,1,MATCH(#REF!,#REF!,0)),1,4)&gt;1,VLOOKUP($C126,#REF!,HLOOKUP(#REF!,#REF!,2,0),0),VLOOKUP($C126,#REF!,HLOOKUP(#REF!,#REF!,2,0)+1,0))," ")</f>
        <v xml:space="preserve"> </v>
      </c>
      <c r="X126" s="78" t="str">
        <f t="shared" ca="1" si="10"/>
        <v xml:space="preserve"> </v>
      </c>
      <c r="Y126" s="79" t="str">
        <f t="shared" ca="1" si="11"/>
        <v xml:space="preserve"> </v>
      </c>
      <c r="Z126" s="80" t="str">
        <f>IF(AND(C126&lt;&gt;" ",A127&lt;&gt;" ",C127&lt;&gt;" "),SUM($V$21:$V126)-SUM($Z$20:$Z125),IF(AND(C126&lt;&gt;" ",A127=" ",C127=" "),SUM($V$21:$V126)-SUM($Z$20:$Z125),IF(AND(C126=" ",C127=" ",A127=" ",C125&lt;&gt;" "),SUM($V$21:$V125)," ")))</f>
        <v xml:space="preserve"> </v>
      </c>
      <c r="AA126" s="81" t="str">
        <f>IF(AND(C126&lt;&gt;" ",A127&lt;&gt;" ",C127&lt;&gt;" "),SUM($Y$21:$Y126)-SUM($AA$20:$AA125),IF(AND(C126&lt;&gt;" ",A127=" ",C127=" "),SUM($Y$21:$Y126)-SUM($AA$20:$AA125),IF(AND(C126=" ",C127=" ",A127=" ",C125&lt;&gt;" "),SUM($Y$21:$Y125)," ")))</f>
        <v xml:space="preserve"> </v>
      </c>
      <c r="AD126" s="70" t="str">
        <f t="shared" si="13"/>
        <v xml:space="preserve"> </v>
      </c>
    </row>
    <row r="127" spans="1:30" ht="60" customHeight="1">
      <c r="A127" s="40" t="s">
        <v>34</v>
      </c>
      <c r="B127" s="59" t="s">
        <v>34</v>
      </c>
      <c r="C127" s="41" t="s">
        <v>34</v>
      </c>
      <c r="D127" s="41" t="s">
        <v>34</v>
      </c>
      <c r="E127" s="42" t="s">
        <v>34</v>
      </c>
      <c r="F127" s="15"/>
      <c r="G127" s="43" t="s">
        <v>34</v>
      </c>
      <c r="H127" s="43" t="s">
        <v>34</v>
      </c>
      <c r="I127" s="28" t="s">
        <v>34</v>
      </c>
      <c r="J127" s="66">
        <v>0</v>
      </c>
      <c r="K127" s="66">
        <v>0</v>
      </c>
      <c r="L127" s="66">
        <v>0</v>
      </c>
      <c r="M127" s="66">
        <v>0</v>
      </c>
      <c r="N127" s="66">
        <v>0</v>
      </c>
      <c r="O127" s="66">
        <v>0</v>
      </c>
      <c r="P127" s="66">
        <v>0</v>
      </c>
      <c r="Q127" s="66">
        <v>0</v>
      </c>
      <c r="R127" s="66">
        <v>0</v>
      </c>
      <c r="S127" s="66">
        <v>0</v>
      </c>
      <c r="T127" s="66">
        <v>0</v>
      </c>
      <c r="U127" s="66">
        <v>0</v>
      </c>
      <c r="V127" s="67">
        <f t="shared" si="12"/>
        <v>0</v>
      </c>
      <c r="W127" s="78" t="str">
        <f ca="1">IFERROR(IF(OFFSET(INDEX(#REF!,1,MATCH(#REF!,#REF!,0)),1,4)&gt;1,VLOOKUP($C127,#REF!,HLOOKUP(#REF!,#REF!,2,0),0),VLOOKUP($C127,#REF!,HLOOKUP(#REF!,#REF!,2,0)+1,0))," ")</f>
        <v xml:space="preserve"> </v>
      </c>
      <c r="X127" s="78" t="str">
        <f t="shared" ca="1" si="10"/>
        <v xml:space="preserve"> </v>
      </c>
      <c r="Y127" s="79" t="str">
        <f t="shared" ca="1" si="11"/>
        <v xml:space="preserve"> </v>
      </c>
      <c r="Z127" s="80" t="str">
        <f>IF(AND(C127&lt;&gt;" ",A128&lt;&gt;" ",C128&lt;&gt;" "),SUM($V$21:$V127)-SUM($Z$20:$Z126),IF(AND(C127&lt;&gt;" ",A128=" ",C128=" "),SUM($V$21:$V127)-SUM($Z$20:$Z126),IF(AND(C127=" ",C128=" ",A128=" ",C126&lt;&gt;" "),SUM($V$21:$V126)," ")))</f>
        <v xml:space="preserve"> </v>
      </c>
      <c r="AA127" s="81" t="str">
        <f>IF(AND(C127&lt;&gt;" ",A128&lt;&gt;" ",C128&lt;&gt;" "),SUM($Y$21:$Y127)-SUM($AA$20:$AA126),IF(AND(C127&lt;&gt;" ",A128=" ",C128=" "),SUM($Y$21:$Y127)-SUM($AA$20:$AA126),IF(AND(C127=" ",C128=" ",A128=" ",C126&lt;&gt;" "),SUM($Y$21:$Y126)," ")))</f>
        <v xml:space="preserve"> </v>
      </c>
      <c r="AD127" s="70" t="str">
        <f t="shared" si="13"/>
        <v xml:space="preserve"> </v>
      </c>
    </row>
    <row r="128" spans="1:30" ht="60" customHeight="1">
      <c r="A128" s="40" t="s">
        <v>34</v>
      </c>
      <c r="B128" s="59" t="s">
        <v>34</v>
      </c>
      <c r="C128" s="41" t="s">
        <v>34</v>
      </c>
      <c r="D128" s="41" t="s">
        <v>34</v>
      </c>
      <c r="E128" s="42" t="s">
        <v>34</v>
      </c>
      <c r="F128" s="15"/>
      <c r="G128" s="43" t="s">
        <v>34</v>
      </c>
      <c r="H128" s="43" t="s">
        <v>34</v>
      </c>
      <c r="I128" s="28" t="s">
        <v>34</v>
      </c>
      <c r="J128" s="66">
        <v>0</v>
      </c>
      <c r="K128" s="66">
        <v>0</v>
      </c>
      <c r="L128" s="66">
        <v>0</v>
      </c>
      <c r="M128" s="66">
        <v>0</v>
      </c>
      <c r="N128" s="66">
        <v>0</v>
      </c>
      <c r="O128" s="66">
        <v>0</v>
      </c>
      <c r="P128" s="66">
        <v>0</v>
      </c>
      <c r="Q128" s="66">
        <v>0</v>
      </c>
      <c r="R128" s="66">
        <v>0</v>
      </c>
      <c r="S128" s="66">
        <v>0</v>
      </c>
      <c r="T128" s="66">
        <v>0</v>
      </c>
      <c r="U128" s="66">
        <v>0</v>
      </c>
      <c r="V128" s="67">
        <f t="shared" si="12"/>
        <v>0</v>
      </c>
      <c r="W128" s="78" t="str">
        <f ca="1">IFERROR(IF(OFFSET(INDEX(#REF!,1,MATCH(#REF!,#REF!,0)),1,4)&gt;1,VLOOKUP($C128,#REF!,HLOOKUP(#REF!,#REF!,2,0),0),VLOOKUP($C128,#REF!,HLOOKUP(#REF!,#REF!,2,0)+1,0))," ")</f>
        <v xml:space="preserve"> </v>
      </c>
      <c r="X128" s="78" t="str">
        <f t="shared" ca="1" si="10"/>
        <v xml:space="preserve"> </v>
      </c>
      <c r="Y128" s="79" t="str">
        <f t="shared" ca="1" si="11"/>
        <v xml:space="preserve"> </v>
      </c>
      <c r="Z128" s="80" t="str">
        <f>IF(AND(C128&lt;&gt;" ",A129&lt;&gt;" ",C129&lt;&gt;" "),SUM($V$21:$V128)-SUM($Z$20:$Z127),IF(AND(C128&lt;&gt;" ",A129=" ",C129=" "),SUM($V$21:$V128)-SUM($Z$20:$Z127),IF(AND(C128=" ",C129=" ",A129=" ",C127&lt;&gt;" "),SUM($V$21:$V127)," ")))</f>
        <v xml:space="preserve"> </v>
      </c>
      <c r="AA128" s="81" t="str">
        <f>IF(AND(C128&lt;&gt;" ",A129&lt;&gt;" ",C129&lt;&gt;" "),SUM($Y$21:$Y128)-SUM($AA$20:$AA127),IF(AND(C128&lt;&gt;" ",A129=" ",C129=" "),SUM($Y$21:$Y128)-SUM($AA$20:$AA127),IF(AND(C128=" ",C129=" ",A129=" ",C127&lt;&gt;" "),SUM($Y$21:$Y127)," ")))</f>
        <v xml:space="preserve"> </v>
      </c>
      <c r="AD128" s="70" t="str">
        <f t="shared" si="13"/>
        <v xml:space="preserve"> </v>
      </c>
    </row>
    <row r="129" spans="1:30" ht="60" customHeight="1">
      <c r="A129" s="40" t="s">
        <v>34</v>
      </c>
      <c r="B129" s="59" t="s">
        <v>34</v>
      </c>
      <c r="C129" s="41" t="s">
        <v>34</v>
      </c>
      <c r="D129" s="41" t="s">
        <v>34</v>
      </c>
      <c r="E129" s="42" t="s">
        <v>34</v>
      </c>
      <c r="F129" s="15"/>
      <c r="G129" s="43" t="s">
        <v>34</v>
      </c>
      <c r="H129" s="43" t="s">
        <v>34</v>
      </c>
      <c r="I129" s="28" t="s">
        <v>34</v>
      </c>
      <c r="J129" s="66">
        <v>0</v>
      </c>
      <c r="K129" s="66">
        <v>0</v>
      </c>
      <c r="L129" s="66">
        <v>0</v>
      </c>
      <c r="M129" s="66">
        <v>0</v>
      </c>
      <c r="N129" s="66">
        <v>0</v>
      </c>
      <c r="O129" s="66">
        <v>0</v>
      </c>
      <c r="P129" s="66">
        <v>0</v>
      </c>
      <c r="Q129" s="66">
        <v>0</v>
      </c>
      <c r="R129" s="66">
        <v>0</v>
      </c>
      <c r="S129" s="66">
        <v>0</v>
      </c>
      <c r="T129" s="66">
        <v>0</v>
      </c>
      <c r="U129" s="66">
        <v>0</v>
      </c>
      <c r="V129" s="67">
        <f t="shared" si="12"/>
        <v>0</v>
      </c>
      <c r="W129" s="78" t="str">
        <f ca="1">IFERROR(IF(OFFSET(INDEX(#REF!,1,MATCH(#REF!,#REF!,0)),1,4)&gt;1,VLOOKUP($C129,#REF!,HLOOKUP(#REF!,#REF!,2,0),0),VLOOKUP($C129,#REF!,HLOOKUP(#REF!,#REF!,2,0)+1,0))," ")</f>
        <v xml:space="preserve"> </v>
      </c>
      <c r="X129" s="78" t="str">
        <f t="shared" ca="1" si="10"/>
        <v xml:space="preserve"> </v>
      </c>
      <c r="Y129" s="79" t="str">
        <f t="shared" ca="1" si="11"/>
        <v xml:space="preserve"> </v>
      </c>
      <c r="Z129" s="80" t="str">
        <f>IF(AND(C129&lt;&gt;" ",A130&lt;&gt;" ",C130&lt;&gt;" "),SUM($V$21:$V129)-SUM($Z$20:$Z128),IF(AND(C129&lt;&gt;" ",A130=" ",C130=" "),SUM($V$21:$V129)-SUM($Z$20:$Z128),IF(AND(C129=" ",C130=" ",A130=" ",C128&lt;&gt;" "),SUM($V$21:$V128)," ")))</f>
        <v xml:space="preserve"> </v>
      </c>
      <c r="AA129" s="81" t="str">
        <f>IF(AND(C129&lt;&gt;" ",A130&lt;&gt;" ",C130&lt;&gt;" "),SUM($Y$21:$Y129)-SUM($AA$20:$AA128),IF(AND(C129&lt;&gt;" ",A130=" ",C130=" "),SUM($Y$21:$Y129)-SUM($AA$20:$AA128),IF(AND(C129=" ",C130=" ",A130=" ",C128&lt;&gt;" "),SUM($Y$21:$Y128)," ")))</f>
        <v xml:space="preserve"> </v>
      </c>
      <c r="AD129" s="70" t="str">
        <f t="shared" si="13"/>
        <v xml:space="preserve"> </v>
      </c>
    </row>
    <row r="130" spans="1:30" ht="60" customHeight="1">
      <c r="A130" s="40" t="s">
        <v>34</v>
      </c>
      <c r="B130" s="59" t="s">
        <v>34</v>
      </c>
      <c r="C130" s="41" t="s">
        <v>34</v>
      </c>
      <c r="D130" s="41" t="s">
        <v>34</v>
      </c>
      <c r="E130" s="42" t="s">
        <v>34</v>
      </c>
      <c r="F130" s="15"/>
      <c r="G130" s="43" t="s">
        <v>34</v>
      </c>
      <c r="H130" s="43" t="s">
        <v>34</v>
      </c>
      <c r="I130" s="28" t="s">
        <v>34</v>
      </c>
      <c r="J130" s="66">
        <v>0</v>
      </c>
      <c r="K130" s="66">
        <v>0</v>
      </c>
      <c r="L130" s="66">
        <v>0</v>
      </c>
      <c r="M130" s="66">
        <v>0</v>
      </c>
      <c r="N130" s="66">
        <v>0</v>
      </c>
      <c r="O130" s="66">
        <v>0</v>
      </c>
      <c r="P130" s="66">
        <v>0</v>
      </c>
      <c r="Q130" s="66">
        <v>0</v>
      </c>
      <c r="R130" s="66">
        <v>0</v>
      </c>
      <c r="S130" s="66">
        <v>0</v>
      </c>
      <c r="T130" s="66">
        <v>0</v>
      </c>
      <c r="U130" s="66">
        <v>0</v>
      </c>
      <c r="V130" s="67">
        <f t="shared" si="12"/>
        <v>0</v>
      </c>
      <c r="W130" s="78" t="str">
        <f ca="1">IFERROR(IF(OFFSET(INDEX(#REF!,1,MATCH(#REF!,#REF!,0)),1,4)&gt;1,VLOOKUP($C130,#REF!,HLOOKUP(#REF!,#REF!,2,0),0),VLOOKUP($C130,#REF!,HLOOKUP(#REF!,#REF!,2,0)+1,0))," ")</f>
        <v xml:space="preserve"> </v>
      </c>
      <c r="X130" s="78" t="str">
        <f t="shared" ca="1" si="10"/>
        <v xml:space="preserve"> </v>
      </c>
      <c r="Y130" s="79" t="str">
        <f t="shared" ca="1" si="11"/>
        <v xml:space="preserve"> </v>
      </c>
      <c r="Z130" s="80" t="str">
        <f>IF(AND(C130&lt;&gt;" ",A131&lt;&gt;" ",C131&lt;&gt;" "),SUM($V$21:$V130)-SUM($Z$20:$Z129),IF(AND(C130&lt;&gt;" ",A131=" ",C131=" "),SUM($V$21:$V130)-SUM($Z$20:$Z129),IF(AND(C130=" ",C131=" ",A131=" ",C129&lt;&gt;" "),SUM($V$21:$V129)," ")))</f>
        <v xml:space="preserve"> </v>
      </c>
      <c r="AA130" s="81" t="str">
        <f>IF(AND(C130&lt;&gt;" ",A131&lt;&gt;" ",C131&lt;&gt;" "),SUM($Y$21:$Y130)-SUM($AA$20:$AA129),IF(AND(C130&lt;&gt;" ",A131=" ",C131=" "),SUM($Y$21:$Y130)-SUM($AA$20:$AA129),IF(AND(C130=" ",C131=" ",A131=" ",C129&lt;&gt;" "),SUM($Y$21:$Y129)," ")))</f>
        <v xml:space="preserve"> </v>
      </c>
      <c r="AD130" s="70" t="str">
        <f t="shared" si="13"/>
        <v xml:space="preserve"> </v>
      </c>
    </row>
    <row r="131" spans="1:30" ht="60" customHeight="1">
      <c r="A131" s="40" t="s">
        <v>34</v>
      </c>
      <c r="B131" s="59" t="s">
        <v>34</v>
      </c>
      <c r="C131" s="41" t="s">
        <v>34</v>
      </c>
      <c r="D131" s="41" t="s">
        <v>34</v>
      </c>
      <c r="E131" s="42" t="s">
        <v>34</v>
      </c>
      <c r="F131" s="15"/>
      <c r="G131" s="43" t="s">
        <v>34</v>
      </c>
      <c r="H131" s="43" t="s">
        <v>34</v>
      </c>
      <c r="I131" s="28" t="s">
        <v>34</v>
      </c>
      <c r="J131" s="66">
        <v>0</v>
      </c>
      <c r="K131" s="66">
        <v>0</v>
      </c>
      <c r="L131" s="66">
        <v>0</v>
      </c>
      <c r="M131" s="66">
        <v>0</v>
      </c>
      <c r="N131" s="66">
        <v>0</v>
      </c>
      <c r="O131" s="66">
        <v>0</v>
      </c>
      <c r="P131" s="66">
        <v>0</v>
      </c>
      <c r="Q131" s="66">
        <v>0</v>
      </c>
      <c r="R131" s="66">
        <v>0</v>
      </c>
      <c r="S131" s="66">
        <v>0</v>
      </c>
      <c r="T131" s="66">
        <v>0</v>
      </c>
      <c r="U131" s="66">
        <v>0</v>
      </c>
      <c r="V131" s="67">
        <f t="shared" si="12"/>
        <v>0</v>
      </c>
      <c r="W131" s="78" t="str">
        <f ca="1">IFERROR(IF(OFFSET(INDEX(#REF!,1,MATCH(#REF!,#REF!,0)),1,4)&gt;1,VLOOKUP($C131,#REF!,HLOOKUP(#REF!,#REF!,2,0),0),VLOOKUP($C131,#REF!,HLOOKUP(#REF!,#REF!,2,0)+1,0))," ")</f>
        <v xml:space="preserve"> </v>
      </c>
      <c r="X131" s="78" t="str">
        <f t="shared" ref="X131:X149" ca="1" si="14">IFERROR(W131*(1-$J$4)," ")</f>
        <v xml:space="preserve"> </v>
      </c>
      <c r="Y131" s="79" t="str">
        <f t="shared" ref="Y131:Y149" ca="1" si="15">IF(AND(C131=" ",C130&lt;&gt;" "),"TOTAL",IFERROR(V131*X131," "))</f>
        <v xml:space="preserve"> </v>
      </c>
      <c r="Z131" s="80" t="str">
        <f>IF(AND(C131&lt;&gt;" ",A132&lt;&gt;" ",C132&lt;&gt;" "),SUM($V$21:$V131)-SUM($Z$20:$Z130),IF(AND(C131&lt;&gt;" ",A132=" ",C132=" "),SUM($V$21:$V131)-SUM($Z$20:$Z130),IF(AND(C131=" ",C132=" ",A132=" ",C130&lt;&gt;" "),SUM($V$21:$V130)," ")))</f>
        <v xml:space="preserve"> </v>
      </c>
      <c r="AA131" s="81" t="str">
        <f>IF(AND(C131&lt;&gt;" ",A132&lt;&gt;" ",C132&lt;&gt;" "),SUM($Y$21:$Y131)-SUM($AA$20:$AA130),IF(AND(C131&lt;&gt;" ",A132=" ",C132=" "),SUM($Y$21:$Y131)-SUM($AA$20:$AA130),IF(AND(C131=" ",C132=" ",A132=" ",C130&lt;&gt;" "),SUM($Y$21:$Y130)," ")))</f>
        <v xml:space="preserve"> </v>
      </c>
      <c r="AD131" s="70" t="str">
        <f t="shared" si="13"/>
        <v xml:space="preserve"> </v>
      </c>
    </row>
    <row r="132" spans="1:30" ht="60" customHeight="1">
      <c r="A132" s="40" t="s">
        <v>34</v>
      </c>
      <c r="B132" s="59" t="s">
        <v>34</v>
      </c>
      <c r="C132" s="41" t="s">
        <v>34</v>
      </c>
      <c r="D132" s="41" t="s">
        <v>34</v>
      </c>
      <c r="E132" s="42" t="s">
        <v>34</v>
      </c>
      <c r="F132" s="15"/>
      <c r="G132" s="43" t="s">
        <v>34</v>
      </c>
      <c r="H132" s="43" t="s">
        <v>34</v>
      </c>
      <c r="I132" s="28" t="s">
        <v>34</v>
      </c>
      <c r="J132" s="66">
        <v>0</v>
      </c>
      <c r="K132" s="66">
        <v>0</v>
      </c>
      <c r="L132" s="66">
        <v>0</v>
      </c>
      <c r="M132" s="66">
        <v>0</v>
      </c>
      <c r="N132" s="66">
        <v>0</v>
      </c>
      <c r="O132" s="66">
        <v>0</v>
      </c>
      <c r="P132" s="66">
        <v>0</v>
      </c>
      <c r="Q132" s="66">
        <v>0</v>
      </c>
      <c r="R132" s="66">
        <v>0</v>
      </c>
      <c r="S132" s="66">
        <v>0</v>
      </c>
      <c r="T132" s="66">
        <v>0</v>
      </c>
      <c r="U132" s="66">
        <v>0</v>
      </c>
      <c r="V132" s="67">
        <f t="shared" si="12"/>
        <v>0</v>
      </c>
      <c r="W132" s="78" t="str">
        <f ca="1">IFERROR(IF(OFFSET(INDEX(#REF!,1,MATCH(#REF!,#REF!,0)),1,4)&gt;1,VLOOKUP($C132,#REF!,HLOOKUP(#REF!,#REF!,2,0),0),VLOOKUP($C132,#REF!,HLOOKUP(#REF!,#REF!,2,0)+1,0))," ")</f>
        <v xml:space="preserve"> </v>
      </c>
      <c r="X132" s="78" t="str">
        <f t="shared" ca="1" si="14"/>
        <v xml:space="preserve"> </v>
      </c>
      <c r="Y132" s="79" t="str">
        <f t="shared" ca="1" si="15"/>
        <v xml:space="preserve"> </v>
      </c>
      <c r="Z132" s="80" t="str">
        <f>IF(AND(C132&lt;&gt;" ",A133&lt;&gt;" ",C133&lt;&gt;" "),SUM($V$21:$V132)-SUM($Z$20:$Z131),IF(AND(C132&lt;&gt;" ",A133=" ",C133=" "),SUM($V$21:$V132)-SUM($Z$20:$Z131),IF(AND(C132=" ",C133=" ",A133=" ",C131&lt;&gt;" "),SUM($V$21:$V131)," ")))</f>
        <v xml:space="preserve"> </v>
      </c>
      <c r="AA132" s="81" t="str">
        <f>IF(AND(C132&lt;&gt;" ",A133&lt;&gt;" ",C133&lt;&gt;" "),SUM($Y$21:$Y132)-SUM($AA$20:$AA131),IF(AND(C132&lt;&gt;" ",A133=" ",C133=" "),SUM($Y$21:$Y132)-SUM($AA$20:$AA131),IF(AND(C132=" ",C133=" ",A133=" ",C131&lt;&gt;" "),SUM($Y$21:$Y131)," ")))</f>
        <v xml:space="preserve"> </v>
      </c>
      <c r="AD132" s="70" t="str">
        <f t="shared" si="13"/>
        <v xml:space="preserve"> </v>
      </c>
    </row>
    <row r="133" spans="1:30" ht="60" customHeight="1">
      <c r="A133" s="40" t="s">
        <v>34</v>
      </c>
      <c r="B133" s="59" t="s">
        <v>34</v>
      </c>
      <c r="C133" s="41" t="s">
        <v>34</v>
      </c>
      <c r="D133" s="41" t="s">
        <v>34</v>
      </c>
      <c r="E133" s="42" t="s">
        <v>34</v>
      </c>
      <c r="F133" s="15"/>
      <c r="G133" s="43" t="s">
        <v>34</v>
      </c>
      <c r="H133" s="43" t="s">
        <v>34</v>
      </c>
      <c r="I133" s="28" t="s">
        <v>34</v>
      </c>
      <c r="J133" s="66">
        <v>0</v>
      </c>
      <c r="K133" s="66">
        <v>0</v>
      </c>
      <c r="L133" s="66">
        <v>0</v>
      </c>
      <c r="M133" s="66">
        <v>0</v>
      </c>
      <c r="N133" s="66">
        <v>0</v>
      </c>
      <c r="O133" s="66">
        <v>0</v>
      </c>
      <c r="P133" s="66">
        <v>0</v>
      </c>
      <c r="Q133" s="66">
        <v>0</v>
      </c>
      <c r="R133" s="66">
        <v>0</v>
      </c>
      <c r="S133" s="66">
        <v>0</v>
      </c>
      <c r="T133" s="66">
        <v>0</v>
      </c>
      <c r="U133" s="66">
        <v>0</v>
      </c>
      <c r="V133" s="67">
        <f t="shared" si="12"/>
        <v>0</v>
      </c>
      <c r="W133" s="78" t="str">
        <f ca="1">IFERROR(IF(OFFSET(INDEX(#REF!,1,MATCH(#REF!,#REF!,0)),1,4)&gt;1,VLOOKUP($C133,#REF!,HLOOKUP(#REF!,#REF!,2,0),0),VLOOKUP($C133,#REF!,HLOOKUP(#REF!,#REF!,2,0)+1,0))," ")</f>
        <v xml:space="preserve"> </v>
      </c>
      <c r="X133" s="78" t="str">
        <f t="shared" ca="1" si="14"/>
        <v xml:space="preserve"> </v>
      </c>
      <c r="Y133" s="79" t="str">
        <f t="shared" ca="1" si="15"/>
        <v xml:space="preserve"> </v>
      </c>
      <c r="Z133" s="80" t="str">
        <f>IF(AND(C133&lt;&gt;" ",A134&lt;&gt;" ",C134&lt;&gt;" "),SUM($V$21:$V133)-SUM($Z$20:$Z132),IF(AND(C133&lt;&gt;" ",A134=" ",C134=" "),SUM($V$21:$V133)-SUM($Z$20:$Z132),IF(AND(C133=" ",C134=" ",A134=" ",C132&lt;&gt;" "),SUM($V$21:$V132)," ")))</f>
        <v xml:space="preserve"> </v>
      </c>
      <c r="AA133" s="81" t="str">
        <f>IF(AND(C133&lt;&gt;" ",A134&lt;&gt;" ",C134&lt;&gt;" "),SUM($Y$21:$Y133)-SUM($AA$20:$AA132),IF(AND(C133&lt;&gt;" ",A134=" ",C134=" "),SUM($Y$21:$Y133)-SUM($AA$20:$AA132),IF(AND(C133=" ",C134=" ",A134=" ",C132&lt;&gt;" "),SUM($Y$21:$Y132)," ")))</f>
        <v xml:space="preserve"> </v>
      </c>
      <c r="AD133" s="70" t="str">
        <f t="shared" si="13"/>
        <v xml:space="preserve"> </v>
      </c>
    </row>
    <row r="134" spans="1:30" ht="60" customHeight="1">
      <c r="A134" s="40" t="s">
        <v>34</v>
      </c>
      <c r="B134" s="59" t="s">
        <v>34</v>
      </c>
      <c r="C134" s="41" t="s">
        <v>34</v>
      </c>
      <c r="D134" s="41" t="s">
        <v>34</v>
      </c>
      <c r="E134" s="42" t="s">
        <v>34</v>
      </c>
      <c r="F134" s="15"/>
      <c r="G134" s="43" t="s">
        <v>34</v>
      </c>
      <c r="H134" s="43" t="s">
        <v>34</v>
      </c>
      <c r="I134" s="28" t="s">
        <v>34</v>
      </c>
      <c r="J134" s="66">
        <v>0</v>
      </c>
      <c r="K134" s="66">
        <v>0</v>
      </c>
      <c r="L134" s="66">
        <v>0</v>
      </c>
      <c r="M134" s="66">
        <v>0</v>
      </c>
      <c r="N134" s="66">
        <v>0</v>
      </c>
      <c r="O134" s="66">
        <v>0</v>
      </c>
      <c r="P134" s="66">
        <v>0</v>
      </c>
      <c r="Q134" s="66">
        <v>0</v>
      </c>
      <c r="R134" s="66">
        <v>0</v>
      </c>
      <c r="S134" s="66">
        <v>0</v>
      </c>
      <c r="T134" s="66">
        <v>0</v>
      </c>
      <c r="U134" s="66">
        <v>0</v>
      </c>
      <c r="V134" s="67">
        <f t="shared" si="12"/>
        <v>0</v>
      </c>
      <c r="W134" s="78" t="str">
        <f ca="1">IFERROR(IF(OFFSET(INDEX(#REF!,1,MATCH(#REF!,#REF!,0)),1,4)&gt;1,VLOOKUP($C134,#REF!,HLOOKUP(#REF!,#REF!,2,0),0),VLOOKUP($C134,#REF!,HLOOKUP(#REF!,#REF!,2,0)+1,0))," ")</f>
        <v xml:space="preserve"> </v>
      </c>
      <c r="X134" s="78" t="str">
        <f t="shared" ca="1" si="14"/>
        <v xml:space="preserve"> </v>
      </c>
      <c r="Y134" s="79" t="str">
        <f t="shared" ca="1" si="15"/>
        <v xml:space="preserve"> </v>
      </c>
      <c r="Z134" s="80" t="str">
        <f>IF(AND(C134&lt;&gt;" ",A135&lt;&gt;" ",C135&lt;&gt;" "),SUM($V$21:$V134)-SUM($Z$20:$Z133),IF(AND(C134&lt;&gt;" ",A135=" ",C135=" "),SUM($V$21:$V134)-SUM($Z$20:$Z133),IF(AND(C134=" ",C135=" ",A135=" ",C133&lt;&gt;" "),SUM($V$21:$V133)," ")))</f>
        <v xml:space="preserve"> </v>
      </c>
      <c r="AA134" s="81" t="str">
        <f>IF(AND(C134&lt;&gt;" ",A135&lt;&gt;" ",C135&lt;&gt;" "),SUM($Y$21:$Y134)-SUM($AA$20:$AA133),IF(AND(C134&lt;&gt;" ",A135=" ",C135=" "),SUM($Y$21:$Y134)-SUM($AA$20:$AA133),IF(AND(C134=" ",C135=" ",A135=" ",C133&lt;&gt;" "),SUM($Y$21:$Y133)," ")))</f>
        <v xml:space="preserve"> </v>
      </c>
      <c r="AD134" s="70" t="str">
        <f t="shared" si="13"/>
        <v xml:space="preserve"> </v>
      </c>
    </row>
    <row r="135" spans="1:30" ht="60" customHeight="1">
      <c r="A135" s="40" t="s">
        <v>34</v>
      </c>
      <c r="B135" s="59" t="s">
        <v>34</v>
      </c>
      <c r="C135" s="41" t="s">
        <v>34</v>
      </c>
      <c r="D135" s="41" t="s">
        <v>34</v>
      </c>
      <c r="E135" s="42" t="s">
        <v>34</v>
      </c>
      <c r="F135" s="15"/>
      <c r="G135" s="43" t="s">
        <v>34</v>
      </c>
      <c r="H135" s="43" t="s">
        <v>34</v>
      </c>
      <c r="I135" s="28" t="s">
        <v>34</v>
      </c>
      <c r="J135" s="66">
        <v>0</v>
      </c>
      <c r="K135" s="66">
        <v>0</v>
      </c>
      <c r="L135" s="66">
        <v>0</v>
      </c>
      <c r="M135" s="66">
        <v>0</v>
      </c>
      <c r="N135" s="66">
        <v>0</v>
      </c>
      <c r="O135" s="66">
        <v>0</v>
      </c>
      <c r="P135" s="66">
        <v>0</v>
      </c>
      <c r="Q135" s="66">
        <v>0</v>
      </c>
      <c r="R135" s="66">
        <v>0</v>
      </c>
      <c r="S135" s="66">
        <v>0</v>
      </c>
      <c r="T135" s="66">
        <v>0</v>
      </c>
      <c r="U135" s="66">
        <v>0</v>
      </c>
      <c r="V135" s="67">
        <f t="shared" si="12"/>
        <v>0</v>
      </c>
      <c r="W135" s="78" t="str">
        <f ca="1">IFERROR(IF(OFFSET(INDEX(#REF!,1,MATCH(#REF!,#REF!,0)),1,4)&gt;1,VLOOKUP($C135,#REF!,HLOOKUP(#REF!,#REF!,2,0),0),VLOOKUP($C135,#REF!,HLOOKUP(#REF!,#REF!,2,0)+1,0))," ")</f>
        <v xml:space="preserve"> </v>
      </c>
      <c r="X135" s="78" t="str">
        <f t="shared" ca="1" si="14"/>
        <v xml:space="preserve"> </v>
      </c>
      <c r="Y135" s="79" t="str">
        <f t="shared" ca="1" si="15"/>
        <v xml:space="preserve"> </v>
      </c>
      <c r="Z135" s="80" t="str">
        <f>IF(AND(C135&lt;&gt;" ",A136&lt;&gt;" ",C136&lt;&gt;" "),SUM($V$21:$V135)-SUM($Z$20:$Z134),IF(AND(C135&lt;&gt;" ",A136=" ",C136=" "),SUM($V$21:$V135)-SUM($Z$20:$Z134),IF(AND(C135=" ",C136=" ",A136=" ",C134&lt;&gt;" "),SUM($V$21:$V134)," ")))</f>
        <v xml:space="preserve"> </v>
      </c>
      <c r="AA135" s="81" t="str">
        <f>IF(AND(C135&lt;&gt;" ",A136&lt;&gt;" ",C136&lt;&gt;" "),SUM($Y$21:$Y135)-SUM($AA$20:$AA134),IF(AND(C135&lt;&gt;" ",A136=" ",C136=" "),SUM($Y$21:$Y135)-SUM($AA$20:$AA134),IF(AND(C135=" ",C136=" ",A136=" ",C134&lt;&gt;" "),SUM($Y$21:$Y134)," ")))</f>
        <v xml:space="preserve"> </v>
      </c>
      <c r="AD135" s="70" t="str">
        <f t="shared" si="13"/>
        <v xml:space="preserve"> </v>
      </c>
    </row>
    <row r="136" spans="1:30" ht="60" customHeight="1">
      <c r="A136" s="40" t="s">
        <v>34</v>
      </c>
      <c r="B136" s="59" t="s">
        <v>34</v>
      </c>
      <c r="C136" s="41" t="s">
        <v>34</v>
      </c>
      <c r="D136" s="41" t="s">
        <v>34</v>
      </c>
      <c r="E136" s="42" t="s">
        <v>34</v>
      </c>
      <c r="F136" s="15"/>
      <c r="G136" s="43" t="s">
        <v>34</v>
      </c>
      <c r="H136" s="43" t="s">
        <v>34</v>
      </c>
      <c r="I136" s="28" t="s">
        <v>34</v>
      </c>
      <c r="J136" s="66">
        <v>0</v>
      </c>
      <c r="K136" s="66">
        <v>0</v>
      </c>
      <c r="L136" s="66">
        <v>0</v>
      </c>
      <c r="M136" s="66">
        <v>0</v>
      </c>
      <c r="N136" s="66">
        <v>0</v>
      </c>
      <c r="O136" s="66">
        <v>0</v>
      </c>
      <c r="P136" s="66">
        <v>0</v>
      </c>
      <c r="Q136" s="66">
        <v>0</v>
      </c>
      <c r="R136" s="66">
        <v>0</v>
      </c>
      <c r="S136" s="66">
        <v>0</v>
      </c>
      <c r="T136" s="66">
        <v>0</v>
      </c>
      <c r="U136" s="66">
        <v>0</v>
      </c>
      <c r="V136" s="67">
        <f t="shared" si="12"/>
        <v>0</v>
      </c>
      <c r="W136" s="78" t="str">
        <f ca="1">IFERROR(IF(OFFSET(INDEX(#REF!,1,MATCH(#REF!,#REF!,0)),1,4)&gt;1,VLOOKUP($C136,#REF!,HLOOKUP(#REF!,#REF!,2,0),0),VLOOKUP($C136,#REF!,HLOOKUP(#REF!,#REF!,2,0)+1,0))," ")</f>
        <v xml:space="preserve"> </v>
      </c>
      <c r="X136" s="78" t="str">
        <f t="shared" ca="1" si="14"/>
        <v xml:space="preserve"> </v>
      </c>
      <c r="Y136" s="79" t="str">
        <f t="shared" ca="1" si="15"/>
        <v xml:space="preserve"> </v>
      </c>
      <c r="Z136" s="80" t="str">
        <f>IF(AND(C136&lt;&gt;" ",A137&lt;&gt;" ",C137&lt;&gt;" "),SUM($V$21:$V136)-SUM($Z$20:$Z135),IF(AND(C136&lt;&gt;" ",A137=" ",C137=" "),SUM($V$21:$V136)-SUM($Z$20:$Z135),IF(AND(C136=" ",C137=" ",A137=" ",C135&lt;&gt;" "),SUM($V$21:$V135)," ")))</f>
        <v xml:space="preserve"> </v>
      </c>
      <c r="AA136" s="81" t="str">
        <f>IF(AND(C136&lt;&gt;" ",A137&lt;&gt;" ",C137&lt;&gt;" "),SUM($Y$21:$Y136)-SUM($AA$20:$AA135),IF(AND(C136&lt;&gt;" ",A137=" ",C137=" "),SUM($Y$21:$Y136)-SUM($AA$20:$AA135),IF(AND(C136=" ",C137=" ",A137=" ",C135&lt;&gt;" "),SUM($Y$21:$Y135)," ")))</f>
        <v xml:space="preserve"> </v>
      </c>
      <c r="AD136" s="70" t="str">
        <f t="shared" si="13"/>
        <v xml:space="preserve"> </v>
      </c>
    </row>
    <row r="137" spans="1:30" ht="60" customHeight="1">
      <c r="A137" s="40" t="s">
        <v>34</v>
      </c>
      <c r="B137" s="59" t="s">
        <v>34</v>
      </c>
      <c r="C137" s="41" t="s">
        <v>34</v>
      </c>
      <c r="D137" s="41" t="s">
        <v>34</v>
      </c>
      <c r="E137" s="42" t="s">
        <v>34</v>
      </c>
      <c r="F137" s="15"/>
      <c r="G137" s="43" t="s">
        <v>34</v>
      </c>
      <c r="H137" s="43" t="s">
        <v>34</v>
      </c>
      <c r="I137" s="28" t="s">
        <v>34</v>
      </c>
      <c r="J137" s="66">
        <v>0</v>
      </c>
      <c r="K137" s="66">
        <v>0</v>
      </c>
      <c r="L137" s="66">
        <v>0</v>
      </c>
      <c r="M137" s="66">
        <v>0</v>
      </c>
      <c r="N137" s="66">
        <v>0</v>
      </c>
      <c r="O137" s="66">
        <v>0</v>
      </c>
      <c r="P137" s="66">
        <v>0</v>
      </c>
      <c r="Q137" s="66">
        <v>0</v>
      </c>
      <c r="R137" s="66">
        <v>0</v>
      </c>
      <c r="S137" s="66">
        <v>0</v>
      </c>
      <c r="T137" s="66">
        <v>0</v>
      </c>
      <c r="U137" s="66">
        <v>0</v>
      </c>
      <c r="V137" s="67">
        <f t="shared" si="12"/>
        <v>0</v>
      </c>
      <c r="W137" s="78" t="str">
        <f ca="1">IFERROR(IF(OFFSET(INDEX(#REF!,1,MATCH(#REF!,#REF!,0)),1,4)&gt;1,VLOOKUP($C137,#REF!,HLOOKUP(#REF!,#REF!,2,0),0),VLOOKUP($C137,#REF!,HLOOKUP(#REF!,#REF!,2,0)+1,0))," ")</f>
        <v xml:space="preserve"> </v>
      </c>
      <c r="X137" s="78" t="str">
        <f t="shared" ca="1" si="14"/>
        <v xml:space="preserve"> </v>
      </c>
      <c r="Y137" s="79" t="str">
        <f t="shared" ca="1" si="15"/>
        <v xml:space="preserve"> </v>
      </c>
      <c r="Z137" s="80" t="str">
        <f>IF(AND(C137&lt;&gt;" ",A138&lt;&gt;" ",C138&lt;&gt;" "),SUM($V$21:$V137)-SUM($Z$20:$Z136),IF(AND(C137&lt;&gt;" ",A138=" ",C138=" "),SUM($V$21:$V137)-SUM($Z$20:$Z136),IF(AND(C137=" ",C138=" ",A138=" ",C136&lt;&gt;" "),SUM($V$21:$V136)," ")))</f>
        <v xml:space="preserve"> </v>
      </c>
      <c r="AA137" s="81" t="str">
        <f>IF(AND(C137&lt;&gt;" ",A138&lt;&gt;" ",C138&lt;&gt;" "),SUM($Y$21:$Y137)-SUM($AA$20:$AA136),IF(AND(C137&lt;&gt;" ",A138=" ",C138=" "),SUM($Y$21:$Y137)-SUM($AA$20:$AA136),IF(AND(C137=" ",C138=" ",A138=" ",C136&lt;&gt;" "),SUM($Y$21:$Y136)," ")))</f>
        <v xml:space="preserve"> </v>
      </c>
      <c r="AD137" s="70" t="str">
        <f t="shared" si="13"/>
        <v xml:space="preserve"> </v>
      </c>
    </row>
    <row r="138" spans="1:30" ht="60" customHeight="1">
      <c r="A138" s="40" t="s">
        <v>34</v>
      </c>
      <c r="B138" s="59" t="s">
        <v>34</v>
      </c>
      <c r="C138" s="41" t="s">
        <v>34</v>
      </c>
      <c r="D138" s="41" t="s">
        <v>34</v>
      </c>
      <c r="E138" s="42" t="s">
        <v>34</v>
      </c>
      <c r="F138" s="15"/>
      <c r="G138" s="43" t="s">
        <v>34</v>
      </c>
      <c r="H138" s="43" t="s">
        <v>34</v>
      </c>
      <c r="I138" s="28" t="s">
        <v>34</v>
      </c>
      <c r="J138" s="66">
        <v>0</v>
      </c>
      <c r="K138" s="66">
        <v>0</v>
      </c>
      <c r="L138" s="66">
        <v>0</v>
      </c>
      <c r="M138" s="66">
        <v>0</v>
      </c>
      <c r="N138" s="66">
        <v>0</v>
      </c>
      <c r="O138" s="66">
        <v>0</v>
      </c>
      <c r="P138" s="66">
        <v>0</v>
      </c>
      <c r="Q138" s="66">
        <v>0</v>
      </c>
      <c r="R138" s="66">
        <v>0</v>
      </c>
      <c r="S138" s="66">
        <v>0</v>
      </c>
      <c r="T138" s="66">
        <v>0</v>
      </c>
      <c r="U138" s="66">
        <v>0</v>
      </c>
      <c r="V138" s="67">
        <f t="shared" si="12"/>
        <v>0</v>
      </c>
      <c r="W138" s="78" t="str">
        <f ca="1">IFERROR(IF(OFFSET(INDEX(#REF!,1,MATCH(#REF!,#REF!,0)),1,4)&gt;1,VLOOKUP($C138,#REF!,HLOOKUP(#REF!,#REF!,2,0),0),VLOOKUP($C138,#REF!,HLOOKUP(#REF!,#REF!,2,0)+1,0))," ")</f>
        <v xml:space="preserve"> </v>
      </c>
      <c r="X138" s="78" t="str">
        <f t="shared" ca="1" si="14"/>
        <v xml:space="preserve"> </v>
      </c>
      <c r="Y138" s="79" t="str">
        <f t="shared" ca="1" si="15"/>
        <v xml:space="preserve"> </v>
      </c>
      <c r="Z138" s="80" t="str">
        <f>IF(AND(C138&lt;&gt;" ",A139&lt;&gt;" ",C139&lt;&gt;" "),SUM($V$21:$V138)-SUM($Z$20:$Z137),IF(AND(C138&lt;&gt;" ",A139=" ",C139=" "),SUM($V$21:$V138)-SUM($Z$20:$Z137),IF(AND(C138=" ",C139=" ",A139=" ",C137&lt;&gt;" "),SUM($V$21:$V137)," ")))</f>
        <v xml:space="preserve"> </v>
      </c>
      <c r="AA138" s="81" t="str">
        <f>IF(AND(C138&lt;&gt;" ",A139&lt;&gt;" ",C139&lt;&gt;" "),SUM($Y$21:$Y138)-SUM($AA$20:$AA137),IF(AND(C138&lt;&gt;" ",A139=" ",C139=" "),SUM($Y$21:$Y138)-SUM($AA$20:$AA137),IF(AND(C138=" ",C139=" ",A139=" ",C137&lt;&gt;" "),SUM($Y$21:$Y137)," ")))</f>
        <v xml:space="preserve"> </v>
      </c>
      <c r="AD138" s="70" t="str">
        <f t="shared" si="13"/>
        <v xml:space="preserve"> </v>
      </c>
    </row>
    <row r="139" spans="1:30" ht="60" customHeight="1">
      <c r="A139" s="40" t="s">
        <v>34</v>
      </c>
      <c r="B139" s="59" t="s">
        <v>34</v>
      </c>
      <c r="C139" s="41" t="s">
        <v>34</v>
      </c>
      <c r="D139" s="41" t="s">
        <v>34</v>
      </c>
      <c r="E139" s="42" t="s">
        <v>34</v>
      </c>
      <c r="F139" s="15"/>
      <c r="G139" s="43" t="s">
        <v>34</v>
      </c>
      <c r="H139" s="43" t="s">
        <v>34</v>
      </c>
      <c r="I139" s="28" t="s">
        <v>34</v>
      </c>
      <c r="J139" s="66">
        <v>0</v>
      </c>
      <c r="K139" s="66">
        <v>0</v>
      </c>
      <c r="L139" s="66">
        <v>0</v>
      </c>
      <c r="M139" s="66">
        <v>0</v>
      </c>
      <c r="N139" s="66">
        <v>0</v>
      </c>
      <c r="O139" s="66">
        <v>0</v>
      </c>
      <c r="P139" s="66">
        <v>0</v>
      </c>
      <c r="Q139" s="66">
        <v>0</v>
      </c>
      <c r="R139" s="66">
        <v>0</v>
      </c>
      <c r="S139" s="66">
        <v>0</v>
      </c>
      <c r="T139" s="66">
        <v>0</v>
      </c>
      <c r="U139" s="66">
        <v>0</v>
      </c>
      <c r="V139" s="67">
        <f t="shared" si="12"/>
        <v>0</v>
      </c>
      <c r="W139" s="78" t="str">
        <f ca="1">IFERROR(IF(OFFSET(INDEX(#REF!,1,MATCH(#REF!,#REF!,0)),1,4)&gt;1,VLOOKUP($C139,#REF!,HLOOKUP(#REF!,#REF!,2,0),0),VLOOKUP($C139,#REF!,HLOOKUP(#REF!,#REF!,2,0)+1,0))," ")</f>
        <v xml:space="preserve"> </v>
      </c>
      <c r="X139" s="78" t="str">
        <f t="shared" ca="1" si="14"/>
        <v xml:space="preserve"> </v>
      </c>
      <c r="Y139" s="79" t="str">
        <f t="shared" ca="1" si="15"/>
        <v xml:space="preserve"> </v>
      </c>
      <c r="Z139" s="80" t="str">
        <f>IF(AND(C139&lt;&gt;" ",A140&lt;&gt;" ",C140&lt;&gt;" "),SUM($V$21:$V139)-SUM($Z$20:$Z138),IF(AND(C139&lt;&gt;" ",A140=" ",C140=" "),SUM($V$21:$V139)-SUM($Z$20:$Z138),IF(AND(C139=" ",C140=" ",A140=" ",C138&lt;&gt;" "),SUM($V$21:$V138)," ")))</f>
        <v xml:space="preserve"> </v>
      </c>
      <c r="AA139" s="81" t="str">
        <f>IF(AND(C139&lt;&gt;" ",A140&lt;&gt;" ",C140&lt;&gt;" "),SUM($Y$21:$Y139)-SUM($AA$20:$AA138),IF(AND(C139&lt;&gt;" ",A140=" ",C140=" "),SUM($Y$21:$Y139)-SUM($AA$20:$AA138),IF(AND(C139=" ",C140=" ",A140=" ",C138&lt;&gt;" "),SUM($Y$21:$Y138)," ")))</f>
        <v xml:space="preserve"> </v>
      </c>
      <c r="AD139" s="70" t="str">
        <f t="shared" si="13"/>
        <v xml:space="preserve"> </v>
      </c>
    </row>
    <row r="140" spans="1:30" ht="60" customHeight="1">
      <c r="A140" s="40" t="s">
        <v>34</v>
      </c>
      <c r="B140" s="59" t="s">
        <v>34</v>
      </c>
      <c r="C140" s="41" t="s">
        <v>34</v>
      </c>
      <c r="D140" s="41" t="s">
        <v>34</v>
      </c>
      <c r="E140" s="42" t="s">
        <v>34</v>
      </c>
      <c r="F140" s="15"/>
      <c r="G140" s="43" t="s">
        <v>34</v>
      </c>
      <c r="H140" s="43" t="s">
        <v>34</v>
      </c>
      <c r="I140" s="28" t="s">
        <v>34</v>
      </c>
      <c r="J140" s="66">
        <v>0</v>
      </c>
      <c r="K140" s="66">
        <v>0</v>
      </c>
      <c r="L140" s="66">
        <v>0</v>
      </c>
      <c r="M140" s="66">
        <v>0</v>
      </c>
      <c r="N140" s="66">
        <v>0</v>
      </c>
      <c r="O140" s="66">
        <v>0</v>
      </c>
      <c r="P140" s="66">
        <v>0</v>
      </c>
      <c r="Q140" s="66">
        <v>0</v>
      </c>
      <c r="R140" s="66">
        <v>0</v>
      </c>
      <c r="S140" s="66">
        <v>0</v>
      </c>
      <c r="T140" s="66">
        <v>0</v>
      </c>
      <c r="U140" s="66">
        <v>0</v>
      </c>
      <c r="V140" s="67">
        <f t="shared" si="12"/>
        <v>0</v>
      </c>
      <c r="W140" s="78" t="str">
        <f ca="1">IFERROR(IF(OFFSET(INDEX(#REF!,1,MATCH(#REF!,#REF!,0)),1,4)&gt;1,VLOOKUP($C140,#REF!,HLOOKUP(#REF!,#REF!,2,0),0),VLOOKUP($C140,#REF!,HLOOKUP(#REF!,#REF!,2,0)+1,0))," ")</f>
        <v xml:space="preserve"> </v>
      </c>
      <c r="X140" s="78" t="str">
        <f t="shared" ca="1" si="14"/>
        <v xml:space="preserve"> </v>
      </c>
      <c r="Y140" s="79" t="str">
        <f t="shared" ca="1" si="15"/>
        <v xml:space="preserve"> </v>
      </c>
      <c r="Z140" s="80" t="str">
        <f>IF(AND(C140&lt;&gt;" ",A141&lt;&gt;" ",C141&lt;&gt;" "),SUM($V$21:$V140)-SUM($Z$20:$Z139),IF(AND(C140&lt;&gt;" ",A141=" ",C141=" "),SUM($V$21:$V140)-SUM($Z$20:$Z139),IF(AND(C140=" ",C141=" ",A141=" ",C139&lt;&gt;" "),SUM($V$21:$V139)," ")))</f>
        <v xml:space="preserve"> </v>
      </c>
      <c r="AA140" s="81" t="str">
        <f>IF(AND(C140&lt;&gt;" ",A141&lt;&gt;" ",C141&lt;&gt;" "),SUM($Y$21:$Y140)-SUM($AA$20:$AA139),IF(AND(C140&lt;&gt;" ",A141=" ",C141=" "),SUM($Y$21:$Y140)-SUM($AA$20:$AA139),IF(AND(C140=" ",C141=" ",A141=" ",C139&lt;&gt;" "),SUM($Y$21:$Y139)," ")))</f>
        <v xml:space="preserve"> </v>
      </c>
      <c r="AD140" s="70" t="str">
        <f t="shared" si="13"/>
        <v xml:space="preserve"> </v>
      </c>
    </row>
    <row r="141" spans="1:30" ht="60" customHeight="1">
      <c r="A141" s="40" t="s">
        <v>34</v>
      </c>
      <c r="B141" s="59" t="s">
        <v>34</v>
      </c>
      <c r="C141" s="41" t="s">
        <v>34</v>
      </c>
      <c r="D141" s="41" t="s">
        <v>34</v>
      </c>
      <c r="E141" s="42" t="s">
        <v>34</v>
      </c>
      <c r="F141" s="15"/>
      <c r="G141" s="43" t="s">
        <v>34</v>
      </c>
      <c r="H141" s="43" t="s">
        <v>34</v>
      </c>
      <c r="I141" s="28" t="s">
        <v>34</v>
      </c>
      <c r="J141" s="66">
        <v>0</v>
      </c>
      <c r="K141" s="66">
        <v>0</v>
      </c>
      <c r="L141" s="66">
        <v>0</v>
      </c>
      <c r="M141" s="66">
        <v>0</v>
      </c>
      <c r="N141" s="66">
        <v>0</v>
      </c>
      <c r="O141" s="66">
        <v>0</v>
      </c>
      <c r="P141" s="66">
        <v>0</v>
      </c>
      <c r="Q141" s="66">
        <v>0</v>
      </c>
      <c r="R141" s="66">
        <v>0</v>
      </c>
      <c r="S141" s="66">
        <v>0</v>
      </c>
      <c r="T141" s="66">
        <v>0</v>
      </c>
      <c r="U141" s="66">
        <v>0</v>
      </c>
      <c r="V141" s="67">
        <f t="shared" si="12"/>
        <v>0</v>
      </c>
      <c r="W141" s="78" t="str">
        <f ca="1">IFERROR(IF(OFFSET(INDEX(#REF!,1,MATCH(#REF!,#REF!,0)),1,4)&gt;1,VLOOKUP($C141,#REF!,HLOOKUP(#REF!,#REF!,2,0),0),VLOOKUP($C141,#REF!,HLOOKUP(#REF!,#REF!,2,0)+1,0))," ")</f>
        <v xml:space="preserve"> </v>
      </c>
      <c r="X141" s="78" t="str">
        <f t="shared" ca="1" si="14"/>
        <v xml:space="preserve"> </v>
      </c>
      <c r="Y141" s="79" t="str">
        <f t="shared" ca="1" si="15"/>
        <v xml:space="preserve"> </v>
      </c>
      <c r="Z141" s="80" t="str">
        <f>IF(AND(C141&lt;&gt;" ",A142&lt;&gt;" ",C142&lt;&gt;" "),SUM($V$21:$V141)-SUM($Z$20:$Z140),IF(AND(C141&lt;&gt;" ",A142=" ",C142=" "),SUM($V$21:$V141)-SUM($Z$20:$Z140),IF(AND(C141=" ",C142=" ",A142=" ",C140&lt;&gt;" "),SUM($V$21:$V140)," ")))</f>
        <v xml:space="preserve"> </v>
      </c>
      <c r="AA141" s="81" t="str">
        <f>IF(AND(C141&lt;&gt;" ",A142&lt;&gt;" ",C142&lt;&gt;" "),SUM($Y$21:$Y141)-SUM($AA$20:$AA140),IF(AND(C141&lt;&gt;" ",A142=" ",C142=" "),SUM($Y$21:$Y141)-SUM($AA$20:$AA140),IF(AND(C141=" ",C142=" ",A142=" ",C140&lt;&gt;" "),SUM($Y$21:$Y140)," ")))</f>
        <v xml:space="preserve"> </v>
      </c>
      <c r="AD141" s="70" t="str">
        <f t="shared" si="13"/>
        <v xml:space="preserve"> </v>
      </c>
    </row>
    <row r="142" spans="1:30" ht="60" customHeight="1">
      <c r="A142" s="40" t="s">
        <v>34</v>
      </c>
      <c r="B142" s="59" t="s">
        <v>34</v>
      </c>
      <c r="C142" s="41" t="s">
        <v>34</v>
      </c>
      <c r="D142" s="41" t="s">
        <v>34</v>
      </c>
      <c r="E142" s="42" t="s">
        <v>34</v>
      </c>
      <c r="F142" s="15"/>
      <c r="G142" s="43" t="s">
        <v>34</v>
      </c>
      <c r="H142" s="43" t="s">
        <v>34</v>
      </c>
      <c r="I142" s="28" t="s">
        <v>34</v>
      </c>
      <c r="J142" s="66">
        <v>0</v>
      </c>
      <c r="K142" s="66">
        <v>0</v>
      </c>
      <c r="L142" s="66">
        <v>0</v>
      </c>
      <c r="M142" s="66">
        <v>0</v>
      </c>
      <c r="N142" s="66">
        <v>0</v>
      </c>
      <c r="O142" s="66">
        <v>0</v>
      </c>
      <c r="P142" s="66">
        <v>0</v>
      </c>
      <c r="Q142" s="66">
        <v>0</v>
      </c>
      <c r="R142" s="66">
        <v>0</v>
      </c>
      <c r="S142" s="66">
        <v>0</v>
      </c>
      <c r="T142" s="66">
        <v>0</v>
      </c>
      <c r="U142" s="66">
        <v>0</v>
      </c>
      <c r="V142" s="67">
        <f t="shared" si="12"/>
        <v>0</v>
      </c>
      <c r="W142" s="78" t="str">
        <f ca="1">IFERROR(IF(OFFSET(INDEX(#REF!,1,MATCH(#REF!,#REF!,0)),1,4)&gt;1,VLOOKUP($C142,#REF!,HLOOKUP(#REF!,#REF!,2,0),0),VLOOKUP($C142,#REF!,HLOOKUP(#REF!,#REF!,2,0)+1,0))," ")</f>
        <v xml:space="preserve"> </v>
      </c>
      <c r="X142" s="78" t="str">
        <f t="shared" ca="1" si="14"/>
        <v xml:space="preserve"> </v>
      </c>
      <c r="Y142" s="79" t="str">
        <f t="shared" ca="1" si="15"/>
        <v xml:space="preserve"> </v>
      </c>
      <c r="Z142" s="80" t="str">
        <f>IF(AND(C142&lt;&gt;" ",A143&lt;&gt;" ",C143&lt;&gt;" "),SUM($V$21:$V142)-SUM($Z$20:$Z141),IF(AND(C142&lt;&gt;" ",A143=" ",C143=" "),SUM($V$21:$V142)-SUM($Z$20:$Z141),IF(AND(C142=" ",C143=" ",A143=" ",C141&lt;&gt;" "),SUM($V$21:$V141)," ")))</f>
        <v xml:space="preserve"> </v>
      </c>
      <c r="AA142" s="81" t="str">
        <f>IF(AND(C142&lt;&gt;" ",A143&lt;&gt;" ",C143&lt;&gt;" "),SUM($Y$21:$Y142)-SUM($AA$20:$AA141),IF(AND(C142&lt;&gt;" ",A143=" ",C143=" "),SUM($Y$21:$Y142)-SUM($AA$20:$AA141),IF(AND(C142=" ",C143=" ",A143=" ",C141&lt;&gt;" "),SUM($Y$21:$Y141)," ")))</f>
        <v xml:space="preserve"> </v>
      </c>
      <c r="AD142" s="70" t="str">
        <f t="shared" si="13"/>
        <v xml:space="preserve"> </v>
      </c>
    </row>
    <row r="143" spans="1:30" ht="60" customHeight="1">
      <c r="A143" s="40" t="s">
        <v>34</v>
      </c>
      <c r="B143" s="59" t="s">
        <v>34</v>
      </c>
      <c r="C143" s="41" t="s">
        <v>34</v>
      </c>
      <c r="D143" s="41" t="s">
        <v>34</v>
      </c>
      <c r="E143" s="42" t="s">
        <v>34</v>
      </c>
      <c r="F143" s="15"/>
      <c r="G143" s="43" t="s">
        <v>34</v>
      </c>
      <c r="H143" s="43" t="s">
        <v>34</v>
      </c>
      <c r="I143" s="28" t="s">
        <v>34</v>
      </c>
      <c r="J143" s="66">
        <v>0</v>
      </c>
      <c r="K143" s="66">
        <v>0</v>
      </c>
      <c r="L143" s="66">
        <v>0</v>
      </c>
      <c r="M143" s="66">
        <v>0</v>
      </c>
      <c r="N143" s="66">
        <v>0</v>
      </c>
      <c r="O143" s="66">
        <v>0</v>
      </c>
      <c r="P143" s="66">
        <v>0</v>
      </c>
      <c r="Q143" s="66">
        <v>0</v>
      </c>
      <c r="R143" s="66">
        <v>0</v>
      </c>
      <c r="S143" s="66">
        <v>0</v>
      </c>
      <c r="T143" s="66">
        <v>0</v>
      </c>
      <c r="U143" s="66">
        <v>0</v>
      </c>
      <c r="V143" s="67">
        <f t="shared" si="12"/>
        <v>0</v>
      </c>
      <c r="W143" s="78" t="str">
        <f ca="1">IFERROR(IF(OFFSET(INDEX(#REF!,1,MATCH(#REF!,#REF!,0)),1,4)&gt;1,VLOOKUP($C143,#REF!,HLOOKUP(#REF!,#REF!,2,0),0),VLOOKUP($C143,#REF!,HLOOKUP(#REF!,#REF!,2,0)+1,0))," ")</f>
        <v xml:space="preserve"> </v>
      </c>
      <c r="X143" s="78" t="str">
        <f t="shared" ca="1" si="14"/>
        <v xml:space="preserve"> </v>
      </c>
      <c r="Y143" s="79" t="str">
        <f t="shared" ca="1" si="15"/>
        <v xml:space="preserve"> </v>
      </c>
      <c r="Z143" s="80" t="str">
        <f>IF(AND(C143&lt;&gt;" ",A144&lt;&gt;" ",C144&lt;&gt;" "),SUM($V$21:$V143)-SUM($Z$20:$Z142),IF(AND(C143&lt;&gt;" ",A144=" ",C144=" "),SUM($V$21:$V143)-SUM($Z$20:$Z142),IF(AND(C143=" ",C144=" ",A144=" ",C142&lt;&gt;" "),SUM($V$21:$V142)," ")))</f>
        <v xml:space="preserve"> </v>
      </c>
      <c r="AA143" s="81" t="str">
        <f>IF(AND(C143&lt;&gt;" ",A144&lt;&gt;" ",C144&lt;&gt;" "),SUM($Y$21:$Y143)-SUM($AA$20:$AA142),IF(AND(C143&lt;&gt;" ",A144=" ",C144=" "),SUM($Y$21:$Y143)-SUM($AA$20:$AA142),IF(AND(C143=" ",C144=" ",A144=" ",C142&lt;&gt;" "),SUM($Y$21:$Y142)," ")))</f>
        <v xml:space="preserve"> </v>
      </c>
      <c r="AD143" s="70" t="str">
        <f t="shared" si="13"/>
        <v xml:space="preserve"> </v>
      </c>
    </row>
    <row r="144" spans="1:30" ht="60" customHeight="1">
      <c r="A144" s="40" t="s">
        <v>34</v>
      </c>
      <c r="B144" s="59" t="s">
        <v>34</v>
      </c>
      <c r="C144" s="41" t="s">
        <v>34</v>
      </c>
      <c r="D144" s="41" t="s">
        <v>34</v>
      </c>
      <c r="E144" s="42" t="s">
        <v>34</v>
      </c>
      <c r="F144" s="15"/>
      <c r="G144" s="43" t="s">
        <v>34</v>
      </c>
      <c r="H144" s="43" t="s">
        <v>34</v>
      </c>
      <c r="I144" s="28" t="s">
        <v>34</v>
      </c>
      <c r="J144" s="66">
        <v>0</v>
      </c>
      <c r="K144" s="66">
        <v>0</v>
      </c>
      <c r="L144" s="66">
        <v>0</v>
      </c>
      <c r="M144" s="66">
        <v>0</v>
      </c>
      <c r="N144" s="66">
        <v>0</v>
      </c>
      <c r="O144" s="66">
        <v>0</v>
      </c>
      <c r="P144" s="66">
        <v>0</v>
      </c>
      <c r="Q144" s="66">
        <v>0</v>
      </c>
      <c r="R144" s="66">
        <v>0</v>
      </c>
      <c r="S144" s="66">
        <v>0</v>
      </c>
      <c r="T144" s="66">
        <v>0</v>
      </c>
      <c r="U144" s="66">
        <v>0</v>
      </c>
      <c r="V144" s="67">
        <f t="shared" si="12"/>
        <v>0</v>
      </c>
      <c r="W144" s="78" t="str">
        <f ca="1">IFERROR(IF(OFFSET(INDEX(#REF!,1,MATCH(#REF!,#REF!,0)),1,4)&gt;1,VLOOKUP($C144,#REF!,HLOOKUP(#REF!,#REF!,2,0),0),VLOOKUP($C144,#REF!,HLOOKUP(#REF!,#REF!,2,0)+1,0))," ")</f>
        <v xml:space="preserve"> </v>
      </c>
      <c r="X144" s="78" t="str">
        <f t="shared" ca="1" si="14"/>
        <v xml:space="preserve"> </v>
      </c>
      <c r="Y144" s="79" t="str">
        <f t="shared" ca="1" si="15"/>
        <v xml:space="preserve"> </v>
      </c>
      <c r="Z144" s="80" t="str">
        <f>IF(AND(C144&lt;&gt;" ",A145&lt;&gt;" ",C145&lt;&gt;" "),SUM($V$21:$V144)-SUM($Z$20:$Z143),IF(AND(C144&lt;&gt;" ",A145=" ",C145=" "),SUM($V$21:$V144)-SUM($Z$20:$Z143),IF(AND(C144=" ",C145=" ",A145=" ",C143&lt;&gt;" "),SUM($V$21:$V143)," ")))</f>
        <v xml:space="preserve"> </v>
      </c>
      <c r="AA144" s="81" t="str">
        <f>IF(AND(C144&lt;&gt;" ",A145&lt;&gt;" ",C145&lt;&gt;" "),SUM($Y$21:$Y144)-SUM($AA$20:$AA143),IF(AND(C144&lt;&gt;" ",A145=" ",C145=" "),SUM($Y$21:$Y144)-SUM($AA$20:$AA143),IF(AND(C144=" ",C145=" ",A145=" ",C143&lt;&gt;" "),SUM($Y$21:$Y143)," ")))</f>
        <v xml:space="preserve"> </v>
      </c>
      <c r="AD144" s="70" t="str">
        <f t="shared" si="13"/>
        <v xml:space="preserve"> </v>
      </c>
    </row>
    <row r="145" spans="1:30" ht="60" customHeight="1">
      <c r="A145" s="40" t="s">
        <v>34</v>
      </c>
      <c r="B145" s="59" t="s">
        <v>34</v>
      </c>
      <c r="C145" s="41" t="s">
        <v>34</v>
      </c>
      <c r="D145" s="41" t="s">
        <v>34</v>
      </c>
      <c r="E145" s="42" t="s">
        <v>34</v>
      </c>
      <c r="F145" s="15"/>
      <c r="G145" s="43" t="s">
        <v>34</v>
      </c>
      <c r="H145" s="43" t="s">
        <v>34</v>
      </c>
      <c r="I145" s="28" t="s">
        <v>34</v>
      </c>
      <c r="J145" s="66">
        <v>0</v>
      </c>
      <c r="K145" s="66">
        <v>0</v>
      </c>
      <c r="L145" s="66">
        <v>0</v>
      </c>
      <c r="M145" s="66">
        <v>0</v>
      </c>
      <c r="N145" s="66">
        <v>0</v>
      </c>
      <c r="O145" s="66">
        <v>0</v>
      </c>
      <c r="P145" s="66">
        <v>0</v>
      </c>
      <c r="Q145" s="66">
        <v>0</v>
      </c>
      <c r="R145" s="66">
        <v>0</v>
      </c>
      <c r="S145" s="66">
        <v>0</v>
      </c>
      <c r="T145" s="66">
        <v>0</v>
      </c>
      <c r="U145" s="66">
        <v>0</v>
      </c>
      <c r="V145" s="67">
        <f t="shared" si="12"/>
        <v>0</v>
      </c>
      <c r="W145" s="78" t="str">
        <f ca="1">IFERROR(IF(OFFSET(INDEX(#REF!,1,MATCH(#REF!,#REF!,0)),1,4)&gt;1,VLOOKUP($C145,#REF!,HLOOKUP(#REF!,#REF!,2,0),0),VLOOKUP($C145,#REF!,HLOOKUP(#REF!,#REF!,2,0)+1,0))," ")</f>
        <v xml:space="preserve"> </v>
      </c>
      <c r="X145" s="78" t="str">
        <f t="shared" ca="1" si="14"/>
        <v xml:space="preserve"> </v>
      </c>
      <c r="Y145" s="79" t="str">
        <f t="shared" ca="1" si="15"/>
        <v xml:space="preserve"> </v>
      </c>
      <c r="Z145" s="80" t="str">
        <f>IF(AND(C145&lt;&gt;" ",A146&lt;&gt;" ",C146&lt;&gt;" "),SUM($V$21:$V145)-SUM($Z$20:$Z144),IF(AND(C145&lt;&gt;" ",A146=" ",C146=" "),SUM($V$21:$V145)-SUM($Z$20:$Z144),IF(AND(C145=" ",C146=" ",A146=" ",C144&lt;&gt;" "),SUM($V$21:$V144)," ")))</f>
        <v xml:space="preserve"> </v>
      </c>
      <c r="AA145" s="81" t="str">
        <f>IF(AND(C145&lt;&gt;" ",A146&lt;&gt;" ",C146&lt;&gt;" "),SUM($Y$21:$Y145)-SUM($AA$20:$AA144),IF(AND(C145&lt;&gt;" ",A146=" ",C146=" "),SUM($Y$21:$Y145)-SUM($AA$20:$AA144),IF(AND(C145=" ",C146=" ",A146=" ",C144&lt;&gt;" "),SUM($Y$21:$Y144)," ")))</f>
        <v xml:space="preserve"> </v>
      </c>
      <c r="AD145" s="70" t="str">
        <f t="shared" si="13"/>
        <v xml:space="preserve"> </v>
      </c>
    </row>
    <row r="146" spans="1:30" ht="60" customHeight="1">
      <c r="A146" s="40" t="s">
        <v>34</v>
      </c>
      <c r="B146" s="59" t="s">
        <v>34</v>
      </c>
      <c r="C146" s="41" t="s">
        <v>34</v>
      </c>
      <c r="D146" s="41" t="s">
        <v>34</v>
      </c>
      <c r="E146" s="42" t="s">
        <v>34</v>
      </c>
      <c r="F146" s="15"/>
      <c r="G146" s="43" t="s">
        <v>34</v>
      </c>
      <c r="H146" s="43" t="s">
        <v>34</v>
      </c>
      <c r="I146" s="28" t="s">
        <v>34</v>
      </c>
      <c r="J146" s="66">
        <v>0</v>
      </c>
      <c r="K146" s="66">
        <v>0</v>
      </c>
      <c r="L146" s="66">
        <v>0</v>
      </c>
      <c r="M146" s="66">
        <v>0</v>
      </c>
      <c r="N146" s="66">
        <v>0</v>
      </c>
      <c r="O146" s="66">
        <v>0</v>
      </c>
      <c r="P146" s="66">
        <v>0</v>
      </c>
      <c r="Q146" s="66">
        <v>0</v>
      </c>
      <c r="R146" s="66">
        <v>0</v>
      </c>
      <c r="S146" s="66">
        <v>0</v>
      </c>
      <c r="T146" s="66">
        <v>0</v>
      </c>
      <c r="U146" s="66">
        <v>0</v>
      </c>
      <c r="V146" s="67">
        <f t="shared" si="12"/>
        <v>0</v>
      </c>
      <c r="W146" s="78" t="str">
        <f ca="1">IFERROR(IF(OFFSET(INDEX(#REF!,1,MATCH(#REF!,#REF!,0)),1,4)&gt;1,VLOOKUP($C146,#REF!,HLOOKUP(#REF!,#REF!,2,0),0),VLOOKUP($C146,#REF!,HLOOKUP(#REF!,#REF!,2,0)+1,0))," ")</f>
        <v xml:space="preserve"> </v>
      </c>
      <c r="X146" s="78" t="str">
        <f t="shared" ca="1" si="14"/>
        <v xml:space="preserve"> </v>
      </c>
      <c r="Y146" s="79" t="str">
        <f t="shared" ca="1" si="15"/>
        <v xml:space="preserve"> </v>
      </c>
      <c r="Z146" s="80" t="str">
        <f>IF(AND(C146&lt;&gt;" ",A147&lt;&gt;" ",C147&lt;&gt;" "),SUM($V$21:$V146)-SUM($Z$20:$Z145),IF(AND(C146&lt;&gt;" ",A147=" ",C147=" "),SUM($V$21:$V146)-SUM($Z$20:$Z145),IF(AND(C146=" ",C147=" ",A147=" ",C145&lt;&gt;" "),SUM($V$21:$V145)," ")))</f>
        <v xml:space="preserve"> </v>
      </c>
      <c r="AA146" s="81" t="str">
        <f>IF(AND(C146&lt;&gt;" ",A147&lt;&gt;" ",C147&lt;&gt;" "),SUM($Y$21:$Y146)-SUM($AA$20:$AA145),IF(AND(C146&lt;&gt;" ",A147=" ",C147=" "),SUM($Y$21:$Y146)-SUM($AA$20:$AA145),IF(AND(C146=" ",C147=" ",A147=" ",C145&lt;&gt;" "),SUM($Y$21:$Y145)," ")))</f>
        <v xml:space="preserve"> </v>
      </c>
      <c r="AD146" s="70" t="str">
        <f t="shared" si="13"/>
        <v xml:space="preserve"> </v>
      </c>
    </row>
    <row r="147" spans="1:30" ht="60" customHeight="1">
      <c r="A147" s="40" t="s">
        <v>34</v>
      </c>
      <c r="B147" s="59" t="s">
        <v>34</v>
      </c>
      <c r="C147" s="41" t="s">
        <v>34</v>
      </c>
      <c r="D147" s="41" t="s">
        <v>34</v>
      </c>
      <c r="E147" s="42" t="s">
        <v>34</v>
      </c>
      <c r="F147" s="15"/>
      <c r="G147" s="43" t="s">
        <v>34</v>
      </c>
      <c r="H147" s="43" t="s">
        <v>34</v>
      </c>
      <c r="I147" s="28" t="s">
        <v>34</v>
      </c>
      <c r="J147" s="66">
        <v>0</v>
      </c>
      <c r="K147" s="66">
        <v>0</v>
      </c>
      <c r="L147" s="66">
        <v>0</v>
      </c>
      <c r="M147" s="66">
        <v>0</v>
      </c>
      <c r="N147" s="66">
        <v>0</v>
      </c>
      <c r="O147" s="66">
        <v>0</v>
      </c>
      <c r="P147" s="66">
        <v>0</v>
      </c>
      <c r="Q147" s="66">
        <v>0</v>
      </c>
      <c r="R147" s="66">
        <v>0</v>
      </c>
      <c r="S147" s="66">
        <v>0</v>
      </c>
      <c r="T147" s="66">
        <v>0</v>
      </c>
      <c r="U147" s="66">
        <v>0</v>
      </c>
      <c r="V147" s="67">
        <f t="shared" si="12"/>
        <v>0</v>
      </c>
      <c r="W147" s="78" t="str">
        <f ca="1">IFERROR(IF(OFFSET(INDEX(#REF!,1,MATCH(#REF!,#REF!,0)),1,4)&gt;1,VLOOKUP($C147,#REF!,HLOOKUP(#REF!,#REF!,2,0),0),VLOOKUP($C147,#REF!,HLOOKUP(#REF!,#REF!,2,0)+1,0))," ")</f>
        <v xml:space="preserve"> </v>
      </c>
      <c r="X147" s="78" t="str">
        <f t="shared" ca="1" si="14"/>
        <v xml:space="preserve"> </v>
      </c>
      <c r="Y147" s="79" t="str">
        <f t="shared" ca="1" si="15"/>
        <v xml:space="preserve"> </v>
      </c>
      <c r="Z147" s="80" t="str">
        <f>IF(AND(C147&lt;&gt;" ",A148&lt;&gt;" ",C148&lt;&gt;" "),SUM($V$21:$V147)-SUM($Z$20:$Z146),IF(AND(C147&lt;&gt;" ",A148=" ",C148=" "),SUM($V$21:$V147)-SUM($Z$20:$Z146),IF(AND(C147=" ",C148=" ",A148=" ",C146&lt;&gt;" "),SUM($V$21:$V146)," ")))</f>
        <v xml:space="preserve"> </v>
      </c>
      <c r="AA147" s="81" t="str">
        <f>IF(AND(C147&lt;&gt;" ",A148&lt;&gt;" ",C148&lt;&gt;" "),SUM($Y$21:$Y147)-SUM($AA$20:$AA146),IF(AND(C147&lt;&gt;" ",A148=" ",C148=" "),SUM($Y$21:$Y147)-SUM($AA$20:$AA146),IF(AND(C147=" ",C148=" ",A148=" ",C146&lt;&gt;" "),SUM($Y$21:$Y146)," ")))</f>
        <v xml:space="preserve"> </v>
      </c>
      <c r="AD147" s="70" t="str">
        <f t="shared" si="13"/>
        <v xml:space="preserve"> </v>
      </c>
    </row>
    <row r="148" spans="1:30" ht="60" customHeight="1">
      <c r="A148" s="40" t="s">
        <v>34</v>
      </c>
      <c r="B148" s="59" t="s">
        <v>34</v>
      </c>
      <c r="C148" s="41" t="s">
        <v>34</v>
      </c>
      <c r="D148" s="41" t="s">
        <v>34</v>
      </c>
      <c r="E148" s="42" t="s">
        <v>34</v>
      </c>
      <c r="F148" s="15"/>
      <c r="G148" s="43" t="s">
        <v>34</v>
      </c>
      <c r="H148" s="43" t="s">
        <v>34</v>
      </c>
      <c r="I148" s="28" t="s">
        <v>34</v>
      </c>
      <c r="J148" s="66">
        <v>0</v>
      </c>
      <c r="K148" s="66">
        <v>0</v>
      </c>
      <c r="L148" s="66">
        <v>0</v>
      </c>
      <c r="M148" s="66">
        <v>0</v>
      </c>
      <c r="N148" s="66">
        <v>0</v>
      </c>
      <c r="O148" s="66">
        <v>0</v>
      </c>
      <c r="P148" s="66">
        <v>0</v>
      </c>
      <c r="Q148" s="66">
        <v>0</v>
      </c>
      <c r="R148" s="66">
        <v>0</v>
      </c>
      <c r="S148" s="66">
        <v>0</v>
      </c>
      <c r="T148" s="66">
        <v>0</v>
      </c>
      <c r="U148" s="66">
        <v>0</v>
      </c>
      <c r="V148" s="67">
        <f t="shared" si="12"/>
        <v>0</v>
      </c>
      <c r="W148" s="78" t="str">
        <f ca="1">IFERROR(IF(OFFSET(INDEX(#REF!,1,MATCH(#REF!,#REF!,0)),1,4)&gt;1,VLOOKUP($C148,#REF!,HLOOKUP(#REF!,#REF!,2,0),0),VLOOKUP($C148,#REF!,HLOOKUP(#REF!,#REF!,2,0)+1,0))," ")</f>
        <v xml:space="preserve"> </v>
      </c>
      <c r="X148" s="78" t="str">
        <f t="shared" ca="1" si="14"/>
        <v xml:space="preserve"> </v>
      </c>
      <c r="Y148" s="79" t="str">
        <f t="shared" ca="1" si="15"/>
        <v xml:space="preserve"> </v>
      </c>
      <c r="Z148" s="80" t="str">
        <f>IF(AND(C148&lt;&gt;" ",A149&lt;&gt;" ",C149&lt;&gt;" "),SUM($V$21:$V148)-SUM($Z$20:$Z147),IF(AND(C148&lt;&gt;" ",A149=" ",C149=" "),SUM($V$21:$V148)-SUM($Z$20:$Z147),IF(AND(C148=" ",C149=" ",A149=" ",C147&lt;&gt;" "),SUM($V$21:$V147)," ")))</f>
        <v xml:space="preserve"> </v>
      </c>
      <c r="AA148" s="81" t="str">
        <f>IF(AND(C148&lt;&gt;" ",A149&lt;&gt;" ",C149&lt;&gt;" "),SUM($Y$21:$Y148)-SUM($AA$20:$AA147),IF(AND(C148&lt;&gt;" ",A149=" ",C149=" "),SUM($Y$21:$Y148)-SUM($AA$20:$AA147),IF(AND(C148=" ",C149=" ",A149=" ",C147&lt;&gt;" "),SUM($Y$21:$Y147)," ")))</f>
        <v xml:space="preserve"> </v>
      </c>
      <c r="AD148" s="70" t="str">
        <f t="shared" si="13"/>
        <v xml:space="preserve"> </v>
      </c>
    </row>
    <row r="149" spans="1:30" ht="60" customHeight="1">
      <c r="A149" s="40" t="s">
        <v>34</v>
      </c>
      <c r="B149" s="59" t="s">
        <v>34</v>
      </c>
      <c r="C149" s="41" t="s">
        <v>34</v>
      </c>
      <c r="D149" s="41" t="s">
        <v>34</v>
      </c>
      <c r="E149" s="42" t="s">
        <v>34</v>
      </c>
      <c r="F149" s="15"/>
      <c r="G149" s="43" t="s">
        <v>34</v>
      </c>
      <c r="H149" s="43" t="s">
        <v>34</v>
      </c>
      <c r="I149" s="28" t="s">
        <v>34</v>
      </c>
      <c r="J149" s="66">
        <v>0</v>
      </c>
      <c r="K149" s="66">
        <v>0</v>
      </c>
      <c r="L149" s="66">
        <v>0</v>
      </c>
      <c r="M149" s="66">
        <v>0</v>
      </c>
      <c r="N149" s="66">
        <v>0</v>
      </c>
      <c r="O149" s="66">
        <v>0</v>
      </c>
      <c r="P149" s="66">
        <v>0</v>
      </c>
      <c r="Q149" s="66">
        <v>0</v>
      </c>
      <c r="R149" s="66">
        <v>0</v>
      </c>
      <c r="S149" s="66">
        <v>0</v>
      </c>
      <c r="T149" s="66">
        <v>0</v>
      </c>
      <c r="U149" s="66">
        <v>0</v>
      </c>
      <c r="V149" s="67">
        <f t="shared" si="12"/>
        <v>0</v>
      </c>
      <c r="W149" s="78" t="str">
        <f ca="1">IFERROR(IF(OFFSET(INDEX(#REF!,1,MATCH(#REF!,#REF!,0)),1,4)&gt;1,VLOOKUP($C149,#REF!,HLOOKUP(#REF!,#REF!,2,0),0),VLOOKUP($C149,#REF!,HLOOKUP(#REF!,#REF!,2,0)+1,0))," ")</f>
        <v xml:space="preserve"> </v>
      </c>
      <c r="X149" s="78" t="str">
        <f t="shared" ca="1" si="14"/>
        <v xml:space="preserve"> </v>
      </c>
      <c r="Y149" s="79" t="str">
        <f t="shared" ca="1" si="15"/>
        <v xml:space="preserve"> </v>
      </c>
      <c r="Z149" s="80" t="str">
        <f>IF(AND(C149&lt;&gt;" ",A150&lt;&gt;" ",C150&lt;&gt;" "),SUM($V$21:$V149)-SUM($Z$20:$Z148),IF(AND(C149&lt;&gt;" ",A150=" ",C150=" "),SUM($V$21:$V149)-SUM($Z$20:$Z148),IF(AND(C149=" ",C150=" ",A150=" ",C148&lt;&gt;" "),SUM($V$21:$V148)," ")))</f>
        <v xml:space="preserve"> </v>
      </c>
      <c r="AA149" s="81" t="str">
        <f>IF(AND(C149&lt;&gt;" ",A150&lt;&gt;" ",C150&lt;&gt;" "),SUM($Y$21:$Y149)-SUM($AA$20:$AA148),IF(AND(C149&lt;&gt;" ",A150=" ",C150=" "),SUM($Y$21:$Y149)-SUM($AA$20:$AA148),IF(AND(C149=" ",C150=" ",A150=" ",C148&lt;&gt;" "),SUM($Y$21:$Y148)," ")))</f>
        <v xml:space="preserve"> </v>
      </c>
      <c r="AD149" s="70" t="str">
        <f t="shared" si="13"/>
        <v xml:space="preserve"> </v>
      </c>
    </row>
  </sheetData>
  <dataConsolidate/>
  <conditionalFormatting sqref="A21">
    <cfRule type="expression" dxfId="293" priority="185">
      <formula>$A21="BNM"</formula>
    </cfRule>
    <cfRule type="expression" dxfId="292" priority="186">
      <formula>$A21="WB"</formula>
    </cfRule>
    <cfRule type="expression" dxfId="291" priority="187">
      <formula>$A21="TA"</formula>
    </cfRule>
    <cfRule type="expression" dxfId="290" priority="188">
      <formula>$A21="LYA"</formula>
    </cfRule>
    <cfRule type="expression" dxfId="289" priority="189">
      <formula>$A21="HC"</formula>
    </cfRule>
    <cfRule type="expression" dxfId="288" priority="190">
      <formula>$A21="GLOW"</formula>
    </cfRule>
    <cfRule type="expression" dxfId="287" priority="191">
      <formula>$A21="DNA"</formula>
    </cfRule>
    <cfRule type="expression" dxfId="286" priority="192">
      <formula>$A21="FNM"</formula>
    </cfRule>
    <cfRule type="expression" dxfId="285" priority="193">
      <formula>$A21="PNM"</formula>
    </cfRule>
    <cfRule type="expression" dxfId="284" priority="194">
      <formula>$A21="XYY"</formula>
    </cfRule>
  </conditionalFormatting>
  <conditionalFormatting sqref="A21 D21:D58 F21:G58 I21:I58 V21:X21 V22:W58">
    <cfRule type="expression" dxfId="283" priority="184">
      <formula>$A21&lt;&gt;" "</formula>
    </cfRule>
  </conditionalFormatting>
  <conditionalFormatting sqref="V21:V58">
    <cfRule type="expression" dxfId="282" priority="183">
      <formula>C21&lt;&gt;" "</formula>
    </cfRule>
  </conditionalFormatting>
  <conditionalFormatting sqref="Y22:Y57 AA22:AA57 D22:D58 F22:G58 I22:I58 V22:V58">
    <cfRule type="expression" dxfId="281" priority="182">
      <formula>AND($C22=" ",$C21&lt;&gt;" ")</formula>
    </cfRule>
  </conditionalFormatting>
  <conditionalFormatting sqref="A22:A58">
    <cfRule type="expression" dxfId="280" priority="172">
      <formula>$A22="BNM"</formula>
    </cfRule>
    <cfRule type="expression" dxfId="279" priority="173">
      <formula>$A22="WB"</formula>
    </cfRule>
    <cfRule type="expression" dxfId="278" priority="174">
      <formula>$A22="TA"</formula>
    </cfRule>
    <cfRule type="expression" dxfId="277" priority="175">
      <formula>$A22="LYA"</formula>
    </cfRule>
    <cfRule type="expression" dxfId="276" priority="176">
      <formula>$A22="HC"</formula>
    </cfRule>
    <cfRule type="expression" dxfId="275" priority="177">
      <formula>$A22="GLOW"</formula>
    </cfRule>
    <cfRule type="expression" dxfId="274" priority="178">
      <formula>$A22="DNA"</formula>
    </cfRule>
    <cfRule type="expression" dxfId="273" priority="179">
      <formula>$A22="FNM"</formula>
    </cfRule>
    <cfRule type="expression" dxfId="272" priority="180">
      <formula>$A22="PNM"</formula>
    </cfRule>
    <cfRule type="expression" dxfId="271" priority="181">
      <formula>$A22="XYY"</formula>
    </cfRule>
  </conditionalFormatting>
  <conditionalFormatting sqref="A22:A58 W22:X58">
    <cfRule type="expression" dxfId="270" priority="171">
      <formula>$A22&lt;&gt;" "</formula>
    </cfRule>
  </conditionalFormatting>
  <conditionalFormatting sqref="A22:A58 W22:X58">
    <cfRule type="expression" dxfId="269" priority="170">
      <formula>AND($C22=" ",$C21&lt;&gt;" ")</formula>
    </cfRule>
  </conditionalFormatting>
  <conditionalFormatting sqref="V21:V58">
    <cfRule type="expression" dxfId="268" priority="169">
      <formula>$C21=" "</formula>
    </cfRule>
  </conditionalFormatting>
  <conditionalFormatting sqref="AA58 Y58">
    <cfRule type="expression" dxfId="267" priority="168">
      <formula>$A58&lt;&gt;" "</formula>
    </cfRule>
  </conditionalFormatting>
  <conditionalFormatting sqref="AA58">
    <cfRule type="expression" dxfId="266" priority="167">
      <formula>AA58&lt;&gt;" "</formula>
    </cfRule>
  </conditionalFormatting>
  <conditionalFormatting sqref="AA58 Y58">
    <cfRule type="expression" dxfId="265" priority="166">
      <formula>AND($C58=" ",$C57&lt;&gt;" ")</formula>
    </cfRule>
  </conditionalFormatting>
  <conditionalFormatting sqref="Y58">
    <cfRule type="expression" dxfId="264" priority="165">
      <formula>$Y58="TOTAL"</formula>
    </cfRule>
  </conditionalFormatting>
  <conditionalFormatting sqref="AA58">
    <cfRule type="expression" dxfId="263" priority="164">
      <formula>$Y58="TOTAL"</formula>
    </cfRule>
  </conditionalFormatting>
  <conditionalFormatting sqref="Y21:Y58 AA21:AA58">
    <cfRule type="expression" dxfId="262" priority="163">
      <formula>$A21&lt;&gt;" "</formula>
    </cfRule>
  </conditionalFormatting>
  <conditionalFormatting sqref="AA21:AA58">
    <cfRule type="expression" dxfId="261" priority="162">
      <formula>AA21&lt;&gt;" "</formula>
    </cfRule>
  </conditionalFormatting>
  <conditionalFormatting sqref="Z21:Z58">
    <cfRule type="expression" dxfId="260" priority="161">
      <formula>$A21&lt;&gt;" "</formula>
    </cfRule>
  </conditionalFormatting>
  <conditionalFormatting sqref="Z21:Z58">
    <cfRule type="expression" dxfId="259" priority="160">
      <formula>Z21&lt;&gt;" "</formula>
    </cfRule>
  </conditionalFormatting>
  <conditionalFormatting sqref="Y21:Y58">
    <cfRule type="expression" dxfId="258" priority="159">
      <formula>$Y21="TOTAL"</formula>
    </cfRule>
  </conditionalFormatting>
  <conditionalFormatting sqref="Z21:AA58">
    <cfRule type="expression" dxfId="257" priority="158">
      <formula>$Y21="TOTAL"</formula>
    </cfRule>
  </conditionalFormatting>
  <conditionalFormatting sqref="A21 D21 G22:G58 F21:G21 I21 V21:AA21 Y22:AA58 W22:W58">
    <cfRule type="expression" dxfId="256" priority="195">
      <formula>AND($C21=" ",$C20&lt;&gt;" ")</formula>
    </cfRule>
  </conditionalFormatting>
  <conditionalFormatting sqref="B21:C58">
    <cfRule type="expression" dxfId="255" priority="153">
      <formula>$A21&lt;&gt;" "</formula>
    </cfRule>
  </conditionalFormatting>
  <conditionalFormatting sqref="B21:C58">
    <cfRule type="expression" dxfId="254" priority="154">
      <formula>AND($C21=" ",$C20&lt;&gt;" ")</formula>
    </cfRule>
  </conditionalFormatting>
  <conditionalFormatting sqref="I11:I15">
    <cfRule type="expression" dxfId="253" priority="196">
      <formula>$I11="BNM"</formula>
    </cfRule>
    <cfRule type="expression" dxfId="252" priority="197">
      <formula>$I11="WB"</formula>
    </cfRule>
    <cfRule type="expression" dxfId="251" priority="198">
      <formula>$I11="TA"</formula>
    </cfRule>
    <cfRule type="expression" dxfId="250" priority="199">
      <formula>$I11="LYA"</formula>
    </cfRule>
    <cfRule type="expression" dxfId="249" priority="200">
      <formula>$I11="HC"</formula>
    </cfRule>
    <cfRule type="expression" dxfId="248" priority="201">
      <formula>$I11="GLOW"</formula>
    </cfRule>
    <cfRule type="expression" dxfId="247" priority="202">
      <formula>$I11="DNA"</formula>
    </cfRule>
    <cfRule type="expression" dxfId="246" priority="203">
      <formula>$I11="FNM"</formula>
    </cfRule>
    <cfRule type="expression" dxfId="245" priority="204">
      <formula>$I11="PNM"</formula>
    </cfRule>
    <cfRule type="expression" dxfId="244" priority="205">
      <formula>$I11="XYY"</formula>
    </cfRule>
  </conditionalFormatting>
  <conditionalFormatting sqref="H21:H58">
    <cfRule type="expression" dxfId="243" priority="152">
      <formula>$A21&lt;&gt;" "</formula>
    </cfRule>
  </conditionalFormatting>
  <conditionalFormatting sqref="H21:H58">
    <cfRule type="expression" dxfId="242" priority="151">
      <formula>AND($C21=" ",$C20&lt;&gt;" ")</formula>
    </cfRule>
  </conditionalFormatting>
  <conditionalFormatting sqref="AA21:AA58 W21:Y58">
    <cfRule type="expression" dxfId="241" priority="155">
      <formula>$D$4="BIRCHBOX EU"</formula>
    </cfRule>
    <cfRule type="expression" dxfId="240" priority="156">
      <formula>$D$4="SEPHORA EU"</formula>
    </cfRule>
    <cfRule type="expression" dxfId="239" priority="157">
      <formula>$D$4="CANADA"</formula>
    </cfRule>
  </conditionalFormatting>
  <conditionalFormatting sqref="E21:E58">
    <cfRule type="expression" dxfId="238" priority="150">
      <formula>$A21&lt;&gt;" "</formula>
    </cfRule>
  </conditionalFormatting>
  <conditionalFormatting sqref="E21:E58">
    <cfRule type="expression" dxfId="237" priority="149">
      <formula>AND($C21=" ",$C20&lt;&gt;" ")</formula>
    </cfRule>
  </conditionalFormatting>
  <conditionalFormatting sqref="J21:U149">
    <cfRule type="expression" dxfId="236" priority="9">
      <formula>$C21=" "</formula>
    </cfRule>
  </conditionalFormatting>
  <conditionalFormatting sqref="J21:U149">
    <cfRule type="expression" dxfId="235" priority="146">
      <formula>AND($C21=" ",$C20&lt;&gt;" ")</formula>
    </cfRule>
  </conditionalFormatting>
  <conditionalFormatting sqref="J21:U149">
    <cfRule type="expression" dxfId="234" priority="148">
      <formula>AND($C21=" ",$C20&lt;&gt;" ")</formula>
    </cfRule>
  </conditionalFormatting>
  <conditionalFormatting sqref="D59:D149 F59:G149 I59:I149 V59:W149">
    <cfRule type="expression" dxfId="233" priority="52">
      <formula>$A59&lt;&gt;" "</formula>
    </cfRule>
  </conditionalFormatting>
  <conditionalFormatting sqref="D59:D149 F59:G149 I59:I149 V59:V149">
    <cfRule type="expression" dxfId="232" priority="50">
      <formula>AND($C59=" ",$C58&lt;&gt;" ")</formula>
    </cfRule>
  </conditionalFormatting>
  <conditionalFormatting sqref="A59:A149">
    <cfRule type="expression" dxfId="231" priority="40">
      <formula>$A59="BNM"</formula>
    </cfRule>
    <cfRule type="expression" dxfId="230" priority="41">
      <formula>$A59="WB"</formula>
    </cfRule>
    <cfRule type="expression" dxfId="229" priority="42">
      <formula>$A59="TA"</formula>
    </cfRule>
    <cfRule type="expression" dxfId="228" priority="43">
      <formula>$A59="LYA"</formula>
    </cfRule>
    <cfRule type="expression" dxfId="227" priority="44">
      <formula>$A59="HC"</formula>
    </cfRule>
    <cfRule type="expression" dxfId="226" priority="45">
      <formula>$A59="GLOW"</formula>
    </cfRule>
    <cfRule type="expression" dxfId="225" priority="46">
      <formula>$A59="DNA"</formula>
    </cfRule>
    <cfRule type="expression" dxfId="224" priority="47">
      <formula>$A59="FNM"</formula>
    </cfRule>
    <cfRule type="expression" dxfId="223" priority="48">
      <formula>$A59="PNM"</formula>
    </cfRule>
    <cfRule type="expression" dxfId="222" priority="49">
      <formula>$A59="XYY"</formula>
    </cfRule>
  </conditionalFormatting>
  <conditionalFormatting sqref="A59:A149 W59:X149">
    <cfRule type="expression" dxfId="221" priority="39">
      <formula>$A59&lt;&gt;" "</formula>
    </cfRule>
  </conditionalFormatting>
  <conditionalFormatting sqref="A59:A149 W59:X149">
    <cfRule type="expression" dxfId="220" priority="38">
      <formula>AND($C59=" ",$C58&lt;&gt;" ")</formula>
    </cfRule>
  </conditionalFormatting>
  <conditionalFormatting sqref="G59:G149 Y59:AA149 W59:W149">
    <cfRule type="expression" dxfId="219" priority="53">
      <formula>AND($C59=" ",$C58&lt;&gt;" ")</formula>
    </cfRule>
  </conditionalFormatting>
  <conditionalFormatting sqref="B59:C149">
    <cfRule type="expression" dxfId="218" priority="21">
      <formula>$A59&lt;&gt;" "</formula>
    </cfRule>
  </conditionalFormatting>
  <conditionalFormatting sqref="B59:C149">
    <cfRule type="expression" dxfId="217" priority="22">
      <formula>AND($C59=" ",$C58&lt;&gt;" ")</formula>
    </cfRule>
  </conditionalFormatting>
  <conditionalFormatting sqref="H59:H149">
    <cfRule type="expression" dxfId="216" priority="20">
      <formula>$A59&lt;&gt;" "</formula>
    </cfRule>
  </conditionalFormatting>
  <conditionalFormatting sqref="H59:H149">
    <cfRule type="expression" dxfId="215" priority="19">
      <formula>AND($C59=" ",$C58&lt;&gt;" ")</formula>
    </cfRule>
  </conditionalFormatting>
  <conditionalFormatting sqref="E59:E149">
    <cfRule type="expression" dxfId="214" priority="18">
      <formula>$A59&lt;&gt;" "</formula>
    </cfRule>
  </conditionalFormatting>
  <conditionalFormatting sqref="E59:E149">
    <cfRule type="expression" dxfId="213" priority="17">
      <formula>AND($C59=" ",$C58&lt;&gt;" ")</formula>
    </cfRule>
  </conditionalFormatting>
  <conditionalFormatting sqref="V59:V149">
    <cfRule type="expression" dxfId="212" priority="51">
      <formula>C59&lt;&gt;" "</formula>
    </cfRule>
  </conditionalFormatting>
  <conditionalFormatting sqref="V59:V149">
    <cfRule type="expression" dxfId="211" priority="37">
      <formula>$C59=" "</formula>
    </cfRule>
  </conditionalFormatting>
  <conditionalFormatting sqref="AA59:AA149 Y59:Y149">
    <cfRule type="expression" dxfId="210" priority="36">
      <formula>$A59&lt;&gt;" "</formula>
    </cfRule>
  </conditionalFormatting>
  <conditionalFormatting sqref="AA59:AA149">
    <cfRule type="expression" dxfId="209" priority="35">
      <formula>AA59&lt;&gt;" "</formula>
    </cfRule>
  </conditionalFormatting>
  <conditionalFormatting sqref="AA59:AA149 Y59:Y149">
    <cfRule type="expression" dxfId="208" priority="34">
      <formula>AND($C59=" ",$C58&lt;&gt;" ")</formula>
    </cfRule>
  </conditionalFormatting>
  <conditionalFormatting sqref="Y59:Y149">
    <cfRule type="expression" dxfId="207" priority="33">
      <formula>$Y59="TOTAL"</formula>
    </cfRule>
  </conditionalFormatting>
  <conditionalFormatting sqref="AA59:AA149">
    <cfRule type="expression" dxfId="206" priority="32">
      <formula>$Y59="TOTAL"</formula>
    </cfRule>
  </conditionalFormatting>
  <conditionalFormatting sqref="Y59:Y149 AA59:AA149">
    <cfRule type="expression" dxfId="205" priority="31">
      <formula>$A59&lt;&gt;" "</formula>
    </cfRule>
  </conditionalFormatting>
  <conditionalFormatting sqref="AA59:AA149">
    <cfRule type="expression" dxfId="204" priority="30">
      <formula>AA59&lt;&gt;" "</formula>
    </cfRule>
  </conditionalFormatting>
  <conditionalFormatting sqref="Z59:Z149">
    <cfRule type="expression" dxfId="203" priority="29">
      <formula>$A59&lt;&gt;" "</formula>
    </cfRule>
  </conditionalFormatting>
  <conditionalFormatting sqref="Z59:Z149">
    <cfRule type="expression" dxfId="202" priority="28">
      <formula>Z59&lt;&gt;" "</formula>
    </cfRule>
  </conditionalFormatting>
  <conditionalFormatting sqref="Y59:Y149">
    <cfRule type="expression" dxfId="201" priority="27">
      <formula>$Y59="TOTAL"</formula>
    </cfRule>
  </conditionalFormatting>
  <conditionalFormatting sqref="Z59:AA149">
    <cfRule type="expression" dxfId="200" priority="26">
      <formula>$Y59="TOTAL"</formula>
    </cfRule>
  </conditionalFormatting>
  <conditionalFormatting sqref="AA59:AA149 W59:Y149">
    <cfRule type="expression" dxfId="199" priority="23">
      <formula>$D$4="BIRCHBOX EU"</formula>
    </cfRule>
    <cfRule type="expression" dxfId="198" priority="24">
      <formula>$D$4="SEPHORA EU"</formula>
    </cfRule>
    <cfRule type="expression" dxfId="197" priority="25">
      <formula>$D$4="CANADA"</formula>
    </cfRule>
  </conditionalFormatting>
  <conditionalFormatting sqref="J21:U149">
    <cfRule type="expression" dxfId="196" priority="7">
      <formula>INDEX(#REF!,MATCH($C21,#REF!,0),MATCH($D$4,#REF!,0)+J$18)&lt;0</formula>
    </cfRule>
  </conditionalFormatting>
  <dataValidations count="2">
    <dataValidation type="custom" showInputMessage="1" showErrorMessage="1" errorTitle="SKUs Per Conditioning Box (SPCB)" error="Please adjuste your total units number by a multiple of the SPCB_x000a_" sqref="V21:V149">
      <formula1>MOD(V21,H21)=0</formula1>
    </dataValidation>
    <dataValidation type="custom" allowBlank="1" showInputMessage="1" showErrorMessage="1" errorTitle="SKUs Per Conditioning Box (SPCB)" error="Please adjuste your total units number by a multiple of the SPCB" sqref="J21:U66">
      <formula1>MOD(J21,$H21)=0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1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0657" r:id="rId4" name="Button 1">
              <controlPr defaultSize="0" print="0" autoFill="0" autoPict="0" macro="[0]!RetailFC">
                <anchor moveWithCells="1" sizeWithCells="1">
                  <from>
                    <xdr:col>24</xdr:col>
                    <xdr:colOff>965200</xdr:colOff>
                    <xdr:row>10</xdr:row>
                    <xdr:rowOff>711200</xdr:rowOff>
                  </from>
                  <to>
                    <xdr:col>26</xdr:col>
                    <xdr:colOff>2463800</xdr:colOff>
                    <xdr:row>13</xdr:row>
                    <xdr:rowOff>482600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0658" r:id="rId5" name="Button 2">
              <controlPr defaultSize="0" print="0" autoFill="0" autoPict="0" macro="[0]!RetailFC2">
                <anchor moveWithCells="1" sizeWithCells="1">
                  <from>
                    <xdr:col>24</xdr:col>
                    <xdr:colOff>1041400</xdr:colOff>
                    <xdr:row>14</xdr:row>
                    <xdr:rowOff>406400</xdr:rowOff>
                  </from>
                  <to>
                    <xdr:col>26</xdr:col>
                    <xdr:colOff>2438400</xdr:colOff>
                    <xdr:row>17</xdr:row>
                    <xdr:rowOff>25400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EE7D91DF-9D42-4B22-AE7C-9B584D150B23}">
            <xm:f>AND(J21&lt;&gt;'INTERNAL RETAIL FC COPY'!J21,$A21&lt;&gt;" ")</xm:f>
            <x14:dxf>
              <fill>
                <patternFill>
                  <bgColor rgb="FFFFC000"/>
                </patternFill>
              </fill>
              <border>
                <top style="thin">
                  <color auto="1"/>
                </top>
                <vertical/>
                <horizontal/>
              </border>
            </x14:dxf>
          </x14:cfRule>
          <x14:cfRule type="expression" priority="3" id="{371DEB5C-EED2-4E06-9783-92CE03D5AD81}">
            <xm:f>AND(INDEX(#REF!,MATCH($C21,#REF!,0),MATCH($D$4,#REF!,0)+J$18)&gt;0,J21='INTERNAL RETAIL FC COPY'!J21,$A21&lt;&gt;" ")</xm:f>
            <x14:dxf>
              <fill>
                <patternFill>
                  <bgColor theme="9" tint="0.39994506668294322"/>
                </patternFill>
              </fill>
              <border>
                <top style="thin">
                  <color auto="1"/>
                </top>
                <vertical/>
                <horizontal/>
              </border>
            </x14:dxf>
          </x14:cfRule>
          <x14:cfRule type="expression" priority="4" id="{F23F844A-690D-41EB-86E9-FF5581FEEFB7}">
            <xm:f>J21&lt;&gt;'INTERNAL RETAIL FC COPY'!J21</xm:f>
            <x14:dxf>
              <fill>
                <patternFill>
                  <bgColor rgb="FFFFC000"/>
                </patternFill>
              </fill>
            </x14:dxf>
          </x14:cfRule>
          <x14:cfRule type="expression" priority="6" id="{833A5CFC-8016-41D1-997B-C2778D835088}">
            <xm:f>AND(INDEX(#REF!,MATCH($C21,#REF!,0),MATCH($D$4,#REF!,0)+J$18)&gt;0,J21='INTERNAL RETAIL FC COPY'!J21,$A21=" ")</xm:f>
            <x14:dxf>
              <fill>
                <patternFill>
                  <bgColor theme="9" tint="0.39994506668294322"/>
                </patternFill>
              </fill>
            </x14:dxf>
          </x14:cfRule>
          <xm:sqref>J21:U149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'Customer Name'!$B$6:$B$83</xm:f>
          </x14:formula1>
          <xm:sqref>D4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8">
    <tabColor rgb="FFFFC000"/>
    <pageSetUpPr fitToPage="1"/>
  </sheetPr>
  <dimension ref="A1:AE149"/>
  <sheetViews>
    <sheetView showGridLines="0" zoomScale="25" zoomScaleNormal="25" zoomScaleSheetLayoutView="25" zoomScalePageLayoutView="55" workbookViewId="0">
      <pane ySplit="19" topLeftCell="A23" activePane="bottomLeft" state="frozen"/>
      <selection pane="bottomLeft" activeCell="D4" sqref="D4"/>
    </sheetView>
  </sheetViews>
  <sheetFormatPr baseColWidth="10" defaultColWidth="10.81640625" defaultRowHeight="25" outlineLevelRow="1"/>
  <cols>
    <col min="1" max="1" width="17.54296875" style="11" customWidth="1"/>
    <col min="2" max="2" width="11.453125" style="11" customWidth="1"/>
    <col min="3" max="3" width="31.26953125" style="34" customWidth="1"/>
    <col min="4" max="4" width="34.453125" style="17" customWidth="1"/>
    <col min="5" max="5" width="117.90625" style="11" customWidth="1"/>
    <col min="6" max="6" width="39.1796875" style="18" customWidth="1"/>
    <col min="7" max="7" width="26.1796875" style="18" customWidth="1"/>
    <col min="8" max="8" width="18" style="18" customWidth="1"/>
    <col min="9" max="21" width="27.1796875" style="18" customWidth="1"/>
    <col min="22" max="22" width="28.1796875" style="18" customWidth="1"/>
    <col min="23" max="23" width="23.453125" style="19" customWidth="1"/>
    <col min="24" max="24" width="20.26953125" style="16" customWidth="1"/>
    <col min="25" max="25" width="27.54296875" style="18" customWidth="1"/>
    <col min="26" max="26" width="20.453125" style="11" customWidth="1"/>
    <col min="27" max="27" width="35.453125" style="11" customWidth="1"/>
    <col min="28" max="30" width="10.81640625" style="11"/>
    <col min="31" max="31" width="10.81640625" style="11" customWidth="1"/>
    <col min="32" max="16384" width="10.81640625" style="11"/>
  </cols>
  <sheetData>
    <row r="1" spans="1:31" s="9" customFormat="1" ht="60" customHeight="1">
      <c r="C1" s="20"/>
      <c r="D1" s="20" t="s">
        <v>120</v>
      </c>
      <c r="E1" s="10"/>
      <c r="F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10"/>
      <c r="X1" s="10"/>
      <c r="Y1" s="21"/>
      <c r="AE1" s="21"/>
    </row>
    <row r="2" spans="1:31" ht="60" customHeight="1" thickBot="1">
      <c r="A2" s="12"/>
      <c r="B2" s="12" t="s">
        <v>75</v>
      </c>
      <c r="C2" s="22">
        <v>13</v>
      </c>
      <c r="D2" s="23">
        <v>13</v>
      </c>
      <c r="E2" s="13">
        <v>13</v>
      </c>
      <c r="F2" s="24">
        <v>13</v>
      </c>
      <c r="G2" s="24">
        <v>13</v>
      </c>
      <c r="H2" s="24">
        <v>13</v>
      </c>
      <c r="I2" s="24">
        <v>13</v>
      </c>
      <c r="J2" s="24">
        <v>13</v>
      </c>
      <c r="K2" s="24">
        <v>13</v>
      </c>
      <c r="L2" s="24">
        <v>13</v>
      </c>
      <c r="M2" s="24">
        <v>13</v>
      </c>
      <c r="N2" s="24">
        <v>13</v>
      </c>
      <c r="O2" s="24"/>
      <c r="P2" s="24"/>
      <c r="Q2" s="24"/>
      <c r="R2" s="24"/>
      <c r="S2" s="24"/>
      <c r="T2" s="24"/>
      <c r="U2" s="24"/>
      <c r="V2" s="24"/>
      <c r="W2" s="13"/>
      <c r="X2" s="14"/>
      <c r="Y2" s="25"/>
      <c r="Z2" s="14"/>
      <c r="AA2" s="14"/>
    </row>
    <row r="3" spans="1:31" ht="25.5" thickTop="1">
      <c r="C3" s="26"/>
      <c r="D3" s="26"/>
      <c r="E3" s="27"/>
      <c r="F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30"/>
      <c r="X3" s="15"/>
      <c r="Y3" s="31"/>
    </row>
    <row r="4" spans="1:31" ht="30" customHeight="1">
      <c r="C4" s="32" t="s">
        <v>113</v>
      </c>
      <c r="D4" s="82" t="s">
        <v>138</v>
      </c>
      <c r="E4" s="83"/>
      <c r="I4" s="33" t="s">
        <v>30</v>
      </c>
      <c r="J4" s="46" t="e">
        <f>VLOOKUP(#REF!,'Customer Name'!$B$6:$C$99,2,0)</f>
        <v>#REF!</v>
      </c>
      <c r="K4" s="46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31"/>
    </row>
    <row r="5" spans="1:31" ht="16.5" customHeight="1">
      <c r="D5" s="34"/>
    </row>
    <row r="6" spans="1:31" ht="60" customHeight="1">
      <c r="D6" s="34"/>
    </row>
    <row r="7" spans="1:31" ht="60" customHeight="1">
      <c r="D7" s="34"/>
    </row>
    <row r="8" spans="1:31" ht="60" customHeight="1">
      <c r="C8" s="11"/>
      <c r="D8" s="11"/>
      <c r="E8" s="17"/>
      <c r="F8" s="11"/>
    </row>
    <row r="9" spans="1:31" ht="60" customHeight="1">
      <c r="C9" s="11"/>
      <c r="D9" s="11"/>
      <c r="F9" s="11"/>
      <c r="I9" s="47">
        <f>VLOOKUP($D$4,'Customer Name'!$B$6:$F$99,5,0)</f>
        <v>0</v>
      </c>
      <c r="J9" s="48" t="str">
        <f ca="1">IFERROR(J17/SUM($J$17:$U$17)," ")</f>
        <v xml:space="preserve"> </v>
      </c>
      <c r="K9" s="48" t="str">
        <f t="shared" ref="K9:U9" ca="1" si="0">IFERROR(K17/SUM($J$17:$U$17)," ")</f>
        <v xml:space="preserve"> </v>
      </c>
      <c r="L9" s="48" t="str">
        <f t="shared" ca="1" si="0"/>
        <v xml:space="preserve"> </v>
      </c>
      <c r="M9" s="48" t="str">
        <f t="shared" ca="1" si="0"/>
        <v xml:space="preserve"> </v>
      </c>
      <c r="N9" s="48" t="str">
        <f t="shared" ca="1" si="0"/>
        <v xml:space="preserve"> </v>
      </c>
      <c r="O9" s="48" t="str">
        <f t="shared" ca="1" si="0"/>
        <v xml:space="preserve"> </v>
      </c>
      <c r="P9" s="48" t="str">
        <f t="shared" ca="1" si="0"/>
        <v xml:space="preserve"> </v>
      </c>
      <c r="Q9" s="48" t="str">
        <f t="shared" ca="1" si="0"/>
        <v xml:space="preserve"> </v>
      </c>
      <c r="R9" s="48" t="str">
        <f t="shared" ca="1" si="0"/>
        <v xml:space="preserve"> </v>
      </c>
      <c r="S9" s="48" t="str">
        <f t="shared" ca="1" si="0"/>
        <v xml:space="preserve"> </v>
      </c>
      <c r="T9" s="48" t="str">
        <f t="shared" ca="1" si="0"/>
        <v xml:space="preserve"> </v>
      </c>
      <c r="U9" s="48" t="str">
        <f t="shared" ca="1" si="0"/>
        <v xml:space="preserve"> </v>
      </c>
      <c r="V9" s="49"/>
    </row>
    <row r="10" spans="1:31" ht="60" customHeight="1">
      <c r="C10" s="11"/>
      <c r="D10" s="11"/>
      <c r="F10" s="11"/>
      <c r="I10" s="35" t="s">
        <v>31</v>
      </c>
      <c r="J10" s="39" t="s">
        <v>121</v>
      </c>
      <c r="K10" s="39" t="s">
        <v>122</v>
      </c>
      <c r="L10" s="39" t="s">
        <v>123</v>
      </c>
      <c r="M10" s="39" t="s">
        <v>124</v>
      </c>
      <c r="N10" s="39" t="s">
        <v>125</v>
      </c>
      <c r="O10" s="39" t="s">
        <v>126</v>
      </c>
      <c r="P10" s="39" t="s">
        <v>127</v>
      </c>
      <c r="Q10" s="39" t="s">
        <v>128</v>
      </c>
      <c r="R10" s="39" t="s">
        <v>129</v>
      </c>
      <c r="S10" s="39" t="s">
        <v>130</v>
      </c>
      <c r="T10" s="39" t="s">
        <v>131</v>
      </c>
      <c r="U10" s="39" t="s">
        <v>132</v>
      </c>
      <c r="V10" s="39" t="s">
        <v>133</v>
      </c>
    </row>
    <row r="11" spans="1:31" ht="60" customHeight="1">
      <c r="C11" s="11"/>
      <c r="D11" s="11"/>
      <c r="F11" s="11"/>
      <c r="I11" s="40" t="s">
        <v>4</v>
      </c>
      <c r="J11" s="50">
        <f t="shared" ref="J11:U15" ca="1" si="1">IFERROR(SUMPRODUCT((line_retail=$I11)*(unit_price_retail),(month_retail))/1000,0)</f>
        <v>0</v>
      </c>
      <c r="K11" s="50">
        <f t="shared" ca="1" si="1"/>
        <v>0</v>
      </c>
      <c r="L11" s="50">
        <f t="shared" ca="1" si="1"/>
        <v>0</v>
      </c>
      <c r="M11" s="50">
        <f t="shared" ca="1" si="1"/>
        <v>0</v>
      </c>
      <c r="N11" s="50">
        <f t="shared" ca="1" si="1"/>
        <v>0</v>
      </c>
      <c r="O11" s="50">
        <f t="shared" ca="1" si="1"/>
        <v>0</v>
      </c>
      <c r="P11" s="50">
        <f t="shared" ca="1" si="1"/>
        <v>0</v>
      </c>
      <c r="Q11" s="50">
        <f t="shared" ca="1" si="1"/>
        <v>0</v>
      </c>
      <c r="R11" s="50">
        <f t="shared" ca="1" si="1"/>
        <v>0</v>
      </c>
      <c r="S11" s="50">
        <f t="shared" ca="1" si="1"/>
        <v>0</v>
      </c>
      <c r="T11" s="50">
        <f t="shared" ca="1" si="1"/>
        <v>0</v>
      </c>
      <c r="U11" s="50">
        <f t="shared" ca="1" si="1"/>
        <v>0</v>
      </c>
      <c r="V11" s="51">
        <f t="shared" ref="V11:V16" ca="1" si="2">SUM(J11:U11)</f>
        <v>0</v>
      </c>
      <c r="W11" s="18"/>
      <c r="X11" s="18"/>
    </row>
    <row r="12" spans="1:31" ht="60" customHeight="1">
      <c r="D12" s="34"/>
      <c r="E12" s="17"/>
      <c r="F12" s="11"/>
      <c r="I12" s="40" t="s">
        <v>1</v>
      </c>
      <c r="J12" s="50">
        <f t="shared" ca="1" si="1"/>
        <v>0</v>
      </c>
      <c r="K12" s="50">
        <f t="shared" ca="1" si="1"/>
        <v>0</v>
      </c>
      <c r="L12" s="50">
        <f t="shared" ca="1" si="1"/>
        <v>0</v>
      </c>
      <c r="M12" s="50">
        <f t="shared" ca="1" si="1"/>
        <v>0</v>
      </c>
      <c r="N12" s="50">
        <f t="shared" ca="1" si="1"/>
        <v>0</v>
      </c>
      <c r="O12" s="50">
        <f t="shared" ca="1" si="1"/>
        <v>0</v>
      </c>
      <c r="P12" s="50">
        <f t="shared" ca="1" si="1"/>
        <v>0</v>
      </c>
      <c r="Q12" s="50">
        <f t="shared" ca="1" si="1"/>
        <v>0</v>
      </c>
      <c r="R12" s="50">
        <f t="shared" ca="1" si="1"/>
        <v>0</v>
      </c>
      <c r="S12" s="50">
        <f t="shared" ca="1" si="1"/>
        <v>0</v>
      </c>
      <c r="T12" s="50">
        <f t="shared" ca="1" si="1"/>
        <v>0</v>
      </c>
      <c r="U12" s="50">
        <f t="shared" ca="1" si="1"/>
        <v>0</v>
      </c>
      <c r="V12" s="51">
        <f t="shared" ca="1" si="2"/>
        <v>0</v>
      </c>
      <c r="W12" s="18"/>
      <c r="X12" s="18"/>
    </row>
    <row r="13" spans="1:31" ht="60" customHeight="1">
      <c r="D13" s="34"/>
      <c r="E13" s="17"/>
      <c r="F13" s="11"/>
      <c r="G13" s="52"/>
      <c r="H13" s="52"/>
      <c r="I13" s="40" t="s">
        <v>3</v>
      </c>
      <c r="J13" s="50">
        <f t="shared" ca="1" si="1"/>
        <v>0</v>
      </c>
      <c r="K13" s="50">
        <f t="shared" ca="1" si="1"/>
        <v>0</v>
      </c>
      <c r="L13" s="50">
        <f t="shared" ca="1" si="1"/>
        <v>0</v>
      </c>
      <c r="M13" s="50">
        <f t="shared" ca="1" si="1"/>
        <v>0</v>
      </c>
      <c r="N13" s="50">
        <f t="shared" ca="1" si="1"/>
        <v>0</v>
      </c>
      <c r="O13" s="50">
        <f t="shared" ca="1" si="1"/>
        <v>0</v>
      </c>
      <c r="P13" s="50">
        <f t="shared" ca="1" si="1"/>
        <v>0</v>
      </c>
      <c r="Q13" s="50">
        <f t="shared" ca="1" si="1"/>
        <v>0</v>
      </c>
      <c r="R13" s="50">
        <f t="shared" ca="1" si="1"/>
        <v>0</v>
      </c>
      <c r="S13" s="50">
        <f t="shared" ca="1" si="1"/>
        <v>0</v>
      </c>
      <c r="T13" s="50">
        <f t="shared" ca="1" si="1"/>
        <v>0</v>
      </c>
      <c r="U13" s="50">
        <f t="shared" ca="1" si="1"/>
        <v>0</v>
      </c>
      <c r="V13" s="51">
        <f t="shared" ca="1" si="2"/>
        <v>0</v>
      </c>
      <c r="W13" s="18"/>
      <c r="X13" s="18"/>
    </row>
    <row r="14" spans="1:31" ht="60" customHeight="1">
      <c r="D14" s="34"/>
      <c r="E14" s="17"/>
      <c r="F14" s="11"/>
      <c r="G14" s="53"/>
      <c r="H14" s="53"/>
      <c r="I14" s="40" t="s">
        <v>5</v>
      </c>
      <c r="J14" s="50">
        <f t="shared" ca="1" si="1"/>
        <v>0</v>
      </c>
      <c r="K14" s="50">
        <f t="shared" ca="1" si="1"/>
        <v>0</v>
      </c>
      <c r="L14" s="50">
        <f t="shared" ca="1" si="1"/>
        <v>0</v>
      </c>
      <c r="M14" s="50">
        <f t="shared" ca="1" si="1"/>
        <v>0</v>
      </c>
      <c r="N14" s="50">
        <f t="shared" ca="1" si="1"/>
        <v>0</v>
      </c>
      <c r="O14" s="50">
        <f t="shared" ca="1" si="1"/>
        <v>0</v>
      </c>
      <c r="P14" s="50">
        <f t="shared" ca="1" si="1"/>
        <v>0</v>
      </c>
      <c r="Q14" s="50">
        <f t="shared" ca="1" si="1"/>
        <v>0</v>
      </c>
      <c r="R14" s="50">
        <f t="shared" ca="1" si="1"/>
        <v>0</v>
      </c>
      <c r="S14" s="50">
        <f t="shared" ca="1" si="1"/>
        <v>0</v>
      </c>
      <c r="T14" s="50">
        <f t="shared" ca="1" si="1"/>
        <v>0</v>
      </c>
      <c r="U14" s="50">
        <f t="shared" ca="1" si="1"/>
        <v>0</v>
      </c>
      <c r="V14" s="51">
        <f t="shared" ca="1" si="2"/>
        <v>0</v>
      </c>
      <c r="W14" s="18"/>
      <c r="X14" s="18"/>
    </row>
    <row r="15" spans="1:31" ht="60" customHeight="1" outlineLevel="1">
      <c r="D15" s="34"/>
      <c r="E15" s="17"/>
      <c r="F15" s="11"/>
      <c r="G15" s="53"/>
      <c r="H15" s="53"/>
      <c r="I15" s="40" t="s">
        <v>2</v>
      </c>
      <c r="J15" s="50">
        <f t="shared" ca="1" si="1"/>
        <v>0</v>
      </c>
      <c r="K15" s="50">
        <f t="shared" ca="1" si="1"/>
        <v>0</v>
      </c>
      <c r="L15" s="50">
        <f t="shared" ca="1" si="1"/>
        <v>0</v>
      </c>
      <c r="M15" s="50">
        <f t="shared" ca="1" si="1"/>
        <v>0</v>
      </c>
      <c r="N15" s="50">
        <f t="shared" ca="1" si="1"/>
        <v>0</v>
      </c>
      <c r="O15" s="50">
        <f t="shared" ca="1" si="1"/>
        <v>0</v>
      </c>
      <c r="P15" s="50">
        <f t="shared" ca="1" si="1"/>
        <v>0</v>
      </c>
      <c r="Q15" s="50">
        <f t="shared" ca="1" si="1"/>
        <v>0</v>
      </c>
      <c r="R15" s="50">
        <f t="shared" ca="1" si="1"/>
        <v>0</v>
      </c>
      <c r="S15" s="50">
        <f t="shared" ca="1" si="1"/>
        <v>0</v>
      </c>
      <c r="T15" s="50">
        <f t="shared" ca="1" si="1"/>
        <v>0</v>
      </c>
      <c r="U15" s="50">
        <f t="shared" ca="1" si="1"/>
        <v>0</v>
      </c>
      <c r="V15" s="51">
        <f t="shared" ca="1" si="2"/>
        <v>0</v>
      </c>
      <c r="W15" s="18"/>
      <c r="X15" s="18"/>
    </row>
    <row r="16" spans="1:31" ht="60" customHeight="1">
      <c r="D16" s="34"/>
      <c r="E16" s="17"/>
      <c r="F16" s="11"/>
      <c r="G16" s="53"/>
      <c r="H16" s="53"/>
      <c r="I16" s="54" t="s">
        <v>33</v>
      </c>
      <c r="J16" s="50">
        <f ca="1">IFERROR(SUMPRODUCT((unit_price_retail),(month_retail))/1000,0)-SUM(J11:J15)</f>
        <v>0</v>
      </c>
      <c r="K16" s="50">
        <f t="shared" ref="K16:U16" ca="1" si="3">IFERROR(SUMPRODUCT((unit_price_retail),(month_retail))/1000,0)-SUM(K11:K15)</f>
        <v>0</v>
      </c>
      <c r="L16" s="50">
        <f t="shared" ca="1" si="3"/>
        <v>0</v>
      </c>
      <c r="M16" s="50">
        <f t="shared" ca="1" si="3"/>
        <v>0</v>
      </c>
      <c r="N16" s="50">
        <f t="shared" ca="1" si="3"/>
        <v>0</v>
      </c>
      <c r="O16" s="50">
        <f t="shared" ca="1" si="3"/>
        <v>0</v>
      </c>
      <c r="P16" s="50">
        <f t="shared" ca="1" si="3"/>
        <v>0</v>
      </c>
      <c r="Q16" s="50">
        <f t="shared" ca="1" si="3"/>
        <v>0</v>
      </c>
      <c r="R16" s="50">
        <f t="shared" ca="1" si="3"/>
        <v>0</v>
      </c>
      <c r="S16" s="50">
        <f t="shared" ca="1" si="3"/>
        <v>0</v>
      </c>
      <c r="T16" s="50">
        <f t="shared" ca="1" si="3"/>
        <v>0</v>
      </c>
      <c r="U16" s="50">
        <f t="shared" ca="1" si="3"/>
        <v>0</v>
      </c>
      <c r="V16" s="51">
        <f t="shared" ca="1" si="2"/>
        <v>0</v>
      </c>
      <c r="W16" s="18"/>
      <c r="X16" s="18"/>
    </row>
    <row r="17" spans="1:31" ht="60" customHeight="1">
      <c r="D17" s="34"/>
      <c r="E17" s="17"/>
      <c r="F17" s="11"/>
      <c r="G17" s="53"/>
      <c r="H17" s="53"/>
      <c r="I17" s="55" t="s">
        <v>28</v>
      </c>
      <c r="J17" s="74">
        <f ca="1">SUM(J11:J16)</f>
        <v>0</v>
      </c>
      <c r="K17" s="56">
        <f t="shared" ref="K17:U17" ca="1" si="4">SUM(K11:K16)</f>
        <v>0</v>
      </c>
      <c r="L17" s="56">
        <f t="shared" ca="1" si="4"/>
        <v>0</v>
      </c>
      <c r="M17" s="56">
        <f t="shared" ca="1" si="4"/>
        <v>0</v>
      </c>
      <c r="N17" s="56">
        <f t="shared" ca="1" si="4"/>
        <v>0</v>
      </c>
      <c r="O17" s="56">
        <f t="shared" ca="1" si="4"/>
        <v>0</v>
      </c>
      <c r="P17" s="56">
        <f t="shared" ca="1" si="4"/>
        <v>0</v>
      </c>
      <c r="Q17" s="56">
        <f t="shared" ca="1" si="4"/>
        <v>0</v>
      </c>
      <c r="R17" s="56">
        <f t="shared" ca="1" si="4"/>
        <v>0</v>
      </c>
      <c r="S17" s="56">
        <f t="shared" ca="1" si="4"/>
        <v>0</v>
      </c>
      <c r="T17" s="56">
        <f t="shared" ca="1" si="4"/>
        <v>0</v>
      </c>
      <c r="U17" s="56">
        <f t="shared" ca="1" si="4"/>
        <v>0</v>
      </c>
      <c r="V17" s="57">
        <f ca="1">SUM(V11:V16)</f>
        <v>0</v>
      </c>
      <c r="W17" s="18"/>
      <c r="X17" s="18"/>
    </row>
    <row r="18" spans="1:31" s="58" customFormat="1" ht="60" customHeight="1">
      <c r="B18" s="59">
        <f>COUNTIF(B21:B150,"&gt;&lt;")</f>
        <v>0</v>
      </c>
      <c r="C18" s="60"/>
      <c r="D18" s="60"/>
      <c r="E18" s="61"/>
      <c r="G18" s="62"/>
      <c r="H18" s="62"/>
      <c r="I18" s="63"/>
      <c r="J18" s="62">
        <v>3</v>
      </c>
      <c r="K18" s="62">
        <f>J18+1</f>
        <v>4</v>
      </c>
      <c r="L18" s="62">
        <f t="shared" ref="L18:U18" si="5">K18+1</f>
        <v>5</v>
      </c>
      <c r="M18" s="62">
        <f t="shared" si="5"/>
        <v>6</v>
      </c>
      <c r="N18" s="62">
        <f t="shared" si="5"/>
        <v>7</v>
      </c>
      <c r="O18" s="62">
        <f t="shared" si="5"/>
        <v>8</v>
      </c>
      <c r="P18" s="62">
        <f t="shared" si="5"/>
        <v>9</v>
      </c>
      <c r="Q18" s="62">
        <f t="shared" si="5"/>
        <v>10</v>
      </c>
      <c r="R18" s="62">
        <f t="shared" si="5"/>
        <v>11</v>
      </c>
      <c r="S18" s="62">
        <f t="shared" si="5"/>
        <v>12</v>
      </c>
      <c r="T18" s="62">
        <f t="shared" si="5"/>
        <v>13</v>
      </c>
      <c r="U18" s="62">
        <f t="shared" si="5"/>
        <v>14</v>
      </c>
      <c r="V18" s="62"/>
      <c r="W18" s="64"/>
      <c r="X18" s="65"/>
      <c r="Y18" s="62"/>
    </row>
    <row r="19" spans="1:31" ht="60" customHeight="1">
      <c r="A19" s="35" t="s">
        <v>31</v>
      </c>
      <c r="B19" s="36"/>
      <c r="C19" s="35" t="s">
        <v>114</v>
      </c>
      <c r="D19" s="35" t="s">
        <v>6</v>
      </c>
      <c r="E19" s="37" t="s">
        <v>35</v>
      </c>
      <c r="F19" s="35" t="s">
        <v>115</v>
      </c>
      <c r="G19" s="38" t="s">
        <v>8</v>
      </c>
      <c r="H19" s="39" t="s">
        <v>7</v>
      </c>
      <c r="I19" s="39" t="s">
        <v>116</v>
      </c>
      <c r="J19" s="39" t="s">
        <v>121</v>
      </c>
      <c r="K19" s="39" t="s">
        <v>122</v>
      </c>
      <c r="L19" s="39" t="s">
        <v>123</v>
      </c>
      <c r="M19" s="39" t="s">
        <v>124</v>
      </c>
      <c r="N19" s="39" t="s">
        <v>125</v>
      </c>
      <c r="O19" s="39" t="s">
        <v>126</v>
      </c>
      <c r="P19" s="39" t="s">
        <v>127</v>
      </c>
      <c r="Q19" s="39" t="s">
        <v>128</v>
      </c>
      <c r="R19" s="39" t="s">
        <v>129</v>
      </c>
      <c r="S19" s="39" t="s">
        <v>130</v>
      </c>
      <c r="T19" s="39" t="s">
        <v>131</v>
      </c>
      <c r="U19" s="39" t="s">
        <v>132</v>
      </c>
      <c r="V19" s="39" t="s">
        <v>111</v>
      </c>
      <c r="W19" s="39" t="s">
        <v>32</v>
      </c>
      <c r="X19" s="39" t="s">
        <v>117</v>
      </c>
      <c r="Y19" s="38" t="s">
        <v>112</v>
      </c>
      <c r="Z19" s="39" t="s">
        <v>118</v>
      </c>
      <c r="AA19" s="39" t="s">
        <v>119</v>
      </c>
    </row>
    <row r="20" spans="1:31" ht="16.5" customHeight="1">
      <c r="C20" s="34" t="s">
        <v>34</v>
      </c>
      <c r="D20" s="34"/>
      <c r="E20" s="17"/>
      <c r="F20" s="11"/>
    </row>
    <row r="21" spans="1:31" ht="60" customHeight="1">
      <c r="A21" s="40" t="str">
        <f>IFERROR(VLOOKUP($C21,#REF!,9,0)," ")</f>
        <v xml:space="preserve"> </v>
      </c>
      <c r="B21" s="59" t="e">
        <f>IF(C21=" "," ",IFERROR(VLOOKUP($C21,#REF!,9,0)," "))</f>
        <v>#REF!</v>
      </c>
      <c r="C21" s="41" t="e">
        <f>#REF!</f>
        <v>#REF!</v>
      </c>
      <c r="D21" s="41" t="str">
        <f>IFERROR(VLOOKUP($C21,#REF!,2,0)," ")</f>
        <v xml:space="preserve"> </v>
      </c>
      <c r="E21" s="42" t="str">
        <f>IFERROR(VLOOKUP($C21,#REF!,5+VLOOKUP($C21,#REF!,7,0),0)," ")</f>
        <v xml:space="preserve"> </v>
      </c>
      <c r="F21" s="15"/>
      <c r="G21" s="43" t="str">
        <f>IFERROR(VLOOKUP($C21,#REF!,14,0)," ")</f>
        <v xml:space="preserve"> </v>
      </c>
      <c r="H21" s="43" t="str">
        <f>IFERROR(VLOOKUP($C21,#REF!,15+VLOOKUP('Customer Name'!$B$3,'Customer Name'!$B$6:$H$99,7,0),0)," ")</f>
        <v xml:space="preserve"> </v>
      </c>
      <c r="I21" s="28" t="str">
        <f t="shared" ref="I21:I66" si="6">IFERROR(ROUNDUP(V21/H21,0)," ")</f>
        <v xml:space="preserve"> </v>
      </c>
      <c r="J21" s="66">
        <f>IFERROR(SUMIFS(#REF!,#REF!,$AE21,#REF!,1),0)</f>
        <v>0</v>
      </c>
      <c r="K21" s="66">
        <f>IFERROR(SUMIFS(#REF!,#REF!,$AE21,#REF!,1),0)</f>
        <v>0</v>
      </c>
      <c r="L21" s="66">
        <f>IFERROR(SUMIFS(#REF!,#REF!,$AE21,#REF!,1),0)</f>
        <v>0</v>
      </c>
      <c r="M21" s="66">
        <f>IFERROR(SUMIFS(#REF!,#REF!,$AE21,#REF!,1),0)</f>
        <v>0</v>
      </c>
      <c r="N21" s="66">
        <f>IFERROR(SUMIFS(#REF!,#REF!,$AE21,#REF!,1),0)</f>
        <v>0</v>
      </c>
      <c r="O21" s="66">
        <f>IFERROR(SUMIFS(#REF!,#REF!,$AE21,#REF!,1),0)</f>
        <v>0</v>
      </c>
      <c r="P21" s="66">
        <f>IFERROR(SUMIFS(#REF!,#REF!,$AE21,#REF!,1),0)</f>
        <v>0</v>
      </c>
      <c r="Q21" s="66">
        <f>IFERROR(SUMIFS(#REF!,#REF!,$AE21,#REF!,1),0)</f>
        <v>0</v>
      </c>
      <c r="R21" s="66">
        <f>IFERROR(SUMIFS(#REF!,#REF!,$AE21,#REF!,1),0)</f>
        <v>0</v>
      </c>
      <c r="S21" s="66">
        <f>IFERROR(SUMIFS(#REF!,#REF!,$AE21,#REF!,1),0)</f>
        <v>0</v>
      </c>
      <c r="T21" s="66">
        <f>IFERROR(SUMIFS(#REF!,#REF!,$AE21,#REF!,1),0)</f>
        <v>0</v>
      </c>
      <c r="U21" s="66">
        <f>IFERROR(SUMIFS(#REF!,#REF!,$AE21,#REF!,1),0)</f>
        <v>0</v>
      </c>
      <c r="V21" s="67">
        <f t="shared" ref="V21:V66" si="7">SUM(J21:U21)</f>
        <v>0</v>
      </c>
      <c r="W21" s="78" t="str">
        <f ca="1">IFERROR(IF(OFFSET(INDEX(#REF!,1,MATCH(#REF!,#REF!,0)),1,4)&gt;1,VLOOKUP($C21,#REF!,HLOOKUP(#REF!,#REF!,2,0),0),VLOOKUP($C21,#REF!,HLOOKUP(#REF!,#REF!,2,0)+1,0))," ")</f>
        <v xml:space="preserve"> </v>
      </c>
      <c r="X21" s="78" t="str">
        <f t="shared" ref="X21:X66" ca="1" si="8">IFERROR(W21*(1-$J$4)," ")</f>
        <v xml:space="preserve"> </v>
      </c>
      <c r="Y21" s="79" t="e">
        <f>IF(AND(C21=" ",C20&lt;&gt;" "),"TOTAL",IFERROR(V21*X21," "))</f>
        <v>#REF!</v>
      </c>
      <c r="Z21" s="80" t="e">
        <f>IF(AND(C21&lt;&gt;" ",A22&lt;&gt;" ",C22&lt;&gt;" "),SUM($V$21:$V21)-SUM($Z$20:$Z20),IF(AND(C21&lt;&gt;" ",A22=" ",C22=" "),SUM($V$21:$V21)-SUM($Z$20:$Z20),IF(AND(C21=" ",C22=" ",A22=" ",C20&lt;&gt;" "),SUM($V20:$V$21)," ")))</f>
        <v>#REF!</v>
      </c>
      <c r="AA21" s="81" t="e">
        <f>IF(AND(C21&lt;&gt;" ",A22&lt;&gt;" ",C22&lt;&gt;" "),SUM($Y$21:$Y21)-SUM($AA$20:$AA20),IF(AND(C21&lt;&gt;" ",A22=" ",C22=" "),SUM($Y$21:$Y21)-SUM($AA$20:$AA20),IF(AND(C21=" ",C22=" ",A22=" ",C20&lt;&gt;" "),SUM($Y20:$Y$21)," ")))</f>
        <v>#REF!</v>
      </c>
      <c r="AE21" s="11" t="e">
        <f>CONCATENATE($D$4,"/",C21)</f>
        <v>#REF!</v>
      </c>
    </row>
    <row r="22" spans="1:31" ht="60" customHeight="1">
      <c r="A22" s="40" t="str">
        <f>IFERROR(IF(VLOOKUP($C21,#REF!,9,0)=VLOOKUP($C22,#REF!,9,0)," ",VLOOKUP($C22,#REF!,9,0))," ")</f>
        <v xml:space="preserve"> </v>
      </c>
      <c r="B22" s="59" t="e">
        <f>IF(C22=" "," ",IFERROR(VLOOKUP($C22,#REF!,9,0)," "))</f>
        <v>#REF!</v>
      </c>
      <c r="C22" s="41" t="e">
        <f>#REF!</f>
        <v>#REF!</v>
      </c>
      <c r="D22" s="41" t="str">
        <f>IFERROR(VLOOKUP($C22,#REF!,2,0)," ")</f>
        <v xml:space="preserve"> </v>
      </c>
      <c r="E22" s="42" t="str">
        <f>IFERROR(VLOOKUP($C22,#REF!,5+VLOOKUP($C22,#REF!,7,0),0)," ")</f>
        <v xml:space="preserve"> </v>
      </c>
      <c r="F22" s="15"/>
      <c r="G22" s="43" t="str">
        <f>IFERROR(VLOOKUP($C22,#REF!,14,0)," ")</f>
        <v xml:space="preserve"> </v>
      </c>
      <c r="H22" s="43" t="str">
        <f>IFERROR(VLOOKUP($C22,#REF!,15+VLOOKUP('Customer Name'!$B$3,'Customer Name'!$B$6:$H$99,7,0),0)," ")</f>
        <v xml:space="preserve"> </v>
      </c>
      <c r="I22" s="28" t="str">
        <f t="shared" si="6"/>
        <v xml:space="preserve"> </v>
      </c>
      <c r="J22" s="66">
        <f>IFERROR(SUMIFS(#REF!,#REF!,$AE22,#REF!,1),0)</f>
        <v>0</v>
      </c>
      <c r="K22" s="66">
        <f>IFERROR(SUMIFS(#REF!,#REF!,$AE22,#REF!,1),0)</f>
        <v>0</v>
      </c>
      <c r="L22" s="66">
        <f>IFERROR(SUMIFS(#REF!,#REF!,$AE22,#REF!,1),0)</f>
        <v>0</v>
      </c>
      <c r="M22" s="66">
        <f>IFERROR(SUMIFS(#REF!,#REF!,$AE22,#REF!,1),0)</f>
        <v>0</v>
      </c>
      <c r="N22" s="66">
        <f>IFERROR(SUMIFS(#REF!,#REF!,$AE22,#REF!,1),0)</f>
        <v>0</v>
      </c>
      <c r="O22" s="66">
        <f>IFERROR(SUMIFS(#REF!,#REF!,$AE22,#REF!,1),0)</f>
        <v>0</v>
      </c>
      <c r="P22" s="66">
        <f>IFERROR(SUMIFS(#REF!,#REF!,$AE22,#REF!,1),0)</f>
        <v>0</v>
      </c>
      <c r="Q22" s="66">
        <f>IFERROR(SUMIFS(#REF!,#REF!,$AE22,#REF!,1),0)</f>
        <v>0</v>
      </c>
      <c r="R22" s="66">
        <f>IFERROR(SUMIFS(#REF!,#REF!,$AE22,#REF!,1),0)</f>
        <v>0</v>
      </c>
      <c r="S22" s="66">
        <f>IFERROR(SUMIFS(#REF!,#REF!,$AE22,#REF!,1),0)</f>
        <v>0</v>
      </c>
      <c r="T22" s="66">
        <f>IFERROR(SUMIFS(#REF!,#REF!,$AE22,#REF!,1),0)</f>
        <v>0</v>
      </c>
      <c r="U22" s="66">
        <f>IFERROR(SUMIFS(#REF!,#REF!,$AE22,#REF!,1),0)</f>
        <v>0</v>
      </c>
      <c r="V22" s="67">
        <f t="shared" si="7"/>
        <v>0</v>
      </c>
      <c r="W22" s="78" t="str">
        <f ca="1">IFERROR(IF(OFFSET(INDEX(#REF!,1,MATCH(#REF!,#REF!,0)),1,4)&gt;1,VLOOKUP($C22,#REF!,HLOOKUP(#REF!,#REF!,2,0),0),VLOOKUP($C22,#REF!,HLOOKUP(#REF!,#REF!,2,0)+1,0))," ")</f>
        <v xml:space="preserve"> </v>
      </c>
      <c r="X22" s="78" t="str">
        <f t="shared" ca="1" si="8"/>
        <v xml:space="preserve"> </v>
      </c>
      <c r="Y22" s="79" t="e">
        <f t="shared" ref="Y22:Y66" si="9">IF(AND(C22=" ",C21&lt;&gt;" "),"TOTAL",IFERROR(V22*X22," "))</f>
        <v>#REF!</v>
      </c>
      <c r="Z22" s="80" t="e">
        <f>IF(AND(C22&lt;&gt;" ",A23&lt;&gt;" ",C23&lt;&gt;" "),SUM($V$21:$V22)-SUM($Z$20:$Z21),IF(AND(C22&lt;&gt;" ",A23=" ",C23=" "),SUM($V$21:$V22)-SUM($Z$20:$Z21),IF(AND(C22=" ",C23=" ",A23=" ",C21&lt;&gt;" "),SUM($V21:$V$21)," ")))</f>
        <v>#REF!</v>
      </c>
      <c r="AA22" s="81" t="e">
        <f>IF(AND(C22&lt;&gt;" ",A23&lt;&gt;" ",C23&lt;&gt;" "),SUM($Y$21:$Y22)-SUM($AA$20:$AA21),IF(AND(C22&lt;&gt;" ",A23=" ",C23=" "),SUM($Y$21:$Y22)-SUM($AA$20:$AA21),IF(AND(C22=" ",C23=" ",A23=" ",C21&lt;&gt;" "),SUM($Y21:$Y$21)," ")))</f>
        <v>#REF!</v>
      </c>
      <c r="AE22" s="11" t="e">
        <f t="shared" ref="AE22:AE66" si="10">CONCATENATE($D$4,"/",C22)</f>
        <v>#REF!</v>
      </c>
    </row>
    <row r="23" spans="1:31" ht="60" customHeight="1">
      <c r="A23" s="40" t="str">
        <f>IFERROR(IF(VLOOKUP($C22,#REF!,9,0)=VLOOKUP($C23,#REF!,9,0)," ",VLOOKUP($C23,#REF!,9,0))," ")</f>
        <v xml:space="preserve"> </v>
      </c>
      <c r="B23" s="59" t="e">
        <f>IF(C23=" "," ",IFERROR(VLOOKUP($C23,#REF!,9,0)," "))</f>
        <v>#REF!</v>
      </c>
      <c r="C23" s="41" t="e">
        <f>#REF!</f>
        <v>#REF!</v>
      </c>
      <c r="D23" s="41" t="str">
        <f>IFERROR(VLOOKUP($C23,#REF!,2,0)," ")</f>
        <v xml:space="preserve"> </v>
      </c>
      <c r="E23" s="42" t="str">
        <f>IFERROR(VLOOKUP($C23,#REF!,5+VLOOKUP($C23,#REF!,7,0),0)," ")</f>
        <v xml:space="preserve"> </v>
      </c>
      <c r="F23" s="15"/>
      <c r="G23" s="43" t="str">
        <f>IFERROR(VLOOKUP($C23,#REF!,14,0)," ")</f>
        <v xml:space="preserve"> </v>
      </c>
      <c r="H23" s="43" t="str">
        <f>IFERROR(VLOOKUP($C23,#REF!,15+VLOOKUP('Customer Name'!$B$3,'Customer Name'!$B$6:$H$99,7,0),0)," ")</f>
        <v xml:space="preserve"> </v>
      </c>
      <c r="I23" s="28" t="str">
        <f t="shared" si="6"/>
        <v xml:space="preserve"> </v>
      </c>
      <c r="J23" s="66">
        <f>IFERROR(SUMIFS(#REF!,#REF!,$AE23,#REF!,1),0)</f>
        <v>0</v>
      </c>
      <c r="K23" s="66">
        <f>IFERROR(SUMIFS(#REF!,#REF!,$AE23,#REF!,1),0)</f>
        <v>0</v>
      </c>
      <c r="L23" s="66">
        <f>IFERROR(SUMIFS(#REF!,#REF!,$AE23,#REF!,1),0)</f>
        <v>0</v>
      </c>
      <c r="M23" s="66">
        <f>IFERROR(SUMIFS(#REF!,#REF!,$AE23,#REF!,1),0)</f>
        <v>0</v>
      </c>
      <c r="N23" s="66">
        <f>IFERROR(SUMIFS(#REF!,#REF!,$AE23,#REF!,1),0)</f>
        <v>0</v>
      </c>
      <c r="O23" s="66">
        <f>IFERROR(SUMIFS(#REF!,#REF!,$AE23,#REF!,1),0)</f>
        <v>0</v>
      </c>
      <c r="P23" s="66">
        <f>IFERROR(SUMIFS(#REF!,#REF!,$AE23,#REF!,1),0)</f>
        <v>0</v>
      </c>
      <c r="Q23" s="66">
        <f>IFERROR(SUMIFS(#REF!,#REF!,$AE23,#REF!,1),0)</f>
        <v>0</v>
      </c>
      <c r="R23" s="66">
        <f>IFERROR(SUMIFS(#REF!,#REF!,$AE23,#REF!,1),0)</f>
        <v>0</v>
      </c>
      <c r="S23" s="66">
        <f>IFERROR(SUMIFS(#REF!,#REF!,$AE23,#REF!,1),0)</f>
        <v>0</v>
      </c>
      <c r="T23" s="66">
        <f>IFERROR(SUMIFS(#REF!,#REF!,$AE23,#REF!,1),0)</f>
        <v>0</v>
      </c>
      <c r="U23" s="66">
        <f>IFERROR(SUMIFS(#REF!,#REF!,$AE23,#REF!,1),0)</f>
        <v>0</v>
      </c>
      <c r="V23" s="67">
        <f t="shared" si="7"/>
        <v>0</v>
      </c>
      <c r="W23" s="78" t="str">
        <f ca="1">IFERROR(IF(OFFSET(INDEX(#REF!,1,MATCH(#REF!,#REF!,0)),1,4)&gt;1,VLOOKUP($C23,#REF!,HLOOKUP(#REF!,#REF!,2,0),0),VLOOKUP($C23,#REF!,HLOOKUP(#REF!,#REF!,2,0)+1,0))," ")</f>
        <v xml:space="preserve"> </v>
      </c>
      <c r="X23" s="78" t="str">
        <f t="shared" ca="1" si="8"/>
        <v xml:space="preserve"> </v>
      </c>
      <c r="Y23" s="79" t="e">
        <f t="shared" si="9"/>
        <v>#REF!</v>
      </c>
      <c r="Z23" s="80" t="e">
        <f>IF(AND(C23&lt;&gt;" ",A24&lt;&gt;" ",C24&lt;&gt;" "),SUM($V$21:$V23)-SUM($Z$20:$Z22),IF(AND(C23&lt;&gt;" ",A24=" ",C24=" "),SUM($V$21:$V23)-SUM($Z$20:$Z22),IF(AND(C23=" ",C24=" ",A24=" ",C22&lt;&gt;" "),SUM($V$21:$V22)," ")))</f>
        <v>#REF!</v>
      </c>
      <c r="AA23" s="81" t="e">
        <f>IF(AND(C23&lt;&gt;" ",A24&lt;&gt;" ",C24&lt;&gt;" "),SUM($Y$21:$Y23)-SUM($AA$20:$AA22),IF(AND(C23&lt;&gt;" ",A24=" ",C24=" "),SUM($Y$21:$Y23)-SUM($AA$20:$AA22),IF(AND(C23=" ",C24=" ",A24=" ",C22&lt;&gt;" "),SUM($Y$21:$Y22)," ")))</f>
        <v>#REF!</v>
      </c>
      <c r="AE23" s="11" t="e">
        <f t="shared" si="10"/>
        <v>#REF!</v>
      </c>
    </row>
    <row r="24" spans="1:31" ht="60" customHeight="1">
      <c r="A24" s="40" t="str">
        <f>IFERROR(IF(VLOOKUP($C23,#REF!,9,0)=VLOOKUP($C24,#REF!,9,0)," ",VLOOKUP($C24,#REF!,9,0))," ")</f>
        <v xml:space="preserve"> </v>
      </c>
      <c r="B24" s="59" t="e">
        <f>IF(C24=" "," ",IFERROR(VLOOKUP($C24,#REF!,9,0)," "))</f>
        <v>#REF!</v>
      </c>
      <c r="C24" s="41" t="e">
        <f>#REF!</f>
        <v>#REF!</v>
      </c>
      <c r="D24" s="41" t="str">
        <f>IFERROR(VLOOKUP($C24,#REF!,2,0)," ")</f>
        <v xml:space="preserve"> </v>
      </c>
      <c r="E24" s="42" t="str">
        <f>IFERROR(VLOOKUP($C24,#REF!,5+VLOOKUP($C24,#REF!,7,0),0)," ")</f>
        <v xml:space="preserve"> </v>
      </c>
      <c r="F24" s="15"/>
      <c r="G24" s="43" t="str">
        <f>IFERROR(VLOOKUP($C24,#REF!,14,0)," ")</f>
        <v xml:space="preserve"> </v>
      </c>
      <c r="H24" s="43" t="str">
        <f>IFERROR(VLOOKUP($C24,#REF!,15+VLOOKUP('Customer Name'!$B$3,'Customer Name'!$B$6:$H$99,7,0),0)," ")</f>
        <v xml:space="preserve"> </v>
      </c>
      <c r="I24" s="28" t="str">
        <f t="shared" si="6"/>
        <v xml:space="preserve"> </v>
      </c>
      <c r="J24" s="66">
        <f>IFERROR(SUMIFS(#REF!,#REF!,$AE24,#REF!,1),0)</f>
        <v>0</v>
      </c>
      <c r="K24" s="66">
        <f>IFERROR(SUMIFS(#REF!,#REF!,$AE24,#REF!,1),0)</f>
        <v>0</v>
      </c>
      <c r="L24" s="66">
        <f>IFERROR(SUMIFS(#REF!,#REF!,$AE24,#REF!,1),0)</f>
        <v>0</v>
      </c>
      <c r="M24" s="66">
        <f>IFERROR(SUMIFS(#REF!,#REF!,$AE24,#REF!,1),0)</f>
        <v>0</v>
      </c>
      <c r="N24" s="66">
        <f>IFERROR(SUMIFS(#REF!,#REF!,$AE24,#REF!,1),0)</f>
        <v>0</v>
      </c>
      <c r="O24" s="66">
        <f>IFERROR(SUMIFS(#REF!,#REF!,$AE24,#REF!,1),0)</f>
        <v>0</v>
      </c>
      <c r="P24" s="66">
        <f>IFERROR(SUMIFS(#REF!,#REF!,$AE24,#REF!,1),0)</f>
        <v>0</v>
      </c>
      <c r="Q24" s="66">
        <f>IFERROR(SUMIFS(#REF!,#REF!,$AE24,#REF!,1),0)</f>
        <v>0</v>
      </c>
      <c r="R24" s="66">
        <f>IFERROR(SUMIFS(#REF!,#REF!,$AE24,#REF!,1),0)</f>
        <v>0</v>
      </c>
      <c r="S24" s="66">
        <f>IFERROR(SUMIFS(#REF!,#REF!,$AE24,#REF!,1),0)</f>
        <v>0</v>
      </c>
      <c r="T24" s="66">
        <f>IFERROR(SUMIFS(#REF!,#REF!,$AE24,#REF!,1),0)</f>
        <v>0</v>
      </c>
      <c r="U24" s="66">
        <f>IFERROR(SUMIFS(#REF!,#REF!,$AE24,#REF!,1),0)</f>
        <v>0</v>
      </c>
      <c r="V24" s="67">
        <f t="shared" si="7"/>
        <v>0</v>
      </c>
      <c r="W24" s="78" t="str">
        <f ca="1">IFERROR(IF(OFFSET(INDEX(#REF!,1,MATCH(#REF!,#REF!,0)),1,4)&gt;1,VLOOKUP($C24,#REF!,HLOOKUP(#REF!,#REF!,2,0),0),VLOOKUP($C24,#REF!,HLOOKUP(#REF!,#REF!,2,0)+1,0))," ")</f>
        <v xml:space="preserve"> </v>
      </c>
      <c r="X24" s="78" t="str">
        <f t="shared" ca="1" si="8"/>
        <v xml:space="preserve"> </v>
      </c>
      <c r="Y24" s="79" t="e">
        <f t="shared" si="9"/>
        <v>#REF!</v>
      </c>
      <c r="Z24" s="80" t="e">
        <f>IF(AND(C24&lt;&gt;" ",A25&lt;&gt;" ",C25&lt;&gt;" "),SUM($V$21:$V24)-SUM($Z$20:$Z23),IF(AND(C24&lt;&gt;" ",A25=" ",C25=" "),SUM($V$21:$V24)-SUM($Z$20:$Z23),IF(AND(C24=" ",C25=" ",A25=" ",C23&lt;&gt;" "),SUM($V$21:$V23)," ")))</f>
        <v>#REF!</v>
      </c>
      <c r="AA24" s="81" t="e">
        <f>IF(AND(C24&lt;&gt;" ",A25&lt;&gt;" ",C25&lt;&gt;" "),SUM($Y$21:$Y24)-SUM($AA$20:$AA23),IF(AND(C24&lt;&gt;" ",A25=" ",C25=" "),SUM($Y$21:$Y24)-SUM($AA$20:$AA23),IF(AND(C24=" ",C25=" ",A25=" ",C23&lt;&gt;" "),SUM($Y$21:$Y23)," ")))</f>
        <v>#REF!</v>
      </c>
      <c r="AE24" s="11" t="e">
        <f t="shared" si="10"/>
        <v>#REF!</v>
      </c>
    </row>
    <row r="25" spans="1:31" ht="60" customHeight="1">
      <c r="A25" s="40" t="str">
        <f>IFERROR(IF(VLOOKUP($C24,#REF!,9,0)=VLOOKUP($C25,#REF!,9,0)," ",VLOOKUP($C25,#REF!,9,0))," ")</f>
        <v xml:space="preserve"> </v>
      </c>
      <c r="B25" s="59" t="e">
        <f>IF(C25=" "," ",IFERROR(VLOOKUP($C25,#REF!,9,0)," "))</f>
        <v>#REF!</v>
      </c>
      <c r="C25" s="41" t="e">
        <f>#REF!</f>
        <v>#REF!</v>
      </c>
      <c r="D25" s="41" t="str">
        <f>IFERROR(VLOOKUP($C25,#REF!,2,0)," ")</f>
        <v xml:space="preserve"> </v>
      </c>
      <c r="E25" s="42" t="str">
        <f>IFERROR(VLOOKUP($C25,#REF!,5+VLOOKUP($C25,#REF!,7,0),0)," ")</f>
        <v xml:space="preserve"> </v>
      </c>
      <c r="F25" s="15"/>
      <c r="G25" s="43" t="str">
        <f>IFERROR(VLOOKUP($C25,#REF!,14,0)," ")</f>
        <v xml:space="preserve"> </v>
      </c>
      <c r="H25" s="43" t="str">
        <f>IFERROR(VLOOKUP($C25,#REF!,15+VLOOKUP('Customer Name'!$B$3,'Customer Name'!$B$6:$H$99,7,0),0)," ")</f>
        <v xml:space="preserve"> </v>
      </c>
      <c r="I25" s="28" t="str">
        <f t="shared" si="6"/>
        <v xml:space="preserve"> </v>
      </c>
      <c r="J25" s="66">
        <f>IFERROR(SUMIFS(#REF!,#REF!,$AE25,#REF!,1),0)</f>
        <v>0</v>
      </c>
      <c r="K25" s="66">
        <f>IFERROR(SUMIFS(#REF!,#REF!,$AE25,#REF!,1),0)</f>
        <v>0</v>
      </c>
      <c r="L25" s="66">
        <f>IFERROR(SUMIFS(#REF!,#REF!,$AE25,#REF!,1),0)</f>
        <v>0</v>
      </c>
      <c r="M25" s="66">
        <f>IFERROR(SUMIFS(#REF!,#REF!,$AE25,#REF!,1),0)</f>
        <v>0</v>
      </c>
      <c r="N25" s="66">
        <f>IFERROR(SUMIFS(#REF!,#REF!,$AE25,#REF!,1),0)</f>
        <v>0</v>
      </c>
      <c r="O25" s="66">
        <f>IFERROR(SUMIFS(#REF!,#REF!,$AE25,#REF!,1),0)</f>
        <v>0</v>
      </c>
      <c r="P25" s="66">
        <f>IFERROR(SUMIFS(#REF!,#REF!,$AE25,#REF!,1),0)</f>
        <v>0</v>
      </c>
      <c r="Q25" s="66">
        <f>IFERROR(SUMIFS(#REF!,#REF!,$AE25,#REF!,1),0)</f>
        <v>0</v>
      </c>
      <c r="R25" s="66">
        <f>IFERROR(SUMIFS(#REF!,#REF!,$AE25,#REF!,1),0)</f>
        <v>0</v>
      </c>
      <c r="S25" s="66">
        <f>IFERROR(SUMIFS(#REF!,#REF!,$AE25,#REF!,1),0)</f>
        <v>0</v>
      </c>
      <c r="T25" s="66">
        <f>IFERROR(SUMIFS(#REF!,#REF!,$AE25,#REF!,1),0)</f>
        <v>0</v>
      </c>
      <c r="U25" s="66">
        <f>IFERROR(SUMIFS(#REF!,#REF!,$AE25,#REF!,1),0)</f>
        <v>0</v>
      </c>
      <c r="V25" s="67">
        <f t="shared" si="7"/>
        <v>0</v>
      </c>
      <c r="W25" s="78" t="str">
        <f ca="1">IFERROR(IF(OFFSET(INDEX(#REF!,1,MATCH(#REF!,#REF!,0)),1,4)&gt;1,VLOOKUP($C25,#REF!,HLOOKUP(#REF!,#REF!,2,0),0),VLOOKUP($C25,#REF!,HLOOKUP(#REF!,#REF!,2,0)+1,0))," ")</f>
        <v xml:space="preserve"> </v>
      </c>
      <c r="X25" s="78" t="str">
        <f t="shared" ca="1" si="8"/>
        <v xml:space="preserve"> </v>
      </c>
      <c r="Y25" s="79" t="e">
        <f t="shared" si="9"/>
        <v>#REF!</v>
      </c>
      <c r="Z25" s="80" t="e">
        <f>IF(AND(C25&lt;&gt;" ",A26&lt;&gt;" ",C26&lt;&gt;" "),SUM($V$21:$V25)-SUM($Z$20:$Z24),IF(AND(C25&lt;&gt;" ",A26=" ",C26=" "),SUM($V$21:$V25)-SUM($Z$20:$Z24),IF(AND(C25=" ",C26=" ",A26=" ",C24&lt;&gt;" "),SUM($V$21:$V24)," ")))</f>
        <v>#REF!</v>
      </c>
      <c r="AA25" s="81" t="e">
        <f>IF(AND(C25&lt;&gt;" ",A26&lt;&gt;" ",C26&lt;&gt;" "),SUM($Y$21:$Y25)-SUM($AA$20:$AA24),IF(AND(C25&lt;&gt;" ",A26=" ",C26=" "),SUM($Y$21:$Y25)-SUM($AA$20:$AA24),IF(AND(C25=" ",C26=" ",A26=" ",C24&lt;&gt;" "),SUM($Y$21:$Y24)," ")))</f>
        <v>#REF!</v>
      </c>
      <c r="AE25" s="11" t="e">
        <f t="shared" si="10"/>
        <v>#REF!</v>
      </c>
    </row>
    <row r="26" spans="1:31" ht="60" customHeight="1">
      <c r="A26" s="40" t="str">
        <f>IFERROR(IF(VLOOKUP($C25,#REF!,9,0)=VLOOKUP($C26,#REF!,9,0)," ",VLOOKUP($C26,#REF!,9,0))," ")</f>
        <v xml:space="preserve"> </v>
      </c>
      <c r="B26" s="59" t="e">
        <f>IF(C26=" "," ",IFERROR(VLOOKUP($C26,#REF!,9,0)," "))</f>
        <v>#REF!</v>
      </c>
      <c r="C26" s="41" t="e">
        <f>#REF!</f>
        <v>#REF!</v>
      </c>
      <c r="D26" s="41" t="str">
        <f>IFERROR(VLOOKUP($C26,#REF!,2,0)," ")</f>
        <v xml:space="preserve"> </v>
      </c>
      <c r="E26" s="42" t="str">
        <f>IFERROR(VLOOKUP($C26,#REF!,5+VLOOKUP($C26,#REF!,7,0),0)," ")</f>
        <v xml:space="preserve"> </v>
      </c>
      <c r="F26" s="15"/>
      <c r="G26" s="43" t="str">
        <f>IFERROR(VLOOKUP($C26,#REF!,14,0)," ")</f>
        <v xml:space="preserve"> </v>
      </c>
      <c r="H26" s="43" t="str">
        <f>IFERROR(VLOOKUP($C26,#REF!,15+VLOOKUP('Customer Name'!$B$3,'Customer Name'!$B$6:$H$99,7,0),0)," ")</f>
        <v xml:space="preserve"> </v>
      </c>
      <c r="I26" s="28" t="str">
        <f t="shared" si="6"/>
        <v xml:space="preserve"> </v>
      </c>
      <c r="J26" s="66">
        <f>IFERROR(SUMIFS(#REF!,#REF!,$AE26,#REF!,1),0)</f>
        <v>0</v>
      </c>
      <c r="K26" s="66">
        <f>IFERROR(SUMIFS(#REF!,#REF!,$AE26,#REF!,1),0)</f>
        <v>0</v>
      </c>
      <c r="L26" s="66">
        <f>IFERROR(SUMIFS(#REF!,#REF!,$AE26,#REF!,1),0)</f>
        <v>0</v>
      </c>
      <c r="M26" s="66">
        <f>IFERROR(SUMIFS(#REF!,#REF!,$AE26,#REF!,1),0)</f>
        <v>0</v>
      </c>
      <c r="N26" s="66">
        <f>IFERROR(SUMIFS(#REF!,#REF!,$AE26,#REF!,1),0)</f>
        <v>0</v>
      </c>
      <c r="O26" s="66">
        <f>IFERROR(SUMIFS(#REF!,#REF!,$AE26,#REF!,1),0)</f>
        <v>0</v>
      </c>
      <c r="P26" s="66">
        <f>IFERROR(SUMIFS(#REF!,#REF!,$AE26,#REF!,1),0)</f>
        <v>0</v>
      </c>
      <c r="Q26" s="66">
        <f>IFERROR(SUMIFS(#REF!,#REF!,$AE26,#REF!,1),0)</f>
        <v>0</v>
      </c>
      <c r="R26" s="66">
        <f>IFERROR(SUMIFS(#REF!,#REF!,$AE26,#REF!,1),0)</f>
        <v>0</v>
      </c>
      <c r="S26" s="66">
        <f>IFERROR(SUMIFS(#REF!,#REF!,$AE26,#REF!,1),0)</f>
        <v>0</v>
      </c>
      <c r="T26" s="66">
        <f>IFERROR(SUMIFS(#REF!,#REF!,$AE26,#REF!,1),0)</f>
        <v>0</v>
      </c>
      <c r="U26" s="66">
        <f>IFERROR(SUMIFS(#REF!,#REF!,$AE26,#REF!,1),0)</f>
        <v>0</v>
      </c>
      <c r="V26" s="67">
        <f t="shared" si="7"/>
        <v>0</v>
      </c>
      <c r="W26" s="78" t="str">
        <f ca="1">IFERROR(IF(OFFSET(INDEX(#REF!,1,MATCH(#REF!,#REF!,0)),1,4)&gt;1,VLOOKUP($C26,#REF!,HLOOKUP(#REF!,#REF!,2,0),0),VLOOKUP($C26,#REF!,HLOOKUP(#REF!,#REF!,2,0)+1,0))," ")</f>
        <v xml:space="preserve"> </v>
      </c>
      <c r="X26" s="78" t="str">
        <f t="shared" ca="1" si="8"/>
        <v xml:space="preserve"> </v>
      </c>
      <c r="Y26" s="79" t="e">
        <f t="shared" si="9"/>
        <v>#REF!</v>
      </c>
      <c r="Z26" s="80" t="e">
        <f>IF(AND(C26&lt;&gt;" ",A27&lt;&gt;" ",C27&lt;&gt;" "),SUM($V$21:$V26)-SUM($Z$20:$Z25),IF(AND(C26&lt;&gt;" ",A27=" ",C27=" "),SUM($V$21:$V26)-SUM($Z$20:$Z25),IF(AND(C26=" ",C27=" ",A27=" ",C25&lt;&gt;" "),SUM($V$21:$V25)," ")))</f>
        <v>#REF!</v>
      </c>
      <c r="AA26" s="81" t="e">
        <f>IF(AND(C26&lt;&gt;" ",A27&lt;&gt;" ",C27&lt;&gt;" "),SUM($Y$21:$Y26)-SUM($AA$20:$AA25),IF(AND(C26&lt;&gt;" ",A27=" ",C27=" "),SUM($Y$21:$Y26)-SUM($AA$20:$AA25),IF(AND(C26=" ",C27=" ",A27=" ",C25&lt;&gt;" "),SUM($Y$21:$Y25)," ")))</f>
        <v>#REF!</v>
      </c>
      <c r="AB26" s="27"/>
      <c r="AE26" s="11" t="e">
        <f t="shared" si="10"/>
        <v>#REF!</v>
      </c>
    </row>
    <row r="27" spans="1:31" ht="60" customHeight="1">
      <c r="A27" s="40" t="str">
        <f>IFERROR(IF(VLOOKUP($C26,#REF!,9,0)=VLOOKUP($C27,#REF!,9,0)," ",VLOOKUP($C27,#REF!,9,0))," ")</f>
        <v xml:space="preserve"> </v>
      </c>
      <c r="B27" s="59" t="e">
        <f>IF(C27=" "," ",IFERROR(VLOOKUP($C27,#REF!,9,0)," "))</f>
        <v>#REF!</v>
      </c>
      <c r="C27" s="41" t="e">
        <f>#REF!</f>
        <v>#REF!</v>
      </c>
      <c r="D27" s="41" t="str">
        <f>IFERROR(VLOOKUP($C27,#REF!,2,0)," ")</f>
        <v xml:space="preserve"> </v>
      </c>
      <c r="E27" s="42" t="str">
        <f>IFERROR(VLOOKUP($C27,#REF!,5+VLOOKUP($C27,#REF!,7,0),0)," ")</f>
        <v xml:space="preserve"> </v>
      </c>
      <c r="F27" s="15"/>
      <c r="G27" s="43" t="str">
        <f>IFERROR(VLOOKUP($C27,#REF!,14,0)," ")</f>
        <v xml:space="preserve"> </v>
      </c>
      <c r="H27" s="43" t="str">
        <f>IFERROR(VLOOKUP($C27,#REF!,15+VLOOKUP('Customer Name'!$B$3,'Customer Name'!$B$6:$H$99,7,0),0)," ")</f>
        <v xml:space="preserve"> </v>
      </c>
      <c r="I27" s="28" t="str">
        <f t="shared" si="6"/>
        <v xml:space="preserve"> </v>
      </c>
      <c r="J27" s="66">
        <f>IFERROR(SUMIFS(#REF!,#REF!,$AE27,#REF!,1),0)</f>
        <v>0</v>
      </c>
      <c r="K27" s="66">
        <f>IFERROR(SUMIFS(#REF!,#REF!,$AE27,#REF!,1),0)</f>
        <v>0</v>
      </c>
      <c r="L27" s="66">
        <f>IFERROR(SUMIFS(#REF!,#REF!,$AE27,#REF!,1),0)</f>
        <v>0</v>
      </c>
      <c r="M27" s="66">
        <f>IFERROR(SUMIFS(#REF!,#REF!,$AE27,#REF!,1),0)</f>
        <v>0</v>
      </c>
      <c r="N27" s="66">
        <f>IFERROR(SUMIFS(#REF!,#REF!,$AE27,#REF!,1),0)</f>
        <v>0</v>
      </c>
      <c r="O27" s="66">
        <f>IFERROR(SUMIFS(#REF!,#REF!,$AE27,#REF!,1),0)</f>
        <v>0</v>
      </c>
      <c r="P27" s="66">
        <f>IFERROR(SUMIFS(#REF!,#REF!,$AE27,#REF!,1),0)</f>
        <v>0</v>
      </c>
      <c r="Q27" s="66">
        <f>IFERROR(SUMIFS(#REF!,#REF!,$AE27,#REF!,1),0)</f>
        <v>0</v>
      </c>
      <c r="R27" s="66">
        <f>IFERROR(SUMIFS(#REF!,#REF!,$AE27,#REF!,1),0)</f>
        <v>0</v>
      </c>
      <c r="S27" s="66">
        <f>IFERROR(SUMIFS(#REF!,#REF!,$AE27,#REF!,1),0)</f>
        <v>0</v>
      </c>
      <c r="T27" s="66">
        <f>IFERROR(SUMIFS(#REF!,#REF!,$AE27,#REF!,1),0)</f>
        <v>0</v>
      </c>
      <c r="U27" s="66">
        <f>IFERROR(SUMIFS(#REF!,#REF!,$AE27,#REF!,1),0)</f>
        <v>0</v>
      </c>
      <c r="V27" s="67">
        <f t="shared" si="7"/>
        <v>0</v>
      </c>
      <c r="W27" s="78" t="str">
        <f ca="1">IFERROR(IF(OFFSET(INDEX(#REF!,1,MATCH(#REF!,#REF!,0)),1,4)&gt;1,VLOOKUP($C27,#REF!,HLOOKUP(#REF!,#REF!,2,0),0),VLOOKUP($C27,#REF!,HLOOKUP(#REF!,#REF!,2,0)+1,0))," ")</f>
        <v xml:space="preserve"> </v>
      </c>
      <c r="X27" s="78" t="str">
        <f t="shared" ca="1" si="8"/>
        <v xml:space="preserve"> </v>
      </c>
      <c r="Y27" s="79" t="e">
        <f t="shared" si="9"/>
        <v>#REF!</v>
      </c>
      <c r="Z27" s="80" t="e">
        <f>IF(AND(C27&lt;&gt;" ",A28&lt;&gt;" ",C28&lt;&gt;" "),SUM($V$21:$V27)-SUM($Z$20:$Z26),IF(AND(C27&lt;&gt;" ",A28=" ",C28=" "),SUM($V$21:$V27)-SUM($Z$20:$Z26),IF(AND(C27=" ",C28=" ",A28=" ",C26&lt;&gt;" "),SUM($V$21:$V26)," ")))</f>
        <v>#REF!</v>
      </c>
      <c r="AA27" s="81" t="e">
        <f>IF(AND(C27&lt;&gt;" ",A28&lt;&gt;" ",C28&lt;&gt;" "),SUM($Y$21:$Y27)-SUM($AA$20:$AA26),IF(AND(C27&lt;&gt;" ",A28=" ",C28=" "),SUM($Y$21:$Y27)-SUM($AA$20:$AA26),IF(AND(C27=" ",C28=" ",A28=" ",C26&lt;&gt;" "),SUM($Y$21:$Y26)," ")))</f>
        <v>#REF!</v>
      </c>
      <c r="AB27" s="27"/>
      <c r="AE27" s="11" t="e">
        <f t="shared" si="10"/>
        <v>#REF!</v>
      </c>
    </row>
    <row r="28" spans="1:31" ht="60" customHeight="1">
      <c r="A28" s="40" t="str">
        <f>IFERROR(IF(VLOOKUP($C27,#REF!,9,0)=VLOOKUP($C28,#REF!,9,0)," ",VLOOKUP($C28,#REF!,9,0))," ")</f>
        <v xml:space="preserve"> </v>
      </c>
      <c r="B28" s="59" t="e">
        <f>IF(C28=" "," ",IFERROR(VLOOKUP($C28,#REF!,9,0)," "))</f>
        <v>#REF!</v>
      </c>
      <c r="C28" s="41" t="e">
        <f>#REF!</f>
        <v>#REF!</v>
      </c>
      <c r="D28" s="41" t="str">
        <f>IFERROR(VLOOKUP($C28,#REF!,2,0)," ")</f>
        <v xml:space="preserve"> </v>
      </c>
      <c r="E28" s="42" t="str">
        <f>IFERROR(VLOOKUP($C28,#REF!,5+VLOOKUP($C28,#REF!,7,0),0)," ")</f>
        <v xml:space="preserve"> </v>
      </c>
      <c r="F28" s="15"/>
      <c r="G28" s="43" t="str">
        <f>IFERROR(VLOOKUP($C28,#REF!,14,0)," ")</f>
        <v xml:space="preserve"> </v>
      </c>
      <c r="H28" s="43" t="str">
        <f>IFERROR(VLOOKUP($C28,#REF!,15+VLOOKUP('Customer Name'!$B$3,'Customer Name'!$B$6:$H$99,7,0),0)," ")</f>
        <v xml:space="preserve"> </v>
      </c>
      <c r="I28" s="28" t="str">
        <f t="shared" si="6"/>
        <v xml:space="preserve"> </v>
      </c>
      <c r="J28" s="66">
        <f>IFERROR(SUMIFS(#REF!,#REF!,$AE28,#REF!,1),0)</f>
        <v>0</v>
      </c>
      <c r="K28" s="66">
        <f>IFERROR(SUMIFS(#REF!,#REF!,$AE28,#REF!,1),0)</f>
        <v>0</v>
      </c>
      <c r="L28" s="66">
        <f>IFERROR(SUMIFS(#REF!,#REF!,$AE28,#REF!,1),0)</f>
        <v>0</v>
      </c>
      <c r="M28" s="66">
        <f>IFERROR(SUMIFS(#REF!,#REF!,$AE28,#REF!,1),0)</f>
        <v>0</v>
      </c>
      <c r="N28" s="66">
        <f>IFERROR(SUMIFS(#REF!,#REF!,$AE28,#REF!,1),0)</f>
        <v>0</v>
      </c>
      <c r="O28" s="66">
        <f>IFERROR(SUMIFS(#REF!,#REF!,$AE28,#REF!,1),0)</f>
        <v>0</v>
      </c>
      <c r="P28" s="66">
        <f>IFERROR(SUMIFS(#REF!,#REF!,$AE28,#REF!,1),0)</f>
        <v>0</v>
      </c>
      <c r="Q28" s="66">
        <f>IFERROR(SUMIFS(#REF!,#REF!,$AE28,#REF!,1),0)</f>
        <v>0</v>
      </c>
      <c r="R28" s="66">
        <f>IFERROR(SUMIFS(#REF!,#REF!,$AE28,#REF!,1),0)</f>
        <v>0</v>
      </c>
      <c r="S28" s="66">
        <f>IFERROR(SUMIFS(#REF!,#REF!,$AE28,#REF!,1),0)</f>
        <v>0</v>
      </c>
      <c r="T28" s="66">
        <f>IFERROR(SUMIFS(#REF!,#REF!,$AE28,#REF!,1),0)</f>
        <v>0</v>
      </c>
      <c r="U28" s="66">
        <f>IFERROR(SUMIFS(#REF!,#REF!,$AE28,#REF!,1),0)</f>
        <v>0</v>
      </c>
      <c r="V28" s="67">
        <f t="shared" si="7"/>
        <v>0</v>
      </c>
      <c r="W28" s="78" t="str">
        <f ca="1">IFERROR(IF(OFFSET(INDEX(#REF!,1,MATCH(#REF!,#REF!,0)),1,4)&gt;1,VLOOKUP($C28,#REF!,HLOOKUP(#REF!,#REF!,2,0),0),VLOOKUP($C28,#REF!,HLOOKUP(#REF!,#REF!,2,0)+1,0))," ")</f>
        <v xml:space="preserve"> </v>
      </c>
      <c r="X28" s="78" t="str">
        <f t="shared" ca="1" si="8"/>
        <v xml:space="preserve"> </v>
      </c>
      <c r="Y28" s="79" t="e">
        <f t="shared" si="9"/>
        <v>#REF!</v>
      </c>
      <c r="Z28" s="80" t="e">
        <f>IF(AND(C28&lt;&gt;" ",A29&lt;&gt;" ",C29&lt;&gt;" "),SUM($V$21:$V28)-SUM($Z$20:$Z27),IF(AND(C28&lt;&gt;" ",A29=" ",C29=" "),SUM($V$21:$V28)-SUM($Z$20:$Z27),IF(AND(C28=" ",C29=" ",A29=" ",C27&lt;&gt;" "),SUM($V$21:$V27)," ")))</f>
        <v>#REF!</v>
      </c>
      <c r="AA28" s="81" t="e">
        <f>IF(AND(C28&lt;&gt;" ",A29&lt;&gt;" ",C29&lt;&gt;" "),SUM($Y$21:$Y28)-SUM($AA$20:$AA27),IF(AND(C28&lt;&gt;" ",A29=" ",C29=" "),SUM($Y$21:$Y28)-SUM($AA$20:$AA27),IF(AND(C28=" ",C29=" ",A29=" ",C27&lt;&gt;" "),SUM($Y$21:$Y27)," ")))</f>
        <v>#REF!</v>
      </c>
      <c r="AE28" s="11" t="e">
        <f t="shared" si="10"/>
        <v>#REF!</v>
      </c>
    </row>
    <row r="29" spans="1:31" ht="60" customHeight="1">
      <c r="A29" s="40" t="str">
        <f>IFERROR(IF(VLOOKUP($C28,#REF!,9,0)=VLOOKUP($C29,#REF!,9,0)," ",VLOOKUP($C29,#REF!,9,0))," ")</f>
        <v xml:space="preserve"> </v>
      </c>
      <c r="B29" s="59" t="e">
        <f>IF(C29=" "," ",IFERROR(VLOOKUP($C29,#REF!,9,0)," "))</f>
        <v>#REF!</v>
      </c>
      <c r="C29" s="41" t="e">
        <f>#REF!</f>
        <v>#REF!</v>
      </c>
      <c r="D29" s="41" t="str">
        <f>IFERROR(VLOOKUP($C29,#REF!,2,0)," ")</f>
        <v xml:space="preserve"> </v>
      </c>
      <c r="E29" s="42" t="str">
        <f>IFERROR(VLOOKUP($C29,#REF!,5+VLOOKUP($C29,#REF!,7,0),0)," ")</f>
        <v xml:space="preserve"> </v>
      </c>
      <c r="F29" s="15"/>
      <c r="G29" s="43" t="str">
        <f>IFERROR(VLOOKUP($C29,#REF!,14,0)," ")</f>
        <v xml:space="preserve"> </v>
      </c>
      <c r="H29" s="43" t="str">
        <f>IFERROR(VLOOKUP($C29,#REF!,15+VLOOKUP('Customer Name'!$B$3,'Customer Name'!$B$6:$H$99,7,0),0)," ")</f>
        <v xml:space="preserve"> </v>
      </c>
      <c r="I29" s="28" t="str">
        <f t="shared" si="6"/>
        <v xml:space="preserve"> </v>
      </c>
      <c r="J29" s="66">
        <f>IFERROR(SUMIFS(#REF!,#REF!,$AE29,#REF!,1),0)</f>
        <v>0</v>
      </c>
      <c r="K29" s="66">
        <f>IFERROR(SUMIFS(#REF!,#REF!,$AE29,#REF!,1),0)</f>
        <v>0</v>
      </c>
      <c r="L29" s="66">
        <f>IFERROR(SUMIFS(#REF!,#REF!,$AE29,#REF!,1),0)</f>
        <v>0</v>
      </c>
      <c r="M29" s="66">
        <f>IFERROR(SUMIFS(#REF!,#REF!,$AE29,#REF!,1),0)</f>
        <v>0</v>
      </c>
      <c r="N29" s="66">
        <f>IFERROR(SUMIFS(#REF!,#REF!,$AE29,#REF!,1),0)</f>
        <v>0</v>
      </c>
      <c r="O29" s="66">
        <f>IFERROR(SUMIFS(#REF!,#REF!,$AE29,#REF!,1),0)</f>
        <v>0</v>
      </c>
      <c r="P29" s="66">
        <f>IFERROR(SUMIFS(#REF!,#REF!,$AE29,#REF!,1),0)</f>
        <v>0</v>
      </c>
      <c r="Q29" s="66">
        <f>IFERROR(SUMIFS(#REF!,#REF!,$AE29,#REF!,1),0)</f>
        <v>0</v>
      </c>
      <c r="R29" s="66">
        <f>IFERROR(SUMIFS(#REF!,#REF!,$AE29,#REF!,1),0)</f>
        <v>0</v>
      </c>
      <c r="S29" s="66">
        <f>IFERROR(SUMIFS(#REF!,#REF!,$AE29,#REF!,1),0)</f>
        <v>0</v>
      </c>
      <c r="T29" s="66">
        <f>IFERROR(SUMIFS(#REF!,#REF!,$AE29,#REF!,1),0)</f>
        <v>0</v>
      </c>
      <c r="U29" s="66">
        <f>IFERROR(SUMIFS(#REF!,#REF!,$AE29,#REF!,1),0)</f>
        <v>0</v>
      </c>
      <c r="V29" s="67">
        <f t="shared" si="7"/>
        <v>0</v>
      </c>
      <c r="W29" s="78" t="str">
        <f ca="1">IFERROR(IF(OFFSET(INDEX(#REF!,1,MATCH(#REF!,#REF!,0)),1,4)&gt;1,VLOOKUP($C29,#REF!,HLOOKUP(#REF!,#REF!,2,0),0),VLOOKUP($C29,#REF!,HLOOKUP(#REF!,#REF!,2,0)+1,0))," ")</f>
        <v xml:space="preserve"> </v>
      </c>
      <c r="X29" s="78" t="str">
        <f t="shared" ca="1" si="8"/>
        <v xml:space="preserve"> </v>
      </c>
      <c r="Y29" s="79" t="e">
        <f t="shared" si="9"/>
        <v>#REF!</v>
      </c>
      <c r="Z29" s="80" t="e">
        <f>IF(AND(C29&lt;&gt;" ",A30&lt;&gt;" ",C30&lt;&gt;" "),SUM($V$21:$V29)-SUM($Z$20:$Z28),IF(AND(C29&lt;&gt;" ",A30=" ",C30=" "),SUM($V$21:$V29)-SUM($Z$20:$Z28),IF(AND(C29=" ",C30=" ",A30=" ",C28&lt;&gt;" "),SUM($V$21:$V28)," ")))</f>
        <v>#REF!</v>
      </c>
      <c r="AA29" s="81" t="e">
        <f>IF(AND(C29&lt;&gt;" ",A30&lt;&gt;" ",C30&lt;&gt;" "),SUM($Y$21:$Y29)-SUM($AA$20:$AA28),IF(AND(C29&lt;&gt;" ",A30=" ",C30=" "),SUM($Y$21:$Y29)-SUM($AA$20:$AA28),IF(AND(C29=" ",C30=" ",A30=" ",C28&lt;&gt;" "),SUM($Y$21:$Y28)," ")))</f>
        <v>#REF!</v>
      </c>
      <c r="AE29" s="11" t="e">
        <f t="shared" si="10"/>
        <v>#REF!</v>
      </c>
    </row>
    <row r="30" spans="1:31" ht="60" customHeight="1">
      <c r="A30" s="40" t="str">
        <f>IFERROR(IF(VLOOKUP($C29,#REF!,9,0)=VLOOKUP($C30,#REF!,9,0)," ",VLOOKUP($C30,#REF!,9,0))," ")</f>
        <v xml:space="preserve"> </v>
      </c>
      <c r="B30" s="59" t="e">
        <f>IF(C30=" "," ",IFERROR(VLOOKUP($C30,#REF!,9,0)," "))</f>
        <v>#REF!</v>
      </c>
      <c r="C30" s="41" t="e">
        <f>#REF!</f>
        <v>#REF!</v>
      </c>
      <c r="D30" s="41" t="str">
        <f>IFERROR(VLOOKUP($C30,#REF!,2,0)," ")</f>
        <v xml:space="preserve"> </v>
      </c>
      <c r="E30" s="42" t="str">
        <f>IFERROR(VLOOKUP($C30,#REF!,5+VLOOKUP($C30,#REF!,7,0),0)," ")</f>
        <v xml:space="preserve"> </v>
      </c>
      <c r="F30" s="15"/>
      <c r="G30" s="43" t="str">
        <f>IFERROR(VLOOKUP($C30,#REF!,14,0)," ")</f>
        <v xml:space="preserve"> </v>
      </c>
      <c r="H30" s="43" t="str">
        <f>IFERROR(VLOOKUP($C30,#REF!,15+VLOOKUP('Customer Name'!$B$3,'Customer Name'!$B$6:$H$99,7,0),0)," ")</f>
        <v xml:space="preserve"> </v>
      </c>
      <c r="I30" s="28" t="str">
        <f t="shared" si="6"/>
        <v xml:space="preserve"> </v>
      </c>
      <c r="J30" s="66">
        <f>IFERROR(SUMIFS(#REF!,#REF!,$AE30,#REF!,1),0)</f>
        <v>0</v>
      </c>
      <c r="K30" s="66">
        <f>IFERROR(SUMIFS(#REF!,#REF!,$AE30,#REF!,1),0)</f>
        <v>0</v>
      </c>
      <c r="L30" s="66">
        <f>IFERROR(SUMIFS(#REF!,#REF!,$AE30,#REF!,1),0)</f>
        <v>0</v>
      </c>
      <c r="M30" s="66">
        <f>IFERROR(SUMIFS(#REF!,#REF!,$AE30,#REF!,1),0)</f>
        <v>0</v>
      </c>
      <c r="N30" s="66">
        <f>IFERROR(SUMIFS(#REF!,#REF!,$AE30,#REF!,1),0)</f>
        <v>0</v>
      </c>
      <c r="O30" s="66">
        <f>IFERROR(SUMIFS(#REF!,#REF!,$AE30,#REF!,1),0)</f>
        <v>0</v>
      </c>
      <c r="P30" s="66">
        <f>IFERROR(SUMIFS(#REF!,#REF!,$AE30,#REF!,1),0)</f>
        <v>0</v>
      </c>
      <c r="Q30" s="66">
        <f>IFERROR(SUMIFS(#REF!,#REF!,$AE30,#REF!,1),0)</f>
        <v>0</v>
      </c>
      <c r="R30" s="66">
        <f>IFERROR(SUMIFS(#REF!,#REF!,$AE30,#REF!,1),0)</f>
        <v>0</v>
      </c>
      <c r="S30" s="66">
        <f>IFERROR(SUMIFS(#REF!,#REF!,$AE30,#REF!,1),0)</f>
        <v>0</v>
      </c>
      <c r="T30" s="66">
        <f>IFERROR(SUMIFS(#REF!,#REF!,$AE30,#REF!,1),0)</f>
        <v>0</v>
      </c>
      <c r="U30" s="66">
        <f>IFERROR(SUMIFS(#REF!,#REF!,$AE30,#REF!,1),0)</f>
        <v>0</v>
      </c>
      <c r="V30" s="67">
        <f t="shared" si="7"/>
        <v>0</v>
      </c>
      <c r="W30" s="78" t="str">
        <f ca="1">IFERROR(IF(OFFSET(INDEX(#REF!,1,MATCH(#REF!,#REF!,0)),1,4)&gt;1,VLOOKUP($C30,#REF!,HLOOKUP(#REF!,#REF!,2,0),0),VLOOKUP($C30,#REF!,HLOOKUP(#REF!,#REF!,2,0)+1,0))," ")</f>
        <v xml:space="preserve"> </v>
      </c>
      <c r="X30" s="78" t="str">
        <f t="shared" ca="1" si="8"/>
        <v xml:space="preserve"> </v>
      </c>
      <c r="Y30" s="79" t="e">
        <f t="shared" si="9"/>
        <v>#REF!</v>
      </c>
      <c r="Z30" s="80" t="e">
        <f>IF(AND(C30&lt;&gt;" ",A31&lt;&gt;" ",C31&lt;&gt;" "),SUM($V$21:$V30)-SUM($Z$20:$Z29),IF(AND(C30&lt;&gt;" ",A31=" ",C31=" "),SUM($V$21:$V30)-SUM($Z$20:$Z29),IF(AND(C30=" ",C31=" ",A31=" ",C29&lt;&gt;" "),SUM($V$21:$V29)," ")))</f>
        <v>#REF!</v>
      </c>
      <c r="AA30" s="81" t="e">
        <f>IF(AND(C30&lt;&gt;" ",A31&lt;&gt;" ",C31&lt;&gt;" "),SUM($Y$21:$Y30)-SUM($AA$20:$AA29),IF(AND(C30&lt;&gt;" ",A31=" ",C31=" "),SUM($Y$21:$Y30)-SUM($AA$20:$AA29),IF(AND(C30=" ",C31=" ",A31=" ",C29&lt;&gt;" "),SUM($Y$21:$Y29)," ")))</f>
        <v>#REF!</v>
      </c>
      <c r="AE30" s="11" t="e">
        <f t="shared" si="10"/>
        <v>#REF!</v>
      </c>
    </row>
    <row r="31" spans="1:31" ht="60" customHeight="1">
      <c r="A31" s="40" t="str">
        <f>IFERROR(IF(VLOOKUP($C30,#REF!,9,0)=VLOOKUP($C31,#REF!,9,0)," ",VLOOKUP($C31,#REF!,9,0))," ")</f>
        <v xml:space="preserve"> </v>
      </c>
      <c r="B31" s="59" t="e">
        <f>IF(C31=" "," ",IFERROR(VLOOKUP($C31,#REF!,9,0)," "))</f>
        <v>#REF!</v>
      </c>
      <c r="C31" s="41" t="e">
        <f>#REF!</f>
        <v>#REF!</v>
      </c>
      <c r="D31" s="41" t="str">
        <f>IFERROR(VLOOKUP($C31,#REF!,2,0)," ")</f>
        <v xml:space="preserve"> </v>
      </c>
      <c r="E31" s="42" t="str">
        <f>IFERROR(VLOOKUP($C31,#REF!,5+VLOOKUP($C31,#REF!,7,0),0)," ")</f>
        <v xml:space="preserve"> </v>
      </c>
      <c r="F31" s="15"/>
      <c r="G31" s="43" t="str">
        <f>IFERROR(VLOOKUP($C31,#REF!,14,0)," ")</f>
        <v xml:space="preserve"> </v>
      </c>
      <c r="H31" s="43" t="str">
        <f>IFERROR(VLOOKUP($C31,#REF!,15+VLOOKUP('Customer Name'!$B$3,'Customer Name'!$B$6:$H$99,7,0),0)," ")</f>
        <v xml:space="preserve"> </v>
      </c>
      <c r="I31" s="28" t="str">
        <f t="shared" si="6"/>
        <v xml:space="preserve"> </v>
      </c>
      <c r="J31" s="66">
        <f>IFERROR(SUMIFS(#REF!,#REF!,$AE31,#REF!,1),0)</f>
        <v>0</v>
      </c>
      <c r="K31" s="66">
        <f>IFERROR(SUMIFS(#REF!,#REF!,$AE31,#REF!,1),0)</f>
        <v>0</v>
      </c>
      <c r="L31" s="66">
        <f>IFERROR(SUMIFS(#REF!,#REF!,$AE31,#REF!,1),0)</f>
        <v>0</v>
      </c>
      <c r="M31" s="66">
        <f>IFERROR(SUMIFS(#REF!,#REF!,$AE31,#REF!,1),0)</f>
        <v>0</v>
      </c>
      <c r="N31" s="66">
        <f>IFERROR(SUMIFS(#REF!,#REF!,$AE31,#REF!,1),0)</f>
        <v>0</v>
      </c>
      <c r="O31" s="66">
        <f>IFERROR(SUMIFS(#REF!,#REF!,$AE31,#REF!,1),0)</f>
        <v>0</v>
      </c>
      <c r="P31" s="66">
        <f>IFERROR(SUMIFS(#REF!,#REF!,$AE31,#REF!,1),0)</f>
        <v>0</v>
      </c>
      <c r="Q31" s="66">
        <f>IFERROR(SUMIFS(#REF!,#REF!,$AE31,#REF!,1),0)</f>
        <v>0</v>
      </c>
      <c r="R31" s="66">
        <f>IFERROR(SUMIFS(#REF!,#REF!,$AE31,#REF!,1),0)</f>
        <v>0</v>
      </c>
      <c r="S31" s="66">
        <f>IFERROR(SUMIFS(#REF!,#REF!,$AE31,#REF!,1),0)</f>
        <v>0</v>
      </c>
      <c r="T31" s="66">
        <f>IFERROR(SUMIFS(#REF!,#REF!,$AE31,#REF!,1),0)</f>
        <v>0</v>
      </c>
      <c r="U31" s="66">
        <f>IFERROR(SUMIFS(#REF!,#REF!,$AE31,#REF!,1),0)</f>
        <v>0</v>
      </c>
      <c r="V31" s="67">
        <f t="shared" si="7"/>
        <v>0</v>
      </c>
      <c r="W31" s="78" t="str">
        <f ca="1">IFERROR(IF(OFFSET(INDEX(#REF!,1,MATCH(#REF!,#REF!,0)),1,4)&gt;1,VLOOKUP($C31,#REF!,HLOOKUP(#REF!,#REF!,2,0),0),VLOOKUP($C31,#REF!,HLOOKUP(#REF!,#REF!,2,0)+1,0))," ")</f>
        <v xml:space="preserve"> </v>
      </c>
      <c r="X31" s="78" t="str">
        <f t="shared" ca="1" si="8"/>
        <v xml:space="preserve"> </v>
      </c>
      <c r="Y31" s="79" t="e">
        <f t="shared" si="9"/>
        <v>#REF!</v>
      </c>
      <c r="Z31" s="80" t="e">
        <f>IF(AND(C31&lt;&gt;" ",A32&lt;&gt;" ",C32&lt;&gt;" "),SUM($V$21:$V31)-SUM($Z$20:$Z30),IF(AND(C31&lt;&gt;" ",A32=" ",C32=" "),SUM($V$21:$V31)-SUM($Z$20:$Z30),IF(AND(C31=" ",C32=" ",A32=" ",C30&lt;&gt;" "),SUM($V$21:$V30)," ")))</f>
        <v>#REF!</v>
      </c>
      <c r="AA31" s="81" t="e">
        <f>IF(AND(C31&lt;&gt;" ",A32&lt;&gt;" ",C32&lt;&gt;" "),SUM($Y$21:$Y31)-SUM($AA$20:$AA30),IF(AND(C31&lt;&gt;" ",A32=" ",C32=" "),SUM($Y$21:$Y31)-SUM($AA$20:$AA30),IF(AND(C31=" ",C32=" ",A32=" ",C30&lt;&gt;" "),SUM($Y$21:$Y30)," ")))</f>
        <v>#REF!</v>
      </c>
      <c r="AE31" s="11" t="e">
        <f t="shared" si="10"/>
        <v>#REF!</v>
      </c>
    </row>
    <row r="32" spans="1:31" ht="60" customHeight="1">
      <c r="A32" s="40" t="str">
        <f>IFERROR(IF(VLOOKUP($C31,#REF!,9,0)=VLOOKUP($C32,#REF!,9,0)," ",VLOOKUP($C32,#REF!,9,0))," ")</f>
        <v xml:space="preserve"> </v>
      </c>
      <c r="B32" s="59" t="e">
        <f>IF(C32=" "," ",IFERROR(VLOOKUP($C32,#REF!,9,0)," "))</f>
        <v>#REF!</v>
      </c>
      <c r="C32" s="41" t="e">
        <f>#REF!</f>
        <v>#REF!</v>
      </c>
      <c r="D32" s="41" t="str">
        <f>IFERROR(VLOOKUP($C32,#REF!,2,0)," ")</f>
        <v xml:space="preserve"> </v>
      </c>
      <c r="E32" s="42" t="str">
        <f>IFERROR(VLOOKUP($C32,#REF!,5+VLOOKUP($C32,#REF!,7,0),0)," ")</f>
        <v xml:space="preserve"> </v>
      </c>
      <c r="F32" s="15"/>
      <c r="G32" s="43" t="str">
        <f>IFERROR(VLOOKUP($C32,#REF!,14,0)," ")</f>
        <v xml:space="preserve"> </v>
      </c>
      <c r="H32" s="43" t="str">
        <f>IFERROR(VLOOKUP($C32,#REF!,15+VLOOKUP('Customer Name'!$B$3,'Customer Name'!$B$6:$H$99,7,0),0)," ")</f>
        <v xml:space="preserve"> </v>
      </c>
      <c r="I32" s="28" t="str">
        <f t="shared" si="6"/>
        <v xml:space="preserve"> </v>
      </c>
      <c r="J32" s="66">
        <f>IFERROR(SUMIFS(#REF!,#REF!,$AE32,#REF!,1),0)</f>
        <v>0</v>
      </c>
      <c r="K32" s="66">
        <f>IFERROR(SUMIFS(#REF!,#REF!,$AE32,#REF!,1),0)</f>
        <v>0</v>
      </c>
      <c r="L32" s="66">
        <f>IFERROR(SUMIFS(#REF!,#REF!,$AE32,#REF!,1),0)</f>
        <v>0</v>
      </c>
      <c r="M32" s="66">
        <f>IFERROR(SUMIFS(#REF!,#REF!,$AE32,#REF!,1),0)</f>
        <v>0</v>
      </c>
      <c r="N32" s="66">
        <f>IFERROR(SUMIFS(#REF!,#REF!,$AE32,#REF!,1),0)</f>
        <v>0</v>
      </c>
      <c r="O32" s="66">
        <f>IFERROR(SUMIFS(#REF!,#REF!,$AE32,#REF!,1),0)</f>
        <v>0</v>
      </c>
      <c r="P32" s="66">
        <f>IFERROR(SUMIFS(#REF!,#REF!,$AE32,#REF!,1),0)</f>
        <v>0</v>
      </c>
      <c r="Q32" s="66">
        <f>IFERROR(SUMIFS(#REF!,#REF!,$AE32,#REF!,1),0)</f>
        <v>0</v>
      </c>
      <c r="R32" s="66">
        <f>IFERROR(SUMIFS(#REF!,#REF!,$AE32,#REF!,1),0)</f>
        <v>0</v>
      </c>
      <c r="S32" s="66">
        <f>IFERROR(SUMIFS(#REF!,#REF!,$AE32,#REF!,1),0)</f>
        <v>0</v>
      </c>
      <c r="T32" s="66">
        <f>IFERROR(SUMIFS(#REF!,#REF!,$AE32,#REF!,1),0)</f>
        <v>0</v>
      </c>
      <c r="U32" s="66">
        <f>IFERROR(SUMIFS(#REF!,#REF!,$AE32,#REF!,1),0)</f>
        <v>0</v>
      </c>
      <c r="V32" s="67">
        <f t="shared" si="7"/>
        <v>0</v>
      </c>
      <c r="W32" s="78" t="str">
        <f ca="1">IFERROR(IF(OFFSET(INDEX(#REF!,1,MATCH(#REF!,#REF!,0)),1,4)&gt;1,VLOOKUP($C32,#REF!,HLOOKUP(#REF!,#REF!,2,0),0),VLOOKUP($C32,#REF!,HLOOKUP(#REF!,#REF!,2,0)+1,0))," ")</f>
        <v xml:space="preserve"> </v>
      </c>
      <c r="X32" s="78" t="str">
        <f t="shared" ca="1" si="8"/>
        <v xml:space="preserve"> </v>
      </c>
      <c r="Y32" s="79" t="e">
        <f t="shared" si="9"/>
        <v>#REF!</v>
      </c>
      <c r="Z32" s="80" t="e">
        <f>IF(AND(C32&lt;&gt;" ",A33&lt;&gt;" ",C33&lt;&gt;" "),SUM($V$21:$V32)-SUM($Z$20:$Z31),IF(AND(C32&lt;&gt;" ",A33=" ",C33=" "),SUM($V$21:$V32)-SUM($Z$20:$Z31),IF(AND(C32=" ",C33=" ",A33=" ",C31&lt;&gt;" "),SUM($V$21:$V31)," ")))</f>
        <v>#REF!</v>
      </c>
      <c r="AA32" s="81" t="e">
        <f>IF(AND(C32&lt;&gt;" ",A33&lt;&gt;" ",C33&lt;&gt;" "),SUM($Y$21:$Y32)-SUM($AA$20:$AA31),IF(AND(C32&lt;&gt;" ",A33=" ",C33=" "),SUM($Y$21:$Y32)-SUM($AA$20:$AA31),IF(AND(C32=" ",C33=" ",A33=" ",C31&lt;&gt;" "),SUM($Y$21:$Y31)," ")))</f>
        <v>#REF!</v>
      </c>
      <c r="AE32" s="11" t="e">
        <f t="shared" si="10"/>
        <v>#REF!</v>
      </c>
    </row>
    <row r="33" spans="1:31" ht="60" customHeight="1">
      <c r="A33" s="40" t="str">
        <f>IFERROR(IF(VLOOKUP($C32,#REF!,9,0)=VLOOKUP($C33,#REF!,9,0)," ",VLOOKUP($C33,#REF!,9,0))," ")</f>
        <v xml:space="preserve"> </v>
      </c>
      <c r="B33" s="59" t="e">
        <f>IF(C33=" "," ",IFERROR(VLOOKUP($C33,#REF!,9,0)," "))</f>
        <v>#REF!</v>
      </c>
      <c r="C33" s="41" t="e">
        <f>#REF!</f>
        <v>#REF!</v>
      </c>
      <c r="D33" s="41" t="str">
        <f>IFERROR(VLOOKUP($C33,#REF!,2,0)," ")</f>
        <v xml:space="preserve"> </v>
      </c>
      <c r="E33" s="42" t="str">
        <f>IFERROR(VLOOKUP($C33,#REF!,5+VLOOKUP($C33,#REF!,7,0),0)," ")</f>
        <v xml:space="preserve"> </v>
      </c>
      <c r="F33" s="15"/>
      <c r="G33" s="43" t="str">
        <f>IFERROR(VLOOKUP($C33,#REF!,14,0)," ")</f>
        <v xml:space="preserve"> </v>
      </c>
      <c r="H33" s="43" t="str">
        <f>IFERROR(VLOOKUP($C33,#REF!,15+VLOOKUP('Customer Name'!$B$3,'Customer Name'!$B$6:$H$99,7,0),0)," ")</f>
        <v xml:space="preserve"> </v>
      </c>
      <c r="I33" s="28" t="str">
        <f t="shared" si="6"/>
        <v xml:space="preserve"> </v>
      </c>
      <c r="J33" s="66">
        <f>IFERROR(SUMIFS(#REF!,#REF!,$AE33,#REF!,1),0)</f>
        <v>0</v>
      </c>
      <c r="K33" s="66">
        <f>IFERROR(SUMIFS(#REF!,#REF!,$AE33,#REF!,1),0)</f>
        <v>0</v>
      </c>
      <c r="L33" s="66">
        <f>IFERROR(SUMIFS(#REF!,#REF!,$AE33,#REF!,1),0)</f>
        <v>0</v>
      </c>
      <c r="M33" s="66">
        <f>IFERROR(SUMIFS(#REF!,#REF!,$AE33,#REF!,1),0)</f>
        <v>0</v>
      </c>
      <c r="N33" s="66">
        <f>IFERROR(SUMIFS(#REF!,#REF!,$AE33,#REF!,1),0)</f>
        <v>0</v>
      </c>
      <c r="O33" s="66">
        <f>IFERROR(SUMIFS(#REF!,#REF!,$AE33,#REF!,1),0)</f>
        <v>0</v>
      </c>
      <c r="P33" s="66">
        <f>IFERROR(SUMIFS(#REF!,#REF!,$AE33,#REF!,1),0)</f>
        <v>0</v>
      </c>
      <c r="Q33" s="66">
        <f>IFERROR(SUMIFS(#REF!,#REF!,$AE33,#REF!,1),0)</f>
        <v>0</v>
      </c>
      <c r="R33" s="66">
        <f>IFERROR(SUMIFS(#REF!,#REF!,$AE33,#REF!,1),0)</f>
        <v>0</v>
      </c>
      <c r="S33" s="66">
        <f>IFERROR(SUMIFS(#REF!,#REF!,$AE33,#REF!,1),0)</f>
        <v>0</v>
      </c>
      <c r="T33" s="66">
        <f>IFERROR(SUMIFS(#REF!,#REF!,$AE33,#REF!,1),0)</f>
        <v>0</v>
      </c>
      <c r="U33" s="66">
        <f>IFERROR(SUMIFS(#REF!,#REF!,$AE33,#REF!,1),0)</f>
        <v>0</v>
      </c>
      <c r="V33" s="67">
        <f t="shared" si="7"/>
        <v>0</v>
      </c>
      <c r="W33" s="78" t="str">
        <f ca="1">IFERROR(IF(OFFSET(INDEX(#REF!,1,MATCH(#REF!,#REF!,0)),1,4)&gt;1,VLOOKUP($C33,#REF!,HLOOKUP(#REF!,#REF!,2,0),0),VLOOKUP($C33,#REF!,HLOOKUP(#REF!,#REF!,2,0)+1,0))," ")</f>
        <v xml:space="preserve"> </v>
      </c>
      <c r="X33" s="78" t="str">
        <f t="shared" ca="1" si="8"/>
        <v xml:space="preserve"> </v>
      </c>
      <c r="Y33" s="79" t="e">
        <f t="shared" si="9"/>
        <v>#REF!</v>
      </c>
      <c r="Z33" s="80" t="e">
        <f>IF(AND(C33&lt;&gt;" ",A34&lt;&gt;" ",C34&lt;&gt;" "),SUM($V$21:$V33)-SUM($Z$20:$Z32),IF(AND(C33&lt;&gt;" ",A34=" ",C34=" "),SUM($V$21:$V33)-SUM($Z$20:$Z32),IF(AND(C33=" ",C34=" ",A34=" ",C32&lt;&gt;" "),SUM($V$21:$V32)," ")))</f>
        <v>#REF!</v>
      </c>
      <c r="AA33" s="81" t="e">
        <f>IF(AND(C33&lt;&gt;" ",A34&lt;&gt;" ",C34&lt;&gt;" "),SUM($Y$21:$Y33)-SUM($AA$20:$AA32),IF(AND(C33&lt;&gt;" ",A34=" ",C34=" "),SUM($Y$21:$Y33)-SUM($AA$20:$AA32),IF(AND(C33=" ",C34=" ",A34=" ",C32&lt;&gt;" "),SUM($Y$21:$Y32)," ")))</f>
        <v>#REF!</v>
      </c>
      <c r="AE33" s="11" t="e">
        <f t="shared" si="10"/>
        <v>#REF!</v>
      </c>
    </row>
    <row r="34" spans="1:31" ht="60" customHeight="1">
      <c r="A34" s="40" t="str">
        <f>IFERROR(IF(VLOOKUP($C33,#REF!,9,0)=VLOOKUP($C34,#REF!,9,0)," ",VLOOKUP($C34,#REF!,9,0))," ")</f>
        <v xml:space="preserve"> </v>
      </c>
      <c r="B34" s="59" t="e">
        <f>IF(C34=" "," ",IFERROR(VLOOKUP($C34,#REF!,9,0)," "))</f>
        <v>#REF!</v>
      </c>
      <c r="C34" s="41" t="e">
        <f>#REF!</f>
        <v>#REF!</v>
      </c>
      <c r="D34" s="41" t="str">
        <f>IFERROR(VLOOKUP($C34,#REF!,2,0)," ")</f>
        <v xml:space="preserve"> </v>
      </c>
      <c r="E34" s="42" t="str">
        <f>IFERROR(VLOOKUP($C34,#REF!,5+VLOOKUP($C34,#REF!,7,0),0)," ")</f>
        <v xml:space="preserve"> </v>
      </c>
      <c r="F34" s="15"/>
      <c r="G34" s="43" t="str">
        <f>IFERROR(VLOOKUP($C34,#REF!,14,0)," ")</f>
        <v xml:space="preserve"> </v>
      </c>
      <c r="H34" s="43" t="str">
        <f>IFERROR(VLOOKUP($C34,#REF!,15+VLOOKUP('Customer Name'!$B$3,'Customer Name'!$B$6:$H$99,7,0),0)," ")</f>
        <v xml:space="preserve"> </v>
      </c>
      <c r="I34" s="28" t="str">
        <f t="shared" si="6"/>
        <v xml:space="preserve"> </v>
      </c>
      <c r="J34" s="66">
        <f>IFERROR(SUMIFS(#REF!,#REF!,$AE34,#REF!,1),0)</f>
        <v>0</v>
      </c>
      <c r="K34" s="66">
        <f>IFERROR(SUMIFS(#REF!,#REF!,$AE34,#REF!,1),0)</f>
        <v>0</v>
      </c>
      <c r="L34" s="66">
        <f>IFERROR(SUMIFS(#REF!,#REF!,$AE34,#REF!,1),0)</f>
        <v>0</v>
      </c>
      <c r="M34" s="66">
        <f>IFERROR(SUMIFS(#REF!,#REF!,$AE34,#REF!,1),0)</f>
        <v>0</v>
      </c>
      <c r="N34" s="66">
        <f>IFERROR(SUMIFS(#REF!,#REF!,$AE34,#REF!,1),0)</f>
        <v>0</v>
      </c>
      <c r="O34" s="66">
        <f>IFERROR(SUMIFS(#REF!,#REF!,$AE34,#REF!,1),0)</f>
        <v>0</v>
      </c>
      <c r="P34" s="66">
        <f>IFERROR(SUMIFS(#REF!,#REF!,$AE34,#REF!,1),0)</f>
        <v>0</v>
      </c>
      <c r="Q34" s="66">
        <f>IFERROR(SUMIFS(#REF!,#REF!,$AE34,#REF!,1),0)</f>
        <v>0</v>
      </c>
      <c r="R34" s="66">
        <f>IFERROR(SUMIFS(#REF!,#REF!,$AE34,#REF!,1),0)</f>
        <v>0</v>
      </c>
      <c r="S34" s="66">
        <f>IFERROR(SUMIFS(#REF!,#REF!,$AE34,#REF!,1),0)</f>
        <v>0</v>
      </c>
      <c r="T34" s="66">
        <f>IFERROR(SUMIFS(#REF!,#REF!,$AE34,#REF!,1),0)</f>
        <v>0</v>
      </c>
      <c r="U34" s="66">
        <f>IFERROR(SUMIFS(#REF!,#REF!,$AE34,#REF!,1),0)</f>
        <v>0</v>
      </c>
      <c r="V34" s="67">
        <f t="shared" si="7"/>
        <v>0</v>
      </c>
      <c r="W34" s="78" t="str">
        <f ca="1">IFERROR(IF(OFFSET(INDEX(#REF!,1,MATCH(#REF!,#REF!,0)),1,4)&gt;1,VLOOKUP($C34,#REF!,HLOOKUP(#REF!,#REF!,2,0),0),VLOOKUP($C34,#REF!,HLOOKUP(#REF!,#REF!,2,0)+1,0))," ")</f>
        <v xml:space="preserve"> </v>
      </c>
      <c r="X34" s="78" t="str">
        <f t="shared" ca="1" si="8"/>
        <v xml:space="preserve"> </v>
      </c>
      <c r="Y34" s="79" t="e">
        <f t="shared" si="9"/>
        <v>#REF!</v>
      </c>
      <c r="Z34" s="80" t="e">
        <f>IF(AND(C34&lt;&gt;" ",A35&lt;&gt;" ",C35&lt;&gt;" "),SUM($V$21:$V34)-SUM($Z$20:$Z33),IF(AND(C34&lt;&gt;" ",A35=" ",C35=" "),SUM($V$21:$V34)-SUM($Z$20:$Z33),IF(AND(C34=" ",C35=" ",A35=" ",C33&lt;&gt;" "),SUM($V$21:$V33)," ")))</f>
        <v>#REF!</v>
      </c>
      <c r="AA34" s="81" t="e">
        <f>IF(AND(C34&lt;&gt;" ",A35&lt;&gt;" ",C35&lt;&gt;" "),SUM($Y$21:$Y34)-SUM($AA$20:$AA33),IF(AND(C34&lt;&gt;" ",A35=" ",C35=" "),SUM($Y$21:$Y34)-SUM($AA$20:$AA33),IF(AND(C34=" ",C35=" ",A35=" ",C33&lt;&gt;" "),SUM($Y$21:$Y33)," ")))</f>
        <v>#REF!</v>
      </c>
      <c r="AE34" s="11" t="e">
        <f t="shared" si="10"/>
        <v>#REF!</v>
      </c>
    </row>
    <row r="35" spans="1:31" ht="60" customHeight="1">
      <c r="A35" s="40" t="str">
        <f>IFERROR(IF(VLOOKUP($C34,#REF!,9,0)=VLOOKUP($C35,#REF!,9,0)," ",VLOOKUP($C35,#REF!,9,0))," ")</f>
        <v xml:space="preserve"> </v>
      </c>
      <c r="B35" s="59" t="e">
        <f>IF(C35=" "," ",IFERROR(VLOOKUP($C35,#REF!,9,0)," "))</f>
        <v>#REF!</v>
      </c>
      <c r="C35" s="41" t="e">
        <f>#REF!</f>
        <v>#REF!</v>
      </c>
      <c r="D35" s="41" t="str">
        <f>IFERROR(VLOOKUP($C35,#REF!,2,0)," ")</f>
        <v xml:space="preserve"> </v>
      </c>
      <c r="E35" s="42" t="str">
        <f>IFERROR(VLOOKUP($C35,#REF!,5+VLOOKUP($C35,#REF!,7,0),0)," ")</f>
        <v xml:space="preserve"> </v>
      </c>
      <c r="F35" s="15"/>
      <c r="G35" s="43" t="str">
        <f>IFERROR(VLOOKUP($C35,#REF!,14,0)," ")</f>
        <v xml:space="preserve"> </v>
      </c>
      <c r="H35" s="43" t="str">
        <f>IFERROR(VLOOKUP($C35,#REF!,15+VLOOKUP('Customer Name'!$B$3,'Customer Name'!$B$6:$H$99,7,0),0)," ")</f>
        <v xml:space="preserve"> </v>
      </c>
      <c r="I35" s="28" t="str">
        <f t="shared" si="6"/>
        <v xml:space="preserve"> </v>
      </c>
      <c r="J35" s="66">
        <f>IFERROR(SUMIFS(#REF!,#REF!,$AE35,#REF!,1),0)</f>
        <v>0</v>
      </c>
      <c r="K35" s="66">
        <f>IFERROR(SUMIFS(#REF!,#REF!,$AE35,#REF!,1),0)</f>
        <v>0</v>
      </c>
      <c r="L35" s="66">
        <f>IFERROR(SUMIFS(#REF!,#REF!,$AE35,#REF!,1),0)</f>
        <v>0</v>
      </c>
      <c r="M35" s="66">
        <f>IFERROR(SUMIFS(#REF!,#REF!,$AE35,#REF!,1),0)</f>
        <v>0</v>
      </c>
      <c r="N35" s="66">
        <f>IFERROR(SUMIFS(#REF!,#REF!,$AE35,#REF!,1),0)</f>
        <v>0</v>
      </c>
      <c r="O35" s="66">
        <f>IFERROR(SUMIFS(#REF!,#REF!,$AE35,#REF!,1),0)</f>
        <v>0</v>
      </c>
      <c r="P35" s="66">
        <f>IFERROR(SUMIFS(#REF!,#REF!,$AE35,#REF!,1),0)</f>
        <v>0</v>
      </c>
      <c r="Q35" s="66">
        <f>IFERROR(SUMIFS(#REF!,#REF!,$AE35,#REF!,1),0)</f>
        <v>0</v>
      </c>
      <c r="R35" s="66">
        <f>IFERROR(SUMIFS(#REF!,#REF!,$AE35,#REF!,1),0)</f>
        <v>0</v>
      </c>
      <c r="S35" s="66">
        <f>IFERROR(SUMIFS(#REF!,#REF!,$AE35,#REF!,1),0)</f>
        <v>0</v>
      </c>
      <c r="T35" s="66">
        <f>IFERROR(SUMIFS(#REF!,#REF!,$AE35,#REF!,1),0)</f>
        <v>0</v>
      </c>
      <c r="U35" s="66">
        <f>IFERROR(SUMIFS(#REF!,#REF!,$AE35,#REF!,1),0)</f>
        <v>0</v>
      </c>
      <c r="V35" s="67">
        <f t="shared" si="7"/>
        <v>0</v>
      </c>
      <c r="W35" s="78" t="str">
        <f ca="1">IFERROR(IF(OFFSET(INDEX(#REF!,1,MATCH(#REF!,#REF!,0)),1,4)&gt;1,VLOOKUP($C35,#REF!,HLOOKUP(#REF!,#REF!,2,0),0),VLOOKUP($C35,#REF!,HLOOKUP(#REF!,#REF!,2,0)+1,0))," ")</f>
        <v xml:space="preserve"> </v>
      </c>
      <c r="X35" s="78" t="str">
        <f t="shared" ca="1" si="8"/>
        <v xml:space="preserve"> </v>
      </c>
      <c r="Y35" s="79" t="e">
        <f t="shared" si="9"/>
        <v>#REF!</v>
      </c>
      <c r="Z35" s="80" t="e">
        <f>IF(AND(C35&lt;&gt;" ",A36&lt;&gt;" ",C36&lt;&gt;" "),SUM($V$21:$V35)-SUM($Z$20:$Z34),IF(AND(C35&lt;&gt;" ",A36=" ",C36=" "),SUM($V$21:$V35)-SUM($Z$20:$Z34),IF(AND(C35=" ",C36=" ",A36=" ",C34&lt;&gt;" "),SUM($V$21:$V34)," ")))</f>
        <v>#REF!</v>
      </c>
      <c r="AA35" s="81" t="e">
        <f>IF(AND(C35&lt;&gt;" ",A36&lt;&gt;" ",C36&lt;&gt;" "),SUM($Y$21:$Y35)-SUM($AA$20:$AA34),IF(AND(C35&lt;&gt;" ",A36=" ",C36=" "),SUM($Y$21:$Y35)-SUM($AA$20:$AA34),IF(AND(C35=" ",C36=" ",A36=" ",C34&lt;&gt;" "),SUM($Y$21:$Y34)," ")))</f>
        <v>#REF!</v>
      </c>
      <c r="AE35" s="11" t="e">
        <f t="shared" si="10"/>
        <v>#REF!</v>
      </c>
    </row>
    <row r="36" spans="1:31" ht="60" customHeight="1">
      <c r="A36" s="40" t="str">
        <f>IFERROR(IF(VLOOKUP($C35,#REF!,9,0)=VLOOKUP($C36,#REF!,9,0)," ",VLOOKUP($C36,#REF!,9,0))," ")</f>
        <v xml:space="preserve"> </v>
      </c>
      <c r="B36" s="59" t="e">
        <f>IF(C36=" "," ",IFERROR(VLOOKUP($C36,#REF!,9,0)," "))</f>
        <v>#REF!</v>
      </c>
      <c r="C36" s="41" t="e">
        <f>#REF!</f>
        <v>#REF!</v>
      </c>
      <c r="D36" s="41" t="str">
        <f>IFERROR(VLOOKUP($C36,#REF!,2,0)," ")</f>
        <v xml:space="preserve"> </v>
      </c>
      <c r="E36" s="42" t="str">
        <f>IFERROR(VLOOKUP($C36,#REF!,5+VLOOKUP($C36,#REF!,7,0),0)," ")</f>
        <v xml:space="preserve"> </v>
      </c>
      <c r="F36" s="15"/>
      <c r="G36" s="43" t="str">
        <f>IFERROR(VLOOKUP($C36,#REF!,14,0)," ")</f>
        <v xml:space="preserve"> </v>
      </c>
      <c r="H36" s="43" t="str">
        <f>IFERROR(VLOOKUP($C36,#REF!,15+VLOOKUP('Customer Name'!$B$3,'Customer Name'!$B$6:$H$99,7,0),0)," ")</f>
        <v xml:space="preserve"> </v>
      </c>
      <c r="I36" s="28" t="str">
        <f t="shared" si="6"/>
        <v xml:space="preserve"> </v>
      </c>
      <c r="J36" s="66">
        <f>IFERROR(SUMIFS(#REF!,#REF!,$AE36,#REF!,1),0)</f>
        <v>0</v>
      </c>
      <c r="K36" s="66">
        <f>IFERROR(SUMIFS(#REF!,#REF!,$AE36,#REF!,1),0)</f>
        <v>0</v>
      </c>
      <c r="L36" s="66">
        <f>IFERROR(SUMIFS(#REF!,#REF!,$AE36,#REF!,1),0)</f>
        <v>0</v>
      </c>
      <c r="M36" s="66">
        <f>IFERROR(SUMIFS(#REF!,#REF!,$AE36,#REF!,1),0)</f>
        <v>0</v>
      </c>
      <c r="N36" s="66">
        <f>IFERROR(SUMIFS(#REF!,#REF!,$AE36,#REF!,1),0)</f>
        <v>0</v>
      </c>
      <c r="O36" s="66">
        <f>IFERROR(SUMIFS(#REF!,#REF!,$AE36,#REF!,1),0)</f>
        <v>0</v>
      </c>
      <c r="P36" s="66">
        <f>IFERROR(SUMIFS(#REF!,#REF!,$AE36,#REF!,1),0)</f>
        <v>0</v>
      </c>
      <c r="Q36" s="66">
        <f>IFERROR(SUMIFS(#REF!,#REF!,$AE36,#REF!,1),0)</f>
        <v>0</v>
      </c>
      <c r="R36" s="66">
        <f>IFERROR(SUMIFS(#REF!,#REF!,$AE36,#REF!,1),0)</f>
        <v>0</v>
      </c>
      <c r="S36" s="66">
        <f>IFERROR(SUMIFS(#REF!,#REF!,$AE36,#REF!,1),0)</f>
        <v>0</v>
      </c>
      <c r="T36" s="66">
        <f>IFERROR(SUMIFS(#REF!,#REF!,$AE36,#REF!,1),0)</f>
        <v>0</v>
      </c>
      <c r="U36" s="66">
        <f>IFERROR(SUMIFS(#REF!,#REF!,$AE36,#REF!,1),0)</f>
        <v>0</v>
      </c>
      <c r="V36" s="67">
        <f t="shared" si="7"/>
        <v>0</v>
      </c>
      <c r="W36" s="78" t="str">
        <f ca="1">IFERROR(IF(OFFSET(INDEX(#REF!,1,MATCH(#REF!,#REF!,0)),1,4)&gt;1,VLOOKUP($C36,#REF!,HLOOKUP(#REF!,#REF!,2,0),0),VLOOKUP($C36,#REF!,HLOOKUP(#REF!,#REF!,2,0)+1,0))," ")</f>
        <v xml:space="preserve"> </v>
      </c>
      <c r="X36" s="78" t="str">
        <f t="shared" ca="1" si="8"/>
        <v xml:space="preserve"> </v>
      </c>
      <c r="Y36" s="79" t="e">
        <f t="shared" si="9"/>
        <v>#REF!</v>
      </c>
      <c r="Z36" s="80" t="e">
        <f>IF(AND(C36&lt;&gt;" ",A37&lt;&gt;" ",C37&lt;&gt;" "),SUM($V$21:$V36)-SUM($Z$20:$Z35),IF(AND(C36&lt;&gt;" ",A37=" ",C37=" "),SUM($V$21:$V36)-SUM($Z$20:$Z35),IF(AND(C36=" ",C37=" ",A37=" ",C35&lt;&gt;" "),SUM($V$21:$V35)," ")))</f>
        <v>#REF!</v>
      </c>
      <c r="AA36" s="81" t="e">
        <f>IF(AND(C36&lt;&gt;" ",A37&lt;&gt;" ",C37&lt;&gt;" "),SUM($Y$21:$Y36)-SUM($AA$20:$AA35),IF(AND(C36&lt;&gt;" ",A37=" ",C37=" "),SUM($Y$21:$Y36)-SUM($AA$20:$AA35),IF(AND(C36=" ",C37=" ",A37=" ",C35&lt;&gt;" "),SUM($Y$21:$Y35)," ")))</f>
        <v>#REF!</v>
      </c>
      <c r="AE36" s="11" t="e">
        <f t="shared" si="10"/>
        <v>#REF!</v>
      </c>
    </row>
    <row r="37" spans="1:31" ht="60" customHeight="1">
      <c r="A37" s="40" t="str">
        <f>IFERROR(IF(VLOOKUP($C36,#REF!,9,0)=VLOOKUP($C37,#REF!,9,0)," ",VLOOKUP($C37,#REF!,9,0))," ")</f>
        <v xml:space="preserve"> </v>
      </c>
      <c r="B37" s="59" t="e">
        <f>IF(C37=" "," ",IFERROR(VLOOKUP($C37,#REF!,9,0)," "))</f>
        <v>#REF!</v>
      </c>
      <c r="C37" s="41" t="e">
        <f>#REF!</f>
        <v>#REF!</v>
      </c>
      <c r="D37" s="41" t="str">
        <f>IFERROR(VLOOKUP($C37,#REF!,2,0)," ")</f>
        <v xml:space="preserve"> </v>
      </c>
      <c r="E37" s="42" t="str">
        <f>IFERROR(VLOOKUP($C37,#REF!,5+VLOOKUP($C37,#REF!,7,0),0)," ")</f>
        <v xml:space="preserve"> </v>
      </c>
      <c r="F37" s="15"/>
      <c r="G37" s="43" t="str">
        <f>IFERROR(VLOOKUP($C37,#REF!,14,0)," ")</f>
        <v xml:space="preserve"> </v>
      </c>
      <c r="H37" s="43" t="str">
        <f>IFERROR(VLOOKUP($C37,#REF!,15+VLOOKUP('Customer Name'!$B$3,'Customer Name'!$B$6:$H$99,7,0),0)," ")</f>
        <v xml:space="preserve"> </v>
      </c>
      <c r="I37" s="28" t="str">
        <f t="shared" si="6"/>
        <v xml:space="preserve"> </v>
      </c>
      <c r="J37" s="66">
        <f>IFERROR(SUMIFS(#REF!,#REF!,$AE37,#REF!,1),0)</f>
        <v>0</v>
      </c>
      <c r="K37" s="66">
        <f>IFERROR(SUMIFS(#REF!,#REF!,$AE37,#REF!,1),0)</f>
        <v>0</v>
      </c>
      <c r="L37" s="66">
        <f>IFERROR(SUMIFS(#REF!,#REF!,$AE37,#REF!,1),0)</f>
        <v>0</v>
      </c>
      <c r="M37" s="66">
        <f>IFERROR(SUMIFS(#REF!,#REF!,$AE37,#REF!,1),0)</f>
        <v>0</v>
      </c>
      <c r="N37" s="66">
        <f>IFERROR(SUMIFS(#REF!,#REF!,$AE37,#REF!,1),0)</f>
        <v>0</v>
      </c>
      <c r="O37" s="66">
        <f>IFERROR(SUMIFS(#REF!,#REF!,$AE37,#REF!,1),0)</f>
        <v>0</v>
      </c>
      <c r="P37" s="66">
        <f>IFERROR(SUMIFS(#REF!,#REF!,$AE37,#REF!,1),0)</f>
        <v>0</v>
      </c>
      <c r="Q37" s="66">
        <f>IFERROR(SUMIFS(#REF!,#REF!,$AE37,#REF!,1),0)</f>
        <v>0</v>
      </c>
      <c r="R37" s="66">
        <f>IFERROR(SUMIFS(#REF!,#REF!,$AE37,#REF!,1),0)</f>
        <v>0</v>
      </c>
      <c r="S37" s="66">
        <f>IFERROR(SUMIFS(#REF!,#REF!,$AE37,#REF!,1),0)</f>
        <v>0</v>
      </c>
      <c r="T37" s="66">
        <f>IFERROR(SUMIFS(#REF!,#REF!,$AE37,#REF!,1),0)</f>
        <v>0</v>
      </c>
      <c r="U37" s="66">
        <f>IFERROR(SUMIFS(#REF!,#REF!,$AE37,#REF!,1),0)</f>
        <v>0</v>
      </c>
      <c r="V37" s="67">
        <f t="shared" si="7"/>
        <v>0</v>
      </c>
      <c r="W37" s="78" t="str">
        <f ca="1">IFERROR(IF(OFFSET(INDEX(#REF!,1,MATCH(#REF!,#REF!,0)),1,4)&gt;1,VLOOKUP($C37,#REF!,HLOOKUP(#REF!,#REF!,2,0),0),VLOOKUP($C37,#REF!,HLOOKUP(#REF!,#REF!,2,0)+1,0))," ")</f>
        <v xml:space="preserve"> </v>
      </c>
      <c r="X37" s="78" t="str">
        <f t="shared" ca="1" si="8"/>
        <v xml:space="preserve"> </v>
      </c>
      <c r="Y37" s="79" t="e">
        <f t="shared" si="9"/>
        <v>#REF!</v>
      </c>
      <c r="Z37" s="80" t="e">
        <f>IF(AND(C37&lt;&gt;" ",A38&lt;&gt;" ",C38&lt;&gt;" "),SUM($V$21:$V37)-SUM($Z$20:$Z36),IF(AND(C37&lt;&gt;" ",A38=" ",C38=" "),SUM($V$21:$V37)-SUM($Z$20:$Z36),IF(AND(C37=" ",C38=" ",A38=" ",C36&lt;&gt;" "),SUM($V$21:$V36)," ")))</f>
        <v>#REF!</v>
      </c>
      <c r="AA37" s="81" t="e">
        <f>IF(AND(C37&lt;&gt;" ",A38&lt;&gt;" ",C38&lt;&gt;" "),SUM($Y$21:$Y37)-SUM($AA$20:$AA36),IF(AND(C37&lt;&gt;" ",A38=" ",C38=" "),SUM($Y$21:$Y37)-SUM($AA$20:$AA36),IF(AND(C37=" ",C38=" ",A38=" ",C36&lt;&gt;" "),SUM($Y$21:$Y36)," ")))</f>
        <v>#REF!</v>
      </c>
      <c r="AE37" s="11" t="e">
        <f t="shared" si="10"/>
        <v>#REF!</v>
      </c>
    </row>
    <row r="38" spans="1:31" ht="60" customHeight="1">
      <c r="A38" s="40" t="str">
        <f>IFERROR(IF(VLOOKUP($C37,#REF!,9,0)=VLOOKUP($C38,#REF!,9,0)," ",VLOOKUP($C38,#REF!,9,0))," ")</f>
        <v xml:space="preserve"> </v>
      </c>
      <c r="B38" s="59" t="e">
        <f>IF(C38=" "," ",IFERROR(VLOOKUP($C38,#REF!,9,0)," "))</f>
        <v>#REF!</v>
      </c>
      <c r="C38" s="41" t="e">
        <f>#REF!</f>
        <v>#REF!</v>
      </c>
      <c r="D38" s="41" t="str">
        <f>IFERROR(VLOOKUP($C38,#REF!,2,0)," ")</f>
        <v xml:space="preserve"> </v>
      </c>
      <c r="E38" s="42" t="str">
        <f>IFERROR(VLOOKUP($C38,#REF!,5+VLOOKUP($C38,#REF!,7,0),0)," ")</f>
        <v xml:space="preserve"> </v>
      </c>
      <c r="F38" s="15"/>
      <c r="G38" s="43" t="str">
        <f>IFERROR(VLOOKUP($C38,#REF!,14,0)," ")</f>
        <v xml:space="preserve"> </v>
      </c>
      <c r="H38" s="43" t="str">
        <f>IFERROR(VLOOKUP($C38,#REF!,15+VLOOKUP('Customer Name'!$B$3,'Customer Name'!$B$6:$H$99,7,0),0)," ")</f>
        <v xml:space="preserve"> </v>
      </c>
      <c r="I38" s="28" t="str">
        <f t="shared" si="6"/>
        <v xml:space="preserve"> </v>
      </c>
      <c r="J38" s="66">
        <f>IFERROR(SUMIFS(#REF!,#REF!,$AE38,#REF!,1),0)</f>
        <v>0</v>
      </c>
      <c r="K38" s="66">
        <f>IFERROR(SUMIFS(#REF!,#REF!,$AE38,#REF!,1),0)</f>
        <v>0</v>
      </c>
      <c r="L38" s="66">
        <f>IFERROR(SUMIFS(#REF!,#REF!,$AE38,#REF!,1),0)</f>
        <v>0</v>
      </c>
      <c r="M38" s="66">
        <f>IFERROR(SUMIFS(#REF!,#REF!,$AE38,#REF!,1),0)</f>
        <v>0</v>
      </c>
      <c r="N38" s="66">
        <f>IFERROR(SUMIFS(#REF!,#REF!,$AE38,#REF!,1),0)</f>
        <v>0</v>
      </c>
      <c r="O38" s="66">
        <f>IFERROR(SUMIFS(#REF!,#REF!,$AE38,#REF!,1),0)</f>
        <v>0</v>
      </c>
      <c r="P38" s="66">
        <f>IFERROR(SUMIFS(#REF!,#REF!,$AE38,#REF!,1),0)</f>
        <v>0</v>
      </c>
      <c r="Q38" s="66">
        <f>IFERROR(SUMIFS(#REF!,#REF!,$AE38,#REF!,1),0)</f>
        <v>0</v>
      </c>
      <c r="R38" s="66">
        <f>IFERROR(SUMIFS(#REF!,#REF!,$AE38,#REF!,1),0)</f>
        <v>0</v>
      </c>
      <c r="S38" s="66">
        <f>IFERROR(SUMIFS(#REF!,#REF!,$AE38,#REF!,1),0)</f>
        <v>0</v>
      </c>
      <c r="T38" s="66">
        <f>IFERROR(SUMIFS(#REF!,#REF!,$AE38,#REF!,1),0)</f>
        <v>0</v>
      </c>
      <c r="U38" s="66">
        <f>IFERROR(SUMIFS(#REF!,#REF!,$AE38,#REF!,1),0)</f>
        <v>0</v>
      </c>
      <c r="V38" s="67">
        <f t="shared" si="7"/>
        <v>0</v>
      </c>
      <c r="W38" s="78" t="str">
        <f ca="1">IFERROR(IF(OFFSET(INDEX(#REF!,1,MATCH(#REF!,#REF!,0)),1,4)&gt;1,VLOOKUP($C38,#REF!,HLOOKUP(#REF!,#REF!,2,0),0),VLOOKUP($C38,#REF!,HLOOKUP(#REF!,#REF!,2,0)+1,0))," ")</f>
        <v xml:space="preserve"> </v>
      </c>
      <c r="X38" s="78" t="str">
        <f t="shared" ca="1" si="8"/>
        <v xml:space="preserve"> </v>
      </c>
      <c r="Y38" s="79" t="e">
        <f t="shared" si="9"/>
        <v>#REF!</v>
      </c>
      <c r="Z38" s="80" t="e">
        <f>IF(AND(C38&lt;&gt;" ",A39&lt;&gt;" ",C39&lt;&gt;" "),SUM($V$21:$V38)-SUM($Z$20:$Z37),IF(AND(C38&lt;&gt;" ",A39=" ",C39=" "),SUM($V$21:$V38)-SUM($Z$20:$Z37),IF(AND(C38=" ",C39=" ",A39=" ",C37&lt;&gt;" "),SUM($V$21:$V37)," ")))</f>
        <v>#REF!</v>
      </c>
      <c r="AA38" s="81" t="e">
        <f>IF(AND(C38&lt;&gt;" ",A39&lt;&gt;" ",C39&lt;&gt;" "),SUM($Y$21:$Y38)-SUM($AA$20:$AA37),IF(AND(C38&lt;&gt;" ",A39=" ",C39=" "),SUM($Y$21:$Y38)-SUM($AA$20:$AA37),IF(AND(C38=" ",C39=" ",A39=" ",C37&lt;&gt;" "),SUM($Y$21:$Y37)," ")))</f>
        <v>#REF!</v>
      </c>
      <c r="AE38" s="11" t="e">
        <f t="shared" si="10"/>
        <v>#REF!</v>
      </c>
    </row>
    <row r="39" spans="1:31" ht="60" customHeight="1">
      <c r="A39" s="40" t="str">
        <f>IFERROR(IF(VLOOKUP($C38,#REF!,9,0)=VLOOKUP($C39,#REF!,9,0)," ",VLOOKUP($C39,#REF!,9,0))," ")</f>
        <v xml:space="preserve"> </v>
      </c>
      <c r="B39" s="59" t="e">
        <f>IF(C39=" "," ",IFERROR(VLOOKUP($C39,#REF!,9,0)," "))</f>
        <v>#REF!</v>
      </c>
      <c r="C39" s="41" t="e">
        <f>#REF!</f>
        <v>#REF!</v>
      </c>
      <c r="D39" s="41" t="str">
        <f>IFERROR(VLOOKUP($C39,#REF!,2,0)," ")</f>
        <v xml:space="preserve"> </v>
      </c>
      <c r="E39" s="42" t="str">
        <f>IFERROR(VLOOKUP($C39,#REF!,5+VLOOKUP($C39,#REF!,7,0),0)," ")</f>
        <v xml:space="preserve"> </v>
      </c>
      <c r="F39" s="15"/>
      <c r="G39" s="43" t="str">
        <f>IFERROR(VLOOKUP($C39,#REF!,14,0)," ")</f>
        <v xml:space="preserve"> </v>
      </c>
      <c r="H39" s="43" t="str">
        <f>IFERROR(VLOOKUP($C39,#REF!,15+VLOOKUP('Customer Name'!$B$3,'Customer Name'!$B$6:$H$99,7,0),0)," ")</f>
        <v xml:space="preserve"> </v>
      </c>
      <c r="I39" s="28" t="str">
        <f t="shared" si="6"/>
        <v xml:space="preserve"> </v>
      </c>
      <c r="J39" s="66">
        <f>IFERROR(SUMIFS(#REF!,#REF!,$AE39,#REF!,1),0)</f>
        <v>0</v>
      </c>
      <c r="K39" s="66">
        <f>IFERROR(SUMIFS(#REF!,#REF!,$AE39,#REF!,1),0)</f>
        <v>0</v>
      </c>
      <c r="L39" s="66">
        <f>IFERROR(SUMIFS(#REF!,#REF!,$AE39,#REF!,1),0)</f>
        <v>0</v>
      </c>
      <c r="M39" s="66">
        <f>IFERROR(SUMIFS(#REF!,#REF!,$AE39,#REF!,1),0)</f>
        <v>0</v>
      </c>
      <c r="N39" s="66">
        <f>IFERROR(SUMIFS(#REF!,#REF!,$AE39,#REF!,1),0)</f>
        <v>0</v>
      </c>
      <c r="O39" s="66">
        <f>IFERROR(SUMIFS(#REF!,#REF!,$AE39,#REF!,1),0)</f>
        <v>0</v>
      </c>
      <c r="P39" s="66">
        <f>IFERROR(SUMIFS(#REF!,#REF!,$AE39,#REF!,1),0)</f>
        <v>0</v>
      </c>
      <c r="Q39" s="66">
        <f>IFERROR(SUMIFS(#REF!,#REF!,$AE39,#REF!,1),0)</f>
        <v>0</v>
      </c>
      <c r="R39" s="66">
        <f>IFERROR(SUMIFS(#REF!,#REF!,$AE39,#REF!,1),0)</f>
        <v>0</v>
      </c>
      <c r="S39" s="66">
        <f>IFERROR(SUMIFS(#REF!,#REF!,$AE39,#REF!,1),0)</f>
        <v>0</v>
      </c>
      <c r="T39" s="66">
        <f>IFERROR(SUMIFS(#REF!,#REF!,$AE39,#REF!,1),0)</f>
        <v>0</v>
      </c>
      <c r="U39" s="66">
        <f>IFERROR(SUMIFS(#REF!,#REF!,$AE39,#REF!,1),0)</f>
        <v>0</v>
      </c>
      <c r="V39" s="67">
        <f t="shared" si="7"/>
        <v>0</v>
      </c>
      <c r="W39" s="78" t="str">
        <f ca="1">IFERROR(IF(OFFSET(INDEX(#REF!,1,MATCH(#REF!,#REF!,0)),1,4)&gt;1,VLOOKUP($C39,#REF!,HLOOKUP(#REF!,#REF!,2,0),0),VLOOKUP($C39,#REF!,HLOOKUP(#REF!,#REF!,2,0)+1,0))," ")</f>
        <v xml:space="preserve"> </v>
      </c>
      <c r="X39" s="78" t="str">
        <f t="shared" ca="1" si="8"/>
        <v xml:space="preserve"> </v>
      </c>
      <c r="Y39" s="79" t="e">
        <f t="shared" si="9"/>
        <v>#REF!</v>
      </c>
      <c r="Z39" s="80" t="e">
        <f>IF(AND(C39&lt;&gt;" ",A40&lt;&gt;" ",C40&lt;&gt;" "),SUM($V$21:$V39)-SUM($Z$20:$Z38),IF(AND(C39&lt;&gt;" ",A40=" ",C40=" "),SUM($V$21:$V39)-SUM($Z$20:$Z38),IF(AND(C39=" ",C40=" ",A40=" ",C38&lt;&gt;" "),SUM($V$21:$V38)," ")))</f>
        <v>#REF!</v>
      </c>
      <c r="AA39" s="81" t="e">
        <f>IF(AND(C39&lt;&gt;" ",A40&lt;&gt;" ",C40&lt;&gt;" "),SUM($Y$21:$Y39)-SUM($AA$20:$AA38),IF(AND(C39&lt;&gt;" ",A40=" ",C40=" "),SUM($Y$21:$Y39)-SUM($AA$20:$AA38),IF(AND(C39=" ",C40=" ",A40=" ",C38&lt;&gt;" "),SUM($Y$21:$Y38)," ")))</f>
        <v>#REF!</v>
      </c>
      <c r="AE39" s="11" t="e">
        <f t="shared" si="10"/>
        <v>#REF!</v>
      </c>
    </row>
    <row r="40" spans="1:31" ht="60" customHeight="1">
      <c r="A40" s="40" t="str">
        <f>IFERROR(IF(VLOOKUP($C39,#REF!,9,0)=VLOOKUP($C40,#REF!,9,0)," ",VLOOKUP($C40,#REF!,9,0))," ")</f>
        <v xml:space="preserve"> </v>
      </c>
      <c r="B40" s="59" t="e">
        <f>IF(C40=" "," ",IFERROR(VLOOKUP($C40,#REF!,9,0)," "))</f>
        <v>#REF!</v>
      </c>
      <c r="C40" s="41" t="e">
        <f>#REF!</f>
        <v>#REF!</v>
      </c>
      <c r="D40" s="41" t="str">
        <f>IFERROR(VLOOKUP($C40,#REF!,2,0)," ")</f>
        <v xml:space="preserve"> </v>
      </c>
      <c r="E40" s="42" t="str">
        <f>IFERROR(VLOOKUP($C40,#REF!,5+VLOOKUP($C40,#REF!,7,0),0)," ")</f>
        <v xml:space="preserve"> </v>
      </c>
      <c r="F40" s="15"/>
      <c r="G40" s="43" t="str">
        <f>IFERROR(VLOOKUP($C40,#REF!,14,0)," ")</f>
        <v xml:space="preserve"> </v>
      </c>
      <c r="H40" s="43" t="str">
        <f>IFERROR(VLOOKUP($C40,#REF!,15+VLOOKUP('Customer Name'!$B$3,'Customer Name'!$B$6:$H$99,7,0),0)," ")</f>
        <v xml:space="preserve"> </v>
      </c>
      <c r="I40" s="28" t="str">
        <f t="shared" si="6"/>
        <v xml:space="preserve"> </v>
      </c>
      <c r="J40" s="66">
        <f>IFERROR(SUMIFS(#REF!,#REF!,$AE40,#REF!,1),0)</f>
        <v>0</v>
      </c>
      <c r="K40" s="66">
        <f>IFERROR(SUMIFS(#REF!,#REF!,$AE40,#REF!,1),0)</f>
        <v>0</v>
      </c>
      <c r="L40" s="66">
        <f>IFERROR(SUMIFS(#REF!,#REF!,$AE40,#REF!,1),0)</f>
        <v>0</v>
      </c>
      <c r="M40" s="66">
        <f>IFERROR(SUMIFS(#REF!,#REF!,$AE40,#REF!,1),0)</f>
        <v>0</v>
      </c>
      <c r="N40" s="66">
        <f>IFERROR(SUMIFS(#REF!,#REF!,$AE40,#REF!,1),0)</f>
        <v>0</v>
      </c>
      <c r="O40" s="66">
        <f>IFERROR(SUMIFS(#REF!,#REF!,$AE40,#REF!,1),0)</f>
        <v>0</v>
      </c>
      <c r="P40" s="66">
        <f>IFERROR(SUMIFS(#REF!,#REF!,$AE40,#REF!,1),0)</f>
        <v>0</v>
      </c>
      <c r="Q40" s="66">
        <f>IFERROR(SUMIFS(#REF!,#REF!,$AE40,#REF!,1),0)</f>
        <v>0</v>
      </c>
      <c r="R40" s="66">
        <f>IFERROR(SUMIFS(#REF!,#REF!,$AE40,#REF!,1),0)</f>
        <v>0</v>
      </c>
      <c r="S40" s="66">
        <f>IFERROR(SUMIFS(#REF!,#REF!,$AE40,#REF!,1),0)</f>
        <v>0</v>
      </c>
      <c r="T40" s="66">
        <f>IFERROR(SUMIFS(#REF!,#REF!,$AE40,#REF!,1),0)</f>
        <v>0</v>
      </c>
      <c r="U40" s="66">
        <f>IFERROR(SUMIFS(#REF!,#REF!,$AE40,#REF!,1),0)</f>
        <v>0</v>
      </c>
      <c r="V40" s="67">
        <f t="shared" si="7"/>
        <v>0</v>
      </c>
      <c r="W40" s="78" t="str">
        <f ca="1">IFERROR(IF(OFFSET(INDEX(#REF!,1,MATCH(#REF!,#REF!,0)),1,4)&gt;1,VLOOKUP($C40,#REF!,HLOOKUP(#REF!,#REF!,2,0),0),VLOOKUP($C40,#REF!,HLOOKUP(#REF!,#REF!,2,0)+1,0))," ")</f>
        <v xml:space="preserve"> </v>
      </c>
      <c r="X40" s="78" t="str">
        <f t="shared" ca="1" si="8"/>
        <v xml:space="preserve"> </v>
      </c>
      <c r="Y40" s="79" t="e">
        <f t="shared" si="9"/>
        <v>#REF!</v>
      </c>
      <c r="Z40" s="80" t="e">
        <f>IF(AND(C40&lt;&gt;" ",A41&lt;&gt;" ",C41&lt;&gt;" "),SUM($V$21:$V40)-SUM($Z$20:$Z39),IF(AND(C40&lt;&gt;" ",A41=" ",C41=" "),SUM($V$21:$V40)-SUM($Z$20:$Z39),IF(AND(C40=" ",C41=" ",A41=" ",C39&lt;&gt;" "),SUM($V$21:$V39)," ")))</f>
        <v>#REF!</v>
      </c>
      <c r="AA40" s="81" t="e">
        <f>IF(AND(C40&lt;&gt;" ",A41&lt;&gt;" ",C41&lt;&gt;" "),SUM($Y$21:$Y40)-SUM($AA$20:$AA39),IF(AND(C40&lt;&gt;" ",A41=" ",C41=" "),SUM($Y$21:$Y40)-SUM($AA$20:$AA39),IF(AND(C40=" ",C41=" ",A41=" ",C39&lt;&gt;" "),SUM($Y$21:$Y39)," ")))</f>
        <v>#REF!</v>
      </c>
      <c r="AE40" s="11" t="e">
        <f t="shared" si="10"/>
        <v>#REF!</v>
      </c>
    </row>
    <row r="41" spans="1:31" ht="60" customHeight="1">
      <c r="A41" s="40" t="str">
        <f>IFERROR(IF(VLOOKUP($C40,#REF!,9,0)=VLOOKUP($C41,#REF!,9,0)," ",VLOOKUP($C41,#REF!,9,0))," ")</f>
        <v xml:space="preserve"> </v>
      </c>
      <c r="B41" s="59" t="e">
        <f>IF(C41=" "," ",IFERROR(VLOOKUP($C41,#REF!,9,0)," "))</f>
        <v>#REF!</v>
      </c>
      <c r="C41" s="41" t="e">
        <f>#REF!</f>
        <v>#REF!</v>
      </c>
      <c r="D41" s="41" t="str">
        <f>IFERROR(VLOOKUP($C41,#REF!,2,0)," ")</f>
        <v xml:space="preserve"> </v>
      </c>
      <c r="E41" s="42" t="str">
        <f>IFERROR(VLOOKUP($C41,#REF!,5+VLOOKUP($C41,#REF!,7,0),0)," ")</f>
        <v xml:space="preserve"> </v>
      </c>
      <c r="F41" s="15"/>
      <c r="G41" s="43" t="str">
        <f>IFERROR(VLOOKUP($C41,#REF!,14,0)," ")</f>
        <v xml:space="preserve"> </v>
      </c>
      <c r="H41" s="43" t="str">
        <f>IFERROR(VLOOKUP($C41,#REF!,15+VLOOKUP('Customer Name'!$B$3,'Customer Name'!$B$6:$H$99,7,0),0)," ")</f>
        <v xml:space="preserve"> </v>
      </c>
      <c r="I41" s="28" t="str">
        <f t="shared" si="6"/>
        <v xml:space="preserve"> </v>
      </c>
      <c r="J41" s="66">
        <f>IFERROR(SUMIFS(#REF!,#REF!,$AE41,#REF!,1),0)</f>
        <v>0</v>
      </c>
      <c r="K41" s="66">
        <f>IFERROR(SUMIFS(#REF!,#REF!,$AE41,#REF!,1),0)</f>
        <v>0</v>
      </c>
      <c r="L41" s="66">
        <f>IFERROR(SUMIFS(#REF!,#REF!,$AE41,#REF!,1),0)</f>
        <v>0</v>
      </c>
      <c r="M41" s="66">
        <f>IFERROR(SUMIFS(#REF!,#REF!,$AE41,#REF!,1),0)</f>
        <v>0</v>
      </c>
      <c r="N41" s="66">
        <f>IFERROR(SUMIFS(#REF!,#REF!,$AE41,#REF!,1),0)</f>
        <v>0</v>
      </c>
      <c r="O41" s="66">
        <f>IFERROR(SUMIFS(#REF!,#REF!,$AE41,#REF!,1),0)</f>
        <v>0</v>
      </c>
      <c r="P41" s="66">
        <f>IFERROR(SUMIFS(#REF!,#REF!,$AE41,#REF!,1),0)</f>
        <v>0</v>
      </c>
      <c r="Q41" s="66">
        <f>IFERROR(SUMIFS(#REF!,#REF!,$AE41,#REF!,1),0)</f>
        <v>0</v>
      </c>
      <c r="R41" s="66">
        <f>IFERROR(SUMIFS(#REF!,#REF!,$AE41,#REF!,1),0)</f>
        <v>0</v>
      </c>
      <c r="S41" s="66">
        <f>IFERROR(SUMIFS(#REF!,#REF!,$AE41,#REF!,1),0)</f>
        <v>0</v>
      </c>
      <c r="T41" s="66">
        <f>IFERROR(SUMIFS(#REF!,#REF!,$AE41,#REF!,1),0)</f>
        <v>0</v>
      </c>
      <c r="U41" s="66">
        <f>IFERROR(SUMIFS(#REF!,#REF!,$AE41,#REF!,1),0)</f>
        <v>0</v>
      </c>
      <c r="V41" s="67">
        <f t="shared" si="7"/>
        <v>0</v>
      </c>
      <c r="W41" s="78" t="str">
        <f ca="1">IFERROR(IF(OFFSET(INDEX(#REF!,1,MATCH(#REF!,#REF!,0)),1,4)&gt;1,VLOOKUP($C41,#REF!,HLOOKUP(#REF!,#REF!,2,0),0),VLOOKUP($C41,#REF!,HLOOKUP(#REF!,#REF!,2,0)+1,0))," ")</f>
        <v xml:space="preserve"> </v>
      </c>
      <c r="X41" s="78" t="str">
        <f t="shared" ca="1" si="8"/>
        <v xml:space="preserve"> </v>
      </c>
      <c r="Y41" s="79" t="e">
        <f t="shared" si="9"/>
        <v>#REF!</v>
      </c>
      <c r="Z41" s="80" t="e">
        <f>IF(AND(C41&lt;&gt;" ",A42&lt;&gt;" ",C42&lt;&gt;" "),SUM($V$21:$V41)-SUM($Z$20:$Z40),IF(AND(C41&lt;&gt;" ",A42=" ",C42=" "),SUM($V$21:$V41)-SUM($Z$20:$Z40),IF(AND(C41=" ",C42=" ",A42=" ",C40&lt;&gt;" "),SUM($V$21:$V40)," ")))</f>
        <v>#REF!</v>
      </c>
      <c r="AA41" s="81" t="e">
        <f>IF(AND(C41&lt;&gt;" ",A42&lt;&gt;" ",C42&lt;&gt;" "),SUM($Y$21:$Y41)-SUM($AA$20:$AA40),IF(AND(C41&lt;&gt;" ",A42=" ",C42=" "),SUM($Y$21:$Y41)-SUM($AA$20:$AA40),IF(AND(C41=" ",C42=" ",A42=" ",C40&lt;&gt;" "),SUM($Y$21:$Y40)," ")))</f>
        <v>#REF!</v>
      </c>
      <c r="AE41" s="11" t="e">
        <f t="shared" si="10"/>
        <v>#REF!</v>
      </c>
    </row>
    <row r="42" spans="1:31" ht="60" customHeight="1">
      <c r="A42" s="40" t="str">
        <f>IFERROR(IF(VLOOKUP($C41,#REF!,9,0)=VLOOKUP($C42,#REF!,9,0)," ",VLOOKUP($C42,#REF!,9,0))," ")</f>
        <v xml:space="preserve"> </v>
      </c>
      <c r="B42" s="59" t="e">
        <f>IF(C42=" "," ",IFERROR(VLOOKUP($C42,#REF!,9,0)," "))</f>
        <v>#REF!</v>
      </c>
      <c r="C42" s="41" t="e">
        <f>#REF!</f>
        <v>#REF!</v>
      </c>
      <c r="D42" s="41" t="str">
        <f>IFERROR(VLOOKUP($C42,#REF!,2,0)," ")</f>
        <v xml:space="preserve"> </v>
      </c>
      <c r="E42" s="42" t="str">
        <f>IFERROR(VLOOKUP($C42,#REF!,5+VLOOKUP($C42,#REF!,7,0),0)," ")</f>
        <v xml:space="preserve"> </v>
      </c>
      <c r="F42" s="15"/>
      <c r="G42" s="43" t="str">
        <f>IFERROR(VLOOKUP($C42,#REF!,14,0)," ")</f>
        <v xml:space="preserve"> </v>
      </c>
      <c r="H42" s="43" t="str">
        <f>IFERROR(VLOOKUP($C42,#REF!,15+VLOOKUP('Customer Name'!$B$3,'Customer Name'!$B$6:$H$99,7,0),0)," ")</f>
        <v xml:space="preserve"> </v>
      </c>
      <c r="I42" s="28" t="str">
        <f t="shared" si="6"/>
        <v xml:space="preserve"> </v>
      </c>
      <c r="J42" s="66">
        <f>IFERROR(SUMIFS(#REF!,#REF!,$AE42,#REF!,1),0)</f>
        <v>0</v>
      </c>
      <c r="K42" s="66">
        <f>IFERROR(SUMIFS(#REF!,#REF!,$AE42,#REF!,1),0)</f>
        <v>0</v>
      </c>
      <c r="L42" s="66">
        <f>IFERROR(SUMIFS(#REF!,#REF!,$AE42,#REF!,1),0)</f>
        <v>0</v>
      </c>
      <c r="M42" s="66">
        <f>IFERROR(SUMIFS(#REF!,#REF!,$AE42,#REF!,1),0)</f>
        <v>0</v>
      </c>
      <c r="N42" s="66">
        <f>IFERROR(SUMIFS(#REF!,#REF!,$AE42,#REF!,1),0)</f>
        <v>0</v>
      </c>
      <c r="O42" s="66">
        <f>IFERROR(SUMIFS(#REF!,#REF!,$AE42,#REF!,1),0)</f>
        <v>0</v>
      </c>
      <c r="P42" s="66">
        <f>IFERROR(SUMIFS(#REF!,#REF!,$AE42,#REF!,1),0)</f>
        <v>0</v>
      </c>
      <c r="Q42" s="66">
        <f>IFERROR(SUMIFS(#REF!,#REF!,$AE42,#REF!,1),0)</f>
        <v>0</v>
      </c>
      <c r="R42" s="66">
        <f>IFERROR(SUMIFS(#REF!,#REF!,$AE42,#REF!,1),0)</f>
        <v>0</v>
      </c>
      <c r="S42" s="66">
        <f>IFERROR(SUMIFS(#REF!,#REF!,$AE42,#REF!,1),0)</f>
        <v>0</v>
      </c>
      <c r="T42" s="66">
        <f>IFERROR(SUMIFS(#REF!,#REF!,$AE42,#REF!,1),0)</f>
        <v>0</v>
      </c>
      <c r="U42" s="66">
        <f>IFERROR(SUMIFS(#REF!,#REF!,$AE42,#REF!,1),0)</f>
        <v>0</v>
      </c>
      <c r="V42" s="67">
        <f t="shared" si="7"/>
        <v>0</v>
      </c>
      <c r="W42" s="78" t="str">
        <f ca="1">IFERROR(IF(OFFSET(INDEX(#REF!,1,MATCH(#REF!,#REF!,0)),1,4)&gt;1,VLOOKUP($C42,#REF!,HLOOKUP(#REF!,#REF!,2,0),0),VLOOKUP($C42,#REF!,HLOOKUP(#REF!,#REF!,2,0)+1,0))," ")</f>
        <v xml:space="preserve"> </v>
      </c>
      <c r="X42" s="78" t="str">
        <f t="shared" ca="1" si="8"/>
        <v xml:space="preserve"> </v>
      </c>
      <c r="Y42" s="79" t="e">
        <f t="shared" si="9"/>
        <v>#REF!</v>
      </c>
      <c r="Z42" s="80" t="e">
        <f>IF(AND(C42&lt;&gt;" ",A43&lt;&gt;" ",C43&lt;&gt;" "),SUM($V$21:$V42)-SUM($Z$20:$Z41),IF(AND(C42&lt;&gt;" ",A43=" ",C43=" "),SUM($V$21:$V42)-SUM($Z$20:$Z41),IF(AND(C42=" ",C43=" ",A43=" ",C41&lt;&gt;" "),SUM($V$21:$V41)," ")))</f>
        <v>#REF!</v>
      </c>
      <c r="AA42" s="81" t="e">
        <f>IF(AND(C42&lt;&gt;" ",A43&lt;&gt;" ",C43&lt;&gt;" "),SUM($Y$21:$Y42)-SUM($AA$20:$AA41),IF(AND(C42&lt;&gt;" ",A43=" ",C43=" "),SUM($Y$21:$Y42)-SUM($AA$20:$AA41),IF(AND(C42=" ",C43=" ",A43=" ",C41&lt;&gt;" "),SUM($Y$21:$Y41)," ")))</f>
        <v>#REF!</v>
      </c>
      <c r="AE42" s="11" t="e">
        <f t="shared" si="10"/>
        <v>#REF!</v>
      </c>
    </row>
    <row r="43" spans="1:31" ht="60" customHeight="1">
      <c r="A43" s="40" t="str">
        <f>IFERROR(IF(VLOOKUP($C42,#REF!,9,0)=VLOOKUP($C43,#REF!,9,0)," ",VLOOKUP($C43,#REF!,9,0))," ")</f>
        <v xml:space="preserve"> </v>
      </c>
      <c r="B43" s="59" t="e">
        <f>IF(C43=" "," ",IFERROR(VLOOKUP($C43,#REF!,9,0)," "))</f>
        <v>#REF!</v>
      </c>
      <c r="C43" s="41" t="e">
        <f>#REF!</f>
        <v>#REF!</v>
      </c>
      <c r="D43" s="41" t="str">
        <f>IFERROR(VLOOKUP($C43,#REF!,2,0)," ")</f>
        <v xml:space="preserve"> </v>
      </c>
      <c r="E43" s="42" t="str">
        <f>IFERROR(VLOOKUP($C43,#REF!,5+VLOOKUP($C43,#REF!,7,0),0)," ")</f>
        <v xml:space="preserve"> </v>
      </c>
      <c r="F43" s="15"/>
      <c r="G43" s="43" t="str">
        <f>IFERROR(VLOOKUP($C43,#REF!,14,0)," ")</f>
        <v xml:space="preserve"> </v>
      </c>
      <c r="H43" s="43" t="str">
        <f>IFERROR(VLOOKUP($C43,#REF!,15+VLOOKUP('Customer Name'!$B$3,'Customer Name'!$B$6:$H$99,7,0),0)," ")</f>
        <v xml:space="preserve"> </v>
      </c>
      <c r="I43" s="28" t="str">
        <f t="shared" si="6"/>
        <v xml:space="preserve"> </v>
      </c>
      <c r="J43" s="66">
        <f>IFERROR(SUMIFS(#REF!,#REF!,$AE43,#REF!,1),0)</f>
        <v>0</v>
      </c>
      <c r="K43" s="66">
        <f>IFERROR(SUMIFS(#REF!,#REF!,$AE43,#REF!,1),0)</f>
        <v>0</v>
      </c>
      <c r="L43" s="66">
        <f>IFERROR(SUMIFS(#REF!,#REF!,$AE43,#REF!,1),0)</f>
        <v>0</v>
      </c>
      <c r="M43" s="66">
        <f>IFERROR(SUMIFS(#REF!,#REF!,$AE43,#REF!,1),0)</f>
        <v>0</v>
      </c>
      <c r="N43" s="66">
        <f>IFERROR(SUMIFS(#REF!,#REF!,$AE43,#REF!,1),0)</f>
        <v>0</v>
      </c>
      <c r="O43" s="66">
        <f>IFERROR(SUMIFS(#REF!,#REF!,$AE43,#REF!,1),0)</f>
        <v>0</v>
      </c>
      <c r="P43" s="66">
        <f>IFERROR(SUMIFS(#REF!,#REF!,$AE43,#REF!,1),0)</f>
        <v>0</v>
      </c>
      <c r="Q43" s="66">
        <f>IFERROR(SUMIFS(#REF!,#REF!,$AE43,#REF!,1),0)</f>
        <v>0</v>
      </c>
      <c r="R43" s="66">
        <f>IFERROR(SUMIFS(#REF!,#REF!,$AE43,#REF!,1),0)</f>
        <v>0</v>
      </c>
      <c r="S43" s="66">
        <f>IFERROR(SUMIFS(#REF!,#REF!,$AE43,#REF!,1),0)</f>
        <v>0</v>
      </c>
      <c r="T43" s="66">
        <f>IFERROR(SUMIFS(#REF!,#REF!,$AE43,#REF!,1),0)</f>
        <v>0</v>
      </c>
      <c r="U43" s="66">
        <f>IFERROR(SUMIFS(#REF!,#REF!,$AE43,#REF!,1),0)</f>
        <v>0</v>
      </c>
      <c r="V43" s="67">
        <f t="shared" si="7"/>
        <v>0</v>
      </c>
      <c r="W43" s="78" t="str">
        <f ca="1">IFERROR(IF(OFFSET(INDEX(#REF!,1,MATCH(#REF!,#REF!,0)),1,4)&gt;1,VLOOKUP($C43,#REF!,HLOOKUP(#REF!,#REF!,2,0),0),VLOOKUP($C43,#REF!,HLOOKUP(#REF!,#REF!,2,0)+1,0))," ")</f>
        <v xml:space="preserve"> </v>
      </c>
      <c r="X43" s="78" t="str">
        <f t="shared" ca="1" si="8"/>
        <v xml:space="preserve"> </v>
      </c>
      <c r="Y43" s="79" t="e">
        <f t="shared" si="9"/>
        <v>#REF!</v>
      </c>
      <c r="Z43" s="80" t="e">
        <f>IF(AND(C43&lt;&gt;" ",A44&lt;&gt;" ",C44&lt;&gt;" "),SUM($V$21:$V43)-SUM($Z$20:$Z42),IF(AND(C43&lt;&gt;" ",A44=" ",C44=" "),SUM($V$21:$V43)-SUM($Z$20:$Z42),IF(AND(C43=" ",C44=" ",A44=" ",C42&lt;&gt;" "),SUM($V$21:$V42)," ")))</f>
        <v>#REF!</v>
      </c>
      <c r="AA43" s="81" t="e">
        <f>IF(AND(C43&lt;&gt;" ",A44&lt;&gt;" ",C44&lt;&gt;" "),SUM($Y$21:$Y43)-SUM($AA$20:$AA42),IF(AND(C43&lt;&gt;" ",A44=" ",C44=" "),SUM($Y$21:$Y43)-SUM($AA$20:$AA42),IF(AND(C43=" ",C44=" ",A44=" ",C42&lt;&gt;" "),SUM($Y$21:$Y42)," ")))</f>
        <v>#REF!</v>
      </c>
      <c r="AE43" s="11" t="e">
        <f t="shared" si="10"/>
        <v>#REF!</v>
      </c>
    </row>
    <row r="44" spans="1:31" ht="60" customHeight="1">
      <c r="A44" s="40" t="str">
        <f>IFERROR(IF(VLOOKUP($C43,#REF!,9,0)=VLOOKUP($C44,#REF!,9,0)," ",VLOOKUP($C44,#REF!,9,0))," ")</f>
        <v xml:space="preserve"> </v>
      </c>
      <c r="B44" s="59" t="e">
        <f>IF(C44=" "," ",IFERROR(VLOOKUP($C44,#REF!,9,0)," "))</f>
        <v>#REF!</v>
      </c>
      <c r="C44" s="41" t="e">
        <f>#REF!</f>
        <v>#REF!</v>
      </c>
      <c r="D44" s="41" t="str">
        <f>IFERROR(VLOOKUP($C44,#REF!,2,0)," ")</f>
        <v xml:space="preserve"> </v>
      </c>
      <c r="E44" s="42" t="str">
        <f>IFERROR(VLOOKUP($C44,#REF!,5+VLOOKUP($C44,#REF!,7,0),0)," ")</f>
        <v xml:space="preserve"> </v>
      </c>
      <c r="F44" s="15"/>
      <c r="G44" s="43" t="str">
        <f>IFERROR(VLOOKUP($C44,#REF!,14,0)," ")</f>
        <v xml:space="preserve"> </v>
      </c>
      <c r="H44" s="43" t="str">
        <f>IFERROR(VLOOKUP($C44,#REF!,15+VLOOKUP('Customer Name'!$B$3,'Customer Name'!$B$6:$H$99,7,0),0)," ")</f>
        <v xml:space="preserve"> </v>
      </c>
      <c r="I44" s="28" t="str">
        <f t="shared" si="6"/>
        <v xml:space="preserve"> </v>
      </c>
      <c r="J44" s="66">
        <f>IFERROR(SUMIFS(#REF!,#REF!,$AE44,#REF!,1),0)</f>
        <v>0</v>
      </c>
      <c r="K44" s="66">
        <f>IFERROR(SUMIFS(#REF!,#REF!,$AE44,#REF!,1),0)</f>
        <v>0</v>
      </c>
      <c r="L44" s="66">
        <f>IFERROR(SUMIFS(#REF!,#REF!,$AE44,#REF!,1),0)</f>
        <v>0</v>
      </c>
      <c r="M44" s="66">
        <f>IFERROR(SUMIFS(#REF!,#REF!,$AE44,#REF!,1),0)</f>
        <v>0</v>
      </c>
      <c r="N44" s="66">
        <f>IFERROR(SUMIFS(#REF!,#REF!,$AE44,#REF!,1),0)</f>
        <v>0</v>
      </c>
      <c r="O44" s="66">
        <f>IFERROR(SUMIFS(#REF!,#REF!,$AE44,#REF!,1),0)</f>
        <v>0</v>
      </c>
      <c r="P44" s="66">
        <f>IFERROR(SUMIFS(#REF!,#REF!,$AE44,#REF!,1),0)</f>
        <v>0</v>
      </c>
      <c r="Q44" s="66">
        <f>IFERROR(SUMIFS(#REF!,#REF!,$AE44,#REF!,1),0)</f>
        <v>0</v>
      </c>
      <c r="R44" s="66">
        <f>IFERROR(SUMIFS(#REF!,#REF!,$AE44,#REF!,1),0)</f>
        <v>0</v>
      </c>
      <c r="S44" s="66">
        <f>IFERROR(SUMIFS(#REF!,#REF!,$AE44,#REF!,1),0)</f>
        <v>0</v>
      </c>
      <c r="T44" s="66">
        <f>IFERROR(SUMIFS(#REF!,#REF!,$AE44,#REF!,1),0)</f>
        <v>0</v>
      </c>
      <c r="U44" s="66">
        <f>IFERROR(SUMIFS(#REF!,#REF!,$AE44,#REF!,1),0)</f>
        <v>0</v>
      </c>
      <c r="V44" s="67">
        <f t="shared" si="7"/>
        <v>0</v>
      </c>
      <c r="W44" s="78" t="str">
        <f ca="1">IFERROR(IF(OFFSET(INDEX(#REF!,1,MATCH(#REF!,#REF!,0)),1,4)&gt;1,VLOOKUP($C44,#REF!,HLOOKUP(#REF!,#REF!,2,0),0),VLOOKUP($C44,#REF!,HLOOKUP(#REF!,#REF!,2,0)+1,0))," ")</f>
        <v xml:space="preserve"> </v>
      </c>
      <c r="X44" s="78" t="str">
        <f t="shared" ca="1" si="8"/>
        <v xml:space="preserve"> </v>
      </c>
      <c r="Y44" s="79" t="e">
        <f t="shared" si="9"/>
        <v>#REF!</v>
      </c>
      <c r="Z44" s="80" t="e">
        <f>IF(AND(C44&lt;&gt;" ",A45&lt;&gt;" ",C45&lt;&gt;" "),SUM($V$21:$V44)-SUM($Z$20:$Z43),IF(AND(C44&lt;&gt;" ",A45=" ",C45=" "),SUM($V$21:$V44)-SUM($Z$20:$Z43),IF(AND(C44=" ",C45=" ",A45=" ",C43&lt;&gt;" "),SUM($V$21:$V43)," ")))</f>
        <v>#REF!</v>
      </c>
      <c r="AA44" s="81" t="e">
        <f>IF(AND(C44&lt;&gt;" ",A45&lt;&gt;" ",C45&lt;&gt;" "),SUM($Y$21:$Y44)-SUM($AA$20:$AA43),IF(AND(C44&lt;&gt;" ",A45=" ",C45=" "),SUM($Y$21:$Y44)-SUM($AA$20:$AA43),IF(AND(C44=" ",C45=" ",A45=" ",C43&lt;&gt;" "),SUM($Y$21:$Y43)," ")))</f>
        <v>#REF!</v>
      </c>
      <c r="AE44" s="11" t="e">
        <f t="shared" si="10"/>
        <v>#REF!</v>
      </c>
    </row>
    <row r="45" spans="1:31" ht="60" customHeight="1">
      <c r="A45" s="40" t="str">
        <f>IFERROR(IF(VLOOKUP($C44,#REF!,9,0)=VLOOKUP($C45,#REF!,9,0)," ",VLOOKUP($C45,#REF!,9,0))," ")</f>
        <v xml:space="preserve"> </v>
      </c>
      <c r="B45" s="59" t="e">
        <f>IF(C45=" "," ",IFERROR(VLOOKUP($C45,#REF!,9,0)," "))</f>
        <v>#REF!</v>
      </c>
      <c r="C45" s="41" t="e">
        <f>#REF!</f>
        <v>#REF!</v>
      </c>
      <c r="D45" s="41" t="str">
        <f>IFERROR(VLOOKUP($C45,#REF!,2,0)," ")</f>
        <v xml:space="preserve"> </v>
      </c>
      <c r="E45" s="42" t="str">
        <f>IFERROR(VLOOKUP($C45,#REF!,5+VLOOKUP($C45,#REF!,7,0),0)," ")</f>
        <v xml:space="preserve"> </v>
      </c>
      <c r="F45" s="15"/>
      <c r="G45" s="43" t="str">
        <f>IFERROR(VLOOKUP($C45,#REF!,14,0)," ")</f>
        <v xml:space="preserve"> </v>
      </c>
      <c r="H45" s="43" t="str">
        <f>IFERROR(VLOOKUP($C45,#REF!,15+VLOOKUP('Customer Name'!$B$3,'Customer Name'!$B$6:$H$99,7,0),0)," ")</f>
        <v xml:space="preserve"> </v>
      </c>
      <c r="I45" s="28" t="str">
        <f t="shared" si="6"/>
        <v xml:space="preserve"> </v>
      </c>
      <c r="J45" s="66">
        <f>IFERROR(SUMIFS(#REF!,#REF!,$AE45,#REF!,1),0)</f>
        <v>0</v>
      </c>
      <c r="K45" s="66">
        <f>IFERROR(SUMIFS(#REF!,#REF!,$AE45,#REF!,1),0)</f>
        <v>0</v>
      </c>
      <c r="L45" s="66">
        <f>IFERROR(SUMIFS(#REF!,#REF!,$AE45,#REF!,1),0)</f>
        <v>0</v>
      </c>
      <c r="M45" s="66">
        <f>IFERROR(SUMIFS(#REF!,#REF!,$AE45,#REF!,1),0)</f>
        <v>0</v>
      </c>
      <c r="N45" s="66">
        <f>IFERROR(SUMIFS(#REF!,#REF!,$AE45,#REF!,1),0)</f>
        <v>0</v>
      </c>
      <c r="O45" s="66">
        <f>IFERROR(SUMIFS(#REF!,#REF!,$AE45,#REF!,1),0)</f>
        <v>0</v>
      </c>
      <c r="P45" s="66">
        <f>IFERROR(SUMIFS(#REF!,#REF!,$AE45,#REF!,1),0)</f>
        <v>0</v>
      </c>
      <c r="Q45" s="66">
        <f>IFERROR(SUMIFS(#REF!,#REF!,$AE45,#REF!,1),0)</f>
        <v>0</v>
      </c>
      <c r="R45" s="66">
        <f>IFERROR(SUMIFS(#REF!,#REF!,$AE45,#REF!,1),0)</f>
        <v>0</v>
      </c>
      <c r="S45" s="66">
        <f>IFERROR(SUMIFS(#REF!,#REF!,$AE45,#REF!,1),0)</f>
        <v>0</v>
      </c>
      <c r="T45" s="66">
        <f>IFERROR(SUMIFS(#REF!,#REF!,$AE45,#REF!,1),0)</f>
        <v>0</v>
      </c>
      <c r="U45" s="66">
        <f>IFERROR(SUMIFS(#REF!,#REF!,$AE45,#REF!,1),0)</f>
        <v>0</v>
      </c>
      <c r="V45" s="67">
        <f t="shared" si="7"/>
        <v>0</v>
      </c>
      <c r="W45" s="78" t="str">
        <f ca="1">IFERROR(IF(OFFSET(INDEX(#REF!,1,MATCH(#REF!,#REF!,0)),1,4)&gt;1,VLOOKUP($C45,#REF!,HLOOKUP(#REF!,#REF!,2,0),0),VLOOKUP($C45,#REF!,HLOOKUP(#REF!,#REF!,2,0)+1,0))," ")</f>
        <v xml:space="preserve"> </v>
      </c>
      <c r="X45" s="78" t="str">
        <f t="shared" ca="1" si="8"/>
        <v xml:space="preserve"> </v>
      </c>
      <c r="Y45" s="79" t="e">
        <f t="shared" si="9"/>
        <v>#REF!</v>
      </c>
      <c r="Z45" s="80" t="e">
        <f>IF(AND(C45&lt;&gt;" ",A46&lt;&gt;" ",C46&lt;&gt;" "),SUM($V$21:$V45)-SUM($Z$20:$Z44),IF(AND(C45&lt;&gt;" ",A46=" ",C46=" "),SUM($V$21:$V45)-SUM($Z$20:$Z44),IF(AND(C45=" ",C46=" ",A46=" ",C44&lt;&gt;" "),SUM($V$21:$V44)," ")))</f>
        <v>#REF!</v>
      </c>
      <c r="AA45" s="81" t="e">
        <f>IF(AND(C45&lt;&gt;" ",A46&lt;&gt;" ",C46&lt;&gt;" "),SUM($Y$21:$Y45)-SUM($AA$20:$AA44),IF(AND(C45&lt;&gt;" ",A46=" ",C46=" "),SUM($Y$21:$Y45)-SUM($AA$20:$AA44),IF(AND(C45=" ",C46=" ",A46=" ",C44&lt;&gt;" "),SUM($Y$21:$Y44)," ")))</f>
        <v>#REF!</v>
      </c>
      <c r="AE45" s="11" t="e">
        <f t="shared" si="10"/>
        <v>#REF!</v>
      </c>
    </row>
    <row r="46" spans="1:31" ht="60" customHeight="1">
      <c r="A46" s="40" t="str">
        <f>IFERROR(IF(VLOOKUP($C45,#REF!,9,0)=VLOOKUP($C46,#REF!,9,0)," ",VLOOKUP($C46,#REF!,9,0))," ")</f>
        <v xml:space="preserve"> </v>
      </c>
      <c r="B46" s="59" t="e">
        <f>IF(C46=" "," ",IFERROR(VLOOKUP($C46,#REF!,9,0)," "))</f>
        <v>#REF!</v>
      </c>
      <c r="C46" s="41" t="e">
        <f>#REF!</f>
        <v>#REF!</v>
      </c>
      <c r="D46" s="41" t="str">
        <f>IFERROR(VLOOKUP($C46,#REF!,2,0)," ")</f>
        <v xml:space="preserve"> </v>
      </c>
      <c r="E46" s="42" t="str">
        <f>IFERROR(VLOOKUP($C46,#REF!,5+VLOOKUP($C46,#REF!,7,0),0)," ")</f>
        <v xml:space="preserve"> </v>
      </c>
      <c r="F46" s="15"/>
      <c r="G46" s="43" t="str">
        <f>IFERROR(VLOOKUP($C46,#REF!,14,0)," ")</f>
        <v xml:space="preserve"> </v>
      </c>
      <c r="H46" s="43" t="str">
        <f>IFERROR(VLOOKUP($C46,#REF!,15+VLOOKUP('Customer Name'!$B$3,'Customer Name'!$B$6:$H$99,7,0),0)," ")</f>
        <v xml:space="preserve"> </v>
      </c>
      <c r="I46" s="28" t="str">
        <f t="shared" si="6"/>
        <v xml:space="preserve"> </v>
      </c>
      <c r="J46" s="66">
        <f>IFERROR(SUMIFS(#REF!,#REF!,$AE46,#REF!,1),0)</f>
        <v>0</v>
      </c>
      <c r="K46" s="66">
        <f>IFERROR(SUMIFS(#REF!,#REF!,$AE46,#REF!,1),0)</f>
        <v>0</v>
      </c>
      <c r="L46" s="66">
        <f>IFERROR(SUMIFS(#REF!,#REF!,$AE46,#REF!,1),0)</f>
        <v>0</v>
      </c>
      <c r="M46" s="66">
        <f>IFERROR(SUMIFS(#REF!,#REF!,$AE46,#REF!,1),0)</f>
        <v>0</v>
      </c>
      <c r="N46" s="66">
        <f>IFERROR(SUMIFS(#REF!,#REF!,$AE46,#REF!,1),0)</f>
        <v>0</v>
      </c>
      <c r="O46" s="66">
        <f>IFERROR(SUMIFS(#REF!,#REF!,$AE46,#REF!,1),0)</f>
        <v>0</v>
      </c>
      <c r="P46" s="66">
        <f>IFERROR(SUMIFS(#REF!,#REF!,$AE46,#REF!,1),0)</f>
        <v>0</v>
      </c>
      <c r="Q46" s="66">
        <f>IFERROR(SUMIFS(#REF!,#REF!,$AE46,#REF!,1),0)</f>
        <v>0</v>
      </c>
      <c r="R46" s="66">
        <f>IFERROR(SUMIFS(#REF!,#REF!,$AE46,#REF!,1),0)</f>
        <v>0</v>
      </c>
      <c r="S46" s="66">
        <f>IFERROR(SUMIFS(#REF!,#REF!,$AE46,#REF!,1),0)</f>
        <v>0</v>
      </c>
      <c r="T46" s="66">
        <f>IFERROR(SUMIFS(#REF!,#REF!,$AE46,#REF!,1),0)</f>
        <v>0</v>
      </c>
      <c r="U46" s="66">
        <f>IFERROR(SUMIFS(#REF!,#REF!,$AE46,#REF!,1),0)</f>
        <v>0</v>
      </c>
      <c r="V46" s="67">
        <f t="shared" si="7"/>
        <v>0</v>
      </c>
      <c r="W46" s="78" t="str">
        <f ca="1">IFERROR(IF(OFFSET(INDEX(#REF!,1,MATCH(#REF!,#REF!,0)),1,4)&gt;1,VLOOKUP($C46,#REF!,HLOOKUP(#REF!,#REF!,2,0),0),VLOOKUP($C46,#REF!,HLOOKUP(#REF!,#REF!,2,0)+1,0))," ")</f>
        <v xml:space="preserve"> </v>
      </c>
      <c r="X46" s="78" t="str">
        <f t="shared" ca="1" si="8"/>
        <v xml:space="preserve"> </v>
      </c>
      <c r="Y46" s="79" t="e">
        <f t="shared" si="9"/>
        <v>#REF!</v>
      </c>
      <c r="Z46" s="80" t="e">
        <f>IF(AND(C46&lt;&gt;" ",A47&lt;&gt;" ",C47&lt;&gt;" "),SUM($V$21:$V46)-SUM($Z$20:$Z45),IF(AND(C46&lt;&gt;" ",A47=" ",C47=" "),SUM($V$21:$V46)-SUM($Z$20:$Z45),IF(AND(C46=" ",C47=" ",A47=" ",C45&lt;&gt;" "),SUM($V$21:$V45)," ")))</f>
        <v>#REF!</v>
      </c>
      <c r="AA46" s="81" t="e">
        <f>IF(AND(C46&lt;&gt;" ",A47&lt;&gt;" ",C47&lt;&gt;" "),SUM($Y$21:$Y46)-SUM($AA$20:$AA45),IF(AND(C46&lt;&gt;" ",A47=" ",C47=" "),SUM($Y$21:$Y46)-SUM($AA$20:$AA45),IF(AND(C46=" ",C47=" ",A47=" ",C45&lt;&gt;" "),SUM($Y$21:$Y45)," ")))</f>
        <v>#REF!</v>
      </c>
      <c r="AE46" s="11" t="e">
        <f t="shared" si="10"/>
        <v>#REF!</v>
      </c>
    </row>
    <row r="47" spans="1:31" ht="60" customHeight="1">
      <c r="A47" s="40" t="str">
        <f>IFERROR(IF(VLOOKUP($C46,#REF!,9,0)=VLOOKUP($C47,#REF!,9,0)," ",VLOOKUP($C47,#REF!,9,0))," ")</f>
        <v xml:space="preserve"> </v>
      </c>
      <c r="B47" s="59" t="e">
        <f>IF(C47=" "," ",IFERROR(VLOOKUP($C47,#REF!,9,0)," "))</f>
        <v>#REF!</v>
      </c>
      <c r="C47" s="41" t="e">
        <f>#REF!</f>
        <v>#REF!</v>
      </c>
      <c r="D47" s="41" t="str">
        <f>IFERROR(VLOOKUP($C47,#REF!,2,0)," ")</f>
        <v xml:space="preserve"> </v>
      </c>
      <c r="E47" s="42" t="str">
        <f>IFERROR(VLOOKUP($C47,#REF!,5+VLOOKUP($C47,#REF!,7,0),0)," ")</f>
        <v xml:space="preserve"> </v>
      </c>
      <c r="F47" s="15"/>
      <c r="G47" s="43" t="str">
        <f>IFERROR(VLOOKUP($C47,#REF!,14,0)," ")</f>
        <v xml:space="preserve"> </v>
      </c>
      <c r="H47" s="43" t="str">
        <f>IFERROR(VLOOKUP($C47,#REF!,15+VLOOKUP('Customer Name'!$B$3,'Customer Name'!$B$6:$H$99,7,0),0)," ")</f>
        <v xml:space="preserve"> </v>
      </c>
      <c r="I47" s="28" t="str">
        <f t="shared" si="6"/>
        <v xml:space="preserve"> </v>
      </c>
      <c r="J47" s="66">
        <f>IFERROR(SUMIFS(#REF!,#REF!,$AE47,#REF!,1),0)</f>
        <v>0</v>
      </c>
      <c r="K47" s="66">
        <f>IFERROR(SUMIFS(#REF!,#REF!,$AE47,#REF!,1),0)</f>
        <v>0</v>
      </c>
      <c r="L47" s="66">
        <f>IFERROR(SUMIFS(#REF!,#REF!,$AE47,#REF!,1),0)</f>
        <v>0</v>
      </c>
      <c r="M47" s="66">
        <f>IFERROR(SUMIFS(#REF!,#REF!,$AE47,#REF!,1),0)</f>
        <v>0</v>
      </c>
      <c r="N47" s="66">
        <f>IFERROR(SUMIFS(#REF!,#REF!,$AE47,#REF!,1),0)</f>
        <v>0</v>
      </c>
      <c r="O47" s="66">
        <f>IFERROR(SUMIFS(#REF!,#REF!,$AE47,#REF!,1),0)</f>
        <v>0</v>
      </c>
      <c r="P47" s="66">
        <f>IFERROR(SUMIFS(#REF!,#REF!,$AE47,#REF!,1),0)</f>
        <v>0</v>
      </c>
      <c r="Q47" s="66">
        <f>IFERROR(SUMIFS(#REF!,#REF!,$AE47,#REF!,1),0)</f>
        <v>0</v>
      </c>
      <c r="R47" s="66">
        <f>IFERROR(SUMIFS(#REF!,#REF!,$AE47,#REF!,1),0)</f>
        <v>0</v>
      </c>
      <c r="S47" s="66">
        <f>IFERROR(SUMIFS(#REF!,#REF!,$AE47,#REF!,1),0)</f>
        <v>0</v>
      </c>
      <c r="T47" s="66">
        <f>IFERROR(SUMIFS(#REF!,#REF!,$AE47,#REF!,1),0)</f>
        <v>0</v>
      </c>
      <c r="U47" s="66">
        <f>IFERROR(SUMIFS(#REF!,#REF!,$AE47,#REF!,1),0)</f>
        <v>0</v>
      </c>
      <c r="V47" s="67">
        <f t="shared" si="7"/>
        <v>0</v>
      </c>
      <c r="W47" s="78" t="str">
        <f ca="1">IFERROR(IF(OFFSET(INDEX(#REF!,1,MATCH(#REF!,#REF!,0)),1,4)&gt;1,VLOOKUP($C47,#REF!,HLOOKUP(#REF!,#REF!,2,0),0),VLOOKUP($C47,#REF!,HLOOKUP(#REF!,#REF!,2,0)+1,0))," ")</f>
        <v xml:space="preserve"> </v>
      </c>
      <c r="X47" s="78" t="str">
        <f t="shared" ca="1" si="8"/>
        <v xml:space="preserve"> </v>
      </c>
      <c r="Y47" s="79" t="e">
        <f t="shared" si="9"/>
        <v>#REF!</v>
      </c>
      <c r="Z47" s="80" t="e">
        <f>IF(AND(C47&lt;&gt;" ",A48&lt;&gt;" ",C48&lt;&gt;" "),SUM($V$21:$V47)-SUM($Z$20:$Z46),IF(AND(C47&lt;&gt;" ",A48=" ",C48=" "),SUM($V$21:$V47)-SUM($Z$20:$Z46),IF(AND(C47=" ",C48=" ",A48=" ",C46&lt;&gt;" "),SUM($V$21:$V46)," ")))</f>
        <v>#REF!</v>
      </c>
      <c r="AA47" s="81" t="e">
        <f>IF(AND(C47&lt;&gt;" ",A48&lt;&gt;" ",C48&lt;&gt;" "),SUM($Y$21:$Y47)-SUM($AA$20:$AA46),IF(AND(C47&lt;&gt;" ",A48=" ",C48=" "),SUM($Y$21:$Y47)-SUM($AA$20:$AA46),IF(AND(C47=" ",C48=" ",A48=" ",C46&lt;&gt;" "),SUM($Y$21:$Y46)," ")))</f>
        <v>#REF!</v>
      </c>
      <c r="AE47" s="11" t="e">
        <f t="shared" si="10"/>
        <v>#REF!</v>
      </c>
    </row>
    <row r="48" spans="1:31" ht="60" customHeight="1">
      <c r="A48" s="40" t="str">
        <f>IFERROR(IF(VLOOKUP($C47,#REF!,9,0)=VLOOKUP($C48,#REF!,9,0)," ",VLOOKUP($C48,#REF!,9,0))," ")</f>
        <v xml:space="preserve"> </v>
      </c>
      <c r="B48" s="59" t="e">
        <f>IF(C48=" "," ",IFERROR(VLOOKUP($C48,#REF!,9,0)," "))</f>
        <v>#REF!</v>
      </c>
      <c r="C48" s="41" t="e">
        <f>#REF!</f>
        <v>#REF!</v>
      </c>
      <c r="D48" s="41" t="str">
        <f>IFERROR(VLOOKUP($C48,#REF!,2,0)," ")</f>
        <v xml:space="preserve"> </v>
      </c>
      <c r="E48" s="42" t="str">
        <f>IFERROR(VLOOKUP($C48,#REF!,5+VLOOKUP($C48,#REF!,7,0),0)," ")</f>
        <v xml:space="preserve"> </v>
      </c>
      <c r="F48" s="15"/>
      <c r="G48" s="43" t="str">
        <f>IFERROR(VLOOKUP($C48,#REF!,14,0)," ")</f>
        <v xml:space="preserve"> </v>
      </c>
      <c r="H48" s="43" t="str">
        <f>IFERROR(VLOOKUP($C48,#REF!,15+VLOOKUP('Customer Name'!$B$3,'Customer Name'!$B$6:$H$99,7,0),0)," ")</f>
        <v xml:space="preserve"> </v>
      </c>
      <c r="I48" s="28" t="str">
        <f t="shared" si="6"/>
        <v xml:space="preserve"> </v>
      </c>
      <c r="J48" s="66">
        <f>IFERROR(SUMIFS(#REF!,#REF!,$AE48,#REF!,1),0)</f>
        <v>0</v>
      </c>
      <c r="K48" s="66">
        <f>IFERROR(SUMIFS(#REF!,#REF!,$AE48,#REF!,1),0)</f>
        <v>0</v>
      </c>
      <c r="L48" s="66">
        <f>IFERROR(SUMIFS(#REF!,#REF!,$AE48,#REF!,1),0)</f>
        <v>0</v>
      </c>
      <c r="M48" s="66">
        <f>IFERROR(SUMIFS(#REF!,#REF!,$AE48,#REF!,1),0)</f>
        <v>0</v>
      </c>
      <c r="N48" s="66">
        <f>IFERROR(SUMIFS(#REF!,#REF!,$AE48,#REF!,1),0)</f>
        <v>0</v>
      </c>
      <c r="O48" s="66">
        <f>IFERROR(SUMIFS(#REF!,#REF!,$AE48,#REF!,1),0)</f>
        <v>0</v>
      </c>
      <c r="P48" s="66">
        <f>IFERROR(SUMIFS(#REF!,#REF!,$AE48,#REF!,1),0)</f>
        <v>0</v>
      </c>
      <c r="Q48" s="66">
        <f>IFERROR(SUMIFS(#REF!,#REF!,$AE48,#REF!,1),0)</f>
        <v>0</v>
      </c>
      <c r="R48" s="66">
        <f>IFERROR(SUMIFS(#REF!,#REF!,$AE48,#REF!,1),0)</f>
        <v>0</v>
      </c>
      <c r="S48" s="66">
        <f>IFERROR(SUMIFS(#REF!,#REF!,$AE48,#REF!,1),0)</f>
        <v>0</v>
      </c>
      <c r="T48" s="66">
        <f>IFERROR(SUMIFS(#REF!,#REF!,$AE48,#REF!,1),0)</f>
        <v>0</v>
      </c>
      <c r="U48" s="66">
        <f>IFERROR(SUMIFS(#REF!,#REF!,$AE48,#REF!,1),0)</f>
        <v>0</v>
      </c>
      <c r="V48" s="67">
        <f t="shared" si="7"/>
        <v>0</v>
      </c>
      <c r="W48" s="78" t="str">
        <f ca="1">IFERROR(IF(OFFSET(INDEX(#REF!,1,MATCH(#REF!,#REF!,0)),1,4)&gt;1,VLOOKUP($C48,#REF!,HLOOKUP(#REF!,#REF!,2,0),0),VLOOKUP($C48,#REF!,HLOOKUP(#REF!,#REF!,2,0)+1,0))," ")</f>
        <v xml:space="preserve"> </v>
      </c>
      <c r="X48" s="78" t="str">
        <f t="shared" ca="1" si="8"/>
        <v xml:space="preserve"> </v>
      </c>
      <c r="Y48" s="79" t="e">
        <f t="shared" si="9"/>
        <v>#REF!</v>
      </c>
      <c r="Z48" s="80" t="e">
        <f>IF(AND(C48&lt;&gt;" ",A49&lt;&gt;" ",C49&lt;&gt;" "),SUM($V$21:$V48)-SUM($Z$20:$Z47),IF(AND(C48&lt;&gt;" ",A49=" ",C49=" "),SUM($V$21:$V48)-SUM($Z$20:$Z47),IF(AND(C48=" ",C49=" ",A49=" ",C47&lt;&gt;" "),SUM($V$21:$V47)," ")))</f>
        <v>#REF!</v>
      </c>
      <c r="AA48" s="81" t="e">
        <f>IF(AND(C48&lt;&gt;" ",A49&lt;&gt;" ",C49&lt;&gt;" "),SUM($Y$21:$Y48)-SUM($AA$20:$AA47),IF(AND(C48&lt;&gt;" ",A49=" ",C49=" "),SUM($Y$21:$Y48)-SUM($AA$20:$AA47),IF(AND(C48=" ",C49=" ",A49=" ",C47&lt;&gt;" "),SUM($Y$21:$Y47)," ")))</f>
        <v>#REF!</v>
      </c>
      <c r="AE48" s="11" t="e">
        <f t="shared" si="10"/>
        <v>#REF!</v>
      </c>
    </row>
    <row r="49" spans="1:31" ht="60" customHeight="1">
      <c r="A49" s="40" t="str">
        <f>IFERROR(IF(VLOOKUP($C48,#REF!,9,0)=VLOOKUP($C49,#REF!,9,0)," ",VLOOKUP($C49,#REF!,9,0))," ")</f>
        <v xml:space="preserve"> </v>
      </c>
      <c r="B49" s="59" t="e">
        <f>IF(C49=" "," ",IFERROR(VLOOKUP($C49,#REF!,9,0)," "))</f>
        <v>#REF!</v>
      </c>
      <c r="C49" s="41" t="e">
        <f>#REF!</f>
        <v>#REF!</v>
      </c>
      <c r="D49" s="41" t="str">
        <f>IFERROR(VLOOKUP($C49,#REF!,2,0)," ")</f>
        <v xml:space="preserve"> </v>
      </c>
      <c r="E49" s="42" t="str">
        <f>IFERROR(VLOOKUP($C49,#REF!,5+VLOOKUP($C49,#REF!,7,0),0)," ")</f>
        <v xml:space="preserve"> </v>
      </c>
      <c r="F49" s="15"/>
      <c r="G49" s="43" t="str">
        <f>IFERROR(VLOOKUP($C49,#REF!,14,0)," ")</f>
        <v xml:space="preserve"> </v>
      </c>
      <c r="H49" s="43" t="str">
        <f>IFERROR(VLOOKUP($C49,#REF!,15+VLOOKUP('Customer Name'!$B$3,'Customer Name'!$B$6:$H$99,7,0),0)," ")</f>
        <v xml:space="preserve"> </v>
      </c>
      <c r="I49" s="28" t="str">
        <f t="shared" si="6"/>
        <v xml:space="preserve"> </v>
      </c>
      <c r="J49" s="66">
        <f>IFERROR(SUMIFS(#REF!,#REF!,$AE49,#REF!,1),0)</f>
        <v>0</v>
      </c>
      <c r="K49" s="66">
        <f>IFERROR(SUMIFS(#REF!,#REF!,$AE49,#REF!,1),0)</f>
        <v>0</v>
      </c>
      <c r="L49" s="66">
        <f>IFERROR(SUMIFS(#REF!,#REF!,$AE49,#REF!,1),0)</f>
        <v>0</v>
      </c>
      <c r="M49" s="66">
        <f>IFERROR(SUMIFS(#REF!,#REF!,$AE49,#REF!,1),0)</f>
        <v>0</v>
      </c>
      <c r="N49" s="66">
        <f>IFERROR(SUMIFS(#REF!,#REF!,$AE49,#REF!,1),0)</f>
        <v>0</v>
      </c>
      <c r="O49" s="66">
        <f>IFERROR(SUMIFS(#REF!,#REF!,$AE49,#REF!,1),0)</f>
        <v>0</v>
      </c>
      <c r="P49" s="66">
        <f>IFERROR(SUMIFS(#REF!,#REF!,$AE49,#REF!,1),0)</f>
        <v>0</v>
      </c>
      <c r="Q49" s="66">
        <f>IFERROR(SUMIFS(#REF!,#REF!,$AE49,#REF!,1),0)</f>
        <v>0</v>
      </c>
      <c r="R49" s="66">
        <f>IFERROR(SUMIFS(#REF!,#REF!,$AE49,#REF!,1),0)</f>
        <v>0</v>
      </c>
      <c r="S49" s="66">
        <f>IFERROR(SUMIFS(#REF!,#REF!,$AE49,#REF!,1),0)</f>
        <v>0</v>
      </c>
      <c r="T49" s="66">
        <f>IFERROR(SUMIFS(#REF!,#REF!,$AE49,#REF!,1),0)</f>
        <v>0</v>
      </c>
      <c r="U49" s="66">
        <f>IFERROR(SUMIFS(#REF!,#REF!,$AE49,#REF!,1),0)</f>
        <v>0</v>
      </c>
      <c r="V49" s="67">
        <f t="shared" si="7"/>
        <v>0</v>
      </c>
      <c r="W49" s="78" t="str">
        <f ca="1">IFERROR(IF(OFFSET(INDEX(#REF!,1,MATCH(#REF!,#REF!,0)),1,4)&gt;1,VLOOKUP($C49,#REF!,HLOOKUP(#REF!,#REF!,2,0),0),VLOOKUP($C49,#REF!,HLOOKUP(#REF!,#REF!,2,0)+1,0))," ")</f>
        <v xml:space="preserve"> </v>
      </c>
      <c r="X49" s="78" t="str">
        <f t="shared" ca="1" si="8"/>
        <v xml:space="preserve"> </v>
      </c>
      <c r="Y49" s="79" t="e">
        <f t="shared" si="9"/>
        <v>#REF!</v>
      </c>
      <c r="Z49" s="80" t="e">
        <f>IF(AND(C49&lt;&gt;" ",A50&lt;&gt;" ",C50&lt;&gt;" "),SUM($V$21:$V49)-SUM($Z$20:$Z48),IF(AND(C49&lt;&gt;" ",A50=" ",C50=" "),SUM($V$21:$V49)-SUM($Z$20:$Z48),IF(AND(C49=" ",C50=" ",A50=" ",C48&lt;&gt;" "),SUM($V$21:$V48)," ")))</f>
        <v>#REF!</v>
      </c>
      <c r="AA49" s="81" t="e">
        <f>IF(AND(C49&lt;&gt;" ",A50&lt;&gt;" ",C50&lt;&gt;" "),SUM($Y$21:$Y49)-SUM($AA$20:$AA48),IF(AND(C49&lt;&gt;" ",A50=" ",C50=" "),SUM($Y$21:$Y49)-SUM($AA$20:$AA48),IF(AND(C49=" ",C50=" ",A50=" ",C48&lt;&gt;" "),SUM($Y$21:$Y48)," ")))</f>
        <v>#REF!</v>
      </c>
      <c r="AE49" s="11" t="e">
        <f t="shared" si="10"/>
        <v>#REF!</v>
      </c>
    </row>
    <row r="50" spans="1:31" ht="60" customHeight="1">
      <c r="A50" s="40" t="str">
        <f>IFERROR(IF(VLOOKUP($C49,#REF!,9,0)=VLOOKUP($C50,#REF!,9,0)," ",VLOOKUP($C50,#REF!,9,0))," ")</f>
        <v xml:space="preserve"> </v>
      </c>
      <c r="B50" s="59" t="e">
        <f>IF(C50=" "," ",IFERROR(VLOOKUP($C50,#REF!,9,0)," "))</f>
        <v>#REF!</v>
      </c>
      <c r="C50" s="41" t="e">
        <f>#REF!</f>
        <v>#REF!</v>
      </c>
      <c r="D50" s="41" t="str">
        <f>IFERROR(VLOOKUP($C50,#REF!,2,0)," ")</f>
        <v xml:space="preserve"> </v>
      </c>
      <c r="E50" s="42" t="str">
        <f>IFERROR(VLOOKUP($C50,#REF!,5+VLOOKUP($C50,#REF!,7,0),0)," ")</f>
        <v xml:space="preserve"> </v>
      </c>
      <c r="F50" s="15"/>
      <c r="G50" s="43" t="str">
        <f>IFERROR(VLOOKUP($C50,#REF!,14,0)," ")</f>
        <v xml:space="preserve"> </v>
      </c>
      <c r="H50" s="43" t="str">
        <f>IFERROR(VLOOKUP($C50,#REF!,15+VLOOKUP('Customer Name'!$B$3,'Customer Name'!$B$6:$H$99,7,0),0)," ")</f>
        <v xml:space="preserve"> </v>
      </c>
      <c r="I50" s="28" t="str">
        <f t="shared" si="6"/>
        <v xml:space="preserve"> </v>
      </c>
      <c r="J50" s="66">
        <f>IFERROR(SUMIFS(#REF!,#REF!,$AE50,#REF!,1),0)</f>
        <v>0</v>
      </c>
      <c r="K50" s="66">
        <f>IFERROR(SUMIFS(#REF!,#REF!,$AE50,#REF!,1),0)</f>
        <v>0</v>
      </c>
      <c r="L50" s="66">
        <f>IFERROR(SUMIFS(#REF!,#REF!,$AE50,#REF!,1),0)</f>
        <v>0</v>
      </c>
      <c r="M50" s="66">
        <f>IFERROR(SUMIFS(#REF!,#REF!,$AE50,#REF!,1),0)</f>
        <v>0</v>
      </c>
      <c r="N50" s="66">
        <f>IFERROR(SUMIFS(#REF!,#REF!,$AE50,#REF!,1),0)</f>
        <v>0</v>
      </c>
      <c r="O50" s="66">
        <f>IFERROR(SUMIFS(#REF!,#REF!,$AE50,#REF!,1),0)</f>
        <v>0</v>
      </c>
      <c r="P50" s="66">
        <f>IFERROR(SUMIFS(#REF!,#REF!,$AE50,#REF!,1),0)</f>
        <v>0</v>
      </c>
      <c r="Q50" s="66">
        <f>IFERROR(SUMIFS(#REF!,#REF!,$AE50,#REF!,1),0)</f>
        <v>0</v>
      </c>
      <c r="R50" s="66">
        <f>IFERROR(SUMIFS(#REF!,#REF!,$AE50,#REF!,1),0)</f>
        <v>0</v>
      </c>
      <c r="S50" s="66">
        <f>IFERROR(SUMIFS(#REF!,#REF!,$AE50,#REF!,1),0)</f>
        <v>0</v>
      </c>
      <c r="T50" s="66">
        <f>IFERROR(SUMIFS(#REF!,#REF!,$AE50,#REF!,1),0)</f>
        <v>0</v>
      </c>
      <c r="U50" s="66">
        <f>IFERROR(SUMIFS(#REF!,#REF!,$AE50,#REF!,1),0)</f>
        <v>0</v>
      </c>
      <c r="V50" s="67">
        <f t="shared" si="7"/>
        <v>0</v>
      </c>
      <c r="W50" s="78" t="str">
        <f ca="1">IFERROR(IF(OFFSET(INDEX(#REF!,1,MATCH(#REF!,#REF!,0)),1,4)&gt;1,VLOOKUP($C50,#REF!,HLOOKUP(#REF!,#REF!,2,0),0),VLOOKUP($C50,#REF!,HLOOKUP(#REF!,#REF!,2,0)+1,0))," ")</f>
        <v xml:space="preserve"> </v>
      </c>
      <c r="X50" s="78" t="str">
        <f t="shared" ca="1" si="8"/>
        <v xml:space="preserve"> </v>
      </c>
      <c r="Y50" s="79" t="e">
        <f t="shared" si="9"/>
        <v>#REF!</v>
      </c>
      <c r="Z50" s="80" t="e">
        <f>IF(AND(C50&lt;&gt;" ",A51&lt;&gt;" ",C51&lt;&gt;" "),SUM($V$21:$V50)-SUM($Z$20:$Z49),IF(AND(C50&lt;&gt;" ",A51=" ",C51=" "),SUM($V$21:$V50)-SUM($Z$20:$Z49),IF(AND(C50=" ",C51=" ",A51=" ",C49&lt;&gt;" "),SUM($V$21:$V49)," ")))</f>
        <v>#REF!</v>
      </c>
      <c r="AA50" s="81" t="e">
        <f>IF(AND(C50&lt;&gt;" ",A51&lt;&gt;" ",C51&lt;&gt;" "),SUM($Y$21:$Y50)-SUM($AA$20:$AA49),IF(AND(C50&lt;&gt;" ",A51=" ",C51=" "),SUM($Y$21:$Y50)-SUM($AA$20:$AA49),IF(AND(C50=" ",C51=" ",A51=" ",C49&lt;&gt;" "),SUM($Y$21:$Y49)," ")))</f>
        <v>#REF!</v>
      </c>
      <c r="AE50" s="11" t="e">
        <f t="shared" si="10"/>
        <v>#REF!</v>
      </c>
    </row>
    <row r="51" spans="1:31" ht="60" customHeight="1">
      <c r="A51" s="40" t="str">
        <f>IFERROR(IF(VLOOKUP($C50,#REF!,9,0)=VLOOKUP($C51,#REF!,9,0)," ",VLOOKUP($C51,#REF!,9,0))," ")</f>
        <v xml:space="preserve"> </v>
      </c>
      <c r="B51" s="59" t="e">
        <f>IF(C51=" "," ",IFERROR(VLOOKUP($C51,#REF!,9,0)," "))</f>
        <v>#REF!</v>
      </c>
      <c r="C51" s="41" t="e">
        <f>#REF!</f>
        <v>#REF!</v>
      </c>
      <c r="D51" s="41" t="str">
        <f>IFERROR(VLOOKUP($C51,#REF!,2,0)," ")</f>
        <v xml:space="preserve"> </v>
      </c>
      <c r="E51" s="42" t="str">
        <f>IFERROR(VLOOKUP($C51,#REF!,5+VLOOKUP($C51,#REF!,7,0),0)," ")</f>
        <v xml:space="preserve"> </v>
      </c>
      <c r="F51" s="15"/>
      <c r="G51" s="43" t="str">
        <f>IFERROR(VLOOKUP($C51,#REF!,14,0)," ")</f>
        <v xml:space="preserve"> </v>
      </c>
      <c r="H51" s="43" t="str">
        <f>IFERROR(VLOOKUP($C51,#REF!,15+VLOOKUP('Customer Name'!$B$3,'Customer Name'!$B$6:$H$99,7,0),0)," ")</f>
        <v xml:space="preserve"> </v>
      </c>
      <c r="I51" s="28" t="str">
        <f t="shared" si="6"/>
        <v xml:space="preserve"> </v>
      </c>
      <c r="J51" s="66">
        <f>IFERROR(SUMIFS(#REF!,#REF!,$AE51,#REF!,1),0)</f>
        <v>0</v>
      </c>
      <c r="K51" s="66">
        <f>IFERROR(SUMIFS(#REF!,#REF!,$AE51,#REF!,1),0)</f>
        <v>0</v>
      </c>
      <c r="L51" s="66">
        <f>IFERROR(SUMIFS(#REF!,#REF!,$AE51,#REF!,1),0)</f>
        <v>0</v>
      </c>
      <c r="M51" s="66">
        <f>IFERROR(SUMIFS(#REF!,#REF!,$AE51,#REF!,1),0)</f>
        <v>0</v>
      </c>
      <c r="N51" s="66">
        <f>IFERROR(SUMIFS(#REF!,#REF!,$AE51,#REF!,1),0)</f>
        <v>0</v>
      </c>
      <c r="O51" s="66">
        <f>IFERROR(SUMIFS(#REF!,#REF!,$AE51,#REF!,1),0)</f>
        <v>0</v>
      </c>
      <c r="P51" s="66">
        <f>IFERROR(SUMIFS(#REF!,#REF!,$AE51,#REF!,1),0)</f>
        <v>0</v>
      </c>
      <c r="Q51" s="66">
        <f>IFERROR(SUMIFS(#REF!,#REF!,$AE51,#REF!,1),0)</f>
        <v>0</v>
      </c>
      <c r="R51" s="66">
        <f>IFERROR(SUMIFS(#REF!,#REF!,$AE51,#REF!,1),0)</f>
        <v>0</v>
      </c>
      <c r="S51" s="66">
        <f>IFERROR(SUMIFS(#REF!,#REF!,$AE51,#REF!,1),0)</f>
        <v>0</v>
      </c>
      <c r="T51" s="66">
        <f>IFERROR(SUMIFS(#REF!,#REF!,$AE51,#REF!,1),0)</f>
        <v>0</v>
      </c>
      <c r="U51" s="66">
        <f>IFERROR(SUMIFS(#REF!,#REF!,$AE51,#REF!,1),0)</f>
        <v>0</v>
      </c>
      <c r="V51" s="67">
        <f t="shared" si="7"/>
        <v>0</v>
      </c>
      <c r="W51" s="78" t="str">
        <f ca="1">IFERROR(IF(OFFSET(INDEX(#REF!,1,MATCH(#REF!,#REF!,0)),1,4)&gt;1,VLOOKUP($C51,#REF!,HLOOKUP(#REF!,#REF!,2,0),0),VLOOKUP($C51,#REF!,HLOOKUP(#REF!,#REF!,2,0)+1,0))," ")</f>
        <v xml:space="preserve"> </v>
      </c>
      <c r="X51" s="78" t="str">
        <f t="shared" ca="1" si="8"/>
        <v xml:space="preserve"> </v>
      </c>
      <c r="Y51" s="79" t="e">
        <f t="shared" si="9"/>
        <v>#REF!</v>
      </c>
      <c r="Z51" s="80" t="e">
        <f>IF(AND(C51&lt;&gt;" ",A52&lt;&gt;" ",C52&lt;&gt;" "),SUM($V$21:$V51)-SUM($Z$20:$Z50),IF(AND(C51&lt;&gt;" ",A52=" ",C52=" "),SUM($V$21:$V51)-SUM($Z$20:$Z50),IF(AND(C51=" ",C52=" ",A52=" ",C50&lt;&gt;" "),SUM($V$21:$V50)," ")))</f>
        <v>#REF!</v>
      </c>
      <c r="AA51" s="81" t="e">
        <f>IF(AND(C51&lt;&gt;" ",A52&lt;&gt;" ",C52&lt;&gt;" "),SUM($Y$21:$Y51)-SUM($AA$20:$AA50),IF(AND(C51&lt;&gt;" ",A52=" ",C52=" "),SUM($Y$21:$Y51)-SUM($AA$20:$AA50),IF(AND(C51=" ",C52=" ",A52=" ",C50&lt;&gt;" "),SUM($Y$21:$Y50)," ")))</f>
        <v>#REF!</v>
      </c>
      <c r="AE51" s="11" t="e">
        <f t="shared" si="10"/>
        <v>#REF!</v>
      </c>
    </row>
    <row r="52" spans="1:31" ht="60" customHeight="1">
      <c r="A52" s="40" t="str">
        <f>IFERROR(IF(VLOOKUP($C51,#REF!,9,0)=VLOOKUP($C52,#REF!,9,0)," ",VLOOKUP($C52,#REF!,9,0))," ")</f>
        <v xml:space="preserve"> </v>
      </c>
      <c r="B52" s="59" t="e">
        <f>IF(C52=" "," ",IFERROR(VLOOKUP($C52,#REF!,9,0)," "))</f>
        <v>#REF!</v>
      </c>
      <c r="C52" s="41" t="e">
        <f>#REF!</f>
        <v>#REF!</v>
      </c>
      <c r="D52" s="41" t="str">
        <f>IFERROR(VLOOKUP($C52,#REF!,2,0)," ")</f>
        <v xml:space="preserve"> </v>
      </c>
      <c r="E52" s="42" t="str">
        <f>IFERROR(VLOOKUP($C52,#REF!,5+VLOOKUP($C52,#REF!,7,0),0)," ")</f>
        <v xml:space="preserve"> </v>
      </c>
      <c r="F52" s="15"/>
      <c r="G52" s="43" t="str">
        <f>IFERROR(VLOOKUP($C52,#REF!,14,0)," ")</f>
        <v xml:space="preserve"> </v>
      </c>
      <c r="H52" s="43" t="str">
        <f>IFERROR(VLOOKUP($C52,#REF!,15+VLOOKUP('Customer Name'!$B$3,'Customer Name'!$B$6:$H$99,7,0),0)," ")</f>
        <v xml:space="preserve"> </v>
      </c>
      <c r="I52" s="28" t="str">
        <f t="shared" si="6"/>
        <v xml:space="preserve"> </v>
      </c>
      <c r="J52" s="66">
        <f>IFERROR(SUMIFS(#REF!,#REF!,$AE52,#REF!,1),0)</f>
        <v>0</v>
      </c>
      <c r="K52" s="66">
        <f>IFERROR(SUMIFS(#REF!,#REF!,$AE52,#REF!,1),0)</f>
        <v>0</v>
      </c>
      <c r="L52" s="66">
        <f>IFERROR(SUMIFS(#REF!,#REF!,$AE52,#REF!,1),0)</f>
        <v>0</v>
      </c>
      <c r="M52" s="66">
        <f>IFERROR(SUMIFS(#REF!,#REF!,$AE52,#REF!,1),0)</f>
        <v>0</v>
      </c>
      <c r="N52" s="66">
        <f>IFERROR(SUMIFS(#REF!,#REF!,$AE52,#REF!,1),0)</f>
        <v>0</v>
      </c>
      <c r="O52" s="66">
        <f>IFERROR(SUMIFS(#REF!,#REF!,$AE52,#REF!,1),0)</f>
        <v>0</v>
      </c>
      <c r="P52" s="66">
        <f>IFERROR(SUMIFS(#REF!,#REF!,$AE52,#REF!,1),0)</f>
        <v>0</v>
      </c>
      <c r="Q52" s="66">
        <f>IFERROR(SUMIFS(#REF!,#REF!,$AE52,#REF!,1),0)</f>
        <v>0</v>
      </c>
      <c r="R52" s="66">
        <f>IFERROR(SUMIFS(#REF!,#REF!,$AE52,#REF!,1),0)</f>
        <v>0</v>
      </c>
      <c r="S52" s="66">
        <f>IFERROR(SUMIFS(#REF!,#REF!,$AE52,#REF!,1),0)</f>
        <v>0</v>
      </c>
      <c r="T52" s="66">
        <f>IFERROR(SUMIFS(#REF!,#REF!,$AE52,#REF!,1),0)</f>
        <v>0</v>
      </c>
      <c r="U52" s="66">
        <f>IFERROR(SUMIFS(#REF!,#REF!,$AE52,#REF!,1),0)</f>
        <v>0</v>
      </c>
      <c r="V52" s="67">
        <f t="shared" si="7"/>
        <v>0</v>
      </c>
      <c r="W52" s="78" t="str">
        <f ca="1">IFERROR(IF(OFFSET(INDEX(#REF!,1,MATCH(#REF!,#REF!,0)),1,4)&gt;1,VLOOKUP($C52,#REF!,HLOOKUP(#REF!,#REF!,2,0),0),VLOOKUP($C52,#REF!,HLOOKUP(#REF!,#REF!,2,0)+1,0))," ")</f>
        <v xml:space="preserve"> </v>
      </c>
      <c r="X52" s="78" t="str">
        <f t="shared" ca="1" si="8"/>
        <v xml:space="preserve"> </v>
      </c>
      <c r="Y52" s="79" t="e">
        <f t="shared" si="9"/>
        <v>#REF!</v>
      </c>
      <c r="Z52" s="80" t="e">
        <f>IF(AND(C52&lt;&gt;" ",A53&lt;&gt;" ",C53&lt;&gt;" "),SUM($V$21:$V52)-SUM($Z$20:$Z51),IF(AND(C52&lt;&gt;" ",A53=" ",C53=" "),SUM($V$21:$V52)-SUM($Z$20:$Z51),IF(AND(C52=" ",C53=" ",A53=" ",C51&lt;&gt;" "),SUM($V$21:$V51)," ")))</f>
        <v>#REF!</v>
      </c>
      <c r="AA52" s="81" t="e">
        <f>IF(AND(C52&lt;&gt;" ",A53&lt;&gt;" ",C53&lt;&gt;" "),SUM($Y$21:$Y52)-SUM($AA$20:$AA51),IF(AND(C52&lt;&gt;" ",A53=" ",C53=" "),SUM($Y$21:$Y52)-SUM($AA$20:$AA51),IF(AND(C52=" ",C53=" ",A53=" ",C51&lt;&gt;" "),SUM($Y$21:$Y51)," ")))</f>
        <v>#REF!</v>
      </c>
      <c r="AE52" s="11" t="e">
        <f t="shared" si="10"/>
        <v>#REF!</v>
      </c>
    </row>
    <row r="53" spans="1:31" ht="60" customHeight="1">
      <c r="A53" s="40" t="str">
        <f>IFERROR(IF(VLOOKUP($C52,#REF!,9,0)=VLOOKUP($C53,#REF!,9,0)," ",VLOOKUP($C53,#REF!,9,0))," ")</f>
        <v xml:space="preserve"> </v>
      </c>
      <c r="B53" s="59" t="e">
        <f>IF(C53=" "," ",IFERROR(VLOOKUP($C53,#REF!,9,0)," "))</f>
        <v>#REF!</v>
      </c>
      <c r="C53" s="41" t="e">
        <f>#REF!</f>
        <v>#REF!</v>
      </c>
      <c r="D53" s="41" t="str">
        <f>IFERROR(VLOOKUP($C53,#REF!,2,0)," ")</f>
        <v xml:space="preserve"> </v>
      </c>
      <c r="E53" s="42" t="str">
        <f>IFERROR(VLOOKUP($C53,#REF!,5+VLOOKUP($C53,#REF!,7,0),0)," ")</f>
        <v xml:space="preserve"> </v>
      </c>
      <c r="F53" s="15"/>
      <c r="G53" s="43" t="str">
        <f>IFERROR(VLOOKUP($C53,#REF!,14,0)," ")</f>
        <v xml:space="preserve"> </v>
      </c>
      <c r="H53" s="43" t="str">
        <f>IFERROR(VLOOKUP($C53,#REF!,15+VLOOKUP('Customer Name'!$B$3,'Customer Name'!$B$6:$H$99,7,0),0)," ")</f>
        <v xml:space="preserve"> </v>
      </c>
      <c r="I53" s="28" t="str">
        <f t="shared" si="6"/>
        <v xml:space="preserve"> </v>
      </c>
      <c r="J53" s="66">
        <f>IFERROR(SUMIFS(#REF!,#REF!,$AE53,#REF!,1),0)</f>
        <v>0</v>
      </c>
      <c r="K53" s="66">
        <f>IFERROR(SUMIFS(#REF!,#REF!,$AE53,#REF!,1),0)</f>
        <v>0</v>
      </c>
      <c r="L53" s="66">
        <f>IFERROR(SUMIFS(#REF!,#REF!,$AE53,#REF!,1),0)</f>
        <v>0</v>
      </c>
      <c r="M53" s="66">
        <f>IFERROR(SUMIFS(#REF!,#REF!,$AE53,#REF!,1),0)</f>
        <v>0</v>
      </c>
      <c r="N53" s="66">
        <f>IFERROR(SUMIFS(#REF!,#REF!,$AE53,#REF!,1),0)</f>
        <v>0</v>
      </c>
      <c r="O53" s="66">
        <f>IFERROR(SUMIFS(#REF!,#REF!,$AE53,#REF!,1),0)</f>
        <v>0</v>
      </c>
      <c r="P53" s="66">
        <f>IFERROR(SUMIFS(#REF!,#REF!,$AE53,#REF!,1),0)</f>
        <v>0</v>
      </c>
      <c r="Q53" s="66">
        <f>IFERROR(SUMIFS(#REF!,#REF!,$AE53,#REF!,1),0)</f>
        <v>0</v>
      </c>
      <c r="R53" s="66">
        <f>IFERROR(SUMIFS(#REF!,#REF!,$AE53,#REF!,1),0)</f>
        <v>0</v>
      </c>
      <c r="S53" s="66">
        <f>IFERROR(SUMIFS(#REF!,#REF!,$AE53,#REF!,1),0)</f>
        <v>0</v>
      </c>
      <c r="T53" s="66">
        <f>IFERROR(SUMIFS(#REF!,#REF!,$AE53,#REF!,1),0)</f>
        <v>0</v>
      </c>
      <c r="U53" s="66">
        <f>IFERROR(SUMIFS(#REF!,#REF!,$AE53,#REF!,1),0)</f>
        <v>0</v>
      </c>
      <c r="V53" s="67">
        <f t="shared" si="7"/>
        <v>0</v>
      </c>
      <c r="W53" s="78" t="str">
        <f ca="1">IFERROR(IF(OFFSET(INDEX(#REF!,1,MATCH(#REF!,#REF!,0)),1,4)&gt;1,VLOOKUP($C53,#REF!,HLOOKUP(#REF!,#REF!,2,0),0),VLOOKUP($C53,#REF!,HLOOKUP(#REF!,#REF!,2,0)+1,0))," ")</f>
        <v xml:space="preserve"> </v>
      </c>
      <c r="X53" s="78" t="str">
        <f t="shared" ca="1" si="8"/>
        <v xml:space="preserve"> </v>
      </c>
      <c r="Y53" s="79" t="e">
        <f t="shared" si="9"/>
        <v>#REF!</v>
      </c>
      <c r="Z53" s="80" t="e">
        <f>IF(AND(C53&lt;&gt;" ",A54&lt;&gt;" ",C54&lt;&gt;" "),SUM($V$21:$V53)-SUM($Z$20:$Z52),IF(AND(C53&lt;&gt;" ",A54=" ",C54=" "),SUM($V$21:$V53)-SUM($Z$20:$Z52),IF(AND(C53=" ",C54=" ",A54=" ",C52&lt;&gt;" "),SUM($V$21:$V52)," ")))</f>
        <v>#REF!</v>
      </c>
      <c r="AA53" s="81" t="e">
        <f>IF(AND(C53&lt;&gt;" ",A54&lt;&gt;" ",C54&lt;&gt;" "),SUM($Y$21:$Y53)-SUM($AA$20:$AA52),IF(AND(C53&lt;&gt;" ",A54=" ",C54=" "),SUM($Y$21:$Y53)-SUM($AA$20:$AA52),IF(AND(C53=" ",C54=" ",A54=" ",C52&lt;&gt;" "),SUM($Y$21:$Y52)," ")))</f>
        <v>#REF!</v>
      </c>
      <c r="AE53" s="11" t="e">
        <f t="shared" si="10"/>
        <v>#REF!</v>
      </c>
    </row>
    <row r="54" spans="1:31" ht="60" customHeight="1">
      <c r="A54" s="40" t="str">
        <f>IFERROR(IF(VLOOKUP($C53,#REF!,9,0)=VLOOKUP($C54,#REF!,9,0)," ",VLOOKUP($C54,#REF!,9,0))," ")</f>
        <v xml:space="preserve"> </v>
      </c>
      <c r="B54" s="59" t="e">
        <f>IF(C54=" "," ",IFERROR(VLOOKUP($C54,#REF!,9,0)," "))</f>
        <v>#REF!</v>
      </c>
      <c r="C54" s="41" t="e">
        <f>#REF!</f>
        <v>#REF!</v>
      </c>
      <c r="D54" s="41" t="str">
        <f>IFERROR(VLOOKUP($C54,#REF!,2,0)," ")</f>
        <v xml:space="preserve"> </v>
      </c>
      <c r="E54" s="42" t="str">
        <f>IFERROR(VLOOKUP($C54,#REF!,5+VLOOKUP($C54,#REF!,7,0),0)," ")</f>
        <v xml:space="preserve"> </v>
      </c>
      <c r="F54" s="15"/>
      <c r="G54" s="43" t="str">
        <f>IFERROR(VLOOKUP($C54,#REF!,14,0)," ")</f>
        <v xml:space="preserve"> </v>
      </c>
      <c r="H54" s="43" t="str">
        <f>IFERROR(VLOOKUP($C54,#REF!,15+VLOOKUP('Customer Name'!$B$3,'Customer Name'!$B$6:$H$99,7,0),0)," ")</f>
        <v xml:space="preserve"> </v>
      </c>
      <c r="I54" s="28" t="str">
        <f t="shared" si="6"/>
        <v xml:space="preserve"> </v>
      </c>
      <c r="J54" s="66">
        <f>IFERROR(SUMIFS(#REF!,#REF!,$AE54,#REF!,1),0)</f>
        <v>0</v>
      </c>
      <c r="K54" s="66">
        <f>IFERROR(SUMIFS(#REF!,#REF!,$AE54,#REF!,1),0)</f>
        <v>0</v>
      </c>
      <c r="L54" s="66">
        <f>IFERROR(SUMIFS(#REF!,#REF!,$AE54,#REF!,1),0)</f>
        <v>0</v>
      </c>
      <c r="M54" s="66">
        <f>IFERROR(SUMIFS(#REF!,#REF!,$AE54,#REF!,1),0)</f>
        <v>0</v>
      </c>
      <c r="N54" s="66">
        <f>IFERROR(SUMIFS(#REF!,#REF!,$AE54,#REF!,1),0)</f>
        <v>0</v>
      </c>
      <c r="O54" s="66">
        <f>IFERROR(SUMIFS(#REF!,#REF!,$AE54,#REF!,1),0)</f>
        <v>0</v>
      </c>
      <c r="P54" s="66">
        <f>IFERROR(SUMIFS(#REF!,#REF!,$AE54,#REF!,1),0)</f>
        <v>0</v>
      </c>
      <c r="Q54" s="66">
        <f>IFERROR(SUMIFS(#REF!,#REF!,$AE54,#REF!,1),0)</f>
        <v>0</v>
      </c>
      <c r="R54" s="66">
        <f>IFERROR(SUMIFS(#REF!,#REF!,$AE54,#REF!,1),0)</f>
        <v>0</v>
      </c>
      <c r="S54" s="66">
        <f>IFERROR(SUMIFS(#REF!,#REF!,$AE54,#REF!,1),0)</f>
        <v>0</v>
      </c>
      <c r="T54" s="66">
        <f>IFERROR(SUMIFS(#REF!,#REF!,$AE54,#REF!,1),0)</f>
        <v>0</v>
      </c>
      <c r="U54" s="66">
        <f>IFERROR(SUMIFS(#REF!,#REF!,$AE54,#REF!,1),0)</f>
        <v>0</v>
      </c>
      <c r="V54" s="67">
        <f t="shared" si="7"/>
        <v>0</v>
      </c>
      <c r="W54" s="78" t="str">
        <f ca="1">IFERROR(IF(OFFSET(INDEX(#REF!,1,MATCH(#REF!,#REF!,0)),1,4)&gt;1,VLOOKUP($C54,#REF!,HLOOKUP(#REF!,#REF!,2,0),0),VLOOKUP($C54,#REF!,HLOOKUP(#REF!,#REF!,2,0)+1,0))," ")</f>
        <v xml:space="preserve"> </v>
      </c>
      <c r="X54" s="78" t="str">
        <f t="shared" ca="1" si="8"/>
        <v xml:space="preserve"> </v>
      </c>
      <c r="Y54" s="79" t="e">
        <f t="shared" si="9"/>
        <v>#REF!</v>
      </c>
      <c r="Z54" s="80" t="e">
        <f>IF(AND(C54&lt;&gt;" ",A55&lt;&gt;" ",C55&lt;&gt;" "),SUM($V$21:$V54)-SUM($Z$20:$Z53),IF(AND(C54&lt;&gt;" ",A55=" ",C55=" "),SUM($V$21:$V54)-SUM($Z$20:$Z53),IF(AND(C54=" ",C55=" ",A55=" ",C53&lt;&gt;" "),SUM($V$21:$V53)," ")))</f>
        <v>#REF!</v>
      </c>
      <c r="AA54" s="81" t="e">
        <f>IF(AND(C54&lt;&gt;" ",A55&lt;&gt;" ",C55&lt;&gt;" "),SUM($Y$21:$Y54)-SUM($AA$20:$AA53),IF(AND(C54&lt;&gt;" ",A55=" ",C55=" "),SUM($Y$21:$Y54)-SUM($AA$20:$AA53),IF(AND(C54=" ",C55=" ",A55=" ",C53&lt;&gt;" "),SUM($Y$21:$Y53)," ")))</f>
        <v>#REF!</v>
      </c>
      <c r="AE54" s="11" t="e">
        <f t="shared" si="10"/>
        <v>#REF!</v>
      </c>
    </row>
    <row r="55" spans="1:31" ht="60" customHeight="1">
      <c r="A55" s="40" t="str">
        <f>IFERROR(IF(VLOOKUP($C54,#REF!,9,0)=VLOOKUP($C55,#REF!,9,0)," ",VLOOKUP($C55,#REF!,9,0))," ")</f>
        <v xml:space="preserve"> </v>
      </c>
      <c r="B55" s="59" t="e">
        <f>IF(C55=" "," ",IFERROR(VLOOKUP($C55,#REF!,9,0)," "))</f>
        <v>#REF!</v>
      </c>
      <c r="C55" s="41" t="e">
        <f>#REF!</f>
        <v>#REF!</v>
      </c>
      <c r="D55" s="41" t="str">
        <f>IFERROR(VLOOKUP($C55,#REF!,2,0)," ")</f>
        <v xml:space="preserve"> </v>
      </c>
      <c r="E55" s="42" t="str">
        <f>IFERROR(VLOOKUP($C55,#REF!,5+VLOOKUP($C55,#REF!,7,0),0)," ")</f>
        <v xml:space="preserve"> </v>
      </c>
      <c r="F55" s="15"/>
      <c r="G55" s="43" t="str">
        <f>IFERROR(VLOOKUP($C55,#REF!,14,0)," ")</f>
        <v xml:space="preserve"> </v>
      </c>
      <c r="H55" s="43" t="str">
        <f>IFERROR(VLOOKUP($C55,#REF!,15+VLOOKUP('Customer Name'!$B$3,'Customer Name'!$B$6:$H$99,7,0),0)," ")</f>
        <v xml:space="preserve"> </v>
      </c>
      <c r="I55" s="28" t="str">
        <f t="shared" si="6"/>
        <v xml:space="preserve"> </v>
      </c>
      <c r="J55" s="66">
        <f>IFERROR(SUMIFS(#REF!,#REF!,$AE55,#REF!,1),0)</f>
        <v>0</v>
      </c>
      <c r="K55" s="66">
        <f>IFERROR(SUMIFS(#REF!,#REF!,$AE55,#REF!,1),0)</f>
        <v>0</v>
      </c>
      <c r="L55" s="66">
        <f>IFERROR(SUMIFS(#REF!,#REF!,$AE55,#REF!,1),0)</f>
        <v>0</v>
      </c>
      <c r="M55" s="66">
        <f>IFERROR(SUMIFS(#REF!,#REF!,$AE55,#REF!,1),0)</f>
        <v>0</v>
      </c>
      <c r="N55" s="66">
        <f>IFERROR(SUMIFS(#REF!,#REF!,$AE55,#REF!,1),0)</f>
        <v>0</v>
      </c>
      <c r="O55" s="66">
        <f>IFERROR(SUMIFS(#REF!,#REF!,$AE55,#REF!,1),0)</f>
        <v>0</v>
      </c>
      <c r="P55" s="66">
        <f>IFERROR(SUMIFS(#REF!,#REF!,$AE55,#REF!,1),0)</f>
        <v>0</v>
      </c>
      <c r="Q55" s="66">
        <f>IFERROR(SUMIFS(#REF!,#REF!,$AE55,#REF!,1),0)</f>
        <v>0</v>
      </c>
      <c r="R55" s="66">
        <f>IFERROR(SUMIFS(#REF!,#REF!,$AE55,#REF!,1),0)</f>
        <v>0</v>
      </c>
      <c r="S55" s="66">
        <f>IFERROR(SUMIFS(#REF!,#REF!,$AE55,#REF!,1),0)</f>
        <v>0</v>
      </c>
      <c r="T55" s="66">
        <f>IFERROR(SUMIFS(#REF!,#REF!,$AE55,#REF!,1),0)</f>
        <v>0</v>
      </c>
      <c r="U55" s="66">
        <f>IFERROR(SUMIFS(#REF!,#REF!,$AE55,#REF!,1),0)</f>
        <v>0</v>
      </c>
      <c r="V55" s="67">
        <f t="shared" si="7"/>
        <v>0</v>
      </c>
      <c r="W55" s="78" t="str">
        <f ca="1">IFERROR(IF(OFFSET(INDEX(#REF!,1,MATCH(#REF!,#REF!,0)),1,4)&gt;1,VLOOKUP($C55,#REF!,HLOOKUP(#REF!,#REF!,2,0),0),VLOOKUP($C55,#REF!,HLOOKUP(#REF!,#REF!,2,0)+1,0))," ")</f>
        <v xml:space="preserve"> </v>
      </c>
      <c r="X55" s="78" t="str">
        <f t="shared" ca="1" si="8"/>
        <v xml:space="preserve"> </v>
      </c>
      <c r="Y55" s="79" t="e">
        <f t="shared" si="9"/>
        <v>#REF!</v>
      </c>
      <c r="Z55" s="80" t="e">
        <f>IF(AND(C55&lt;&gt;" ",A56&lt;&gt;" ",C56&lt;&gt;" "),SUM($V$21:$V55)-SUM($Z$20:$Z54),IF(AND(C55&lt;&gt;" ",A56=" ",C56=" "),SUM($V$21:$V55)-SUM($Z$20:$Z54),IF(AND(C55=" ",C56=" ",A56=" ",C54&lt;&gt;" "),SUM($V$21:$V54)," ")))</f>
        <v>#REF!</v>
      </c>
      <c r="AA55" s="81" t="e">
        <f>IF(AND(C55&lt;&gt;" ",A56&lt;&gt;" ",C56&lt;&gt;" "),SUM($Y$21:$Y55)-SUM($AA$20:$AA54),IF(AND(C55&lt;&gt;" ",A56=" ",C56=" "),SUM($Y$21:$Y55)-SUM($AA$20:$AA54),IF(AND(C55=" ",C56=" ",A56=" ",C54&lt;&gt;" "),SUM($Y$21:$Y54)," ")))</f>
        <v>#REF!</v>
      </c>
      <c r="AE55" s="11" t="e">
        <f t="shared" si="10"/>
        <v>#REF!</v>
      </c>
    </row>
    <row r="56" spans="1:31" ht="60" customHeight="1">
      <c r="A56" s="40" t="str">
        <f>IFERROR(IF(VLOOKUP($C55,#REF!,9,0)=VLOOKUP($C56,#REF!,9,0)," ",VLOOKUP($C56,#REF!,9,0))," ")</f>
        <v xml:space="preserve"> </v>
      </c>
      <c r="B56" s="59" t="e">
        <f>IF(C56=" "," ",IFERROR(VLOOKUP($C56,#REF!,9,0)," "))</f>
        <v>#REF!</v>
      </c>
      <c r="C56" s="41" t="e">
        <f>#REF!</f>
        <v>#REF!</v>
      </c>
      <c r="D56" s="41" t="str">
        <f>IFERROR(VLOOKUP($C56,#REF!,2,0)," ")</f>
        <v xml:space="preserve"> </v>
      </c>
      <c r="E56" s="42" t="str">
        <f>IFERROR(VLOOKUP($C56,#REF!,5+VLOOKUP($C56,#REF!,7,0),0)," ")</f>
        <v xml:space="preserve"> </v>
      </c>
      <c r="F56" s="15"/>
      <c r="G56" s="43" t="str">
        <f>IFERROR(VLOOKUP($C56,#REF!,14,0)," ")</f>
        <v xml:space="preserve"> </v>
      </c>
      <c r="H56" s="43" t="str">
        <f>IFERROR(VLOOKUP($C56,#REF!,15+VLOOKUP('Customer Name'!$B$3,'Customer Name'!$B$6:$H$99,7,0),0)," ")</f>
        <v xml:space="preserve"> </v>
      </c>
      <c r="I56" s="28" t="str">
        <f t="shared" si="6"/>
        <v xml:space="preserve"> </v>
      </c>
      <c r="J56" s="66">
        <f>IFERROR(SUMIFS(#REF!,#REF!,$AE56,#REF!,1),0)</f>
        <v>0</v>
      </c>
      <c r="K56" s="66">
        <f>IFERROR(SUMIFS(#REF!,#REF!,$AE56,#REF!,1),0)</f>
        <v>0</v>
      </c>
      <c r="L56" s="66">
        <f>IFERROR(SUMIFS(#REF!,#REF!,$AE56,#REF!,1),0)</f>
        <v>0</v>
      </c>
      <c r="M56" s="66">
        <f>IFERROR(SUMIFS(#REF!,#REF!,$AE56,#REF!,1),0)</f>
        <v>0</v>
      </c>
      <c r="N56" s="66">
        <f>IFERROR(SUMIFS(#REF!,#REF!,$AE56,#REF!,1),0)</f>
        <v>0</v>
      </c>
      <c r="O56" s="66">
        <f>IFERROR(SUMIFS(#REF!,#REF!,$AE56,#REF!,1),0)</f>
        <v>0</v>
      </c>
      <c r="P56" s="66">
        <f>IFERROR(SUMIFS(#REF!,#REF!,$AE56,#REF!,1),0)</f>
        <v>0</v>
      </c>
      <c r="Q56" s="66">
        <f>IFERROR(SUMIFS(#REF!,#REF!,$AE56,#REF!,1),0)</f>
        <v>0</v>
      </c>
      <c r="R56" s="66">
        <f>IFERROR(SUMIFS(#REF!,#REF!,$AE56,#REF!,1),0)</f>
        <v>0</v>
      </c>
      <c r="S56" s="66">
        <f>IFERROR(SUMIFS(#REF!,#REF!,$AE56,#REF!,1),0)</f>
        <v>0</v>
      </c>
      <c r="T56" s="66">
        <f>IFERROR(SUMIFS(#REF!,#REF!,$AE56,#REF!,1),0)</f>
        <v>0</v>
      </c>
      <c r="U56" s="66">
        <f>IFERROR(SUMIFS(#REF!,#REF!,$AE56,#REF!,1),0)</f>
        <v>0</v>
      </c>
      <c r="V56" s="67">
        <f t="shared" si="7"/>
        <v>0</v>
      </c>
      <c r="W56" s="78" t="str">
        <f ca="1">IFERROR(IF(OFFSET(INDEX(#REF!,1,MATCH(#REF!,#REF!,0)),1,4)&gt;1,VLOOKUP($C56,#REF!,HLOOKUP(#REF!,#REF!,2,0),0),VLOOKUP($C56,#REF!,HLOOKUP(#REF!,#REF!,2,0)+1,0))," ")</f>
        <v xml:space="preserve"> </v>
      </c>
      <c r="X56" s="78" t="str">
        <f t="shared" ca="1" si="8"/>
        <v xml:space="preserve"> </v>
      </c>
      <c r="Y56" s="79" t="e">
        <f t="shared" si="9"/>
        <v>#REF!</v>
      </c>
      <c r="Z56" s="80" t="e">
        <f>IF(AND(C56&lt;&gt;" ",A57&lt;&gt;" ",C57&lt;&gt;" "),SUM($V$21:$V56)-SUM($Z$20:$Z55),IF(AND(C56&lt;&gt;" ",A57=" ",C57=" "),SUM($V$21:$V56)-SUM($Z$20:$Z55),IF(AND(C56=" ",C57=" ",A57=" ",C55&lt;&gt;" "),SUM($V$21:$V55)," ")))</f>
        <v>#REF!</v>
      </c>
      <c r="AA56" s="81" t="e">
        <f>IF(AND(C56&lt;&gt;" ",A57&lt;&gt;" ",C57&lt;&gt;" "),SUM($Y$21:$Y56)-SUM($AA$20:$AA55),IF(AND(C56&lt;&gt;" ",A57=" ",C57=" "),SUM($Y$21:$Y56)-SUM($AA$20:$AA55),IF(AND(C56=" ",C57=" ",A57=" ",C55&lt;&gt;" "),SUM($Y$21:$Y55)," ")))</f>
        <v>#REF!</v>
      </c>
      <c r="AE56" s="11" t="e">
        <f t="shared" si="10"/>
        <v>#REF!</v>
      </c>
    </row>
    <row r="57" spans="1:31" ht="60" customHeight="1">
      <c r="A57" s="40" t="str">
        <f>IFERROR(IF(VLOOKUP($C56,#REF!,9,0)=VLOOKUP($C57,#REF!,9,0)," ",VLOOKUP($C57,#REF!,9,0))," ")</f>
        <v xml:space="preserve"> </v>
      </c>
      <c r="B57" s="59" t="e">
        <f>IF(C57=" "," ",IFERROR(VLOOKUP($C57,#REF!,9,0)," "))</f>
        <v>#REF!</v>
      </c>
      <c r="C57" s="41" t="e">
        <f>#REF!</f>
        <v>#REF!</v>
      </c>
      <c r="D57" s="41" t="str">
        <f>IFERROR(VLOOKUP($C57,#REF!,2,0)," ")</f>
        <v xml:space="preserve"> </v>
      </c>
      <c r="E57" s="42" t="str">
        <f>IFERROR(VLOOKUP($C57,#REF!,5+VLOOKUP($C57,#REF!,7,0),0)," ")</f>
        <v xml:space="preserve"> </v>
      </c>
      <c r="F57" s="15"/>
      <c r="G57" s="43" t="str">
        <f>IFERROR(VLOOKUP($C57,#REF!,14,0)," ")</f>
        <v xml:space="preserve"> </v>
      </c>
      <c r="H57" s="43" t="str">
        <f>IFERROR(VLOOKUP($C57,#REF!,15+VLOOKUP('Customer Name'!$B$3,'Customer Name'!$B$6:$H$99,7,0),0)," ")</f>
        <v xml:space="preserve"> </v>
      </c>
      <c r="I57" s="28" t="str">
        <f t="shared" si="6"/>
        <v xml:space="preserve"> </v>
      </c>
      <c r="J57" s="66">
        <f>IFERROR(SUMIFS(#REF!,#REF!,$AE57,#REF!,1),0)</f>
        <v>0</v>
      </c>
      <c r="K57" s="66">
        <f>IFERROR(SUMIFS(#REF!,#REF!,$AE57,#REF!,1),0)</f>
        <v>0</v>
      </c>
      <c r="L57" s="66">
        <f>IFERROR(SUMIFS(#REF!,#REF!,$AE57,#REF!,1),0)</f>
        <v>0</v>
      </c>
      <c r="M57" s="66">
        <f>IFERROR(SUMIFS(#REF!,#REF!,$AE57,#REF!,1),0)</f>
        <v>0</v>
      </c>
      <c r="N57" s="66">
        <f>IFERROR(SUMIFS(#REF!,#REF!,$AE57,#REF!,1),0)</f>
        <v>0</v>
      </c>
      <c r="O57" s="66">
        <f>IFERROR(SUMIFS(#REF!,#REF!,$AE57,#REF!,1),0)</f>
        <v>0</v>
      </c>
      <c r="P57" s="66">
        <f>IFERROR(SUMIFS(#REF!,#REF!,$AE57,#REF!,1),0)</f>
        <v>0</v>
      </c>
      <c r="Q57" s="66">
        <f>IFERROR(SUMIFS(#REF!,#REF!,$AE57,#REF!,1),0)</f>
        <v>0</v>
      </c>
      <c r="R57" s="66">
        <f>IFERROR(SUMIFS(#REF!,#REF!,$AE57,#REF!,1),0)</f>
        <v>0</v>
      </c>
      <c r="S57" s="66">
        <f>IFERROR(SUMIFS(#REF!,#REF!,$AE57,#REF!,1),0)</f>
        <v>0</v>
      </c>
      <c r="T57" s="66">
        <f>IFERROR(SUMIFS(#REF!,#REF!,$AE57,#REF!,1),0)</f>
        <v>0</v>
      </c>
      <c r="U57" s="66">
        <f>IFERROR(SUMIFS(#REF!,#REF!,$AE57,#REF!,1),0)</f>
        <v>0</v>
      </c>
      <c r="V57" s="67">
        <f t="shared" si="7"/>
        <v>0</v>
      </c>
      <c r="W57" s="78" t="str">
        <f ca="1">IFERROR(IF(OFFSET(INDEX(#REF!,1,MATCH(#REF!,#REF!,0)),1,4)&gt;1,VLOOKUP($C57,#REF!,HLOOKUP(#REF!,#REF!,2,0),0),VLOOKUP($C57,#REF!,HLOOKUP(#REF!,#REF!,2,0)+1,0))," ")</f>
        <v xml:space="preserve"> </v>
      </c>
      <c r="X57" s="78" t="str">
        <f t="shared" ca="1" si="8"/>
        <v xml:space="preserve"> </v>
      </c>
      <c r="Y57" s="79" t="e">
        <f t="shared" si="9"/>
        <v>#REF!</v>
      </c>
      <c r="Z57" s="80" t="e">
        <f>IF(AND(C57&lt;&gt;" ",A58&lt;&gt;" ",C58&lt;&gt;" "),SUM($V$21:$V57)-SUM($Z$20:$Z56),IF(AND(C57&lt;&gt;" ",A58=" ",C58=" "),SUM($V$21:$V57)-SUM($Z$20:$Z56),IF(AND(C57=" ",C58=" ",A58=" ",C56&lt;&gt;" "),SUM($V$21:$V56)," ")))</f>
        <v>#REF!</v>
      </c>
      <c r="AA57" s="81" t="e">
        <f>IF(AND(C57&lt;&gt;" ",A58&lt;&gt;" ",C58&lt;&gt;" "),SUM($Y$21:$Y57)-SUM($AA$20:$AA56),IF(AND(C57&lt;&gt;" ",A58=" ",C58=" "),SUM($Y$21:$Y57)-SUM($AA$20:$AA56),IF(AND(C57=" ",C58=" ",A58=" ",C56&lt;&gt;" "),SUM($Y$21:$Y56)," ")))</f>
        <v>#REF!</v>
      </c>
      <c r="AE57" s="11" t="e">
        <f t="shared" si="10"/>
        <v>#REF!</v>
      </c>
    </row>
    <row r="58" spans="1:31" ht="60" customHeight="1">
      <c r="A58" s="40" t="str">
        <f>IFERROR(IF(VLOOKUP($C57,#REF!,9,0)=VLOOKUP($C58,#REF!,9,0)," ",VLOOKUP($C58,#REF!,9,0))," ")</f>
        <v xml:space="preserve"> </v>
      </c>
      <c r="B58" s="59" t="e">
        <f>IF(C58=" "," ",IFERROR(VLOOKUP($C58,#REF!,9,0)," "))</f>
        <v>#REF!</v>
      </c>
      <c r="C58" s="41" t="e">
        <f>#REF!</f>
        <v>#REF!</v>
      </c>
      <c r="D58" s="41" t="str">
        <f>IFERROR(VLOOKUP($C58,#REF!,2,0)," ")</f>
        <v xml:space="preserve"> </v>
      </c>
      <c r="E58" s="42" t="str">
        <f>IFERROR(VLOOKUP($C58,#REF!,5+VLOOKUP($C58,#REF!,7,0),0)," ")</f>
        <v xml:space="preserve"> </v>
      </c>
      <c r="F58" s="15"/>
      <c r="G58" s="43" t="str">
        <f>IFERROR(VLOOKUP($C58,#REF!,14,0)," ")</f>
        <v xml:space="preserve"> </v>
      </c>
      <c r="H58" s="43" t="str">
        <f>IFERROR(VLOOKUP($C58,#REF!,15+VLOOKUP('Customer Name'!$B$3,'Customer Name'!$B$6:$H$99,7,0),0)," ")</f>
        <v xml:space="preserve"> </v>
      </c>
      <c r="I58" s="28" t="str">
        <f t="shared" si="6"/>
        <v xml:space="preserve"> </v>
      </c>
      <c r="J58" s="66">
        <f>IFERROR(SUMIFS(#REF!,#REF!,$AE58,#REF!,1),0)</f>
        <v>0</v>
      </c>
      <c r="K58" s="66">
        <f>IFERROR(SUMIFS(#REF!,#REF!,$AE58,#REF!,1),0)</f>
        <v>0</v>
      </c>
      <c r="L58" s="66">
        <f>IFERROR(SUMIFS(#REF!,#REF!,$AE58,#REF!,1),0)</f>
        <v>0</v>
      </c>
      <c r="M58" s="66">
        <f>IFERROR(SUMIFS(#REF!,#REF!,$AE58,#REF!,1),0)</f>
        <v>0</v>
      </c>
      <c r="N58" s="66">
        <f>IFERROR(SUMIFS(#REF!,#REF!,$AE58,#REF!,1),0)</f>
        <v>0</v>
      </c>
      <c r="O58" s="66">
        <f>IFERROR(SUMIFS(#REF!,#REF!,$AE58,#REF!,1),0)</f>
        <v>0</v>
      </c>
      <c r="P58" s="66">
        <f>IFERROR(SUMIFS(#REF!,#REF!,$AE58,#REF!,1),0)</f>
        <v>0</v>
      </c>
      <c r="Q58" s="66">
        <f>IFERROR(SUMIFS(#REF!,#REF!,$AE58,#REF!,1),0)</f>
        <v>0</v>
      </c>
      <c r="R58" s="66">
        <f>IFERROR(SUMIFS(#REF!,#REF!,$AE58,#REF!,1),0)</f>
        <v>0</v>
      </c>
      <c r="S58" s="66">
        <f>IFERROR(SUMIFS(#REF!,#REF!,$AE58,#REF!,1),0)</f>
        <v>0</v>
      </c>
      <c r="T58" s="66">
        <f>IFERROR(SUMIFS(#REF!,#REF!,$AE58,#REF!,1),0)</f>
        <v>0</v>
      </c>
      <c r="U58" s="66">
        <f>IFERROR(SUMIFS(#REF!,#REF!,$AE58,#REF!,1),0)</f>
        <v>0</v>
      </c>
      <c r="V58" s="67">
        <f t="shared" si="7"/>
        <v>0</v>
      </c>
      <c r="W58" s="78" t="str">
        <f ca="1">IFERROR(IF(OFFSET(INDEX(#REF!,1,MATCH(#REF!,#REF!,0)),1,4)&gt;1,VLOOKUP($C58,#REF!,HLOOKUP(#REF!,#REF!,2,0),0),VLOOKUP($C58,#REF!,HLOOKUP(#REF!,#REF!,2,0)+1,0))," ")</f>
        <v xml:space="preserve"> </v>
      </c>
      <c r="X58" s="78" t="str">
        <f t="shared" ca="1" si="8"/>
        <v xml:space="preserve"> </v>
      </c>
      <c r="Y58" s="79" t="e">
        <f t="shared" si="9"/>
        <v>#REF!</v>
      </c>
      <c r="Z58" s="80" t="e">
        <f>IF(AND(C58&lt;&gt;" ",A59&lt;&gt;" ",C59&lt;&gt;" "),SUM($V$21:$V58)-SUM($Z$20:$Z57),IF(AND(C58&lt;&gt;" ",A59=" ",C59=" "),SUM($V$21:$V58)-SUM($Z$20:$Z57),IF(AND(C58=" ",C59=" ",A59=" ",C57&lt;&gt;" "),SUM($V$21:$V57)," ")))</f>
        <v>#REF!</v>
      </c>
      <c r="AA58" s="81" t="e">
        <f>IF(AND(C58&lt;&gt;" ",A59&lt;&gt;" ",C59&lt;&gt;" "),SUM($Y$21:$Y58)-SUM($AA$20:$AA57),IF(AND(C58&lt;&gt;" ",A59=" ",C59=" "),SUM($Y$21:$Y58)-SUM($AA$20:$AA57),IF(AND(C58=" ",C59=" ",A59=" ",C57&lt;&gt;" "),SUM($Y$21:$Y57)," ")))</f>
        <v>#REF!</v>
      </c>
      <c r="AE58" s="11" t="e">
        <f t="shared" si="10"/>
        <v>#REF!</v>
      </c>
    </row>
    <row r="59" spans="1:31" ht="60" customHeight="1">
      <c r="A59" s="40" t="str">
        <f>IFERROR(IF(VLOOKUP($C58,#REF!,9,0)=VLOOKUP($C59,#REF!,9,0)," ",VLOOKUP($C59,#REF!,9,0))," ")</f>
        <v xml:space="preserve"> </v>
      </c>
      <c r="B59" s="59" t="e">
        <f>IF(C59=" "," ",IFERROR(VLOOKUP($C59,#REF!,9,0)," "))</f>
        <v>#REF!</v>
      </c>
      <c r="C59" s="41" t="e">
        <f>#REF!</f>
        <v>#REF!</v>
      </c>
      <c r="D59" s="41" t="str">
        <f>IFERROR(VLOOKUP($C59,#REF!,2,0)," ")</f>
        <v xml:space="preserve"> </v>
      </c>
      <c r="E59" s="42" t="str">
        <f>IFERROR(VLOOKUP($C59,#REF!,5+VLOOKUP($C59,#REF!,7,0),0)," ")</f>
        <v xml:space="preserve"> </v>
      </c>
      <c r="F59" s="15"/>
      <c r="G59" s="43" t="str">
        <f>IFERROR(VLOOKUP($C59,#REF!,14,0)," ")</f>
        <v xml:space="preserve"> </v>
      </c>
      <c r="H59" s="43" t="str">
        <f>IFERROR(VLOOKUP($C59,#REF!,15+VLOOKUP('Customer Name'!$B$3,'Customer Name'!$B$6:$H$99,7,0),0)," ")</f>
        <v xml:space="preserve"> </v>
      </c>
      <c r="I59" s="28" t="str">
        <f t="shared" si="6"/>
        <v xml:space="preserve"> </v>
      </c>
      <c r="J59" s="66">
        <f>IFERROR(SUMIFS(#REF!,#REF!,$AE59,#REF!,1),0)</f>
        <v>0</v>
      </c>
      <c r="K59" s="66">
        <f>IFERROR(SUMIFS(#REF!,#REF!,$AE59,#REF!,1),0)</f>
        <v>0</v>
      </c>
      <c r="L59" s="66">
        <f>IFERROR(SUMIFS(#REF!,#REF!,$AE59,#REF!,1),0)</f>
        <v>0</v>
      </c>
      <c r="M59" s="66">
        <f>IFERROR(SUMIFS(#REF!,#REF!,$AE59,#REF!,1),0)</f>
        <v>0</v>
      </c>
      <c r="N59" s="66">
        <f>IFERROR(SUMIFS(#REF!,#REF!,$AE59,#REF!,1),0)</f>
        <v>0</v>
      </c>
      <c r="O59" s="66">
        <f>IFERROR(SUMIFS(#REF!,#REF!,$AE59,#REF!,1),0)</f>
        <v>0</v>
      </c>
      <c r="P59" s="66">
        <f>IFERROR(SUMIFS(#REF!,#REF!,$AE59,#REF!,1),0)</f>
        <v>0</v>
      </c>
      <c r="Q59" s="66">
        <f>IFERROR(SUMIFS(#REF!,#REF!,$AE59,#REF!,1),0)</f>
        <v>0</v>
      </c>
      <c r="R59" s="66">
        <f>IFERROR(SUMIFS(#REF!,#REF!,$AE59,#REF!,1),0)</f>
        <v>0</v>
      </c>
      <c r="S59" s="66">
        <f>IFERROR(SUMIFS(#REF!,#REF!,$AE59,#REF!,1),0)</f>
        <v>0</v>
      </c>
      <c r="T59" s="66">
        <f>IFERROR(SUMIFS(#REF!,#REF!,$AE59,#REF!,1),0)</f>
        <v>0</v>
      </c>
      <c r="U59" s="66">
        <f>IFERROR(SUMIFS(#REF!,#REF!,$AE59,#REF!,1),0)</f>
        <v>0</v>
      </c>
      <c r="V59" s="67">
        <f t="shared" si="7"/>
        <v>0</v>
      </c>
      <c r="W59" s="78" t="str">
        <f ca="1">IFERROR(IF(OFFSET(INDEX(#REF!,1,MATCH(#REF!,#REF!,0)),1,4)&gt;1,VLOOKUP($C59,#REF!,HLOOKUP(#REF!,#REF!,2,0),0),VLOOKUP($C59,#REF!,HLOOKUP(#REF!,#REF!,2,0)+1,0))," ")</f>
        <v xml:space="preserve"> </v>
      </c>
      <c r="X59" s="78" t="str">
        <f t="shared" ca="1" si="8"/>
        <v xml:space="preserve"> </v>
      </c>
      <c r="Y59" s="79" t="e">
        <f t="shared" si="9"/>
        <v>#REF!</v>
      </c>
      <c r="Z59" s="80" t="e">
        <f>IF(AND(C59&lt;&gt;" ",A60&lt;&gt;" ",C60&lt;&gt;" "),SUM($V$21:$V59)-SUM($Z$20:$Z58),IF(AND(C59&lt;&gt;" ",A60=" ",C60=" "),SUM($V$21:$V59)-SUM($Z$20:$Z58),IF(AND(C59=" ",C60=" ",A60=" ",C58&lt;&gt;" "),SUM($V$21:$V58)," ")))</f>
        <v>#REF!</v>
      </c>
      <c r="AA59" s="81" t="e">
        <f>IF(AND(C59&lt;&gt;" ",A60&lt;&gt;" ",C60&lt;&gt;" "),SUM($Y$21:$Y59)-SUM($AA$20:$AA58),IF(AND(C59&lt;&gt;" ",A60=" ",C60=" "),SUM($Y$21:$Y59)-SUM($AA$20:$AA58),IF(AND(C59=" ",C60=" ",A60=" ",C58&lt;&gt;" "),SUM($Y$21:$Y58)," ")))</f>
        <v>#REF!</v>
      </c>
      <c r="AE59" s="11" t="e">
        <f t="shared" si="10"/>
        <v>#REF!</v>
      </c>
    </row>
    <row r="60" spans="1:31" ht="60" customHeight="1">
      <c r="A60" s="40" t="str">
        <f>IFERROR(IF(VLOOKUP($C59,#REF!,9,0)=VLOOKUP($C60,#REF!,9,0)," ",VLOOKUP($C60,#REF!,9,0))," ")</f>
        <v xml:space="preserve"> </v>
      </c>
      <c r="B60" s="59" t="e">
        <f>IF(C60=" "," ",IFERROR(VLOOKUP($C60,#REF!,9,0)," "))</f>
        <v>#REF!</v>
      </c>
      <c r="C60" s="41" t="e">
        <f>#REF!</f>
        <v>#REF!</v>
      </c>
      <c r="D60" s="41" t="str">
        <f>IFERROR(VLOOKUP($C60,#REF!,2,0)," ")</f>
        <v xml:space="preserve"> </v>
      </c>
      <c r="E60" s="42" t="str">
        <f>IFERROR(VLOOKUP($C60,#REF!,5+VLOOKUP($C60,#REF!,7,0),0)," ")</f>
        <v xml:space="preserve"> </v>
      </c>
      <c r="F60" s="15"/>
      <c r="G60" s="43" t="str">
        <f>IFERROR(VLOOKUP($C60,#REF!,14,0)," ")</f>
        <v xml:space="preserve"> </v>
      </c>
      <c r="H60" s="43" t="str">
        <f>IFERROR(VLOOKUP($C60,#REF!,15+VLOOKUP('Customer Name'!$B$3,'Customer Name'!$B$6:$H$99,7,0),0)," ")</f>
        <v xml:space="preserve"> </v>
      </c>
      <c r="I60" s="28" t="str">
        <f t="shared" si="6"/>
        <v xml:space="preserve"> </v>
      </c>
      <c r="J60" s="66">
        <f>IFERROR(SUMIFS(#REF!,#REF!,$AE60,#REF!,1),0)</f>
        <v>0</v>
      </c>
      <c r="K60" s="66">
        <f>IFERROR(SUMIFS(#REF!,#REF!,$AE60,#REF!,1),0)</f>
        <v>0</v>
      </c>
      <c r="L60" s="66">
        <f>IFERROR(SUMIFS(#REF!,#REF!,$AE60,#REF!,1),0)</f>
        <v>0</v>
      </c>
      <c r="M60" s="66">
        <f>IFERROR(SUMIFS(#REF!,#REF!,$AE60,#REF!,1),0)</f>
        <v>0</v>
      </c>
      <c r="N60" s="66">
        <f>IFERROR(SUMIFS(#REF!,#REF!,$AE60,#REF!,1),0)</f>
        <v>0</v>
      </c>
      <c r="O60" s="66">
        <f>IFERROR(SUMIFS(#REF!,#REF!,$AE60,#REF!,1),0)</f>
        <v>0</v>
      </c>
      <c r="P60" s="66">
        <f>IFERROR(SUMIFS(#REF!,#REF!,$AE60,#REF!,1),0)</f>
        <v>0</v>
      </c>
      <c r="Q60" s="66">
        <f>IFERROR(SUMIFS(#REF!,#REF!,$AE60,#REF!,1),0)</f>
        <v>0</v>
      </c>
      <c r="R60" s="66">
        <f>IFERROR(SUMIFS(#REF!,#REF!,$AE60,#REF!,1),0)</f>
        <v>0</v>
      </c>
      <c r="S60" s="66">
        <f>IFERROR(SUMIFS(#REF!,#REF!,$AE60,#REF!,1),0)</f>
        <v>0</v>
      </c>
      <c r="T60" s="66">
        <f>IFERROR(SUMIFS(#REF!,#REF!,$AE60,#REF!,1),0)</f>
        <v>0</v>
      </c>
      <c r="U60" s="66">
        <f>IFERROR(SUMIFS(#REF!,#REF!,$AE60,#REF!,1),0)</f>
        <v>0</v>
      </c>
      <c r="V60" s="67">
        <f t="shared" si="7"/>
        <v>0</v>
      </c>
      <c r="W60" s="78" t="str">
        <f ca="1">IFERROR(IF(OFFSET(INDEX(#REF!,1,MATCH(#REF!,#REF!,0)),1,4)&gt;1,VLOOKUP($C60,#REF!,HLOOKUP(#REF!,#REF!,2,0),0),VLOOKUP($C60,#REF!,HLOOKUP(#REF!,#REF!,2,0)+1,0))," ")</f>
        <v xml:space="preserve"> </v>
      </c>
      <c r="X60" s="78" t="str">
        <f t="shared" ca="1" si="8"/>
        <v xml:space="preserve"> </v>
      </c>
      <c r="Y60" s="79" t="e">
        <f t="shared" si="9"/>
        <v>#REF!</v>
      </c>
      <c r="Z60" s="80" t="e">
        <f>IF(AND(C60&lt;&gt;" ",A61&lt;&gt;" ",C61&lt;&gt;" "),SUM($V$21:$V60)-SUM($Z$20:$Z59),IF(AND(C60&lt;&gt;" ",A61=" ",C61=" "),SUM($V$21:$V60)-SUM($Z$20:$Z59),IF(AND(C60=" ",C61=" ",A61=" ",C59&lt;&gt;" "),SUM($V$21:$V59)," ")))</f>
        <v>#REF!</v>
      </c>
      <c r="AA60" s="81" t="e">
        <f>IF(AND(C60&lt;&gt;" ",A61&lt;&gt;" ",C61&lt;&gt;" "),SUM($Y$21:$Y60)-SUM($AA$20:$AA59),IF(AND(C60&lt;&gt;" ",A61=" ",C61=" "),SUM($Y$21:$Y60)-SUM($AA$20:$AA59),IF(AND(C60=" ",C61=" ",A61=" ",C59&lt;&gt;" "),SUM($Y$21:$Y59)," ")))</f>
        <v>#REF!</v>
      </c>
      <c r="AE60" s="11" t="e">
        <f t="shared" si="10"/>
        <v>#REF!</v>
      </c>
    </row>
    <row r="61" spans="1:31" ht="60" customHeight="1">
      <c r="A61" s="40" t="str">
        <f>IFERROR(IF(VLOOKUP($C60,#REF!,9,0)=VLOOKUP($C61,#REF!,9,0)," ",VLOOKUP($C61,#REF!,9,0))," ")</f>
        <v xml:space="preserve"> </v>
      </c>
      <c r="B61" s="59" t="e">
        <f>IF(C61=" "," ",IFERROR(VLOOKUP($C61,#REF!,9,0)," "))</f>
        <v>#REF!</v>
      </c>
      <c r="C61" s="41" t="e">
        <f>#REF!</f>
        <v>#REF!</v>
      </c>
      <c r="D61" s="41" t="str">
        <f>IFERROR(VLOOKUP($C61,#REF!,2,0)," ")</f>
        <v xml:space="preserve"> </v>
      </c>
      <c r="E61" s="42" t="str">
        <f>IFERROR(VLOOKUP($C61,#REF!,5+VLOOKUP($C61,#REF!,7,0),0)," ")</f>
        <v xml:space="preserve"> </v>
      </c>
      <c r="F61" s="15"/>
      <c r="G61" s="43" t="str">
        <f>IFERROR(VLOOKUP($C61,#REF!,14,0)," ")</f>
        <v xml:space="preserve"> </v>
      </c>
      <c r="H61" s="43" t="str">
        <f>IFERROR(VLOOKUP($C61,#REF!,15+VLOOKUP('Customer Name'!$B$3,'Customer Name'!$B$6:$H$99,7,0),0)," ")</f>
        <v xml:space="preserve"> </v>
      </c>
      <c r="I61" s="28" t="str">
        <f t="shared" si="6"/>
        <v xml:space="preserve"> </v>
      </c>
      <c r="J61" s="66">
        <f>IFERROR(SUMIFS(#REF!,#REF!,$AE61,#REF!,1),0)</f>
        <v>0</v>
      </c>
      <c r="K61" s="66">
        <f>IFERROR(SUMIFS(#REF!,#REF!,$AE61,#REF!,1),0)</f>
        <v>0</v>
      </c>
      <c r="L61" s="66">
        <f>IFERROR(SUMIFS(#REF!,#REF!,$AE61,#REF!,1),0)</f>
        <v>0</v>
      </c>
      <c r="M61" s="66">
        <f>IFERROR(SUMIFS(#REF!,#REF!,$AE61,#REF!,1),0)</f>
        <v>0</v>
      </c>
      <c r="N61" s="66">
        <f>IFERROR(SUMIFS(#REF!,#REF!,$AE61,#REF!,1),0)</f>
        <v>0</v>
      </c>
      <c r="O61" s="66">
        <f>IFERROR(SUMIFS(#REF!,#REF!,$AE61,#REF!,1),0)</f>
        <v>0</v>
      </c>
      <c r="P61" s="66">
        <f>IFERROR(SUMIFS(#REF!,#REF!,$AE61,#REF!,1),0)</f>
        <v>0</v>
      </c>
      <c r="Q61" s="66">
        <f>IFERROR(SUMIFS(#REF!,#REF!,$AE61,#REF!,1),0)</f>
        <v>0</v>
      </c>
      <c r="R61" s="66">
        <f>IFERROR(SUMIFS(#REF!,#REF!,$AE61,#REF!,1),0)</f>
        <v>0</v>
      </c>
      <c r="S61" s="66">
        <f>IFERROR(SUMIFS(#REF!,#REF!,$AE61,#REF!,1),0)</f>
        <v>0</v>
      </c>
      <c r="T61" s="66">
        <f>IFERROR(SUMIFS(#REF!,#REF!,$AE61,#REF!,1),0)</f>
        <v>0</v>
      </c>
      <c r="U61" s="66">
        <f>IFERROR(SUMIFS(#REF!,#REF!,$AE61,#REF!,1),0)</f>
        <v>0</v>
      </c>
      <c r="V61" s="67">
        <f t="shared" si="7"/>
        <v>0</v>
      </c>
      <c r="W61" s="78" t="str">
        <f ca="1">IFERROR(IF(OFFSET(INDEX(#REF!,1,MATCH(#REF!,#REF!,0)),1,4)&gt;1,VLOOKUP($C61,#REF!,HLOOKUP(#REF!,#REF!,2,0),0),VLOOKUP($C61,#REF!,HLOOKUP(#REF!,#REF!,2,0)+1,0))," ")</f>
        <v xml:space="preserve"> </v>
      </c>
      <c r="X61" s="78" t="str">
        <f t="shared" ca="1" si="8"/>
        <v xml:space="preserve"> </v>
      </c>
      <c r="Y61" s="79" t="e">
        <f t="shared" si="9"/>
        <v>#REF!</v>
      </c>
      <c r="Z61" s="80" t="e">
        <f>IF(AND(C61&lt;&gt;" ",A62&lt;&gt;" ",C62&lt;&gt;" "),SUM($V$21:$V61)-SUM($Z$20:$Z60),IF(AND(C61&lt;&gt;" ",A62=" ",C62=" "),SUM($V$21:$V61)-SUM($Z$20:$Z60),IF(AND(C61=" ",C62=" ",A62=" ",C60&lt;&gt;" "),SUM($V$21:$V60)," ")))</f>
        <v>#REF!</v>
      </c>
      <c r="AA61" s="81" t="e">
        <f>IF(AND(C61&lt;&gt;" ",A62&lt;&gt;" ",C62&lt;&gt;" "),SUM($Y$21:$Y61)-SUM($AA$20:$AA60),IF(AND(C61&lt;&gt;" ",A62=" ",C62=" "),SUM($Y$21:$Y61)-SUM($AA$20:$AA60),IF(AND(C61=" ",C62=" ",A62=" ",C60&lt;&gt;" "),SUM($Y$21:$Y60)," ")))</f>
        <v>#REF!</v>
      </c>
      <c r="AE61" s="11" t="e">
        <f t="shared" si="10"/>
        <v>#REF!</v>
      </c>
    </row>
    <row r="62" spans="1:31" ht="60" customHeight="1">
      <c r="A62" s="40" t="str">
        <f>IFERROR(IF(VLOOKUP($C61,#REF!,9,0)=VLOOKUP($C62,#REF!,9,0)," ",VLOOKUP($C62,#REF!,9,0))," ")</f>
        <v xml:space="preserve"> </v>
      </c>
      <c r="B62" s="59" t="e">
        <f>IF(C62=" "," ",IFERROR(VLOOKUP($C62,#REF!,9,0)," "))</f>
        <v>#REF!</v>
      </c>
      <c r="C62" s="41" t="e">
        <f>#REF!</f>
        <v>#REF!</v>
      </c>
      <c r="D62" s="41" t="str">
        <f>IFERROR(VLOOKUP($C62,#REF!,2,0)," ")</f>
        <v xml:space="preserve"> </v>
      </c>
      <c r="E62" s="42" t="str">
        <f>IFERROR(VLOOKUP($C62,#REF!,5+VLOOKUP($C62,#REF!,7,0),0)," ")</f>
        <v xml:space="preserve"> </v>
      </c>
      <c r="F62" s="15"/>
      <c r="G62" s="43" t="str">
        <f>IFERROR(VLOOKUP($C62,#REF!,14,0)," ")</f>
        <v xml:space="preserve"> </v>
      </c>
      <c r="H62" s="43" t="str">
        <f>IFERROR(VLOOKUP($C62,#REF!,15+VLOOKUP('Customer Name'!$B$3,'Customer Name'!$B$6:$H$99,7,0),0)," ")</f>
        <v xml:space="preserve"> </v>
      </c>
      <c r="I62" s="28" t="str">
        <f t="shared" si="6"/>
        <v xml:space="preserve"> </v>
      </c>
      <c r="J62" s="66">
        <f>IFERROR(SUMIFS(#REF!,#REF!,$AE62,#REF!,1),0)</f>
        <v>0</v>
      </c>
      <c r="K62" s="66">
        <f>IFERROR(SUMIFS(#REF!,#REF!,$AE62,#REF!,1),0)</f>
        <v>0</v>
      </c>
      <c r="L62" s="66">
        <f>IFERROR(SUMIFS(#REF!,#REF!,$AE62,#REF!,1),0)</f>
        <v>0</v>
      </c>
      <c r="M62" s="66">
        <f>IFERROR(SUMIFS(#REF!,#REF!,$AE62,#REF!,1),0)</f>
        <v>0</v>
      </c>
      <c r="N62" s="66">
        <f>IFERROR(SUMIFS(#REF!,#REF!,$AE62,#REF!,1),0)</f>
        <v>0</v>
      </c>
      <c r="O62" s="66">
        <f>IFERROR(SUMIFS(#REF!,#REF!,$AE62,#REF!,1),0)</f>
        <v>0</v>
      </c>
      <c r="P62" s="66">
        <f>IFERROR(SUMIFS(#REF!,#REF!,$AE62,#REF!,1),0)</f>
        <v>0</v>
      </c>
      <c r="Q62" s="66">
        <f>IFERROR(SUMIFS(#REF!,#REF!,$AE62,#REF!,1),0)</f>
        <v>0</v>
      </c>
      <c r="R62" s="66">
        <f>IFERROR(SUMIFS(#REF!,#REF!,$AE62,#REF!,1),0)</f>
        <v>0</v>
      </c>
      <c r="S62" s="66">
        <f>IFERROR(SUMIFS(#REF!,#REF!,$AE62,#REF!,1),0)</f>
        <v>0</v>
      </c>
      <c r="T62" s="66">
        <f>IFERROR(SUMIFS(#REF!,#REF!,$AE62,#REF!,1),0)</f>
        <v>0</v>
      </c>
      <c r="U62" s="66">
        <f>IFERROR(SUMIFS(#REF!,#REF!,$AE62,#REF!,1),0)</f>
        <v>0</v>
      </c>
      <c r="V62" s="67">
        <f t="shared" si="7"/>
        <v>0</v>
      </c>
      <c r="W62" s="78" t="str">
        <f ca="1">IFERROR(IF(OFFSET(INDEX(#REF!,1,MATCH(#REF!,#REF!,0)),1,4)&gt;1,VLOOKUP($C62,#REF!,HLOOKUP(#REF!,#REF!,2,0),0),VLOOKUP($C62,#REF!,HLOOKUP(#REF!,#REF!,2,0)+1,0))," ")</f>
        <v xml:space="preserve"> </v>
      </c>
      <c r="X62" s="78" t="str">
        <f t="shared" ca="1" si="8"/>
        <v xml:space="preserve"> </v>
      </c>
      <c r="Y62" s="79" t="e">
        <f t="shared" si="9"/>
        <v>#REF!</v>
      </c>
      <c r="Z62" s="80" t="e">
        <f>IF(AND(C62&lt;&gt;" ",A63&lt;&gt;" ",C63&lt;&gt;" "),SUM($V$21:$V62)-SUM($Z$20:$Z61),IF(AND(C62&lt;&gt;" ",A63=" ",C63=" "),SUM($V$21:$V62)-SUM($Z$20:$Z61),IF(AND(C62=" ",C63=" ",A63=" ",C61&lt;&gt;" "),SUM($V$21:$V61)," ")))</f>
        <v>#REF!</v>
      </c>
      <c r="AA62" s="81" t="e">
        <f>IF(AND(C62&lt;&gt;" ",A63&lt;&gt;" ",C63&lt;&gt;" "),SUM($Y$21:$Y62)-SUM($AA$20:$AA61),IF(AND(C62&lt;&gt;" ",A63=" ",C63=" "),SUM($Y$21:$Y62)-SUM($AA$20:$AA61),IF(AND(C62=" ",C63=" ",A63=" ",C61&lt;&gt;" "),SUM($Y$21:$Y61)," ")))</f>
        <v>#REF!</v>
      </c>
      <c r="AE62" s="11" t="e">
        <f t="shared" si="10"/>
        <v>#REF!</v>
      </c>
    </row>
    <row r="63" spans="1:31" ht="60" customHeight="1">
      <c r="A63" s="40" t="str">
        <f>IFERROR(IF(VLOOKUP($C62,#REF!,9,0)=VLOOKUP($C63,#REF!,9,0)," ",VLOOKUP($C63,#REF!,9,0))," ")</f>
        <v xml:space="preserve"> </v>
      </c>
      <c r="B63" s="59" t="e">
        <f>IF(C63=" "," ",IFERROR(VLOOKUP($C63,#REF!,9,0)," "))</f>
        <v>#REF!</v>
      </c>
      <c r="C63" s="41" t="e">
        <f>#REF!</f>
        <v>#REF!</v>
      </c>
      <c r="D63" s="41" t="str">
        <f>IFERROR(VLOOKUP($C63,#REF!,2,0)," ")</f>
        <v xml:space="preserve"> </v>
      </c>
      <c r="E63" s="42" t="str">
        <f>IFERROR(VLOOKUP($C63,#REF!,5+VLOOKUP($C63,#REF!,7,0),0)," ")</f>
        <v xml:space="preserve"> </v>
      </c>
      <c r="F63" s="15"/>
      <c r="G63" s="43" t="str">
        <f>IFERROR(VLOOKUP($C63,#REF!,14,0)," ")</f>
        <v xml:space="preserve"> </v>
      </c>
      <c r="H63" s="43" t="str">
        <f>IFERROR(VLOOKUP($C63,#REF!,15+VLOOKUP('Customer Name'!$B$3,'Customer Name'!$B$6:$H$99,7,0),0)," ")</f>
        <v xml:space="preserve"> </v>
      </c>
      <c r="I63" s="28" t="str">
        <f t="shared" si="6"/>
        <v xml:space="preserve"> </v>
      </c>
      <c r="J63" s="66">
        <f>IFERROR(SUMIFS(#REF!,#REF!,$AE63,#REF!,1),0)</f>
        <v>0</v>
      </c>
      <c r="K63" s="66">
        <f>IFERROR(SUMIFS(#REF!,#REF!,$AE63,#REF!,1),0)</f>
        <v>0</v>
      </c>
      <c r="L63" s="66">
        <f>IFERROR(SUMIFS(#REF!,#REF!,$AE63,#REF!,1),0)</f>
        <v>0</v>
      </c>
      <c r="M63" s="66">
        <f>IFERROR(SUMIFS(#REF!,#REF!,$AE63,#REF!,1),0)</f>
        <v>0</v>
      </c>
      <c r="N63" s="66">
        <f>IFERROR(SUMIFS(#REF!,#REF!,$AE63,#REF!,1),0)</f>
        <v>0</v>
      </c>
      <c r="O63" s="66">
        <f>IFERROR(SUMIFS(#REF!,#REF!,$AE63,#REF!,1),0)</f>
        <v>0</v>
      </c>
      <c r="P63" s="66">
        <f>IFERROR(SUMIFS(#REF!,#REF!,$AE63,#REF!,1),0)</f>
        <v>0</v>
      </c>
      <c r="Q63" s="66">
        <f>IFERROR(SUMIFS(#REF!,#REF!,$AE63,#REF!,1),0)</f>
        <v>0</v>
      </c>
      <c r="R63" s="66">
        <f>IFERROR(SUMIFS(#REF!,#REF!,$AE63,#REF!,1),0)</f>
        <v>0</v>
      </c>
      <c r="S63" s="66">
        <f>IFERROR(SUMIFS(#REF!,#REF!,$AE63,#REF!,1),0)</f>
        <v>0</v>
      </c>
      <c r="T63" s="66">
        <f>IFERROR(SUMIFS(#REF!,#REF!,$AE63,#REF!,1),0)</f>
        <v>0</v>
      </c>
      <c r="U63" s="66">
        <f>IFERROR(SUMIFS(#REF!,#REF!,$AE63,#REF!,1),0)</f>
        <v>0</v>
      </c>
      <c r="V63" s="67">
        <f t="shared" si="7"/>
        <v>0</v>
      </c>
      <c r="W63" s="78" t="str">
        <f ca="1">IFERROR(IF(OFFSET(INDEX(#REF!,1,MATCH(#REF!,#REF!,0)),1,4)&gt;1,VLOOKUP($C63,#REF!,HLOOKUP(#REF!,#REF!,2,0),0),VLOOKUP($C63,#REF!,HLOOKUP(#REF!,#REF!,2,0)+1,0))," ")</f>
        <v xml:space="preserve"> </v>
      </c>
      <c r="X63" s="78" t="str">
        <f t="shared" ca="1" si="8"/>
        <v xml:space="preserve"> </v>
      </c>
      <c r="Y63" s="79" t="e">
        <f t="shared" si="9"/>
        <v>#REF!</v>
      </c>
      <c r="Z63" s="80" t="e">
        <f>IF(AND(C63&lt;&gt;" ",A64&lt;&gt;" ",C64&lt;&gt;" "),SUM($V$21:$V63)-SUM($Z$20:$Z62),IF(AND(C63&lt;&gt;" ",A64=" ",C64=" "),SUM($V$21:$V63)-SUM($Z$20:$Z62),IF(AND(C63=" ",C64=" ",A64=" ",C62&lt;&gt;" "),SUM($V$21:$V62)," ")))</f>
        <v>#REF!</v>
      </c>
      <c r="AA63" s="81" t="e">
        <f>IF(AND(C63&lt;&gt;" ",A64&lt;&gt;" ",C64&lt;&gt;" "),SUM($Y$21:$Y63)-SUM($AA$20:$AA62),IF(AND(C63&lt;&gt;" ",A64=" ",C64=" "),SUM($Y$21:$Y63)-SUM($AA$20:$AA62),IF(AND(C63=" ",C64=" ",A64=" ",C62&lt;&gt;" "),SUM($Y$21:$Y62)," ")))</f>
        <v>#REF!</v>
      </c>
      <c r="AE63" s="11" t="e">
        <f t="shared" si="10"/>
        <v>#REF!</v>
      </c>
    </row>
    <row r="64" spans="1:31" ht="60" customHeight="1">
      <c r="A64" s="40" t="str">
        <f>IFERROR(IF(VLOOKUP($C63,#REF!,9,0)=VLOOKUP($C64,#REF!,9,0)," ",VLOOKUP($C64,#REF!,9,0))," ")</f>
        <v xml:space="preserve"> </v>
      </c>
      <c r="B64" s="59" t="e">
        <f>IF(C64=" "," ",IFERROR(VLOOKUP($C64,#REF!,9,0)," "))</f>
        <v>#REF!</v>
      </c>
      <c r="C64" s="41" t="e">
        <f>#REF!</f>
        <v>#REF!</v>
      </c>
      <c r="D64" s="41" t="str">
        <f>IFERROR(VLOOKUP($C64,#REF!,2,0)," ")</f>
        <v xml:space="preserve"> </v>
      </c>
      <c r="E64" s="42" t="str">
        <f>IFERROR(VLOOKUP($C64,#REF!,5+VLOOKUP($C64,#REF!,7,0),0)," ")</f>
        <v xml:space="preserve"> </v>
      </c>
      <c r="F64" s="15"/>
      <c r="G64" s="43" t="str">
        <f>IFERROR(VLOOKUP($C64,#REF!,14,0)," ")</f>
        <v xml:space="preserve"> </v>
      </c>
      <c r="H64" s="43" t="str">
        <f>IFERROR(VLOOKUP($C64,#REF!,15+VLOOKUP('Customer Name'!$B$3,'Customer Name'!$B$6:$H$99,7,0),0)," ")</f>
        <v xml:space="preserve"> </v>
      </c>
      <c r="I64" s="28" t="str">
        <f t="shared" si="6"/>
        <v xml:space="preserve"> </v>
      </c>
      <c r="J64" s="66">
        <f>IFERROR(SUMIFS(#REF!,#REF!,$AE64,#REF!,1),0)</f>
        <v>0</v>
      </c>
      <c r="K64" s="66">
        <f>IFERROR(SUMIFS(#REF!,#REF!,$AE64,#REF!,1),0)</f>
        <v>0</v>
      </c>
      <c r="L64" s="66">
        <f>IFERROR(SUMIFS(#REF!,#REF!,$AE64,#REF!,1),0)</f>
        <v>0</v>
      </c>
      <c r="M64" s="66">
        <f>IFERROR(SUMIFS(#REF!,#REF!,$AE64,#REF!,1),0)</f>
        <v>0</v>
      </c>
      <c r="N64" s="66">
        <f>IFERROR(SUMIFS(#REF!,#REF!,$AE64,#REF!,1),0)</f>
        <v>0</v>
      </c>
      <c r="O64" s="66">
        <f>IFERROR(SUMIFS(#REF!,#REF!,$AE64,#REF!,1),0)</f>
        <v>0</v>
      </c>
      <c r="P64" s="66">
        <f>IFERROR(SUMIFS(#REF!,#REF!,$AE64,#REF!,1),0)</f>
        <v>0</v>
      </c>
      <c r="Q64" s="66">
        <f>IFERROR(SUMIFS(#REF!,#REF!,$AE64,#REF!,1),0)</f>
        <v>0</v>
      </c>
      <c r="R64" s="66">
        <f>IFERROR(SUMIFS(#REF!,#REF!,$AE64,#REF!,1),0)</f>
        <v>0</v>
      </c>
      <c r="S64" s="66">
        <f>IFERROR(SUMIFS(#REF!,#REF!,$AE64,#REF!,1),0)</f>
        <v>0</v>
      </c>
      <c r="T64" s="66">
        <f>IFERROR(SUMIFS(#REF!,#REF!,$AE64,#REF!,1),0)</f>
        <v>0</v>
      </c>
      <c r="U64" s="66">
        <f>IFERROR(SUMIFS(#REF!,#REF!,$AE64,#REF!,1),0)</f>
        <v>0</v>
      </c>
      <c r="V64" s="67">
        <f t="shared" si="7"/>
        <v>0</v>
      </c>
      <c r="W64" s="78" t="str">
        <f ca="1">IFERROR(IF(OFFSET(INDEX(#REF!,1,MATCH(#REF!,#REF!,0)),1,4)&gt;1,VLOOKUP($C64,#REF!,HLOOKUP(#REF!,#REF!,2,0),0),VLOOKUP($C64,#REF!,HLOOKUP(#REF!,#REF!,2,0)+1,0))," ")</f>
        <v xml:space="preserve"> </v>
      </c>
      <c r="X64" s="78" t="str">
        <f t="shared" ca="1" si="8"/>
        <v xml:space="preserve"> </v>
      </c>
      <c r="Y64" s="79" t="e">
        <f t="shared" si="9"/>
        <v>#REF!</v>
      </c>
      <c r="Z64" s="80" t="e">
        <f>IF(AND(C64&lt;&gt;" ",A65&lt;&gt;" ",C65&lt;&gt;" "),SUM($V$21:$V64)-SUM($Z$20:$Z63),IF(AND(C64&lt;&gt;" ",A65=" ",C65=" "),SUM($V$21:$V64)-SUM($Z$20:$Z63),IF(AND(C64=" ",C65=" ",A65=" ",C63&lt;&gt;" "),SUM($V$21:$V63)," ")))</f>
        <v>#REF!</v>
      </c>
      <c r="AA64" s="81" t="e">
        <f>IF(AND(C64&lt;&gt;" ",A65&lt;&gt;" ",C65&lt;&gt;" "),SUM($Y$21:$Y64)-SUM($AA$20:$AA63),IF(AND(C64&lt;&gt;" ",A65=" ",C65=" "),SUM($Y$21:$Y64)-SUM($AA$20:$AA63),IF(AND(C64=" ",C65=" ",A65=" ",C63&lt;&gt;" "),SUM($Y$21:$Y63)," ")))</f>
        <v>#REF!</v>
      </c>
      <c r="AE64" s="11" t="e">
        <f t="shared" si="10"/>
        <v>#REF!</v>
      </c>
    </row>
    <row r="65" spans="1:31" ht="60" customHeight="1">
      <c r="A65" s="40" t="str">
        <f>IFERROR(IF(VLOOKUP($C64,#REF!,9,0)=VLOOKUP($C65,#REF!,9,0)," ",VLOOKUP($C65,#REF!,9,0))," ")</f>
        <v xml:space="preserve"> </v>
      </c>
      <c r="B65" s="59" t="e">
        <f>IF(C65=" "," ",IFERROR(VLOOKUP($C65,#REF!,9,0)," "))</f>
        <v>#REF!</v>
      </c>
      <c r="C65" s="41" t="e">
        <f>#REF!</f>
        <v>#REF!</v>
      </c>
      <c r="D65" s="41" t="str">
        <f>IFERROR(VLOOKUP($C65,#REF!,2,0)," ")</f>
        <v xml:space="preserve"> </v>
      </c>
      <c r="E65" s="42" t="str">
        <f>IFERROR(VLOOKUP($C65,#REF!,5+VLOOKUP($C65,#REF!,7,0),0)," ")</f>
        <v xml:space="preserve"> </v>
      </c>
      <c r="F65" s="15"/>
      <c r="G65" s="43" t="str">
        <f>IFERROR(VLOOKUP($C65,#REF!,14,0)," ")</f>
        <v xml:space="preserve"> </v>
      </c>
      <c r="H65" s="43" t="str">
        <f>IFERROR(VLOOKUP($C65,#REF!,15+VLOOKUP('Customer Name'!$B$3,'Customer Name'!$B$6:$H$99,7,0),0)," ")</f>
        <v xml:space="preserve"> </v>
      </c>
      <c r="I65" s="28" t="str">
        <f t="shared" si="6"/>
        <v xml:space="preserve"> </v>
      </c>
      <c r="J65" s="66">
        <f>IFERROR(SUMIFS(#REF!,#REF!,$AE65,#REF!,1),0)</f>
        <v>0</v>
      </c>
      <c r="K65" s="66">
        <f>IFERROR(SUMIFS(#REF!,#REF!,$AE65,#REF!,1),0)</f>
        <v>0</v>
      </c>
      <c r="L65" s="66">
        <f>IFERROR(SUMIFS(#REF!,#REF!,$AE65,#REF!,1),0)</f>
        <v>0</v>
      </c>
      <c r="M65" s="66">
        <f>IFERROR(SUMIFS(#REF!,#REF!,$AE65,#REF!,1),0)</f>
        <v>0</v>
      </c>
      <c r="N65" s="66">
        <f>IFERROR(SUMIFS(#REF!,#REF!,$AE65,#REF!,1),0)</f>
        <v>0</v>
      </c>
      <c r="O65" s="66">
        <f>IFERROR(SUMIFS(#REF!,#REF!,$AE65,#REF!,1),0)</f>
        <v>0</v>
      </c>
      <c r="P65" s="66">
        <f>IFERROR(SUMIFS(#REF!,#REF!,$AE65,#REF!,1),0)</f>
        <v>0</v>
      </c>
      <c r="Q65" s="66">
        <f>IFERROR(SUMIFS(#REF!,#REF!,$AE65,#REF!,1),0)</f>
        <v>0</v>
      </c>
      <c r="R65" s="66">
        <f>IFERROR(SUMIFS(#REF!,#REF!,$AE65,#REF!,1),0)</f>
        <v>0</v>
      </c>
      <c r="S65" s="66">
        <f>IFERROR(SUMIFS(#REF!,#REF!,$AE65,#REF!,1),0)</f>
        <v>0</v>
      </c>
      <c r="T65" s="66">
        <f>IFERROR(SUMIFS(#REF!,#REF!,$AE65,#REF!,1),0)</f>
        <v>0</v>
      </c>
      <c r="U65" s="66">
        <f>IFERROR(SUMIFS(#REF!,#REF!,$AE65,#REF!,1),0)</f>
        <v>0</v>
      </c>
      <c r="V65" s="67">
        <f t="shared" si="7"/>
        <v>0</v>
      </c>
      <c r="W65" s="78" t="str">
        <f ca="1">IFERROR(IF(OFFSET(INDEX(#REF!,1,MATCH(#REF!,#REF!,0)),1,4)&gt;1,VLOOKUP($C65,#REF!,HLOOKUP(#REF!,#REF!,2,0),0),VLOOKUP($C65,#REF!,HLOOKUP(#REF!,#REF!,2,0)+1,0))," ")</f>
        <v xml:space="preserve"> </v>
      </c>
      <c r="X65" s="78" t="str">
        <f t="shared" ca="1" si="8"/>
        <v xml:space="preserve"> </v>
      </c>
      <c r="Y65" s="79" t="e">
        <f t="shared" si="9"/>
        <v>#REF!</v>
      </c>
      <c r="Z65" s="80" t="e">
        <f>IF(AND(C65&lt;&gt;" ",A66&lt;&gt;" ",C66&lt;&gt;" "),SUM($V$21:$V65)-SUM($Z$20:$Z64),IF(AND(C65&lt;&gt;" ",A66=" ",C66=" "),SUM($V$21:$V65)-SUM($Z$20:$Z64),IF(AND(C65=" ",C66=" ",A66=" ",C64&lt;&gt;" "),SUM($V$21:$V64)," ")))</f>
        <v>#REF!</v>
      </c>
      <c r="AA65" s="81" t="e">
        <f>IF(AND(C65&lt;&gt;" ",A66&lt;&gt;" ",C66&lt;&gt;" "),SUM($Y$21:$Y65)-SUM($AA$20:$AA64),IF(AND(C65&lt;&gt;" ",A66=" ",C66=" "),SUM($Y$21:$Y65)-SUM($AA$20:$AA64),IF(AND(C65=" ",C66=" ",A66=" ",C64&lt;&gt;" "),SUM($Y$21:$Y64)," ")))</f>
        <v>#REF!</v>
      </c>
      <c r="AE65" s="11" t="e">
        <f t="shared" si="10"/>
        <v>#REF!</v>
      </c>
    </row>
    <row r="66" spans="1:31" ht="60" customHeight="1">
      <c r="A66" s="40" t="str">
        <f>IFERROR(IF(VLOOKUP($C65,#REF!,9,0)=VLOOKUP($C66,#REF!,9,0)," ",VLOOKUP($C66,#REF!,9,0))," ")</f>
        <v xml:space="preserve"> </v>
      </c>
      <c r="B66" s="59" t="e">
        <f>IF(C66=" "," ",IFERROR(VLOOKUP($C66,#REF!,9,0)," "))</f>
        <v>#REF!</v>
      </c>
      <c r="C66" s="41" t="e">
        <f>#REF!</f>
        <v>#REF!</v>
      </c>
      <c r="D66" s="41" t="str">
        <f>IFERROR(VLOOKUP($C66,#REF!,2,0)," ")</f>
        <v xml:space="preserve"> </v>
      </c>
      <c r="E66" s="42" t="str">
        <f>IFERROR(VLOOKUP($C66,#REF!,5+VLOOKUP($C66,#REF!,7,0),0)," ")</f>
        <v xml:space="preserve"> </v>
      </c>
      <c r="F66" s="15"/>
      <c r="G66" s="43" t="str">
        <f>IFERROR(VLOOKUP($C66,#REF!,14,0)," ")</f>
        <v xml:space="preserve"> </v>
      </c>
      <c r="H66" s="43" t="str">
        <f>IFERROR(VLOOKUP($C66,#REF!,15+VLOOKUP('Customer Name'!$B$3,'Customer Name'!$B$6:$H$99,7,0),0)," ")</f>
        <v xml:space="preserve"> </v>
      </c>
      <c r="I66" s="28" t="str">
        <f t="shared" si="6"/>
        <v xml:space="preserve"> </v>
      </c>
      <c r="J66" s="66">
        <f>IFERROR(SUMIFS(#REF!,#REF!,$AE66,#REF!,1),0)</f>
        <v>0</v>
      </c>
      <c r="K66" s="66">
        <f>IFERROR(SUMIFS(#REF!,#REF!,$AE66,#REF!,1),0)</f>
        <v>0</v>
      </c>
      <c r="L66" s="66">
        <f>IFERROR(SUMIFS(#REF!,#REF!,$AE66,#REF!,1),0)</f>
        <v>0</v>
      </c>
      <c r="M66" s="66">
        <f>IFERROR(SUMIFS(#REF!,#REF!,$AE66,#REF!,1),0)</f>
        <v>0</v>
      </c>
      <c r="N66" s="66">
        <f>IFERROR(SUMIFS(#REF!,#REF!,$AE66,#REF!,1),0)</f>
        <v>0</v>
      </c>
      <c r="O66" s="66">
        <f>IFERROR(SUMIFS(#REF!,#REF!,$AE66,#REF!,1),0)</f>
        <v>0</v>
      </c>
      <c r="P66" s="66">
        <f>IFERROR(SUMIFS(#REF!,#REF!,$AE66,#REF!,1),0)</f>
        <v>0</v>
      </c>
      <c r="Q66" s="66">
        <f>IFERROR(SUMIFS(#REF!,#REF!,$AE66,#REF!,1),0)</f>
        <v>0</v>
      </c>
      <c r="R66" s="66">
        <f>IFERROR(SUMIFS(#REF!,#REF!,$AE66,#REF!,1),0)</f>
        <v>0</v>
      </c>
      <c r="S66" s="66">
        <f>IFERROR(SUMIFS(#REF!,#REF!,$AE66,#REF!,1),0)</f>
        <v>0</v>
      </c>
      <c r="T66" s="66">
        <f>IFERROR(SUMIFS(#REF!,#REF!,$AE66,#REF!,1),0)</f>
        <v>0</v>
      </c>
      <c r="U66" s="66">
        <f>IFERROR(SUMIFS(#REF!,#REF!,$AE66,#REF!,1),0)</f>
        <v>0</v>
      </c>
      <c r="V66" s="67">
        <f t="shared" si="7"/>
        <v>0</v>
      </c>
      <c r="W66" s="78" t="str">
        <f ca="1">IFERROR(IF(OFFSET(INDEX(#REF!,1,MATCH(#REF!,#REF!,0)),1,4)&gt;1,VLOOKUP($C66,#REF!,HLOOKUP(#REF!,#REF!,2,0),0),VLOOKUP($C66,#REF!,HLOOKUP(#REF!,#REF!,2,0)+1,0))," ")</f>
        <v xml:space="preserve"> </v>
      </c>
      <c r="X66" s="78" t="str">
        <f t="shared" ca="1" si="8"/>
        <v xml:space="preserve"> </v>
      </c>
      <c r="Y66" s="79" t="e">
        <f t="shared" si="9"/>
        <v>#REF!</v>
      </c>
      <c r="Z66" s="80" t="e">
        <f>IF(AND(C66&lt;&gt;" ",A67&lt;&gt;" ",C67&lt;&gt;" "),SUM($V$21:$V66)-SUM($Z$20:$Z65),IF(AND(C66&lt;&gt;" ",A67=" ",C67=" "),SUM($V$21:$V66)-SUM($Z$20:$Z65),IF(AND(C66=" ",C67=" ",A67=" ",C65&lt;&gt;" "),SUM($V$21:$V65)," ")))</f>
        <v>#REF!</v>
      </c>
      <c r="AA66" s="81" t="e">
        <f>IF(AND(C66&lt;&gt;" ",A67&lt;&gt;" ",C67&lt;&gt;" "),SUM($Y$21:$Y66)-SUM($AA$20:$AA65),IF(AND(C66&lt;&gt;" ",A67=" ",C67=" "),SUM($Y$21:$Y66)-SUM($AA$20:$AA65),IF(AND(C66=" ",C67=" ",A67=" ",C65&lt;&gt;" "),SUM($Y$21:$Y65)," ")))</f>
        <v>#REF!</v>
      </c>
      <c r="AE66" s="11" t="e">
        <f t="shared" si="10"/>
        <v>#REF!</v>
      </c>
    </row>
    <row r="67" spans="1:31" ht="60" customHeight="1">
      <c r="A67" s="40" t="str">
        <f>IFERROR(IF(VLOOKUP($C66,#REF!,9,0)=VLOOKUP($C67,#REF!,9,0)," ",VLOOKUP($C67,#REF!,9,0))," ")</f>
        <v xml:space="preserve"> </v>
      </c>
      <c r="B67" s="59" t="e">
        <f>IF(C67=" "," ",IFERROR(VLOOKUP($C67,#REF!,9,0)," "))</f>
        <v>#REF!</v>
      </c>
      <c r="C67" s="41" t="e">
        <f>#REF!</f>
        <v>#REF!</v>
      </c>
      <c r="D67" s="41" t="str">
        <f>IFERROR(VLOOKUP($C67,#REF!,2,0)," ")</f>
        <v xml:space="preserve"> </v>
      </c>
      <c r="E67" s="42" t="str">
        <f>IFERROR(VLOOKUP($C67,#REF!,5+VLOOKUP($C67,#REF!,7,0),0)," ")</f>
        <v xml:space="preserve"> </v>
      </c>
      <c r="F67" s="15"/>
      <c r="G67" s="43" t="str">
        <f>IFERROR(VLOOKUP($C67,#REF!,14,0)," ")</f>
        <v xml:space="preserve"> </v>
      </c>
      <c r="H67" s="43" t="str">
        <f>IFERROR(VLOOKUP($C67,#REF!,15+VLOOKUP('Customer Name'!$B$3,'Customer Name'!$B$6:$H$99,7,0),0)," ")</f>
        <v xml:space="preserve"> </v>
      </c>
      <c r="I67" s="28" t="str">
        <f t="shared" ref="I67:I130" si="11">IFERROR(ROUNDUP(V67/H67,0)," ")</f>
        <v xml:space="preserve"> </v>
      </c>
      <c r="J67" s="66">
        <f>IFERROR(SUMIFS(#REF!,#REF!,$AE67,#REF!,1),0)</f>
        <v>0</v>
      </c>
      <c r="K67" s="66">
        <f>IFERROR(SUMIFS(#REF!,#REF!,$AE67,#REF!,1),0)</f>
        <v>0</v>
      </c>
      <c r="L67" s="66">
        <f>IFERROR(SUMIFS(#REF!,#REF!,$AE67,#REF!,1),0)</f>
        <v>0</v>
      </c>
      <c r="M67" s="66">
        <f>IFERROR(SUMIFS(#REF!,#REF!,$AE67,#REF!,1),0)</f>
        <v>0</v>
      </c>
      <c r="N67" s="66">
        <f>IFERROR(SUMIFS(#REF!,#REF!,$AE67,#REF!,1),0)</f>
        <v>0</v>
      </c>
      <c r="O67" s="66">
        <f>IFERROR(SUMIFS(#REF!,#REF!,$AE67,#REF!,1),0)</f>
        <v>0</v>
      </c>
      <c r="P67" s="66">
        <f>IFERROR(SUMIFS(#REF!,#REF!,$AE67,#REF!,1),0)</f>
        <v>0</v>
      </c>
      <c r="Q67" s="66">
        <f>IFERROR(SUMIFS(#REF!,#REF!,$AE67,#REF!,1),0)</f>
        <v>0</v>
      </c>
      <c r="R67" s="66">
        <f>IFERROR(SUMIFS(#REF!,#REF!,$AE67,#REF!,1),0)</f>
        <v>0</v>
      </c>
      <c r="S67" s="66">
        <f>IFERROR(SUMIFS(#REF!,#REF!,$AE67,#REF!,1),0)</f>
        <v>0</v>
      </c>
      <c r="T67" s="66">
        <f>IFERROR(SUMIFS(#REF!,#REF!,$AE67,#REF!,1),0)</f>
        <v>0</v>
      </c>
      <c r="U67" s="66">
        <f>IFERROR(SUMIFS(#REF!,#REF!,$AE67,#REF!,1),0)</f>
        <v>0</v>
      </c>
      <c r="V67" s="67">
        <f t="shared" ref="V67:V130" si="12">SUM(J67:U67)</f>
        <v>0</v>
      </c>
      <c r="W67" s="78" t="str">
        <f ca="1">IFERROR(IF(OFFSET(INDEX(#REF!,1,MATCH(#REF!,#REF!,0)),1,4)&gt;1,VLOOKUP($C67,#REF!,HLOOKUP(#REF!,#REF!,2,0),0),VLOOKUP($C67,#REF!,HLOOKUP(#REF!,#REF!,2,0)+1,0))," ")</f>
        <v xml:space="preserve"> </v>
      </c>
      <c r="X67" s="78" t="str">
        <f t="shared" ref="X67:X130" ca="1" si="13">IFERROR(W67*(1-$J$4)," ")</f>
        <v xml:space="preserve"> </v>
      </c>
      <c r="Y67" s="79" t="e">
        <f t="shared" ref="Y67:Y130" si="14">IF(AND(C67=" ",C66&lt;&gt;" "),"TOTAL",IFERROR(V67*X67," "))</f>
        <v>#REF!</v>
      </c>
      <c r="Z67" s="80" t="e">
        <f>IF(AND(C67&lt;&gt;" ",A68&lt;&gt;" ",C68&lt;&gt;" "),SUM($V$21:$V67)-SUM($Z$20:$Z66),IF(AND(C67&lt;&gt;" ",A68=" ",C68=" "),SUM($V$21:$V67)-SUM($Z$20:$Z66),IF(AND(C67=" ",C68=" ",A68=" ",C66&lt;&gt;" "),SUM($V$21:$V66)," ")))</f>
        <v>#REF!</v>
      </c>
      <c r="AA67" s="81" t="e">
        <f>IF(AND(C67&lt;&gt;" ",A68&lt;&gt;" ",C68&lt;&gt;" "),SUM($Y$21:$Y67)-SUM($AA$20:$AA66),IF(AND(C67&lt;&gt;" ",A68=" ",C68=" "),SUM($Y$21:$Y67)-SUM($AA$20:$AA66),IF(AND(C67=" ",C68=" ",A68=" ",C66&lt;&gt;" "),SUM($Y$21:$Y66)," ")))</f>
        <v>#REF!</v>
      </c>
      <c r="AE67" s="11" t="e">
        <f t="shared" ref="AE67:AE130" si="15">CONCATENATE($D$4,"/",C67)</f>
        <v>#REF!</v>
      </c>
    </row>
    <row r="68" spans="1:31" ht="60" customHeight="1">
      <c r="A68" s="40" t="str">
        <f>IFERROR(IF(VLOOKUP($C67,#REF!,9,0)=VLOOKUP($C68,#REF!,9,0)," ",VLOOKUP($C68,#REF!,9,0))," ")</f>
        <v xml:space="preserve"> </v>
      </c>
      <c r="B68" s="59" t="e">
        <f>IF(C68=" "," ",IFERROR(VLOOKUP($C68,#REF!,9,0)," "))</f>
        <v>#REF!</v>
      </c>
      <c r="C68" s="41" t="e">
        <f>#REF!</f>
        <v>#REF!</v>
      </c>
      <c r="D68" s="41" t="str">
        <f>IFERROR(VLOOKUP($C68,#REF!,2,0)," ")</f>
        <v xml:space="preserve"> </v>
      </c>
      <c r="E68" s="42" t="str">
        <f>IFERROR(VLOOKUP($C68,#REF!,5+VLOOKUP($C68,#REF!,7,0),0)," ")</f>
        <v xml:space="preserve"> </v>
      </c>
      <c r="F68" s="15"/>
      <c r="G68" s="43" t="str">
        <f>IFERROR(VLOOKUP($C68,#REF!,14,0)," ")</f>
        <v xml:space="preserve"> </v>
      </c>
      <c r="H68" s="43" t="str">
        <f>IFERROR(VLOOKUP($C68,#REF!,15+VLOOKUP('Customer Name'!$B$3,'Customer Name'!$B$6:$H$99,7,0),0)," ")</f>
        <v xml:space="preserve"> </v>
      </c>
      <c r="I68" s="28" t="str">
        <f t="shared" si="11"/>
        <v xml:space="preserve"> </v>
      </c>
      <c r="J68" s="66">
        <f>IFERROR(SUMIFS(#REF!,#REF!,$AE68,#REF!,1),0)</f>
        <v>0</v>
      </c>
      <c r="K68" s="66">
        <f>IFERROR(SUMIFS(#REF!,#REF!,$AE68,#REF!,1),0)</f>
        <v>0</v>
      </c>
      <c r="L68" s="66">
        <f>IFERROR(SUMIFS(#REF!,#REF!,$AE68,#REF!,1),0)</f>
        <v>0</v>
      </c>
      <c r="M68" s="66">
        <f>IFERROR(SUMIFS(#REF!,#REF!,$AE68,#REF!,1),0)</f>
        <v>0</v>
      </c>
      <c r="N68" s="66">
        <f>IFERROR(SUMIFS(#REF!,#REF!,$AE68,#REF!,1),0)</f>
        <v>0</v>
      </c>
      <c r="O68" s="66">
        <f>IFERROR(SUMIFS(#REF!,#REF!,$AE68,#REF!,1),0)</f>
        <v>0</v>
      </c>
      <c r="P68" s="66">
        <f>IFERROR(SUMIFS(#REF!,#REF!,$AE68,#REF!,1),0)</f>
        <v>0</v>
      </c>
      <c r="Q68" s="66">
        <f>IFERROR(SUMIFS(#REF!,#REF!,$AE68,#REF!,1),0)</f>
        <v>0</v>
      </c>
      <c r="R68" s="66">
        <f>IFERROR(SUMIFS(#REF!,#REF!,$AE68,#REF!,1),0)</f>
        <v>0</v>
      </c>
      <c r="S68" s="66">
        <f>IFERROR(SUMIFS(#REF!,#REF!,$AE68,#REF!,1),0)</f>
        <v>0</v>
      </c>
      <c r="T68" s="66">
        <f>IFERROR(SUMIFS(#REF!,#REF!,$AE68,#REF!,1),0)</f>
        <v>0</v>
      </c>
      <c r="U68" s="66">
        <f>IFERROR(SUMIFS(#REF!,#REF!,$AE68,#REF!,1),0)</f>
        <v>0</v>
      </c>
      <c r="V68" s="67">
        <f t="shared" si="12"/>
        <v>0</v>
      </c>
      <c r="W68" s="78" t="str">
        <f ca="1">IFERROR(IF(OFFSET(INDEX(#REF!,1,MATCH(#REF!,#REF!,0)),1,4)&gt;1,VLOOKUP($C68,#REF!,HLOOKUP(#REF!,#REF!,2,0),0),VLOOKUP($C68,#REF!,HLOOKUP(#REF!,#REF!,2,0)+1,0))," ")</f>
        <v xml:space="preserve"> </v>
      </c>
      <c r="X68" s="78" t="str">
        <f t="shared" ca="1" si="13"/>
        <v xml:space="preserve"> </v>
      </c>
      <c r="Y68" s="79" t="e">
        <f t="shared" si="14"/>
        <v>#REF!</v>
      </c>
      <c r="Z68" s="80" t="e">
        <f>IF(AND(C68&lt;&gt;" ",A69&lt;&gt;" ",C69&lt;&gt;" "),SUM($V$21:$V68)-SUM($Z$20:$Z67),IF(AND(C68&lt;&gt;" ",A69=" ",C69=" "),SUM($V$21:$V68)-SUM($Z$20:$Z67),IF(AND(C68=" ",C69=" ",A69=" ",C67&lt;&gt;" "),SUM($V$21:$V67)," ")))</f>
        <v>#REF!</v>
      </c>
      <c r="AA68" s="81" t="e">
        <f>IF(AND(C68&lt;&gt;" ",A69&lt;&gt;" ",C69&lt;&gt;" "),SUM($Y$21:$Y68)-SUM($AA$20:$AA67),IF(AND(C68&lt;&gt;" ",A69=" ",C69=" "),SUM($Y$21:$Y68)-SUM($AA$20:$AA67),IF(AND(C68=" ",C69=" ",A69=" ",C67&lt;&gt;" "),SUM($Y$21:$Y67)," ")))</f>
        <v>#REF!</v>
      </c>
      <c r="AE68" s="11" t="e">
        <f t="shared" si="15"/>
        <v>#REF!</v>
      </c>
    </row>
    <row r="69" spans="1:31" ht="60" customHeight="1">
      <c r="A69" s="40" t="str">
        <f>IFERROR(IF(VLOOKUP($C68,#REF!,9,0)=VLOOKUP($C69,#REF!,9,0)," ",VLOOKUP($C69,#REF!,9,0))," ")</f>
        <v xml:space="preserve"> </v>
      </c>
      <c r="B69" s="59" t="e">
        <f>IF(C69=" "," ",IFERROR(VLOOKUP($C69,#REF!,9,0)," "))</f>
        <v>#REF!</v>
      </c>
      <c r="C69" s="41" t="e">
        <f>#REF!</f>
        <v>#REF!</v>
      </c>
      <c r="D69" s="41" t="str">
        <f>IFERROR(VLOOKUP($C69,#REF!,2,0)," ")</f>
        <v xml:space="preserve"> </v>
      </c>
      <c r="E69" s="42" t="str">
        <f>IFERROR(VLOOKUP($C69,#REF!,5+VLOOKUP($C69,#REF!,7,0),0)," ")</f>
        <v xml:space="preserve"> </v>
      </c>
      <c r="F69" s="15"/>
      <c r="G69" s="43" t="str">
        <f>IFERROR(VLOOKUP($C69,#REF!,14,0)," ")</f>
        <v xml:space="preserve"> </v>
      </c>
      <c r="H69" s="43" t="str">
        <f>IFERROR(VLOOKUP($C69,#REF!,15+VLOOKUP('Customer Name'!$B$3,'Customer Name'!$B$6:$H$99,7,0),0)," ")</f>
        <v xml:space="preserve"> </v>
      </c>
      <c r="I69" s="28" t="str">
        <f t="shared" si="11"/>
        <v xml:space="preserve"> </v>
      </c>
      <c r="J69" s="66">
        <f>IFERROR(SUMIFS(#REF!,#REF!,$AE69,#REF!,1),0)</f>
        <v>0</v>
      </c>
      <c r="K69" s="66">
        <f>IFERROR(SUMIFS(#REF!,#REF!,$AE69,#REF!,1),0)</f>
        <v>0</v>
      </c>
      <c r="L69" s="66">
        <f>IFERROR(SUMIFS(#REF!,#REF!,$AE69,#REF!,1),0)</f>
        <v>0</v>
      </c>
      <c r="M69" s="66">
        <f>IFERROR(SUMIFS(#REF!,#REF!,$AE69,#REF!,1),0)</f>
        <v>0</v>
      </c>
      <c r="N69" s="66">
        <f>IFERROR(SUMIFS(#REF!,#REF!,$AE69,#REF!,1),0)</f>
        <v>0</v>
      </c>
      <c r="O69" s="66">
        <f>IFERROR(SUMIFS(#REF!,#REF!,$AE69,#REF!,1),0)</f>
        <v>0</v>
      </c>
      <c r="P69" s="66">
        <f>IFERROR(SUMIFS(#REF!,#REF!,$AE69,#REF!,1),0)</f>
        <v>0</v>
      </c>
      <c r="Q69" s="66">
        <f>IFERROR(SUMIFS(#REF!,#REF!,$AE69,#REF!,1),0)</f>
        <v>0</v>
      </c>
      <c r="R69" s="66">
        <f>IFERROR(SUMIFS(#REF!,#REF!,$AE69,#REF!,1),0)</f>
        <v>0</v>
      </c>
      <c r="S69" s="66">
        <f>IFERROR(SUMIFS(#REF!,#REF!,$AE69,#REF!,1),0)</f>
        <v>0</v>
      </c>
      <c r="T69" s="66">
        <f>IFERROR(SUMIFS(#REF!,#REF!,$AE69,#REF!,1),0)</f>
        <v>0</v>
      </c>
      <c r="U69" s="66">
        <f>IFERROR(SUMIFS(#REF!,#REF!,$AE69,#REF!,1),0)</f>
        <v>0</v>
      </c>
      <c r="V69" s="67">
        <f t="shared" si="12"/>
        <v>0</v>
      </c>
      <c r="W69" s="78" t="str">
        <f ca="1">IFERROR(IF(OFFSET(INDEX(#REF!,1,MATCH(#REF!,#REF!,0)),1,4)&gt;1,VLOOKUP($C69,#REF!,HLOOKUP(#REF!,#REF!,2,0),0),VLOOKUP($C69,#REF!,HLOOKUP(#REF!,#REF!,2,0)+1,0))," ")</f>
        <v xml:space="preserve"> </v>
      </c>
      <c r="X69" s="78" t="str">
        <f t="shared" ca="1" si="13"/>
        <v xml:space="preserve"> </v>
      </c>
      <c r="Y69" s="79" t="e">
        <f t="shared" si="14"/>
        <v>#REF!</v>
      </c>
      <c r="Z69" s="80" t="e">
        <f>IF(AND(C69&lt;&gt;" ",A70&lt;&gt;" ",C70&lt;&gt;" "),SUM($V$21:$V69)-SUM($Z$20:$Z68),IF(AND(C69&lt;&gt;" ",A70=" ",C70=" "),SUM($V$21:$V69)-SUM($Z$20:$Z68),IF(AND(C69=" ",C70=" ",A70=" ",C68&lt;&gt;" "),SUM($V$21:$V68)," ")))</f>
        <v>#REF!</v>
      </c>
      <c r="AA69" s="81" t="e">
        <f>IF(AND(C69&lt;&gt;" ",A70&lt;&gt;" ",C70&lt;&gt;" "),SUM($Y$21:$Y69)-SUM($AA$20:$AA68),IF(AND(C69&lt;&gt;" ",A70=" ",C70=" "),SUM($Y$21:$Y69)-SUM($AA$20:$AA68),IF(AND(C69=" ",C70=" ",A70=" ",C68&lt;&gt;" "),SUM($Y$21:$Y68)," ")))</f>
        <v>#REF!</v>
      </c>
      <c r="AE69" s="11" t="e">
        <f t="shared" si="15"/>
        <v>#REF!</v>
      </c>
    </row>
    <row r="70" spans="1:31" ht="60" customHeight="1">
      <c r="A70" s="40" t="str">
        <f>IFERROR(IF(VLOOKUP($C69,#REF!,9,0)=VLOOKUP($C70,#REF!,9,0)," ",VLOOKUP($C70,#REF!,9,0))," ")</f>
        <v xml:space="preserve"> </v>
      </c>
      <c r="B70" s="59" t="e">
        <f>IF(C70=" "," ",IFERROR(VLOOKUP($C70,#REF!,9,0)," "))</f>
        <v>#REF!</v>
      </c>
      <c r="C70" s="41" t="e">
        <f>#REF!</f>
        <v>#REF!</v>
      </c>
      <c r="D70" s="41" t="str">
        <f>IFERROR(VLOOKUP($C70,#REF!,2,0)," ")</f>
        <v xml:space="preserve"> </v>
      </c>
      <c r="E70" s="42" t="str">
        <f>IFERROR(VLOOKUP($C70,#REF!,5+VLOOKUP($C70,#REF!,7,0),0)," ")</f>
        <v xml:space="preserve"> </v>
      </c>
      <c r="F70" s="15"/>
      <c r="G70" s="43" t="str">
        <f>IFERROR(VLOOKUP($C70,#REF!,14,0)," ")</f>
        <v xml:space="preserve"> </v>
      </c>
      <c r="H70" s="43" t="str">
        <f>IFERROR(VLOOKUP($C70,#REF!,15+VLOOKUP('Customer Name'!$B$3,'Customer Name'!$B$6:$H$99,7,0),0)," ")</f>
        <v xml:space="preserve"> </v>
      </c>
      <c r="I70" s="28" t="str">
        <f t="shared" si="11"/>
        <v xml:space="preserve"> </v>
      </c>
      <c r="J70" s="66">
        <f>IFERROR(SUMIFS(#REF!,#REF!,$AE70,#REF!,1),0)</f>
        <v>0</v>
      </c>
      <c r="K70" s="66">
        <f>IFERROR(SUMIFS(#REF!,#REF!,$AE70,#REF!,1),0)</f>
        <v>0</v>
      </c>
      <c r="L70" s="66">
        <f>IFERROR(SUMIFS(#REF!,#REF!,$AE70,#REF!,1),0)</f>
        <v>0</v>
      </c>
      <c r="M70" s="66">
        <f>IFERROR(SUMIFS(#REF!,#REF!,$AE70,#REF!,1),0)</f>
        <v>0</v>
      </c>
      <c r="N70" s="66">
        <f>IFERROR(SUMIFS(#REF!,#REF!,$AE70,#REF!,1),0)</f>
        <v>0</v>
      </c>
      <c r="O70" s="66">
        <f>IFERROR(SUMIFS(#REF!,#REF!,$AE70,#REF!,1),0)</f>
        <v>0</v>
      </c>
      <c r="P70" s="66">
        <f>IFERROR(SUMIFS(#REF!,#REF!,$AE70,#REF!,1),0)</f>
        <v>0</v>
      </c>
      <c r="Q70" s="66">
        <f>IFERROR(SUMIFS(#REF!,#REF!,$AE70,#REF!,1),0)</f>
        <v>0</v>
      </c>
      <c r="R70" s="66">
        <f>IFERROR(SUMIFS(#REF!,#REF!,$AE70,#REF!,1),0)</f>
        <v>0</v>
      </c>
      <c r="S70" s="66">
        <f>IFERROR(SUMIFS(#REF!,#REF!,$AE70,#REF!,1),0)</f>
        <v>0</v>
      </c>
      <c r="T70" s="66">
        <f>IFERROR(SUMIFS(#REF!,#REF!,$AE70,#REF!,1),0)</f>
        <v>0</v>
      </c>
      <c r="U70" s="66">
        <f>IFERROR(SUMIFS(#REF!,#REF!,$AE70,#REF!,1),0)</f>
        <v>0</v>
      </c>
      <c r="V70" s="67">
        <f t="shared" si="12"/>
        <v>0</v>
      </c>
      <c r="W70" s="78" t="str">
        <f ca="1">IFERROR(IF(OFFSET(INDEX(#REF!,1,MATCH(#REF!,#REF!,0)),1,4)&gt;1,VLOOKUP($C70,#REF!,HLOOKUP(#REF!,#REF!,2,0),0),VLOOKUP($C70,#REF!,HLOOKUP(#REF!,#REF!,2,0)+1,0))," ")</f>
        <v xml:space="preserve"> </v>
      </c>
      <c r="X70" s="78" t="str">
        <f t="shared" ca="1" si="13"/>
        <v xml:space="preserve"> </v>
      </c>
      <c r="Y70" s="79" t="e">
        <f t="shared" si="14"/>
        <v>#REF!</v>
      </c>
      <c r="Z70" s="80" t="e">
        <f>IF(AND(C70&lt;&gt;" ",A71&lt;&gt;" ",C71&lt;&gt;" "),SUM($V$21:$V70)-SUM($Z$20:$Z69),IF(AND(C70&lt;&gt;" ",A71=" ",C71=" "),SUM($V$21:$V70)-SUM($Z$20:$Z69),IF(AND(C70=" ",C71=" ",A71=" ",C69&lt;&gt;" "),SUM($V$21:$V69)," ")))</f>
        <v>#REF!</v>
      </c>
      <c r="AA70" s="81" t="e">
        <f>IF(AND(C70&lt;&gt;" ",A71&lt;&gt;" ",C71&lt;&gt;" "),SUM($Y$21:$Y70)-SUM($AA$20:$AA69),IF(AND(C70&lt;&gt;" ",A71=" ",C71=" "),SUM($Y$21:$Y70)-SUM($AA$20:$AA69),IF(AND(C70=" ",C71=" ",A71=" ",C69&lt;&gt;" "),SUM($Y$21:$Y69)," ")))</f>
        <v>#REF!</v>
      </c>
      <c r="AE70" s="11" t="e">
        <f t="shared" si="15"/>
        <v>#REF!</v>
      </c>
    </row>
    <row r="71" spans="1:31" ht="60" customHeight="1">
      <c r="A71" s="40" t="str">
        <f>IFERROR(IF(VLOOKUP($C70,#REF!,9,0)=VLOOKUP($C71,#REF!,9,0)," ",VLOOKUP($C71,#REF!,9,0))," ")</f>
        <v xml:space="preserve"> </v>
      </c>
      <c r="B71" s="59" t="e">
        <f>IF(C71=" "," ",IFERROR(VLOOKUP($C71,#REF!,9,0)," "))</f>
        <v>#REF!</v>
      </c>
      <c r="C71" s="41" t="e">
        <f>#REF!</f>
        <v>#REF!</v>
      </c>
      <c r="D71" s="41" t="str">
        <f>IFERROR(VLOOKUP($C71,#REF!,2,0)," ")</f>
        <v xml:space="preserve"> </v>
      </c>
      <c r="E71" s="42" t="str">
        <f>IFERROR(VLOOKUP($C71,#REF!,5+VLOOKUP($C71,#REF!,7,0),0)," ")</f>
        <v xml:space="preserve"> </v>
      </c>
      <c r="F71" s="15"/>
      <c r="G71" s="43" t="str">
        <f>IFERROR(VLOOKUP($C71,#REF!,14,0)," ")</f>
        <v xml:space="preserve"> </v>
      </c>
      <c r="H71" s="43" t="str">
        <f>IFERROR(VLOOKUP($C71,#REF!,15+VLOOKUP('Customer Name'!$B$3,'Customer Name'!$B$6:$H$99,7,0),0)," ")</f>
        <v xml:space="preserve"> </v>
      </c>
      <c r="I71" s="28" t="str">
        <f t="shared" si="11"/>
        <v xml:space="preserve"> </v>
      </c>
      <c r="J71" s="66">
        <f>IFERROR(SUMIFS(#REF!,#REF!,$AE71,#REF!,1),0)</f>
        <v>0</v>
      </c>
      <c r="K71" s="66">
        <f>IFERROR(SUMIFS(#REF!,#REF!,$AE71,#REF!,1),0)</f>
        <v>0</v>
      </c>
      <c r="L71" s="66">
        <f>IFERROR(SUMIFS(#REF!,#REF!,$AE71,#REF!,1),0)</f>
        <v>0</v>
      </c>
      <c r="M71" s="66">
        <f>IFERROR(SUMIFS(#REF!,#REF!,$AE71,#REF!,1),0)</f>
        <v>0</v>
      </c>
      <c r="N71" s="66">
        <f>IFERROR(SUMIFS(#REF!,#REF!,$AE71,#REF!,1),0)</f>
        <v>0</v>
      </c>
      <c r="O71" s="66">
        <f>IFERROR(SUMIFS(#REF!,#REF!,$AE71,#REF!,1),0)</f>
        <v>0</v>
      </c>
      <c r="P71" s="66">
        <f>IFERROR(SUMIFS(#REF!,#REF!,$AE71,#REF!,1),0)</f>
        <v>0</v>
      </c>
      <c r="Q71" s="66">
        <f>IFERROR(SUMIFS(#REF!,#REF!,$AE71,#REF!,1),0)</f>
        <v>0</v>
      </c>
      <c r="R71" s="66">
        <f>IFERROR(SUMIFS(#REF!,#REF!,$AE71,#REF!,1),0)</f>
        <v>0</v>
      </c>
      <c r="S71" s="66">
        <f>IFERROR(SUMIFS(#REF!,#REF!,$AE71,#REF!,1),0)</f>
        <v>0</v>
      </c>
      <c r="T71" s="66">
        <f>IFERROR(SUMIFS(#REF!,#REF!,$AE71,#REF!,1),0)</f>
        <v>0</v>
      </c>
      <c r="U71" s="66">
        <f>IFERROR(SUMIFS(#REF!,#REF!,$AE71,#REF!,1),0)</f>
        <v>0</v>
      </c>
      <c r="V71" s="67">
        <f t="shared" si="12"/>
        <v>0</v>
      </c>
      <c r="W71" s="78" t="str">
        <f ca="1">IFERROR(IF(OFFSET(INDEX(#REF!,1,MATCH(#REF!,#REF!,0)),1,4)&gt;1,VLOOKUP($C71,#REF!,HLOOKUP(#REF!,#REF!,2,0),0),VLOOKUP($C71,#REF!,HLOOKUP(#REF!,#REF!,2,0)+1,0))," ")</f>
        <v xml:space="preserve"> </v>
      </c>
      <c r="X71" s="78" t="str">
        <f t="shared" ca="1" si="13"/>
        <v xml:space="preserve"> </v>
      </c>
      <c r="Y71" s="79" t="e">
        <f t="shared" si="14"/>
        <v>#REF!</v>
      </c>
      <c r="Z71" s="80" t="e">
        <f>IF(AND(C71&lt;&gt;" ",A72&lt;&gt;" ",C72&lt;&gt;" "),SUM($V$21:$V71)-SUM($Z$20:$Z70),IF(AND(C71&lt;&gt;" ",A72=" ",C72=" "),SUM($V$21:$V71)-SUM($Z$20:$Z70),IF(AND(C71=" ",C72=" ",A72=" ",C70&lt;&gt;" "),SUM($V$21:$V70)," ")))</f>
        <v>#REF!</v>
      </c>
      <c r="AA71" s="81" t="e">
        <f>IF(AND(C71&lt;&gt;" ",A72&lt;&gt;" ",C72&lt;&gt;" "),SUM($Y$21:$Y71)-SUM($AA$20:$AA70),IF(AND(C71&lt;&gt;" ",A72=" ",C72=" "),SUM($Y$21:$Y71)-SUM($AA$20:$AA70),IF(AND(C71=" ",C72=" ",A72=" ",C70&lt;&gt;" "),SUM($Y$21:$Y70)," ")))</f>
        <v>#REF!</v>
      </c>
      <c r="AE71" s="11" t="e">
        <f t="shared" si="15"/>
        <v>#REF!</v>
      </c>
    </row>
    <row r="72" spans="1:31" ht="60" customHeight="1">
      <c r="A72" s="40" t="str">
        <f>IFERROR(IF(VLOOKUP($C71,#REF!,9,0)=VLOOKUP($C72,#REF!,9,0)," ",VLOOKUP($C72,#REF!,9,0))," ")</f>
        <v xml:space="preserve"> </v>
      </c>
      <c r="B72" s="59" t="e">
        <f>IF(C72=" "," ",IFERROR(VLOOKUP($C72,#REF!,9,0)," "))</f>
        <v>#REF!</v>
      </c>
      <c r="C72" s="41" t="e">
        <f>#REF!</f>
        <v>#REF!</v>
      </c>
      <c r="D72" s="41" t="str">
        <f>IFERROR(VLOOKUP($C72,#REF!,2,0)," ")</f>
        <v xml:space="preserve"> </v>
      </c>
      <c r="E72" s="42" t="str">
        <f>IFERROR(VLOOKUP($C72,#REF!,5+VLOOKUP($C72,#REF!,7,0),0)," ")</f>
        <v xml:space="preserve"> </v>
      </c>
      <c r="F72" s="15"/>
      <c r="G72" s="43" t="str">
        <f>IFERROR(VLOOKUP($C72,#REF!,14,0)," ")</f>
        <v xml:space="preserve"> </v>
      </c>
      <c r="H72" s="43" t="str">
        <f>IFERROR(VLOOKUP($C72,#REF!,15+VLOOKUP('Customer Name'!$B$3,'Customer Name'!$B$6:$H$99,7,0),0)," ")</f>
        <v xml:space="preserve"> </v>
      </c>
      <c r="I72" s="28" t="str">
        <f t="shared" si="11"/>
        <v xml:space="preserve"> </v>
      </c>
      <c r="J72" s="66">
        <f>IFERROR(SUMIFS(#REF!,#REF!,$AE72,#REF!,1),0)</f>
        <v>0</v>
      </c>
      <c r="K72" s="66">
        <f>IFERROR(SUMIFS(#REF!,#REF!,$AE72,#REF!,1),0)</f>
        <v>0</v>
      </c>
      <c r="L72" s="66">
        <f>IFERROR(SUMIFS(#REF!,#REF!,$AE72,#REF!,1),0)</f>
        <v>0</v>
      </c>
      <c r="M72" s="66">
        <f>IFERROR(SUMIFS(#REF!,#REF!,$AE72,#REF!,1),0)</f>
        <v>0</v>
      </c>
      <c r="N72" s="66">
        <f>IFERROR(SUMIFS(#REF!,#REF!,$AE72,#REF!,1),0)</f>
        <v>0</v>
      </c>
      <c r="O72" s="66">
        <f>IFERROR(SUMIFS(#REF!,#REF!,$AE72,#REF!,1),0)</f>
        <v>0</v>
      </c>
      <c r="P72" s="66">
        <f>IFERROR(SUMIFS(#REF!,#REF!,$AE72,#REF!,1),0)</f>
        <v>0</v>
      </c>
      <c r="Q72" s="66">
        <f>IFERROR(SUMIFS(#REF!,#REF!,$AE72,#REF!,1),0)</f>
        <v>0</v>
      </c>
      <c r="R72" s="66">
        <f>IFERROR(SUMIFS(#REF!,#REF!,$AE72,#REF!,1),0)</f>
        <v>0</v>
      </c>
      <c r="S72" s="66">
        <f>IFERROR(SUMIFS(#REF!,#REF!,$AE72,#REF!,1),0)</f>
        <v>0</v>
      </c>
      <c r="T72" s="66">
        <f>IFERROR(SUMIFS(#REF!,#REF!,$AE72,#REF!,1),0)</f>
        <v>0</v>
      </c>
      <c r="U72" s="66">
        <f>IFERROR(SUMIFS(#REF!,#REF!,$AE72,#REF!,1),0)</f>
        <v>0</v>
      </c>
      <c r="V72" s="67">
        <f t="shared" si="12"/>
        <v>0</v>
      </c>
      <c r="W72" s="78" t="str">
        <f ca="1">IFERROR(IF(OFFSET(INDEX(#REF!,1,MATCH(#REF!,#REF!,0)),1,4)&gt;1,VLOOKUP($C72,#REF!,HLOOKUP(#REF!,#REF!,2,0),0),VLOOKUP($C72,#REF!,HLOOKUP(#REF!,#REF!,2,0)+1,0))," ")</f>
        <v xml:space="preserve"> </v>
      </c>
      <c r="X72" s="78" t="str">
        <f t="shared" ca="1" si="13"/>
        <v xml:space="preserve"> </v>
      </c>
      <c r="Y72" s="79" t="e">
        <f t="shared" si="14"/>
        <v>#REF!</v>
      </c>
      <c r="Z72" s="80" t="e">
        <f>IF(AND(C72&lt;&gt;" ",A73&lt;&gt;" ",C73&lt;&gt;" "),SUM($V$21:$V72)-SUM($Z$20:$Z71),IF(AND(C72&lt;&gt;" ",A73=" ",C73=" "),SUM($V$21:$V72)-SUM($Z$20:$Z71),IF(AND(C72=" ",C73=" ",A73=" ",C71&lt;&gt;" "),SUM($V$21:$V71)," ")))</f>
        <v>#REF!</v>
      </c>
      <c r="AA72" s="81" t="e">
        <f>IF(AND(C72&lt;&gt;" ",A73&lt;&gt;" ",C73&lt;&gt;" "),SUM($Y$21:$Y72)-SUM($AA$20:$AA71),IF(AND(C72&lt;&gt;" ",A73=" ",C73=" "),SUM($Y$21:$Y72)-SUM($AA$20:$AA71),IF(AND(C72=" ",C73=" ",A73=" ",C71&lt;&gt;" "),SUM($Y$21:$Y71)," ")))</f>
        <v>#REF!</v>
      </c>
      <c r="AE72" s="11" t="e">
        <f t="shared" si="15"/>
        <v>#REF!</v>
      </c>
    </row>
    <row r="73" spans="1:31" ht="60" customHeight="1">
      <c r="A73" s="40" t="str">
        <f>IFERROR(IF(VLOOKUP($C72,#REF!,9,0)=VLOOKUP($C73,#REF!,9,0)," ",VLOOKUP($C73,#REF!,9,0))," ")</f>
        <v xml:space="preserve"> </v>
      </c>
      <c r="B73" s="59" t="e">
        <f>IF(C73=" "," ",IFERROR(VLOOKUP($C73,#REF!,9,0)," "))</f>
        <v>#REF!</v>
      </c>
      <c r="C73" s="41" t="e">
        <f>#REF!</f>
        <v>#REF!</v>
      </c>
      <c r="D73" s="41" t="str">
        <f>IFERROR(VLOOKUP($C73,#REF!,2,0)," ")</f>
        <v xml:space="preserve"> </v>
      </c>
      <c r="E73" s="42" t="str">
        <f>IFERROR(VLOOKUP($C73,#REF!,5+VLOOKUP($C73,#REF!,7,0),0)," ")</f>
        <v xml:space="preserve"> </v>
      </c>
      <c r="F73" s="15"/>
      <c r="G73" s="43" t="str">
        <f>IFERROR(VLOOKUP($C73,#REF!,14,0)," ")</f>
        <v xml:space="preserve"> </v>
      </c>
      <c r="H73" s="43" t="str">
        <f>IFERROR(VLOOKUP($C73,#REF!,15+VLOOKUP('Customer Name'!$B$3,'Customer Name'!$B$6:$H$99,7,0),0)," ")</f>
        <v xml:space="preserve"> </v>
      </c>
      <c r="I73" s="28" t="str">
        <f t="shared" si="11"/>
        <v xml:space="preserve"> </v>
      </c>
      <c r="J73" s="66">
        <f>IFERROR(SUMIFS(#REF!,#REF!,$AE73,#REF!,1),0)</f>
        <v>0</v>
      </c>
      <c r="K73" s="66">
        <f>IFERROR(SUMIFS(#REF!,#REF!,$AE73,#REF!,1),0)</f>
        <v>0</v>
      </c>
      <c r="L73" s="66">
        <f>IFERROR(SUMIFS(#REF!,#REF!,$AE73,#REF!,1),0)</f>
        <v>0</v>
      </c>
      <c r="M73" s="66">
        <f>IFERROR(SUMIFS(#REF!,#REF!,$AE73,#REF!,1),0)</f>
        <v>0</v>
      </c>
      <c r="N73" s="66">
        <f>IFERROR(SUMIFS(#REF!,#REF!,$AE73,#REF!,1),0)</f>
        <v>0</v>
      </c>
      <c r="O73" s="66">
        <f>IFERROR(SUMIFS(#REF!,#REF!,$AE73,#REF!,1),0)</f>
        <v>0</v>
      </c>
      <c r="P73" s="66">
        <f>IFERROR(SUMIFS(#REF!,#REF!,$AE73,#REF!,1),0)</f>
        <v>0</v>
      </c>
      <c r="Q73" s="66">
        <f>IFERROR(SUMIFS(#REF!,#REF!,$AE73,#REF!,1),0)</f>
        <v>0</v>
      </c>
      <c r="R73" s="66">
        <f>IFERROR(SUMIFS(#REF!,#REF!,$AE73,#REF!,1),0)</f>
        <v>0</v>
      </c>
      <c r="S73" s="66">
        <f>IFERROR(SUMIFS(#REF!,#REF!,$AE73,#REF!,1),0)</f>
        <v>0</v>
      </c>
      <c r="T73" s="66">
        <f>IFERROR(SUMIFS(#REF!,#REF!,$AE73,#REF!,1),0)</f>
        <v>0</v>
      </c>
      <c r="U73" s="66">
        <f>IFERROR(SUMIFS(#REF!,#REF!,$AE73,#REF!,1),0)</f>
        <v>0</v>
      </c>
      <c r="V73" s="67">
        <f t="shared" si="12"/>
        <v>0</v>
      </c>
      <c r="W73" s="78" t="str">
        <f ca="1">IFERROR(IF(OFFSET(INDEX(#REF!,1,MATCH(#REF!,#REF!,0)),1,4)&gt;1,VLOOKUP($C73,#REF!,HLOOKUP(#REF!,#REF!,2,0),0),VLOOKUP($C73,#REF!,HLOOKUP(#REF!,#REF!,2,0)+1,0))," ")</f>
        <v xml:space="preserve"> </v>
      </c>
      <c r="X73" s="78" t="str">
        <f t="shared" ca="1" si="13"/>
        <v xml:space="preserve"> </v>
      </c>
      <c r="Y73" s="79" t="e">
        <f t="shared" si="14"/>
        <v>#REF!</v>
      </c>
      <c r="Z73" s="80" t="e">
        <f>IF(AND(C73&lt;&gt;" ",A74&lt;&gt;" ",C74&lt;&gt;" "),SUM($V$21:$V73)-SUM($Z$20:$Z72),IF(AND(C73&lt;&gt;" ",A74=" ",C74=" "),SUM($V$21:$V73)-SUM($Z$20:$Z72),IF(AND(C73=" ",C74=" ",A74=" ",C72&lt;&gt;" "),SUM($V$21:$V72)," ")))</f>
        <v>#REF!</v>
      </c>
      <c r="AA73" s="81" t="e">
        <f>IF(AND(C73&lt;&gt;" ",A74&lt;&gt;" ",C74&lt;&gt;" "),SUM($Y$21:$Y73)-SUM($AA$20:$AA72),IF(AND(C73&lt;&gt;" ",A74=" ",C74=" "),SUM($Y$21:$Y73)-SUM($AA$20:$AA72),IF(AND(C73=" ",C74=" ",A74=" ",C72&lt;&gt;" "),SUM($Y$21:$Y72)," ")))</f>
        <v>#REF!</v>
      </c>
      <c r="AE73" s="11" t="e">
        <f t="shared" si="15"/>
        <v>#REF!</v>
      </c>
    </row>
    <row r="74" spans="1:31" ht="60" customHeight="1">
      <c r="A74" s="40" t="str">
        <f>IFERROR(IF(VLOOKUP($C73,#REF!,9,0)=VLOOKUP($C74,#REF!,9,0)," ",VLOOKUP($C74,#REF!,9,0))," ")</f>
        <v xml:space="preserve"> </v>
      </c>
      <c r="B74" s="59" t="e">
        <f>IF(C74=" "," ",IFERROR(VLOOKUP($C74,#REF!,9,0)," "))</f>
        <v>#REF!</v>
      </c>
      <c r="C74" s="41" t="e">
        <f>#REF!</f>
        <v>#REF!</v>
      </c>
      <c r="D74" s="41" t="str">
        <f>IFERROR(VLOOKUP($C74,#REF!,2,0)," ")</f>
        <v xml:space="preserve"> </v>
      </c>
      <c r="E74" s="42" t="str">
        <f>IFERROR(VLOOKUP($C74,#REF!,5+VLOOKUP($C74,#REF!,7,0),0)," ")</f>
        <v xml:space="preserve"> </v>
      </c>
      <c r="F74" s="15"/>
      <c r="G74" s="43" t="str">
        <f>IFERROR(VLOOKUP($C74,#REF!,14,0)," ")</f>
        <v xml:space="preserve"> </v>
      </c>
      <c r="H74" s="43" t="str">
        <f>IFERROR(VLOOKUP($C74,#REF!,15+VLOOKUP('Customer Name'!$B$3,'Customer Name'!$B$6:$H$99,7,0),0)," ")</f>
        <v xml:space="preserve"> </v>
      </c>
      <c r="I74" s="28" t="str">
        <f t="shared" si="11"/>
        <v xml:space="preserve"> </v>
      </c>
      <c r="J74" s="66">
        <f>IFERROR(SUMIFS(#REF!,#REF!,$AE74,#REF!,1),0)</f>
        <v>0</v>
      </c>
      <c r="K74" s="66">
        <f>IFERROR(SUMIFS(#REF!,#REF!,$AE74,#REF!,1),0)</f>
        <v>0</v>
      </c>
      <c r="L74" s="66">
        <f>IFERROR(SUMIFS(#REF!,#REF!,$AE74,#REF!,1),0)</f>
        <v>0</v>
      </c>
      <c r="M74" s="66">
        <f>IFERROR(SUMIFS(#REF!,#REF!,$AE74,#REF!,1),0)</f>
        <v>0</v>
      </c>
      <c r="N74" s="66">
        <f>IFERROR(SUMIFS(#REF!,#REF!,$AE74,#REF!,1),0)</f>
        <v>0</v>
      </c>
      <c r="O74" s="66">
        <f>IFERROR(SUMIFS(#REF!,#REF!,$AE74,#REF!,1),0)</f>
        <v>0</v>
      </c>
      <c r="P74" s="66">
        <f>IFERROR(SUMIFS(#REF!,#REF!,$AE74,#REF!,1),0)</f>
        <v>0</v>
      </c>
      <c r="Q74" s="66">
        <f>IFERROR(SUMIFS(#REF!,#REF!,$AE74,#REF!,1),0)</f>
        <v>0</v>
      </c>
      <c r="R74" s="66">
        <f>IFERROR(SUMIFS(#REF!,#REF!,$AE74,#REF!,1),0)</f>
        <v>0</v>
      </c>
      <c r="S74" s="66">
        <f>IFERROR(SUMIFS(#REF!,#REF!,$AE74,#REF!,1),0)</f>
        <v>0</v>
      </c>
      <c r="T74" s="66">
        <f>IFERROR(SUMIFS(#REF!,#REF!,$AE74,#REF!,1),0)</f>
        <v>0</v>
      </c>
      <c r="U74" s="66">
        <f>IFERROR(SUMIFS(#REF!,#REF!,$AE74,#REF!,1),0)</f>
        <v>0</v>
      </c>
      <c r="V74" s="67">
        <f t="shared" si="12"/>
        <v>0</v>
      </c>
      <c r="W74" s="78" t="str">
        <f ca="1">IFERROR(IF(OFFSET(INDEX(#REF!,1,MATCH(#REF!,#REF!,0)),1,4)&gt;1,VLOOKUP($C74,#REF!,HLOOKUP(#REF!,#REF!,2,0),0),VLOOKUP($C74,#REF!,HLOOKUP(#REF!,#REF!,2,0)+1,0))," ")</f>
        <v xml:space="preserve"> </v>
      </c>
      <c r="X74" s="78" t="str">
        <f t="shared" ca="1" si="13"/>
        <v xml:space="preserve"> </v>
      </c>
      <c r="Y74" s="79" t="e">
        <f t="shared" si="14"/>
        <v>#REF!</v>
      </c>
      <c r="Z74" s="80" t="e">
        <f>IF(AND(C74&lt;&gt;" ",A75&lt;&gt;" ",C75&lt;&gt;" "),SUM($V$21:$V74)-SUM($Z$20:$Z73),IF(AND(C74&lt;&gt;" ",A75=" ",C75=" "),SUM($V$21:$V74)-SUM($Z$20:$Z73),IF(AND(C74=" ",C75=" ",A75=" ",C73&lt;&gt;" "),SUM($V$21:$V73)," ")))</f>
        <v>#REF!</v>
      </c>
      <c r="AA74" s="81" t="e">
        <f>IF(AND(C74&lt;&gt;" ",A75&lt;&gt;" ",C75&lt;&gt;" "),SUM($Y$21:$Y74)-SUM($AA$20:$AA73),IF(AND(C74&lt;&gt;" ",A75=" ",C75=" "),SUM($Y$21:$Y74)-SUM($AA$20:$AA73),IF(AND(C74=" ",C75=" ",A75=" ",C73&lt;&gt;" "),SUM($Y$21:$Y73)," ")))</f>
        <v>#REF!</v>
      </c>
      <c r="AE74" s="11" t="e">
        <f t="shared" si="15"/>
        <v>#REF!</v>
      </c>
    </row>
    <row r="75" spans="1:31" ht="60" customHeight="1">
      <c r="A75" s="40" t="str">
        <f>IFERROR(IF(VLOOKUP($C74,#REF!,9,0)=VLOOKUP($C75,#REF!,9,0)," ",VLOOKUP($C75,#REF!,9,0))," ")</f>
        <v xml:space="preserve"> </v>
      </c>
      <c r="B75" s="59" t="e">
        <f>IF(C75=" "," ",IFERROR(VLOOKUP($C75,#REF!,9,0)," "))</f>
        <v>#REF!</v>
      </c>
      <c r="C75" s="41" t="e">
        <f>#REF!</f>
        <v>#REF!</v>
      </c>
      <c r="D75" s="41" t="str">
        <f>IFERROR(VLOOKUP($C75,#REF!,2,0)," ")</f>
        <v xml:space="preserve"> </v>
      </c>
      <c r="E75" s="42" t="str">
        <f>IFERROR(VLOOKUP($C75,#REF!,5+VLOOKUP($C75,#REF!,7,0),0)," ")</f>
        <v xml:space="preserve"> </v>
      </c>
      <c r="F75" s="15"/>
      <c r="G75" s="43" t="str">
        <f>IFERROR(VLOOKUP($C75,#REF!,14,0)," ")</f>
        <v xml:space="preserve"> </v>
      </c>
      <c r="H75" s="43" t="str">
        <f>IFERROR(VLOOKUP($C75,#REF!,15+VLOOKUP('Customer Name'!$B$3,'Customer Name'!$B$6:$H$99,7,0),0)," ")</f>
        <v xml:space="preserve"> </v>
      </c>
      <c r="I75" s="28" t="str">
        <f t="shared" si="11"/>
        <v xml:space="preserve"> </v>
      </c>
      <c r="J75" s="66">
        <f>IFERROR(SUMIFS(#REF!,#REF!,$AE75,#REF!,1),0)</f>
        <v>0</v>
      </c>
      <c r="K75" s="66">
        <f>IFERROR(SUMIFS(#REF!,#REF!,$AE75,#REF!,1),0)</f>
        <v>0</v>
      </c>
      <c r="L75" s="66">
        <f>IFERROR(SUMIFS(#REF!,#REF!,$AE75,#REF!,1),0)</f>
        <v>0</v>
      </c>
      <c r="M75" s="66">
        <f>IFERROR(SUMIFS(#REF!,#REF!,$AE75,#REF!,1),0)</f>
        <v>0</v>
      </c>
      <c r="N75" s="66">
        <f>IFERROR(SUMIFS(#REF!,#REF!,$AE75,#REF!,1),0)</f>
        <v>0</v>
      </c>
      <c r="O75" s="66">
        <f>IFERROR(SUMIFS(#REF!,#REF!,$AE75,#REF!,1),0)</f>
        <v>0</v>
      </c>
      <c r="P75" s="66">
        <f>IFERROR(SUMIFS(#REF!,#REF!,$AE75,#REF!,1),0)</f>
        <v>0</v>
      </c>
      <c r="Q75" s="66">
        <f>IFERROR(SUMIFS(#REF!,#REF!,$AE75,#REF!,1),0)</f>
        <v>0</v>
      </c>
      <c r="R75" s="66">
        <f>IFERROR(SUMIFS(#REF!,#REF!,$AE75,#REF!,1),0)</f>
        <v>0</v>
      </c>
      <c r="S75" s="66">
        <f>IFERROR(SUMIFS(#REF!,#REF!,$AE75,#REF!,1),0)</f>
        <v>0</v>
      </c>
      <c r="T75" s="66">
        <f>IFERROR(SUMIFS(#REF!,#REF!,$AE75,#REF!,1),0)</f>
        <v>0</v>
      </c>
      <c r="U75" s="66">
        <f>IFERROR(SUMIFS(#REF!,#REF!,$AE75,#REF!,1),0)</f>
        <v>0</v>
      </c>
      <c r="V75" s="67">
        <f t="shared" si="12"/>
        <v>0</v>
      </c>
      <c r="W75" s="78" t="str">
        <f ca="1">IFERROR(IF(OFFSET(INDEX(#REF!,1,MATCH(#REF!,#REF!,0)),1,4)&gt;1,VLOOKUP($C75,#REF!,HLOOKUP(#REF!,#REF!,2,0),0),VLOOKUP($C75,#REF!,HLOOKUP(#REF!,#REF!,2,0)+1,0))," ")</f>
        <v xml:space="preserve"> </v>
      </c>
      <c r="X75" s="78" t="str">
        <f t="shared" ca="1" si="13"/>
        <v xml:space="preserve"> </v>
      </c>
      <c r="Y75" s="79" t="e">
        <f t="shared" si="14"/>
        <v>#REF!</v>
      </c>
      <c r="Z75" s="80" t="e">
        <f>IF(AND(C75&lt;&gt;" ",A76&lt;&gt;" ",C76&lt;&gt;" "),SUM($V$21:$V75)-SUM($Z$20:$Z74),IF(AND(C75&lt;&gt;" ",A76=" ",C76=" "),SUM($V$21:$V75)-SUM($Z$20:$Z74),IF(AND(C75=" ",C76=" ",A76=" ",C74&lt;&gt;" "),SUM($V$21:$V74)," ")))</f>
        <v>#REF!</v>
      </c>
      <c r="AA75" s="81" t="e">
        <f>IF(AND(C75&lt;&gt;" ",A76&lt;&gt;" ",C76&lt;&gt;" "),SUM($Y$21:$Y75)-SUM($AA$20:$AA74),IF(AND(C75&lt;&gt;" ",A76=" ",C76=" "),SUM($Y$21:$Y75)-SUM($AA$20:$AA74),IF(AND(C75=" ",C76=" ",A76=" ",C74&lt;&gt;" "),SUM($Y$21:$Y74)," ")))</f>
        <v>#REF!</v>
      </c>
      <c r="AE75" s="11" t="e">
        <f t="shared" si="15"/>
        <v>#REF!</v>
      </c>
    </row>
    <row r="76" spans="1:31" ht="60" customHeight="1">
      <c r="A76" s="40" t="str">
        <f>IFERROR(IF(VLOOKUP($C75,#REF!,9,0)=VLOOKUP($C76,#REF!,9,0)," ",VLOOKUP($C76,#REF!,9,0))," ")</f>
        <v xml:space="preserve"> </v>
      </c>
      <c r="B76" s="59" t="e">
        <f>IF(C76=" "," ",IFERROR(VLOOKUP($C76,#REF!,9,0)," "))</f>
        <v>#REF!</v>
      </c>
      <c r="C76" s="41" t="e">
        <f>#REF!</f>
        <v>#REF!</v>
      </c>
      <c r="D76" s="41" t="str">
        <f>IFERROR(VLOOKUP($C76,#REF!,2,0)," ")</f>
        <v xml:space="preserve"> </v>
      </c>
      <c r="E76" s="42" t="str">
        <f>IFERROR(VLOOKUP($C76,#REF!,5+VLOOKUP($C76,#REF!,7,0),0)," ")</f>
        <v xml:space="preserve"> </v>
      </c>
      <c r="F76" s="15"/>
      <c r="G76" s="43" t="str">
        <f>IFERROR(VLOOKUP($C76,#REF!,14,0)," ")</f>
        <v xml:space="preserve"> </v>
      </c>
      <c r="H76" s="43" t="str">
        <f>IFERROR(VLOOKUP($C76,#REF!,15+VLOOKUP('Customer Name'!$B$3,'Customer Name'!$B$6:$H$99,7,0),0)," ")</f>
        <v xml:space="preserve"> </v>
      </c>
      <c r="I76" s="28" t="str">
        <f t="shared" si="11"/>
        <v xml:space="preserve"> </v>
      </c>
      <c r="J76" s="66">
        <f>IFERROR(SUMIFS(#REF!,#REF!,$AE76,#REF!,1),0)</f>
        <v>0</v>
      </c>
      <c r="K76" s="66">
        <f>IFERROR(SUMIFS(#REF!,#REF!,$AE76,#REF!,1),0)</f>
        <v>0</v>
      </c>
      <c r="L76" s="66">
        <f>IFERROR(SUMIFS(#REF!,#REF!,$AE76,#REF!,1),0)</f>
        <v>0</v>
      </c>
      <c r="M76" s="66">
        <f>IFERROR(SUMIFS(#REF!,#REF!,$AE76,#REF!,1),0)</f>
        <v>0</v>
      </c>
      <c r="N76" s="66">
        <f>IFERROR(SUMIFS(#REF!,#REF!,$AE76,#REF!,1),0)</f>
        <v>0</v>
      </c>
      <c r="O76" s="66">
        <f>IFERROR(SUMIFS(#REF!,#REF!,$AE76,#REF!,1),0)</f>
        <v>0</v>
      </c>
      <c r="P76" s="66">
        <f>IFERROR(SUMIFS(#REF!,#REF!,$AE76,#REF!,1),0)</f>
        <v>0</v>
      </c>
      <c r="Q76" s="66">
        <f>IFERROR(SUMIFS(#REF!,#REF!,$AE76,#REF!,1),0)</f>
        <v>0</v>
      </c>
      <c r="R76" s="66">
        <f>IFERROR(SUMIFS(#REF!,#REF!,$AE76,#REF!,1),0)</f>
        <v>0</v>
      </c>
      <c r="S76" s="66">
        <f>IFERROR(SUMIFS(#REF!,#REF!,$AE76,#REF!,1),0)</f>
        <v>0</v>
      </c>
      <c r="T76" s="66">
        <f>IFERROR(SUMIFS(#REF!,#REF!,$AE76,#REF!,1),0)</f>
        <v>0</v>
      </c>
      <c r="U76" s="66">
        <f>IFERROR(SUMIFS(#REF!,#REF!,$AE76,#REF!,1),0)</f>
        <v>0</v>
      </c>
      <c r="V76" s="67">
        <f t="shared" si="12"/>
        <v>0</v>
      </c>
      <c r="W76" s="78" t="str">
        <f ca="1">IFERROR(IF(OFFSET(INDEX(#REF!,1,MATCH(#REF!,#REF!,0)),1,4)&gt;1,VLOOKUP($C76,#REF!,HLOOKUP(#REF!,#REF!,2,0),0),VLOOKUP($C76,#REF!,HLOOKUP(#REF!,#REF!,2,0)+1,0))," ")</f>
        <v xml:space="preserve"> </v>
      </c>
      <c r="X76" s="78" t="str">
        <f t="shared" ca="1" si="13"/>
        <v xml:space="preserve"> </v>
      </c>
      <c r="Y76" s="79" t="e">
        <f t="shared" si="14"/>
        <v>#REF!</v>
      </c>
      <c r="Z76" s="80" t="e">
        <f>IF(AND(C76&lt;&gt;" ",A77&lt;&gt;" ",C77&lt;&gt;" "),SUM($V$21:$V76)-SUM($Z$20:$Z75),IF(AND(C76&lt;&gt;" ",A77=" ",C77=" "),SUM($V$21:$V76)-SUM($Z$20:$Z75),IF(AND(C76=" ",C77=" ",A77=" ",C75&lt;&gt;" "),SUM($V$21:$V75)," ")))</f>
        <v>#REF!</v>
      </c>
      <c r="AA76" s="81" t="e">
        <f>IF(AND(C76&lt;&gt;" ",A77&lt;&gt;" ",C77&lt;&gt;" "),SUM($Y$21:$Y76)-SUM($AA$20:$AA75),IF(AND(C76&lt;&gt;" ",A77=" ",C77=" "),SUM($Y$21:$Y76)-SUM($AA$20:$AA75),IF(AND(C76=" ",C77=" ",A77=" ",C75&lt;&gt;" "),SUM($Y$21:$Y75)," ")))</f>
        <v>#REF!</v>
      </c>
      <c r="AE76" s="11" t="e">
        <f t="shared" si="15"/>
        <v>#REF!</v>
      </c>
    </row>
    <row r="77" spans="1:31" ht="60" customHeight="1">
      <c r="A77" s="40" t="str">
        <f>IFERROR(IF(VLOOKUP($C76,#REF!,9,0)=VLOOKUP($C77,#REF!,9,0)," ",VLOOKUP($C77,#REF!,9,0))," ")</f>
        <v xml:space="preserve"> </v>
      </c>
      <c r="B77" s="59" t="e">
        <f>IF(C77=" "," ",IFERROR(VLOOKUP($C77,#REF!,9,0)," "))</f>
        <v>#REF!</v>
      </c>
      <c r="C77" s="41" t="e">
        <f>#REF!</f>
        <v>#REF!</v>
      </c>
      <c r="D77" s="41" t="str">
        <f>IFERROR(VLOOKUP($C77,#REF!,2,0)," ")</f>
        <v xml:space="preserve"> </v>
      </c>
      <c r="E77" s="42" t="str">
        <f>IFERROR(VLOOKUP($C77,#REF!,5+VLOOKUP($C77,#REF!,7,0),0)," ")</f>
        <v xml:space="preserve"> </v>
      </c>
      <c r="F77" s="15"/>
      <c r="G77" s="43" t="str">
        <f>IFERROR(VLOOKUP($C77,#REF!,14,0)," ")</f>
        <v xml:space="preserve"> </v>
      </c>
      <c r="H77" s="43" t="str">
        <f>IFERROR(VLOOKUP($C77,#REF!,15+VLOOKUP('Customer Name'!$B$3,'Customer Name'!$B$6:$H$99,7,0),0)," ")</f>
        <v xml:space="preserve"> </v>
      </c>
      <c r="I77" s="28" t="str">
        <f t="shared" si="11"/>
        <v xml:space="preserve"> </v>
      </c>
      <c r="J77" s="66">
        <f>IFERROR(SUMIFS(#REF!,#REF!,$AE77,#REF!,1),0)</f>
        <v>0</v>
      </c>
      <c r="K77" s="66">
        <f>IFERROR(SUMIFS(#REF!,#REF!,$AE77,#REF!,1),0)</f>
        <v>0</v>
      </c>
      <c r="L77" s="66">
        <f>IFERROR(SUMIFS(#REF!,#REF!,$AE77,#REF!,1),0)</f>
        <v>0</v>
      </c>
      <c r="M77" s="66">
        <f>IFERROR(SUMIFS(#REF!,#REF!,$AE77,#REF!,1),0)</f>
        <v>0</v>
      </c>
      <c r="N77" s="66">
        <f>IFERROR(SUMIFS(#REF!,#REF!,$AE77,#REF!,1),0)</f>
        <v>0</v>
      </c>
      <c r="O77" s="66">
        <f>IFERROR(SUMIFS(#REF!,#REF!,$AE77,#REF!,1),0)</f>
        <v>0</v>
      </c>
      <c r="P77" s="66">
        <f>IFERROR(SUMIFS(#REF!,#REF!,$AE77,#REF!,1),0)</f>
        <v>0</v>
      </c>
      <c r="Q77" s="66">
        <f>IFERROR(SUMIFS(#REF!,#REF!,$AE77,#REF!,1),0)</f>
        <v>0</v>
      </c>
      <c r="R77" s="66">
        <f>IFERROR(SUMIFS(#REF!,#REF!,$AE77,#REF!,1),0)</f>
        <v>0</v>
      </c>
      <c r="S77" s="66">
        <f>IFERROR(SUMIFS(#REF!,#REF!,$AE77,#REF!,1),0)</f>
        <v>0</v>
      </c>
      <c r="T77" s="66">
        <f>IFERROR(SUMIFS(#REF!,#REF!,$AE77,#REF!,1),0)</f>
        <v>0</v>
      </c>
      <c r="U77" s="66">
        <f>IFERROR(SUMIFS(#REF!,#REF!,$AE77,#REF!,1),0)</f>
        <v>0</v>
      </c>
      <c r="V77" s="67">
        <f t="shared" si="12"/>
        <v>0</v>
      </c>
      <c r="W77" s="78" t="str">
        <f ca="1">IFERROR(IF(OFFSET(INDEX(#REF!,1,MATCH(#REF!,#REF!,0)),1,4)&gt;1,VLOOKUP($C77,#REF!,HLOOKUP(#REF!,#REF!,2,0),0),VLOOKUP($C77,#REF!,HLOOKUP(#REF!,#REF!,2,0)+1,0))," ")</f>
        <v xml:space="preserve"> </v>
      </c>
      <c r="X77" s="78" t="str">
        <f t="shared" ca="1" si="13"/>
        <v xml:space="preserve"> </v>
      </c>
      <c r="Y77" s="79" t="e">
        <f t="shared" si="14"/>
        <v>#REF!</v>
      </c>
      <c r="Z77" s="80" t="e">
        <f>IF(AND(C77&lt;&gt;" ",A78&lt;&gt;" ",C78&lt;&gt;" "),SUM($V$21:$V77)-SUM($Z$20:$Z76),IF(AND(C77&lt;&gt;" ",A78=" ",C78=" "),SUM($V$21:$V77)-SUM($Z$20:$Z76),IF(AND(C77=" ",C78=" ",A78=" ",C76&lt;&gt;" "),SUM($V$21:$V76)," ")))</f>
        <v>#REF!</v>
      </c>
      <c r="AA77" s="81" t="e">
        <f>IF(AND(C77&lt;&gt;" ",A78&lt;&gt;" ",C78&lt;&gt;" "),SUM($Y$21:$Y77)-SUM($AA$20:$AA76),IF(AND(C77&lt;&gt;" ",A78=" ",C78=" "),SUM($Y$21:$Y77)-SUM($AA$20:$AA76),IF(AND(C77=" ",C78=" ",A78=" ",C76&lt;&gt;" "),SUM($Y$21:$Y76)," ")))</f>
        <v>#REF!</v>
      </c>
      <c r="AE77" s="11" t="e">
        <f t="shared" si="15"/>
        <v>#REF!</v>
      </c>
    </row>
    <row r="78" spans="1:31" ht="60" customHeight="1">
      <c r="A78" s="40" t="str">
        <f>IFERROR(IF(VLOOKUP($C77,#REF!,9,0)=VLOOKUP($C78,#REF!,9,0)," ",VLOOKUP($C78,#REF!,9,0))," ")</f>
        <v xml:space="preserve"> </v>
      </c>
      <c r="B78" s="59" t="e">
        <f>IF(C78=" "," ",IFERROR(VLOOKUP($C78,#REF!,9,0)," "))</f>
        <v>#REF!</v>
      </c>
      <c r="C78" s="41" t="e">
        <f>#REF!</f>
        <v>#REF!</v>
      </c>
      <c r="D78" s="41" t="str">
        <f>IFERROR(VLOOKUP($C78,#REF!,2,0)," ")</f>
        <v xml:space="preserve"> </v>
      </c>
      <c r="E78" s="42" t="str">
        <f>IFERROR(VLOOKUP($C78,#REF!,5+VLOOKUP($C78,#REF!,7,0),0)," ")</f>
        <v xml:space="preserve"> </v>
      </c>
      <c r="F78" s="15"/>
      <c r="G78" s="43" t="str">
        <f>IFERROR(VLOOKUP($C78,#REF!,14,0)," ")</f>
        <v xml:space="preserve"> </v>
      </c>
      <c r="H78" s="43" t="str">
        <f>IFERROR(VLOOKUP($C78,#REF!,15+VLOOKUP('Customer Name'!$B$3,'Customer Name'!$B$6:$H$99,7,0),0)," ")</f>
        <v xml:space="preserve"> </v>
      </c>
      <c r="I78" s="28" t="str">
        <f t="shared" si="11"/>
        <v xml:space="preserve"> </v>
      </c>
      <c r="J78" s="66">
        <f>IFERROR(SUMIFS(#REF!,#REF!,$AE78,#REF!,1),0)</f>
        <v>0</v>
      </c>
      <c r="K78" s="66">
        <f>IFERROR(SUMIFS(#REF!,#REF!,$AE78,#REF!,1),0)</f>
        <v>0</v>
      </c>
      <c r="L78" s="66">
        <f>IFERROR(SUMIFS(#REF!,#REF!,$AE78,#REF!,1),0)</f>
        <v>0</v>
      </c>
      <c r="M78" s="66">
        <f>IFERROR(SUMIFS(#REF!,#REF!,$AE78,#REF!,1),0)</f>
        <v>0</v>
      </c>
      <c r="N78" s="66">
        <f>IFERROR(SUMIFS(#REF!,#REF!,$AE78,#REF!,1),0)</f>
        <v>0</v>
      </c>
      <c r="O78" s="66">
        <f>IFERROR(SUMIFS(#REF!,#REF!,$AE78,#REF!,1),0)</f>
        <v>0</v>
      </c>
      <c r="P78" s="66">
        <f>IFERROR(SUMIFS(#REF!,#REF!,$AE78,#REF!,1),0)</f>
        <v>0</v>
      </c>
      <c r="Q78" s="66">
        <f>IFERROR(SUMIFS(#REF!,#REF!,$AE78,#REF!,1),0)</f>
        <v>0</v>
      </c>
      <c r="R78" s="66">
        <f>IFERROR(SUMIFS(#REF!,#REF!,$AE78,#REF!,1),0)</f>
        <v>0</v>
      </c>
      <c r="S78" s="66">
        <f>IFERROR(SUMIFS(#REF!,#REF!,$AE78,#REF!,1),0)</f>
        <v>0</v>
      </c>
      <c r="T78" s="66">
        <f>IFERROR(SUMIFS(#REF!,#REF!,$AE78,#REF!,1),0)</f>
        <v>0</v>
      </c>
      <c r="U78" s="66">
        <f>IFERROR(SUMIFS(#REF!,#REF!,$AE78,#REF!,1),0)</f>
        <v>0</v>
      </c>
      <c r="V78" s="67">
        <f t="shared" si="12"/>
        <v>0</v>
      </c>
      <c r="W78" s="78" t="str">
        <f ca="1">IFERROR(IF(OFFSET(INDEX(#REF!,1,MATCH(#REF!,#REF!,0)),1,4)&gt;1,VLOOKUP($C78,#REF!,HLOOKUP(#REF!,#REF!,2,0),0),VLOOKUP($C78,#REF!,HLOOKUP(#REF!,#REF!,2,0)+1,0))," ")</f>
        <v xml:space="preserve"> </v>
      </c>
      <c r="X78" s="78" t="str">
        <f t="shared" ca="1" si="13"/>
        <v xml:space="preserve"> </v>
      </c>
      <c r="Y78" s="79" t="e">
        <f t="shared" si="14"/>
        <v>#REF!</v>
      </c>
      <c r="Z78" s="80" t="e">
        <f>IF(AND(C78&lt;&gt;" ",A79&lt;&gt;" ",C79&lt;&gt;" "),SUM($V$21:$V78)-SUM($Z$20:$Z77),IF(AND(C78&lt;&gt;" ",A79=" ",C79=" "),SUM($V$21:$V78)-SUM($Z$20:$Z77),IF(AND(C78=" ",C79=" ",A79=" ",C77&lt;&gt;" "),SUM($V$21:$V77)," ")))</f>
        <v>#REF!</v>
      </c>
      <c r="AA78" s="81" t="e">
        <f>IF(AND(C78&lt;&gt;" ",A79&lt;&gt;" ",C79&lt;&gt;" "),SUM($Y$21:$Y78)-SUM($AA$20:$AA77),IF(AND(C78&lt;&gt;" ",A79=" ",C79=" "),SUM($Y$21:$Y78)-SUM($AA$20:$AA77),IF(AND(C78=" ",C79=" ",A79=" ",C77&lt;&gt;" "),SUM($Y$21:$Y77)," ")))</f>
        <v>#REF!</v>
      </c>
      <c r="AE78" s="11" t="e">
        <f t="shared" si="15"/>
        <v>#REF!</v>
      </c>
    </row>
    <row r="79" spans="1:31" ht="60" customHeight="1">
      <c r="A79" s="40" t="str">
        <f>IFERROR(IF(VLOOKUP($C78,#REF!,9,0)=VLOOKUP($C79,#REF!,9,0)," ",VLOOKUP($C79,#REF!,9,0))," ")</f>
        <v xml:space="preserve"> </v>
      </c>
      <c r="B79" s="59" t="e">
        <f>IF(C79=" "," ",IFERROR(VLOOKUP($C79,#REF!,9,0)," "))</f>
        <v>#REF!</v>
      </c>
      <c r="C79" s="41" t="e">
        <f>#REF!</f>
        <v>#REF!</v>
      </c>
      <c r="D79" s="41" t="str">
        <f>IFERROR(VLOOKUP($C79,#REF!,2,0)," ")</f>
        <v xml:space="preserve"> </v>
      </c>
      <c r="E79" s="42" t="str">
        <f>IFERROR(VLOOKUP($C79,#REF!,5+VLOOKUP($C79,#REF!,7,0),0)," ")</f>
        <v xml:space="preserve"> </v>
      </c>
      <c r="F79" s="15"/>
      <c r="G79" s="43" t="str">
        <f>IFERROR(VLOOKUP($C79,#REF!,14,0)," ")</f>
        <v xml:space="preserve"> </v>
      </c>
      <c r="H79" s="43" t="str">
        <f>IFERROR(VLOOKUP($C79,#REF!,15+VLOOKUP('Customer Name'!$B$3,'Customer Name'!$B$6:$H$99,7,0),0)," ")</f>
        <v xml:space="preserve"> </v>
      </c>
      <c r="I79" s="28" t="str">
        <f t="shared" si="11"/>
        <v xml:space="preserve"> </v>
      </c>
      <c r="J79" s="66">
        <f>IFERROR(SUMIFS(#REF!,#REF!,$AE79,#REF!,1),0)</f>
        <v>0</v>
      </c>
      <c r="K79" s="66">
        <f>IFERROR(SUMIFS(#REF!,#REF!,$AE79,#REF!,1),0)</f>
        <v>0</v>
      </c>
      <c r="L79" s="66">
        <f>IFERROR(SUMIFS(#REF!,#REF!,$AE79,#REF!,1),0)</f>
        <v>0</v>
      </c>
      <c r="M79" s="66">
        <f>IFERROR(SUMIFS(#REF!,#REF!,$AE79,#REF!,1),0)</f>
        <v>0</v>
      </c>
      <c r="N79" s="66">
        <f>IFERROR(SUMIFS(#REF!,#REF!,$AE79,#REF!,1),0)</f>
        <v>0</v>
      </c>
      <c r="O79" s="66">
        <f>IFERROR(SUMIFS(#REF!,#REF!,$AE79,#REF!,1),0)</f>
        <v>0</v>
      </c>
      <c r="P79" s="66">
        <f>IFERROR(SUMIFS(#REF!,#REF!,$AE79,#REF!,1),0)</f>
        <v>0</v>
      </c>
      <c r="Q79" s="66">
        <f>IFERROR(SUMIFS(#REF!,#REF!,$AE79,#REF!,1),0)</f>
        <v>0</v>
      </c>
      <c r="R79" s="66">
        <f>IFERROR(SUMIFS(#REF!,#REF!,$AE79,#REF!,1),0)</f>
        <v>0</v>
      </c>
      <c r="S79" s="66">
        <f>IFERROR(SUMIFS(#REF!,#REF!,$AE79,#REF!,1),0)</f>
        <v>0</v>
      </c>
      <c r="T79" s="66">
        <f>IFERROR(SUMIFS(#REF!,#REF!,$AE79,#REF!,1),0)</f>
        <v>0</v>
      </c>
      <c r="U79" s="66">
        <f>IFERROR(SUMIFS(#REF!,#REF!,$AE79,#REF!,1),0)</f>
        <v>0</v>
      </c>
      <c r="V79" s="67">
        <f t="shared" si="12"/>
        <v>0</v>
      </c>
      <c r="W79" s="78" t="str">
        <f ca="1">IFERROR(IF(OFFSET(INDEX(#REF!,1,MATCH(#REF!,#REF!,0)),1,4)&gt;1,VLOOKUP($C79,#REF!,HLOOKUP(#REF!,#REF!,2,0),0),VLOOKUP($C79,#REF!,HLOOKUP(#REF!,#REF!,2,0)+1,0))," ")</f>
        <v xml:space="preserve"> </v>
      </c>
      <c r="X79" s="78" t="str">
        <f t="shared" ca="1" si="13"/>
        <v xml:space="preserve"> </v>
      </c>
      <c r="Y79" s="79" t="e">
        <f t="shared" si="14"/>
        <v>#REF!</v>
      </c>
      <c r="Z79" s="80" t="e">
        <f>IF(AND(C79&lt;&gt;" ",A80&lt;&gt;" ",C80&lt;&gt;" "),SUM($V$21:$V79)-SUM($Z$20:$Z78),IF(AND(C79&lt;&gt;" ",A80=" ",C80=" "),SUM($V$21:$V79)-SUM($Z$20:$Z78),IF(AND(C79=" ",C80=" ",A80=" ",C78&lt;&gt;" "),SUM($V$21:$V78)," ")))</f>
        <v>#REF!</v>
      </c>
      <c r="AA79" s="81" t="e">
        <f>IF(AND(C79&lt;&gt;" ",A80&lt;&gt;" ",C80&lt;&gt;" "),SUM($Y$21:$Y79)-SUM($AA$20:$AA78),IF(AND(C79&lt;&gt;" ",A80=" ",C80=" "),SUM($Y$21:$Y79)-SUM($AA$20:$AA78),IF(AND(C79=" ",C80=" ",A80=" ",C78&lt;&gt;" "),SUM($Y$21:$Y78)," ")))</f>
        <v>#REF!</v>
      </c>
      <c r="AE79" s="11" t="e">
        <f t="shared" si="15"/>
        <v>#REF!</v>
      </c>
    </row>
    <row r="80" spans="1:31" ht="60" customHeight="1">
      <c r="A80" s="40" t="str">
        <f>IFERROR(IF(VLOOKUP($C79,#REF!,9,0)=VLOOKUP($C80,#REF!,9,0)," ",VLOOKUP($C80,#REF!,9,0))," ")</f>
        <v xml:space="preserve"> </v>
      </c>
      <c r="B80" s="59" t="e">
        <f>IF(C80=" "," ",IFERROR(VLOOKUP($C80,#REF!,9,0)," "))</f>
        <v>#REF!</v>
      </c>
      <c r="C80" s="41" t="e">
        <f>#REF!</f>
        <v>#REF!</v>
      </c>
      <c r="D80" s="41" t="str">
        <f>IFERROR(VLOOKUP($C80,#REF!,2,0)," ")</f>
        <v xml:space="preserve"> </v>
      </c>
      <c r="E80" s="42" t="str">
        <f>IFERROR(VLOOKUP($C80,#REF!,5+VLOOKUP($C80,#REF!,7,0),0)," ")</f>
        <v xml:space="preserve"> </v>
      </c>
      <c r="F80" s="15"/>
      <c r="G80" s="43" t="str">
        <f>IFERROR(VLOOKUP($C80,#REF!,14,0)," ")</f>
        <v xml:space="preserve"> </v>
      </c>
      <c r="H80" s="43" t="str">
        <f>IFERROR(VLOOKUP($C80,#REF!,15+VLOOKUP('Customer Name'!$B$3,'Customer Name'!$B$6:$H$99,7,0),0)," ")</f>
        <v xml:space="preserve"> </v>
      </c>
      <c r="I80" s="28" t="str">
        <f t="shared" si="11"/>
        <v xml:space="preserve"> </v>
      </c>
      <c r="J80" s="66">
        <f>IFERROR(SUMIFS(#REF!,#REF!,$AE80,#REF!,1),0)</f>
        <v>0</v>
      </c>
      <c r="K80" s="66">
        <f>IFERROR(SUMIFS(#REF!,#REF!,$AE80,#REF!,1),0)</f>
        <v>0</v>
      </c>
      <c r="L80" s="66">
        <f>IFERROR(SUMIFS(#REF!,#REF!,$AE80,#REF!,1),0)</f>
        <v>0</v>
      </c>
      <c r="M80" s="66">
        <f>IFERROR(SUMIFS(#REF!,#REF!,$AE80,#REF!,1),0)</f>
        <v>0</v>
      </c>
      <c r="N80" s="66">
        <f>IFERROR(SUMIFS(#REF!,#REF!,$AE80,#REF!,1),0)</f>
        <v>0</v>
      </c>
      <c r="O80" s="66">
        <f>IFERROR(SUMIFS(#REF!,#REF!,$AE80,#REF!,1),0)</f>
        <v>0</v>
      </c>
      <c r="P80" s="66">
        <f>IFERROR(SUMIFS(#REF!,#REF!,$AE80,#REF!,1),0)</f>
        <v>0</v>
      </c>
      <c r="Q80" s="66">
        <f>IFERROR(SUMIFS(#REF!,#REF!,$AE80,#REF!,1),0)</f>
        <v>0</v>
      </c>
      <c r="R80" s="66">
        <f>IFERROR(SUMIFS(#REF!,#REF!,$AE80,#REF!,1),0)</f>
        <v>0</v>
      </c>
      <c r="S80" s="66">
        <f>IFERROR(SUMIFS(#REF!,#REF!,$AE80,#REF!,1),0)</f>
        <v>0</v>
      </c>
      <c r="T80" s="66">
        <f>IFERROR(SUMIFS(#REF!,#REF!,$AE80,#REF!,1),0)</f>
        <v>0</v>
      </c>
      <c r="U80" s="66">
        <f>IFERROR(SUMIFS(#REF!,#REF!,$AE80,#REF!,1),0)</f>
        <v>0</v>
      </c>
      <c r="V80" s="67">
        <f t="shared" si="12"/>
        <v>0</v>
      </c>
      <c r="W80" s="78" t="str">
        <f ca="1">IFERROR(IF(OFFSET(INDEX(#REF!,1,MATCH(#REF!,#REF!,0)),1,4)&gt;1,VLOOKUP($C80,#REF!,HLOOKUP(#REF!,#REF!,2,0),0),VLOOKUP($C80,#REF!,HLOOKUP(#REF!,#REF!,2,0)+1,0))," ")</f>
        <v xml:space="preserve"> </v>
      </c>
      <c r="X80" s="78" t="str">
        <f t="shared" ca="1" si="13"/>
        <v xml:space="preserve"> </v>
      </c>
      <c r="Y80" s="79" t="e">
        <f t="shared" si="14"/>
        <v>#REF!</v>
      </c>
      <c r="Z80" s="80" t="e">
        <f>IF(AND(C80&lt;&gt;" ",A81&lt;&gt;" ",C81&lt;&gt;" "),SUM($V$21:$V80)-SUM($Z$20:$Z79),IF(AND(C80&lt;&gt;" ",A81=" ",C81=" "),SUM($V$21:$V80)-SUM($Z$20:$Z79),IF(AND(C80=" ",C81=" ",A81=" ",C79&lt;&gt;" "),SUM($V$21:$V79)," ")))</f>
        <v>#REF!</v>
      </c>
      <c r="AA80" s="81" t="e">
        <f>IF(AND(C80&lt;&gt;" ",A81&lt;&gt;" ",C81&lt;&gt;" "),SUM($Y$21:$Y80)-SUM($AA$20:$AA79),IF(AND(C80&lt;&gt;" ",A81=" ",C81=" "),SUM($Y$21:$Y80)-SUM($AA$20:$AA79),IF(AND(C80=" ",C81=" ",A81=" ",C79&lt;&gt;" "),SUM($Y$21:$Y79)," ")))</f>
        <v>#REF!</v>
      </c>
      <c r="AE80" s="11" t="e">
        <f t="shared" si="15"/>
        <v>#REF!</v>
      </c>
    </row>
    <row r="81" spans="1:31" ht="60" customHeight="1">
      <c r="A81" s="40" t="str">
        <f>IFERROR(IF(VLOOKUP($C80,#REF!,9,0)=VLOOKUP($C81,#REF!,9,0)," ",VLOOKUP($C81,#REF!,9,0))," ")</f>
        <v xml:space="preserve"> </v>
      </c>
      <c r="B81" s="59" t="e">
        <f>IF(C81=" "," ",IFERROR(VLOOKUP($C81,#REF!,9,0)," "))</f>
        <v>#REF!</v>
      </c>
      <c r="C81" s="41" t="e">
        <f>#REF!</f>
        <v>#REF!</v>
      </c>
      <c r="D81" s="41" t="str">
        <f>IFERROR(VLOOKUP($C81,#REF!,2,0)," ")</f>
        <v xml:space="preserve"> </v>
      </c>
      <c r="E81" s="42" t="str">
        <f>IFERROR(VLOOKUP($C81,#REF!,5+VLOOKUP($C81,#REF!,7,0),0)," ")</f>
        <v xml:space="preserve"> </v>
      </c>
      <c r="F81" s="15"/>
      <c r="G81" s="43" t="str">
        <f>IFERROR(VLOOKUP($C81,#REF!,14,0)," ")</f>
        <v xml:space="preserve"> </v>
      </c>
      <c r="H81" s="43" t="str">
        <f>IFERROR(VLOOKUP($C81,#REF!,15+VLOOKUP('Customer Name'!$B$3,'Customer Name'!$B$6:$H$99,7,0),0)," ")</f>
        <v xml:space="preserve"> </v>
      </c>
      <c r="I81" s="28" t="str">
        <f t="shared" si="11"/>
        <v xml:space="preserve"> </v>
      </c>
      <c r="J81" s="66">
        <f>IFERROR(SUMIFS(#REF!,#REF!,$AE81,#REF!,1),0)</f>
        <v>0</v>
      </c>
      <c r="K81" s="66">
        <f>IFERROR(SUMIFS(#REF!,#REF!,$AE81,#REF!,1),0)</f>
        <v>0</v>
      </c>
      <c r="L81" s="66">
        <f>IFERROR(SUMIFS(#REF!,#REF!,$AE81,#REF!,1),0)</f>
        <v>0</v>
      </c>
      <c r="M81" s="66">
        <f>IFERROR(SUMIFS(#REF!,#REF!,$AE81,#REF!,1),0)</f>
        <v>0</v>
      </c>
      <c r="N81" s="66">
        <f>IFERROR(SUMIFS(#REF!,#REF!,$AE81,#REF!,1),0)</f>
        <v>0</v>
      </c>
      <c r="O81" s="66">
        <f>IFERROR(SUMIFS(#REF!,#REF!,$AE81,#REF!,1),0)</f>
        <v>0</v>
      </c>
      <c r="P81" s="66">
        <f>IFERROR(SUMIFS(#REF!,#REF!,$AE81,#REF!,1),0)</f>
        <v>0</v>
      </c>
      <c r="Q81" s="66">
        <f>IFERROR(SUMIFS(#REF!,#REF!,$AE81,#REF!,1),0)</f>
        <v>0</v>
      </c>
      <c r="R81" s="66">
        <f>IFERROR(SUMIFS(#REF!,#REF!,$AE81,#REF!,1),0)</f>
        <v>0</v>
      </c>
      <c r="S81" s="66">
        <f>IFERROR(SUMIFS(#REF!,#REF!,$AE81,#REF!,1),0)</f>
        <v>0</v>
      </c>
      <c r="T81" s="66">
        <f>IFERROR(SUMIFS(#REF!,#REF!,$AE81,#REF!,1),0)</f>
        <v>0</v>
      </c>
      <c r="U81" s="66">
        <f>IFERROR(SUMIFS(#REF!,#REF!,$AE81,#REF!,1),0)</f>
        <v>0</v>
      </c>
      <c r="V81" s="67">
        <f t="shared" si="12"/>
        <v>0</v>
      </c>
      <c r="W81" s="78" t="str">
        <f ca="1">IFERROR(IF(OFFSET(INDEX(#REF!,1,MATCH(#REF!,#REF!,0)),1,4)&gt;1,VLOOKUP($C81,#REF!,HLOOKUP(#REF!,#REF!,2,0),0),VLOOKUP($C81,#REF!,HLOOKUP(#REF!,#REF!,2,0)+1,0))," ")</f>
        <v xml:space="preserve"> </v>
      </c>
      <c r="X81" s="78" t="str">
        <f t="shared" ca="1" si="13"/>
        <v xml:space="preserve"> </v>
      </c>
      <c r="Y81" s="79" t="e">
        <f t="shared" si="14"/>
        <v>#REF!</v>
      </c>
      <c r="Z81" s="80" t="e">
        <f>IF(AND(C81&lt;&gt;" ",A82&lt;&gt;" ",C82&lt;&gt;" "),SUM($V$21:$V81)-SUM($Z$20:$Z80),IF(AND(C81&lt;&gt;" ",A82=" ",C82=" "),SUM($V$21:$V81)-SUM($Z$20:$Z80),IF(AND(C81=" ",C82=" ",A82=" ",C80&lt;&gt;" "),SUM($V$21:$V80)," ")))</f>
        <v>#REF!</v>
      </c>
      <c r="AA81" s="81" t="e">
        <f>IF(AND(C81&lt;&gt;" ",A82&lt;&gt;" ",C82&lt;&gt;" "),SUM($Y$21:$Y81)-SUM($AA$20:$AA80),IF(AND(C81&lt;&gt;" ",A82=" ",C82=" "),SUM($Y$21:$Y81)-SUM($AA$20:$AA80),IF(AND(C81=" ",C82=" ",A82=" ",C80&lt;&gt;" "),SUM($Y$21:$Y80)," ")))</f>
        <v>#REF!</v>
      </c>
      <c r="AE81" s="11" t="e">
        <f t="shared" si="15"/>
        <v>#REF!</v>
      </c>
    </row>
    <row r="82" spans="1:31" ht="60" customHeight="1">
      <c r="A82" s="40" t="str">
        <f>IFERROR(IF(VLOOKUP($C81,#REF!,9,0)=VLOOKUP($C82,#REF!,9,0)," ",VLOOKUP($C82,#REF!,9,0))," ")</f>
        <v xml:space="preserve"> </v>
      </c>
      <c r="B82" s="59" t="e">
        <f>IF(C82=" "," ",IFERROR(VLOOKUP($C82,#REF!,9,0)," "))</f>
        <v>#REF!</v>
      </c>
      <c r="C82" s="41" t="e">
        <f>#REF!</f>
        <v>#REF!</v>
      </c>
      <c r="D82" s="41" t="str">
        <f>IFERROR(VLOOKUP($C82,#REF!,2,0)," ")</f>
        <v xml:space="preserve"> </v>
      </c>
      <c r="E82" s="42" t="str">
        <f>IFERROR(VLOOKUP($C82,#REF!,5+VLOOKUP($C82,#REF!,7,0),0)," ")</f>
        <v xml:space="preserve"> </v>
      </c>
      <c r="F82" s="15"/>
      <c r="G82" s="43" t="str">
        <f>IFERROR(VLOOKUP($C82,#REF!,14,0)," ")</f>
        <v xml:space="preserve"> </v>
      </c>
      <c r="H82" s="43" t="str">
        <f>IFERROR(VLOOKUP($C82,#REF!,15+VLOOKUP('Customer Name'!$B$3,'Customer Name'!$B$6:$H$99,7,0),0)," ")</f>
        <v xml:space="preserve"> </v>
      </c>
      <c r="I82" s="28" t="str">
        <f t="shared" si="11"/>
        <v xml:space="preserve"> </v>
      </c>
      <c r="J82" s="66">
        <f>IFERROR(SUMIFS(#REF!,#REF!,$AE82,#REF!,1),0)</f>
        <v>0</v>
      </c>
      <c r="K82" s="66">
        <f>IFERROR(SUMIFS(#REF!,#REF!,$AE82,#REF!,1),0)</f>
        <v>0</v>
      </c>
      <c r="L82" s="66">
        <f>IFERROR(SUMIFS(#REF!,#REF!,$AE82,#REF!,1),0)</f>
        <v>0</v>
      </c>
      <c r="M82" s="66">
        <f>IFERROR(SUMIFS(#REF!,#REF!,$AE82,#REF!,1),0)</f>
        <v>0</v>
      </c>
      <c r="N82" s="66">
        <f>IFERROR(SUMIFS(#REF!,#REF!,$AE82,#REF!,1),0)</f>
        <v>0</v>
      </c>
      <c r="O82" s="66">
        <f>IFERROR(SUMIFS(#REF!,#REF!,$AE82,#REF!,1),0)</f>
        <v>0</v>
      </c>
      <c r="P82" s="66">
        <f>IFERROR(SUMIFS(#REF!,#REF!,$AE82,#REF!,1),0)</f>
        <v>0</v>
      </c>
      <c r="Q82" s="66">
        <f>IFERROR(SUMIFS(#REF!,#REF!,$AE82,#REF!,1),0)</f>
        <v>0</v>
      </c>
      <c r="R82" s="66">
        <f>IFERROR(SUMIFS(#REF!,#REF!,$AE82,#REF!,1),0)</f>
        <v>0</v>
      </c>
      <c r="S82" s="66">
        <f>IFERROR(SUMIFS(#REF!,#REF!,$AE82,#REF!,1),0)</f>
        <v>0</v>
      </c>
      <c r="T82" s="66">
        <f>IFERROR(SUMIFS(#REF!,#REF!,$AE82,#REF!,1),0)</f>
        <v>0</v>
      </c>
      <c r="U82" s="66">
        <f>IFERROR(SUMIFS(#REF!,#REF!,$AE82,#REF!,1),0)</f>
        <v>0</v>
      </c>
      <c r="V82" s="67">
        <f t="shared" si="12"/>
        <v>0</v>
      </c>
      <c r="W82" s="78" t="str">
        <f ca="1">IFERROR(IF(OFFSET(INDEX(#REF!,1,MATCH(#REF!,#REF!,0)),1,4)&gt;1,VLOOKUP($C82,#REF!,HLOOKUP(#REF!,#REF!,2,0),0),VLOOKUP($C82,#REF!,HLOOKUP(#REF!,#REF!,2,0)+1,0))," ")</f>
        <v xml:space="preserve"> </v>
      </c>
      <c r="X82" s="78" t="str">
        <f t="shared" ca="1" si="13"/>
        <v xml:space="preserve"> </v>
      </c>
      <c r="Y82" s="79" t="e">
        <f t="shared" si="14"/>
        <v>#REF!</v>
      </c>
      <c r="Z82" s="80" t="e">
        <f>IF(AND(C82&lt;&gt;" ",A83&lt;&gt;" ",C83&lt;&gt;" "),SUM($V$21:$V82)-SUM($Z$20:$Z81),IF(AND(C82&lt;&gt;" ",A83=" ",C83=" "),SUM($V$21:$V82)-SUM($Z$20:$Z81),IF(AND(C82=" ",C83=" ",A83=" ",C81&lt;&gt;" "),SUM($V$21:$V81)," ")))</f>
        <v>#REF!</v>
      </c>
      <c r="AA82" s="81" t="e">
        <f>IF(AND(C82&lt;&gt;" ",A83&lt;&gt;" ",C83&lt;&gt;" "),SUM($Y$21:$Y82)-SUM($AA$20:$AA81),IF(AND(C82&lt;&gt;" ",A83=" ",C83=" "),SUM($Y$21:$Y82)-SUM($AA$20:$AA81),IF(AND(C82=" ",C83=" ",A83=" ",C81&lt;&gt;" "),SUM($Y$21:$Y81)," ")))</f>
        <v>#REF!</v>
      </c>
      <c r="AE82" s="11" t="e">
        <f t="shared" si="15"/>
        <v>#REF!</v>
      </c>
    </row>
    <row r="83" spans="1:31" ht="60" customHeight="1">
      <c r="A83" s="40" t="str">
        <f>IFERROR(IF(VLOOKUP($C82,#REF!,9,0)=VLOOKUP($C83,#REF!,9,0)," ",VLOOKUP($C83,#REF!,9,0))," ")</f>
        <v xml:space="preserve"> </v>
      </c>
      <c r="B83" s="59" t="e">
        <f>IF(C83=" "," ",IFERROR(VLOOKUP($C83,#REF!,9,0)," "))</f>
        <v>#REF!</v>
      </c>
      <c r="C83" s="41" t="e">
        <f>#REF!</f>
        <v>#REF!</v>
      </c>
      <c r="D83" s="41" t="str">
        <f>IFERROR(VLOOKUP($C83,#REF!,2,0)," ")</f>
        <v xml:space="preserve"> </v>
      </c>
      <c r="E83" s="42" t="str">
        <f>IFERROR(VLOOKUP($C83,#REF!,5+VLOOKUP($C83,#REF!,7,0),0)," ")</f>
        <v xml:space="preserve"> </v>
      </c>
      <c r="F83" s="15"/>
      <c r="G83" s="43" t="str">
        <f>IFERROR(VLOOKUP($C83,#REF!,14,0)," ")</f>
        <v xml:space="preserve"> </v>
      </c>
      <c r="H83" s="43" t="str">
        <f>IFERROR(VLOOKUP($C83,#REF!,15+VLOOKUP('Customer Name'!$B$3,'Customer Name'!$B$6:$H$99,7,0),0)," ")</f>
        <v xml:space="preserve"> </v>
      </c>
      <c r="I83" s="28" t="str">
        <f t="shared" si="11"/>
        <v xml:space="preserve"> </v>
      </c>
      <c r="J83" s="66">
        <f>IFERROR(SUMIFS(#REF!,#REF!,$AE83,#REF!,1),0)</f>
        <v>0</v>
      </c>
      <c r="K83" s="66">
        <f>IFERROR(SUMIFS(#REF!,#REF!,$AE83,#REF!,1),0)</f>
        <v>0</v>
      </c>
      <c r="L83" s="66">
        <f>IFERROR(SUMIFS(#REF!,#REF!,$AE83,#REF!,1),0)</f>
        <v>0</v>
      </c>
      <c r="M83" s="66">
        <f>IFERROR(SUMIFS(#REF!,#REF!,$AE83,#REF!,1),0)</f>
        <v>0</v>
      </c>
      <c r="N83" s="66">
        <f>IFERROR(SUMIFS(#REF!,#REF!,$AE83,#REF!,1),0)</f>
        <v>0</v>
      </c>
      <c r="O83" s="66">
        <f>IFERROR(SUMIFS(#REF!,#REF!,$AE83,#REF!,1),0)</f>
        <v>0</v>
      </c>
      <c r="P83" s="66">
        <f>IFERROR(SUMIFS(#REF!,#REF!,$AE83,#REF!,1),0)</f>
        <v>0</v>
      </c>
      <c r="Q83" s="66">
        <f>IFERROR(SUMIFS(#REF!,#REF!,$AE83,#REF!,1),0)</f>
        <v>0</v>
      </c>
      <c r="R83" s="66">
        <f>IFERROR(SUMIFS(#REF!,#REF!,$AE83,#REF!,1),0)</f>
        <v>0</v>
      </c>
      <c r="S83" s="66">
        <f>IFERROR(SUMIFS(#REF!,#REF!,$AE83,#REF!,1),0)</f>
        <v>0</v>
      </c>
      <c r="T83" s="66">
        <f>IFERROR(SUMIFS(#REF!,#REF!,$AE83,#REF!,1),0)</f>
        <v>0</v>
      </c>
      <c r="U83" s="66">
        <f>IFERROR(SUMIFS(#REF!,#REF!,$AE83,#REF!,1),0)</f>
        <v>0</v>
      </c>
      <c r="V83" s="67">
        <f t="shared" si="12"/>
        <v>0</v>
      </c>
      <c r="W83" s="78" t="str">
        <f ca="1">IFERROR(IF(OFFSET(INDEX(#REF!,1,MATCH(#REF!,#REF!,0)),1,4)&gt;1,VLOOKUP($C83,#REF!,HLOOKUP(#REF!,#REF!,2,0),0),VLOOKUP($C83,#REF!,HLOOKUP(#REF!,#REF!,2,0)+1,0))," ")</f>
        <v xml:space="preserve"> </v>
      </c>
      <c r="X83" s="78" t="str">
        <f t="shared" ca="1" si="13"/>
        <v xml:space="preserve"> </v>
      </c>
      <c r="Y83" s="79" t="e">
        <f t="shared" si="14"/>
        <v>#REF!</v>
      </c>
      <c r="Z83" s="80" t="e">
        <f>IF(AND(C83&lt;&gt;" ",A84&lt;&gt;" ",C84&lt;&gt;" "),SUM($V$21:$V83)-SUM($Z$20:$Z82),IF(AND(C83&lt;&gt;" ",A84=" ",C84=" "),SUM($V$21:$V83)-SUM($Z$20:$Z82),IF(AND(C83=" ",C84=" ",A84=" ",C82&lt;&gt;" "),SUM($V$21:$V82)," ")))</f>
        <v>#REF!</v>
      </c>
      <c r="AA83" s="81" t="e">
        <f>IF(AND(C83&lt;&gt;" ",A84&lt;&gt;" ",C84&lt;&gt;" "),SUM($Y$21:$Y83)-SUM($AA$20:$AA82),IF(AND(C83&lt;&gt;" ",A84=" ",C84=" "),SUM($Y$21:$Y83)-SUM($AA$20:$AA82),IF(AND(C83=" ",C84=" ",A84=" ",C82&lt;&gt;" "),SUM($Y$21:$Y82)," ")))</f>
        <v>#REF!</v>
      </c>
      <c r="AE83" s="11" t="e">
        <f t="shared" si="15"/>
        <v>#REF!</v>
      </c>
    </row>
    <row r="84" spans="1:31" ht="60" customHeight="1">
      <c r="A84" s="40" t="str">
        <f>IFERROR(IF(VLOOKUP($C83,#REF!,9,0)=VLOOKUP($C84,#REF!,9,0)," ",VLOOKUP($C84,#REF!,9,0))," ")</f>
        <v xml:space="preserve"> </v>
      </c>
      <c r="B84" s="59" t="e">
        <f>IF(C84=" "," ",IFERROR(VLOOKUP($C84,#REF!,9,0)," "))</f>
        <v>#REF!</v>
      </c>
      <c r="C84" s="41" t="e">
        <f>#REF!</f>
        <v>#REF!</v>
      </c>
      <c r="D84" s="41" t="str">
        <f>IFERROR(VLOOKUP($C84,#REF!,2,0)," ")</f>
        <v xml:space="preserve"> </v>
      </c>
      <c r="E84" s="42" t="str">
        <f>IFERROR(VLOOKUP($C84,#REF!,5+VLOOKUP($C84,#REF!,7,0),0)," ")</f>
        <v xml:space="preserve"> </v>
      </c>
      <c r="F84" s="15"/>
      <c r="G84" s="43" t="str">
        <f>IFERROR(VLOOKUP($C84,#REF!,14,0)," ")</f>
        <v xml:space="preserve"> </v>
      </c>
      <c r="H84" s="43" t="str">
        <f>IFERROR(VLOOKUP($C84,#REF!,15+VLOOKUP('Customer Name'!$B$3,'Customer Name'!$B$6:$H$99,7,0),0)," ")</f>
        <v xml:space="preserve"> </v>
      </c>
      <c r="I84" s="28" t="str">
        <f t="shared" si="11"/>
        <v xml:space="preserve"> </v>
      </c>
      <c r="J84" s="66">
        <f>IFERROR(SUMIFS(#REF!,#REF!,$AE84,#REF!,1),0)</f>
        <v>0</v>
      </c>
      <c r="K84" s="66">
        <f>IFERROR(SUMIFS(#REF!,#REF!,$AE84,#REF!,1),0)</f>
        <v>0</v>
      </c>
      <c r="L84" s="66">
        <f>IFERROR(SUMIFS(#REF!,#REF!,$AE84,#REF!,1),0)</f>
        <v>0</v>
      </c>
      <c r="M84" s="66">
        <f>IFERROR(SUMIFS(#REF!,#REF!,$AE84,#REF!,1),0)</f>
        <v>0</v>
      </c>
      <c r="N84" s="66">
        <f>IFERROR(SUMIFS(#REF!,#REF!,$AE84,#REF!,1),0)</f>
        <v>0</v>
      </c>
      <c r="O84" s="66">
        <f>IFERROR(SUMIFS(#REF!,#REF!,$AE84,#REF!,1),0)</f>
        <v>0</v>
      </c>
      <c r="P84" s="66">
        <f>IFERROR(SUMIFS(#REF!,#REF!,$AE84,#REF!,1),0)</f>
        <v>0</v>
      </c>
      <c r="Q84" s="66">
        <f>IFERROR(SUMIFS(#REF!,#REF!,$AE84,#REF!,1),0)</f>
        <v>0</v>
      </c>
      <c r="R84" s="66">
        <f>IFERROR(SUMIFS(#REF!,#REF!,$AE84,#REF!,1),0)</f>
        <v>0</v>
      </c>
      <c r="S84" s="66">
        <f>IFERROR(SUMIFS(#REF!,#REF!,$AE84,#REF!,1),0)</f>
        <v>0</v>
      </c>
      <c r="T84" s="66">
        <f>IFERROR(SUMIFS(#REF!,#REF!,$AE84,#REF!,1),0)</f>
        <v>0</v>
      </c>
      <c r="U84" s="66">
        <f>IFERROR(SUMIFS(#REF!,#REF!,$AE84,#REF!,1),0)</f>
        <v>0</v>
      </c>
      <c r="V84" s="67">
        <f t="shared" si="12"/>
        <v>0</v>
      </c>
      <c r="W84" s="78" t="str">
        <f ca="1">IFERROR(IF(OFFSET(INDEX(#REF!,1,MATCH(#REF!,#REF!,0)),1,4)&gt;1,VLOOKUP($C84,#REF!,HLOOKUP(#REF!,#REF!,2,0),0),VLOOKUP($C84,#REF!,HLOOKUP(#REF!,#REF!,2,0)+1,0))," ")</f>
        <v xml:space="preserve"> </v>
      </c>
      <c r="X84" s="78" t="str">
        <f t="shared" ca="1" si="13"/>
        <v xml:space="preserve"> </v>
      </c>
      <c r="Y84" s="79" t="e">
        <f t="shared" si="14"/>
        <v>#REF!</v>
      </c>
      <c r="Z84" s="80" t="e">
        <f>IF(AND(C84&lt;&gt;" ",A85&lt;&gt;" ",C85&lt;&gt;" "),SUM($V$21:$V84)-SUM($Z$20:$Z83),IF(AND(C84&lt;&gt;" ",A85=" ",C85=" "),SUM($V$21:$V84)-SUM($Z$20:$Z83),IF(AND(C84=" ",C85=" ",A85=" ",C83&lt;&gt;" "),SUM($V$21:$V83)," ")))</f>
        <v>#REF!</v>
      </c>
      <c r="AA84" s="81" t="e">
        <f>IF(AND(C84&lt;&gt;" ",A85&lt;&gt;" ",C85&lt;&gt;" "),SUM($Y$21:$Y84)-SUM($AA$20:$AA83),IF(AND(C84&lt;&gt;" ",A85=" ",C85=" "),SUM($Y$21:$Y84)-SUM($AA$20:$AA83),IF(AND(C84=" ",C85=" ",A85=" ",C83&lt;&gt;" "),SUM($Y$21:$Y83)," ")))</f>
        <v>#REF!</v>
      </c>
      <c r="AE84" s="11" t="e">
        <f t="shared" si="15"/>
        <v>#REF!</v>
      </c>
    </row>
    <row r="85" spans="1:31" ht="60" customHeight="1">
      <c r="A85" s="40" t="str">
        <f>IFERROR(IF(VLOOKUP($C84,#REF!,9,0)=VLOOKUP($C85,#REF!,9,0)," ",VLOOKUP($C85,#REF!,9,0))," ")</f>
        <v xml:space="preserve"> </v>
      </c>
      <c r="B85" s="59" t="e">
        <f>IF(C85=" "," ",IFERROR(VLOOKUP($C85,#REF!,9,0)," "))</f>
        <v>#REF!</v>
      </c>
      <c r="C85" s="41" t="e">
        <f>#REF!</f>
        <v>#REF!</v>
      </c>
      <c r="D85" s="41" t="str">
        <f>IFERROR(VLOOKUP($C85,#REF!,2,0)," ")</f>
        <v xml:space="preserve"> </v>
      </c>
      <c r="E85" s="42" t="str">
        <f>IFERROR(VLOOKUP($C85,#REF!,5+VLOOKUP($C85,#REF!,7,0),0)," ")</f>
        <v xml:space="preserve"> </v>
      </c>
      <c r="F85" s="15"/>
      <c r="G85" s="43" t="str">
        <f>IFERROR(VLOOKUP($C85,#REF!,14,0)," ")</f>
        <v xml:space="preserve"> </v>
      </c>
      <c r="H85" s="43" t="str">
        <f>IFERROR(VLOOKUP($C85,#REF!,15+VLOOKUP('Customer Name'!$B$3,'Customer Name'!$B$6:$H$99,7,0),0)," ")</f>
        <v xml:space="preserve"> </v>
      </c>
      <c r="I85" s="28" t="str">
        <f t="shared" si="11"/>
        <v xml:space="preserve"> </v>
      </c>
      <c r="J85" s="66">
        <f>IFERROR(SUMIFS(#REF!,#REF!,$AE85,#REF!,1),0)</f>
        <v>0</v>
      </c>
      <c r="K85" s="66">
        <f>IFERROR(SUMIFS(#REF!,#REF!,$AE85,#REF!,1),0)</f>
        <v>0</v>
      </c>
      <c r="L85" s="66">
        <f>IFERROR(SUMIFS(#REF!,#REF!,$AE85,#REF!,1),0)</f>
        <v>0</v>
      </c>
      <c r="M85" s="66">
        <f>IFERROR(SUMIFS(#REF!,#REF!,$AE85,#REF!,1),0)</f>
        <v>0</v>
      </c>
      <c r="N85" s="66">
        <f>IFERROR(SUMIFS(#REF!,#REF!,$AE85,#REF!,1),0)</f>
        <v>0</v>
      </c>
      <c r="O85" s="66">
        <f>IFERROR(SUMIFS(#REF!,#REF!,$AE85,#REF!,1),0)</f>
        <v>0</v>
      </c>
      <c r="P85" s="66">
        <f>IFERROR(SUMIFS(#REF!,#REF!,$AE85,#REF!,1),0)</f>
        <v>0</v>
      </c>
      <c r="Q85" s="66">
        <f>IFERROR(SUMIFS(#REF!,#REF!,$AE85,#REF!,1),0)</f>
        <v>0</v>
      </c>
      <c r="R85" s="66">
        <f>IFERROR(SUMIFS(#REF!,#REF!,$AE85,#REF!,1),0)</f>
        <v>0</v>
      </c>
      <c r="S85" s="66">
        <f>IFERROR(SUMIFS(#REF!,#REF!,$AE85,#REF!,1),0)</f>
        <v>0</v>
      </c>
      <c r="T85" s="66">
        <f>IFERROR(SUMIFS(#REF!,#REF!,$AE85,#REF!,1),0)</f>
        <v>0</v>
      </c>
      <c r="U85" s="66">
        <f>IFERROR(SUMIFS(#REF!,#REF!,$AE85,#REF!,1),0)</f>
        <v>0</v>
      </c>
      <c r="V85" s="67">
        <f t="shared" si="12"/>
        <v>0</v>
      </c>
      <c r="W85" s="78" t="str">
        <f ca="1">IFERROR(IF(OFFSET(INDEX(#REF!,1,MATCH(#REF!,#REF!,0)),1,4)&gt;1,VLOOKUP($C85,#REF!,HLOOKUP(#REF!,#REF!,2,0),0),VLOOKUP($C85,#REF!,HLOOKUP(#REF!,#REF!,2,0)+1,0))," ")</f>
        <v xml:space="preserve"> </v>
      </c>
      <c r="X85" s="78" t="str">
        <f t="shared" ca="1" si="13"/>
        <v xml:space="preserve"> </v>
      </c>
      <c r="Y85" s="79" t="e">
        <f t="shared" si="14"/>
        <v>#REF!</v>
      </c>
      <c r="Z85" s="80" t="e">
        <f>IF(AND(C85&lt;&gt;" ",A86&lt;&gt;" ",C86&lt;&gt;" "),SUM($V$21:$V85)-SUM($Z$20:$Z84),IF(AND(C85&lt;&gt;" ",A86=" ",C86=" "),SUM($V$21:$V85)-SUM($Z$20:$Z84),IF(AND(C85=" ",C86=" ",A86=" ",C84&lt;&gt;" "),SUM($V$21:$V84)," ")))</f>
        <v>#REF!</v>
      </c>
      <c r="AA85" s="81" t="e">
        <f>IF(AND(C85&lt;&gt;" ",A86&lt;&gt;" ",C86&lt;&gt;" "),SUM($Y$21:$Y85)-SUM($AA$20:$AA84),IF(AND(C85&lt;&gt;" ",A86=" ",C86=" "),SUM($Y$21:$Y85)-SUM($AA$20:$AA84),IF(AND(C85=" ",C86=" ",A86=" ",C84&lt;&gt;" "),SUM($Y$21:$Y84)," ")))</f>
        <v>#REF!</v>
      </c>
      <c r="AE85" s="11" t="e">
        <f t="shared" si="15"/>
        <v>#REF!</v>
      </c>
    </row>
    <row r="86" spans="1:31" ht="60" customHeight="1">
      <c r="A86" s="40" t="str">
        <f>IFERROR(IF(VLOOKUP($C85,#REF!,9,0)=VLOOKUP($C86,#REF!,9,0)," ",VLOOKUP($C86,#REF!,9,0))," ")</f>
        <v xml:space="preserve"> </v>
      </c>
      <c r="B86" s="59" t="e">
        <f>IF(C86=" "," ",IFERROR(VLOOKUP($C86,#REF!,9,0)," "))</f>
        <v>#REF!</v>
      </c>
      <c r="C86" s="41" t="e">
        <f>#REF!</f>
        <v>#REF!</v>
      </c>
      <c r="D86" s="41" t="str">
        <f>IFERROR(VLOOKUP($C86,#REF!,2,0)," ")</f>
        <v xml:space="preserve"> </v>
      </c>
      <c r="E86" s="42" t="str">
        <f>IFERROR(VLOOKUP($C86,#REF!,5+VLOOKUP($C86,#REF!,7,0),0)," ")</f>
        <v xml:space="preserve"> </v>
      </c>
      <c r="F86" s="15"/>
      <c r="G86" s="43" t="str">
        <f>IFERROR(VLOOKUP($C86,#REF!,14,0)," ")</f>
        <v xml:space="preserve"> </v>
      </c>
      <c r="H86" s="43" t="str">
        <f>IFERROR(VLOOKUP($C86,#REF!,15+VLOOKUP('Customer Name'!$B$3,'Customer Name'!$B$6:$H$99,7,0),0)," ")</f>
        <v xml:space="preserve"> </v>
      </c>
      <c r="I86" s="28" t="str">
        <f t="shared" si="11"/>
        <v xml:space="preserve"> </v>
      </c>
      <c r="J86" s="66">
        <f>IFERROR(SUMIFS(#REF!,#REF!,$AE86,#REF!,1),0)</f>
        <v>0</v>
      </c>
      <c r="K86" s="66">
        <f>IFERROR(SUMIFS(#REF!,#REF!,$AE86,#REF!,1),0)</f>
        <v>0</v>
      </c>
      <c r="L86" s="66">
        <f>IFERROR(SUMIFS(#REF!,#REF!,$AE86,#REF!,1),0)</f>
        <v>0</v>
      </c>
      <c r="M86" s="66">
        <f>IFERROR(SUMIFS(#REF!,#REF!,$AE86,#REF!,1),0)</f>
        <v>0</v>
      </c>
      <c r="N86" s="66">
        <f>IFERROR(SUMIFS(#REF!,#REF!,$AE86,#REF!,1),0)</f>
        <v>0</v>
      </c>
      <c r="O86" s="66">
        <f>IFERROR(SUMIFS(#REF!,#REF!,$AE86,#REF!,1),0)</f>
        <v>0</v>
      </c>
      <c r="P86" s="66">
        <f>IFERROR(SUMIFS(#REF!,#REF!,$AE86,#REF!,1),0)</f>
        <v>0</v>
      </c>
      <c r="Q86" s="66">
        <f>IFERROR(SUMIFS(#REF!,#REF!,$AE86,#REF!,1),0)</f>
        <v>0</v>
      </c>
      <c r="R86" s="66">
        <f>IFERROR(SUMIFS(#REF!,#REF!,$AE86,#REF!,1),0)</f>
        <v>0</v>
      </c>
      <c r="S86" s="66">
        <f>IFERROR(SUMIFS(#REF!,#REF!,$AE86,#REF!,1),0)</f>
        <v>0</v>
      </c>
      <c r="T86" s="66">
        <f>IFERROR(SUMIFS(#REF!,#REF!,$AE86,#REF!,1),0)</f>
        <v>0</v>
      </c>
      <c r="U86" s="66">
        <f>IFERROR(SUMIFS(#REF!,#REF!,$AE86,#REF!,1),0)</f>
        <v>0</v>
      </c>
      <c r="V86" s="67">
        <f t="shared" si="12"/>
        <v>0</v>
      </c>
      <c r="W86" s="78" t="str">
        <f ca="1">IFERROR(IF(OFFSET(INDEX(#REF!,1,MATCH(#REF!,#REF!,0)),1,4)&gt;1,VLOOKUP($C86,#REF!,HLOOKUP(#REF!,#REF!,2,0),0),VLOOKUP($C86,#REF!,HLOOKUP(#REF!,#REF!,2,0)+1,0))," ")</f>
        <v xml:space="preserve"> </v>
      </c>
      <c r="X86" s="78" t="str">
        <f t="shared" ca="1" si="13"/>
        <v xml:space="preserve"> </v>
      </c>
      <c r="Y86" s="79" t="e">
        <f t="shared" si="14"/>
        <v>#REF!</v>
      </c>
      <c r="Z86" s="80" t="e">
        <f>IF(AND(C86&lt;&gt;" ",A87&lt;&gt;" ",C87&lt;&gt;" "),SUM($V$21:$V86)-SUM($Z$20:$Z85),IF(AND(C86&lt;&gt;" ",A87=" ",C87=" "),SUM($V$21:$V86)-SUM($Z$20:$Z85),IF(AND(C86=" ",C87=" ",A87=" ",C85&lt;&gt;" "),SUM($V$21:$V85)," ")))</f>
        <v>#REF!</v>
      </c>
      <c r="AA86" s="81" t="e">
        <f>IF(AND(C86&lt;&gt;" ",A87&lt;&gt;" ",C87&lt;&gt;" "),SUM($Y$21:$Y86)-SUM($AA$20:$AA85),IF(AND(C86&lt;&gt;" ",A87=" ",C87=" "),SUM($Y$21:$Y86)-SUM($AA$20:$AA85),IF(AND(C86=" ",C87=" ",A87=" ",C85&lt;&gt;" "),SUM($Y$21:$Y85)," ")))</f>
        <v>#REF!</v>
      </c>
      <c r="AE86" s="11" t="e">
        <f t="shared" si="15"/>
        <v>#REF!</v>
      </c>
    </row>
    <row r="87" spans="1:31" ht="60" customHeight="1">
      <c r="A87" s="40" t="str">
        <f>IFERROR(IF(VLOOKUP($C86,#REF!,9,0)=VLOOKUP($C87,#REF!,9,0)," ",VLOOKUP($C87,#REF!,9,0))," ")</f>
        <v xml:space="preserve"> </v>
      </c>
      <c r="B87" s="59" t="e">
        <f>IF(C87=" "," ",IFERROR(VLOOKUP($C87,#REF!,9,0)," "))</f>
        <v>#REF!</v>
      </c>
      <c r="C87" s="41" t="e">
        <f>#REF!</f>
        <v>#REF!</v>
      </c>
      <c r="D87" s="41" t="str">
        <f>IFERROR(VLOOKUP($C87,#REF!,2,0)," ")</f>
        <v xml:space="preserve"> </v>
      </c>
      <c r="E87" s="42" t="str">
        <f>IFERROR(VLOOKUP($C87,#REF!,5+VLOOKUP($C87,#REF!,7,0),0)," ")</f>
        <v xml:space="preserve"> </v>
      </c>
      <c r="F87" s="15"/>
      <c r="G87" s="43" t="str">
        <f>IFERROR(VLOOKUP($C87,#REF!,14,0)," ")</f>
        <v xml:space="preserve"> </v>
      </c>
      <c r="H87" s="43" t="str">
        <f>IFERROR(VLOOKUP($C87,#REF!,15+VLOOKUP('Customer Name'!$B$3,'Customer Name'!$B$6:$H$99,7,0),0)," ")</f>
        <v xml:space="preserve"> </v>
      </c>
      <c r="I87" s="28" t="str">
        <f t="shared" si="11"/>
        <v xml:space="preserve"> </v>
      </c>
      <c r="J87" s="66">
        <f>IFERROR(SUMIFS(#REF!,#REF!,$AE87,#REF!,1),0)</f>
        <v>0</v>
      </c>
      <c r="K87" s="66">
        <f>IFERROR(SUMIFS(#REF!,#REF!,$AE87,#REF!,1),0)</f>
        <v>0</v>
      </c>
      <c r="L87" s="66">
        <f>IFERROR(SUMIFS(#REF!,#REF!,$AE87,#REF!,1),0)</f>
        <v>0</v>
      </c>
      <c r="M87" s="66">
        <f>IFERROR(SUMIFS(#REF!,#REF!,$AE87,#REF!,1),0)</f>
        <v>0</v>
      </c>
      <c r="N87" s="66">
        <f>IFERROR(SUMIFS(#REF!,#REF!,$AE87,#REF!,1),0)</f>
        <v>0</v>
      </c>
      <c r="O87" s="66">
        <f>IFERROR(SUMIFS(#REF!,#REF!,$AE87,#REF!,1),0)</f>
        <v>0</v>
      </c>
      <c r="P87" s="66">
        <f>IFERROR(SUMIFS(#REF!,#REF!,$AE87,#REF!,1),0)</f>
        <v>0</v>
      </c>
      <c r="Q87" s="66">
        <f>IFERROR(SUMIFS(#REF!,#REF!,$AE87,#REF!,1),0)</f>
        <v>0</v>
      </c>
      <c r="R87" s="66">
        <f>IFERROR(SUMIFS(#REF!,#REF!,$AE87,#REF!,1),0)</f>
        <v>0</v>
      </c>
      <c r="S87" s="66">
        <f>IFERROR(SUMIFS(#REF!,#REF!,$AE87,#REF!,1),0)</f>
        <v>0</v>
      </c>
      <c r="T87" s="66">
        <f>IFERROR(SUMIFS(#REF!,#REF!,$AE87,#REF!,1),0)</f>
        <v>0</v>
      </c>
      <c r="U87" s="66">
        <f>IFERROR(SUMIFS(#REF!,#REF!,$AE87,#REF!,1),0)</f>
        <v>0</v>
      </c>
      <c r="V87" s="67">
        <f t="shared" si="12"/>
        <v>0</v>
      </c>
      <c r="W87" s="78" t="str">
        <f ca="1">IFERROR(IF(OFFSET(INDEX(#REF!,1,MATCH(#REF!,#REF!,0)),1,4)&gt;1,VLOOKUP($C87,#REF!,HLOOKUP(#REF!,#REF!,2,0),0),VLOOKUP($C87,#REF!,HLOOKUP(#REF!,#REF!,2,0)+1,0))," ")</f>
        <v xml:space="preserve"> </v>
      </c>
      <c r="X87" s="78" t="str">
        <f t="shared" ca="1" si="13"/>
        <v xml:space="preserve"> </v>
      </c>
      <c r="Y87" s="79" t="e">
        <f t="shared" si="14"/>
        <v>#REF!</v>
      </c>
      <c r="Z87" s="80" t="e">
        <f>IF(AND(C87&lt;&gt;" ",A88&lt;&gt;" ",C88&lt;&gt;" "),SUM($V$21:$V87)-SUM($Z$20:$Z86),IF(AND(C87&lt;&gt;" ",A88=" ",C88=" "),SUM($V$21:$V87)-SUM($Z$20:$Z86),IF(AND(C87=" ",C88=" ",A88=" ",C86&lt;&gt;" "),SUM($V$21:$V86)," ")))</f>
        <v>#REF!</v>
      </c>
      <c r="AA87" s="81" t="e">
        <f>IF(AND(C87&lt;&gt;" ",A88&lt;&gt;" ",C88&lt;&gt;" "),SUM($Y$21:$Y87)-SUM($AA$20:$AA86),IF(AND(C87&lt;&gt;" ",A88=" ",C88=" "),SUM($Y$21:$Y87)-SUM($AA$20:$AA86),IF(AND(C87=" ",C88=" ",A88=" ",C86&lt;&gt;" "),SUM($Y$21:$Y86)," ")))</f>
        <v>#REF!</v>
      </c>
      <c r="AE87" s="11" t="e">
        <f t="shared" si="15"/>
        <v>#REF!</v>
      </c>
    </row>
    <row r="88" spans="1:31" ht="60" customHeight="1">
      <c r="A88" s="40" t="str">
        <f>IFERROR(IF(VLOOKUP($C87,#REF!,9,0)=VLOOKUP($C88,#REF!,9,0)," ",VLOOKUP($C88,#REF!,9,0))," ")</f>
        <v xml:space="preserve"> </v>
      </c>
      <c r="B88" s="59" t="e">
        <f>IF(C88=" "," ",IFERROR(VLOOKUP($C88,#REF!,9,0)," "))</f>
        <v>#REF!</v>
      </c>
      <c r="C88" s="41" t="e">
        <f>#REF!</f>
        <v>#REF!</v>
      </c>
      <c r="D88" s="41" t="str">
        <f>IFERROR(VLOOKUP($C88,#REF!,2,0)," ")</f>
        <v xml:space="preserve"> </v>
      </c>
      <c r="E88" s="42" t="str">
        <f>IFERROR(VLOOKUP($C88,#REF!,5+VLOOKUP($C88,#REF!,7,0),0)," ")</f>
        <v xml:space="preserve"> </v>
      </c>
      <c r="F88" s="15"/>
      <c r="G88" s="43" t="str">
        <f>IFERROR(VLOOKUP($C88,#REF!,14,0)," ")</f>
        <v xml:space="preserve"> </v>
      </c>
      <c r="H88" s="43" t="str">
        <f>IFERROR(VLOOKUP($C88,#REF!,15+VLOOKUP('Customer Name'!$B$3,'Customer Name'!$B$6:$H$99,7,0),0)," ")</f>
        <v xml:space="preserve"> </v>
      </c>
      <c r="I88" s="28" t="str">
        <f t="shared" si="11"/>
        <v xml:space="preserve"> </v>
      </c>
      <c r="J88" s="66">
        <f>IFERROR(SUMIFS(#REF!,#REF!,$AE88,#REF!,1),0)</f>
        <v>0</v>
      </c>
      <c r="K88" s="66">
        <f>IFERROR(SUMIFS(#REF!,#REF!,$AE88,#REF!,1),0)</f>
        <v>0</v>
      </c>
      <c r="L88" s="66">
        <f>IFERROR(SUMIFS(#REF!,#REF!,$AE88,#REF!,1),0)</f>
        <v>0</v>
      </c>
      <c r="M88" s="66">
        <f>IFERROR(SUMIFS(#REF!,#REF!,$AE88,#REF!,1),0)</f>
        <v>0</v>
      </c>
      <c r="N88" s="66">
        <f>IFERROR(SUMIFS(#REF!,#REF!,$AE88,#REF!,1),0)</f>
        <v>0</v>
      </c>
      <c r="O88" s="66">
        <f>IFERROR(SUMIFS(#REF!,#REF!,$AE88,#REF!,1),0)</f>
        <v>0</v>
      </c>
      <c r="P88" s="66">
        <f>IFERROR(SUMIFS(#REF!,#REF!,$AE88,#REF!,1),0)</f>
        <v>0</v>
      </c>
      <c r="Q88" s="66">
        <f>IFERROR(SUMIFS(#REF!,#REF!,$AE88,#REF!,1),0)</f>
        <v>0</v>
      </c>
      <c r="R88" s="66">
        <f>IFERROR(SUMIFS(#REF!,#REF!,$AE88,#REF!,1),0)</f>
        <v>0</v>
      </c>
      <c r="S88" s="66">
        <f>IFERROR(SUMIFS(#REF!,#REF!,$AE88,#REF!,1),0)</f>
        <v>0</v>
      </c>
      <c r="T88" s="66">
        <f>IFERROR(SUMIFS(#REF!,#REF!,$AE88,#REF!,1),0)</f>
        <v>0</v>
      </c>
      <c r="U88" s="66">
        <f>IFERROR(SUMIFS(#REF!,#REF!,$AE88,#REF!,1),0)</f>
        <v>0</v>
      </c>
      <c r="V88" s="67">
        <f t="shared" si="12"/>
        <v>0</v>
      </c>
      <c r="W88" s="78" t="str">
        <f ca="1">IFERROR(IF(OFFSET(INDEX(#REF!,1,MATCH(#REF!,#REF!,0)),1,4)&gt;1,VLOOKUP($C88,#REF!,HLOOKUP(#REF!,#REF!,2,0),0),VLOOKUP($C88,#REF!,HLOOKUP(#REF!,#REF!,2,0)+1,0))," ")</f>
        <v xml:space="preserve"> </v>
      </c>
      <c r="X88" s="78" t="str">
        <f t="shared" ca="1" si="13"/>
        <v xml:space="preserve"> </v>
      </c>
      <c r="Y88" s="79" t="e">
        <f t="shared" si="14"/>
        <v>#REF!</v>
      </c>
      <c r="Z88" s="80" t="e">
        <f>IF(AND(C88&lt;&gt;" ",A89&lt;&gt;" ",C89&lt;&gt;" "),SUM($V$21:$V88)-SUM($Z$20:$Z87),IF(AND(C88&lt;&gt;" ",A89=" ",C89=" "),SUM($V$21:$V88)-SUM($Z$20:$Z87),IF(AND(C88=" ",C89=" ",A89=" ",C87&lt;&gt;" "),SUM($V$21:$V87)," ")))</f>
        <v>#REF!</v>
      </c>
      <c r="AA88" s="81" t="e">
        <f>IF(AND(C88&lt;&gt;" ",A89&lt;&gt;" ",C89&lt;&gt;" "),SUM($Y$21:$Y88)-SUM($AA$20:$AA87),IF(AND(C88&lt;&gt;" ",A89=" ",C89=" "),SUM($Y$21:$Y88)-SUM($AA$20:$AA87),IF(AND(C88=" ",C89=" ",A89=" ",C87&lt;&gt;" "),SUM($Y$21:$Y87)," ")))</f>
        <v>#REF!</v>
      </c>
      <c r="AE88" s="11" t="e">
        <f t="shared" si="15"/>
        <v>#REF!</v>
      </c>
    </row>
    <row r="89" spans="1:31" ht="60" customHeight="1">
      <c r="A89" s="40" t="str">
        <f>IFERROR(IF(VLOOKUP($C88,#REF!,9,0)=VLOOKUP($C89,#REF!,9,0)," ",VLOOKUP($C89,#REF!,9,0))," ")</f>
        <v xml:space="preserve"> </v>
      </c>
      <c r="B89" s="59" t="e">
        <f>IF(C89=" "," ",IFERROR(VLOOKUP($C89,#REF!,9,0)," "))</f>
        <v>#REF!</v>
      </c>
      <c r="C89" s="41" t="e">
        <f>#REF!</f>
        <v>#REF!</v>
      </c>
      <c r="D89" s="41" t="str">
        <f>IFERROR(VLOOKUP($C89,#REF!,2,0)," ")</f>
        <v xml:space="preserve"> </v>
      </c>
      <c r="E89" s="42" t="str">
        <f>IFERROR(VLOOKUP($C89,#REF!,5+VLOOKUP($C89,#REF!,7,0),0)," ")</f>
        <v xml:space="preserve"> </v>
      </c>
      <c r="F89" s="15"/>
      <c r="G89" s="43" t="str">
        <f>IFERROR(VLOOKUP($C89,#REF!,14,0)," ")</f>
        <v xml:space="preserve"> </v>
      </c>
      <c r="H89" s="43" t="str">
        <f>IFERROR(VLOOKUP($C89,#REF!,15+VLOOKUP('Customer Name'!$B$3,'Customer Name'!$B$6:$H$99,7,0),0)," ")</f>
        <v xml:space="preserve"> </v>
      </c>
      <c r="I89" s="28" t="str">
        <f t="shared" si="11"/>
        <v xml:space="preserve"> </v>
      </c>
      <c r="J89" s="66">
        <f>IFERROR(SUMIFS(#REF!,#REF!,$AE89,#REF!,1),0)</f>
        <v>0</v>
      </c>
      <c r="K89" s="66">
        <f>IFERROR(SUMIFS(#REF!,#REF!,$AE89,#REF!,1),0)</f>
        <v>0</v>
      </c>
      <c r="L89" s="66">
        <f>IFERROR(SUMIFS(#REF!,#REF!,$AE89,#REF!,1),0)</f>
        <v>0</v>
      </c>
      <c r="M89" s="66">
        <f>IFERROR(SUMIFS(#REF!,#REF!,$AE89,#REF!,1),0)</f>
        <v>0</v>
      </c>
      <c r="N89" s="66">
        <f>IFERROR(SUMIFS(#REF!,#REF!,$AE89,#REF!,1),0)</f>
        <v>0</v>
      </c>
      <c r="O89" s="66">
        <f>IFERROR(SUMIFS(#REF!,#REF!,$AE89,#REF!,1),0)</f>
        <v>0</v>
      </c>
      <c r="P89" s="66">
        <f>IFERROR(SUMIFS(#REF!,#REF!,$AE89,#REF!,1),0)</f>
        <v>0</v>
      </c>
      <c r="Q89" s="66">
        <f>IFERROR(SUMIFS(#REF!,#REF!,$AE89,#REF!,1),0)</f>
        <v>0</v>
      </c>
      <c r="R89" s="66">
        <f>IFERROR(SUMIFS(#REF!,#REF!,$AE89,#REF!,1),0)</f>
        <v>0</v>
      </c>
      <c r="S89" s="66">
        <f>IFERROR(SUMIFS(#REF!,#REF!,$AE89,#REF!,1),0)</f>
        <v>0</v>
      </c>
      <c r="T89" s="66">
        <f>IFERROR(SUMIFS(#REF!,#REF!,$AE89,#REF!,1),0)</f>
        <v>0</v>
      </c>
      <c r="U89" s="66">
        <f>IFERROR(SUMIFS(#REF!,#REF!,$AE89,#REF!,1),0)</f>
        <v>0</v>
      </c>
      <c r="V89" s="67">
        <f t="shared" si="12"/>
        <v>0</v>
      </c>
      <c r="W89" s="78" t="str">
        <f ca="1">IFERROR(IF(OFFSET(INDEX(#REF!,1,MATCH(#REF!,#REF!,0)),1,4)&gt;1,VLOOKUP($C89,#REF!,HLOOKUP(#REF!,#REF!,2,0),0),VLOOKUP($C89,#REF!,HLOOKUP(#REF!,#REF!,2,0)+1,0))," ")</f>
        <v xml:space="preserve"> </v>
      </c>
      <c r="X89" s="78" t="str">
        <f t="shared" ca="1" si="13"/>
        <v xml:space="preserve"> </v>
      </c>
      <c r="Y89" s="79" t="e">
        <f t="shared" si="14"/>
        <v>#REF!</v>
      </c>
      <c r="Z89" s="80" t="e">
        <f>IF(AND(C89&lt;&gt;" ",A90&lt;&gt;" ",C90&lt;&gt;" "),SUM($V$21:$V89)-SUM($Z$20:$Z88),IF(AND(C89&lt;&gt;" ",A90=" ",C90=" "),SUM($V$21:$V89)-SUM($Z$20:$Z88),IF(AND(C89=" ",C90=" ",A90=" ",C88&lt;&gt;" "),SUM($V$21:$V88)," ")))</f>
        <v>#REF!</v>
      </c>
      <c r="AA89" s="81" t="e">
        <f>IF(AND(C89&lt;&gt;" ",A90&lt;&gt;" ",C90&lt;&gt;" "),SUM($Y$21:$Y89)-SUM($AA$20:$AA88),IF(AND(C89&lt;&gt;" ",A90=" ",C90=" "),SUM($Y$21:$Y89)-SUM($AA$20:$AA88),IF(AND(C89=" ",C90=" ",A90=" ",C88&lt;&gt;" "),SUM($Y$21:$Y88)," ")))</f>
        <v>#REF!</v>
      </c>
      <c r="AE89" s="11" t="e">
        <f t="shared" si="15"/>
        <v>#REF!</v>
      </c>
    </row>
    <row r="90" spans="1:31" ht="60" customHeight="1">
      <c r="A90" s="40" t="str">
        <f>IFERROR(IF(VLOOKUP($C89,#REF!,9,0)=VLOOKUP($C90,#REF!,9,0)," ",VLOOKUP($C90,#REF!,9,0))," ")</f>
        <v xml:space="preserve"> </v>
      </c>
      <c r="B90" s="59" t="e">
        <f>IF(C90=" "," ",IFERROR(VLOOKUP($C90,#REF!,9,0)," "))</f>
        <v>#REF!</v>
      </c>
      <c r="C90" s="41" t="e">
        <f>#REF!</f>
        <v>#REF!</v>
      </c>
      <c r="D90" s="41" t="str">
        <f>IFERROR(VLOOKUP($C90,#REF!,2,0)," ")</f>
        <v xml:space="preserve"> </v>
      </c>
      <c r="E90" s="42" t="str">
        <f>IFERROR(VLOOKUP($C90,#REF!,5+VLOOKUP($C90,#REF!,7,0),0)," ")</f>
        <v xml:space="preserve"> </v>
      </c>
      <c r="F90" s="15"/>
      <c r="G90" s="43" t="str">
        <f>IFERROR(VLOOKUP($C90,#REF!,14,0)," ")</f>
        <v xml:space="preserve"> </v>
      </c>
      <c r="H90" s="43" t="str">
        <f>IFERROR(VLOOKUP($C90,#REF!,15+VLOOKUP('Customer Name'!$B$3,'Customer Name'!$B$6:$H$99,7,0),0)," ")</f>
        <v xml:space="preserve"> </v>
      </c>
      <c r="I90" s="28" t="str">
        <f t="shared" si="11"/>
        <v xml:space="preserve"> </v>
      </c>
      <c r="J90" s="66">
        <f>IFERROR(SUMIFS(#REF!,#REF!,$AE90,#REF!,1),0)</f>
        <v>0</v>
      </c>
      <c r="K90" s="66">
        <f>IFERROR(SUMIFS(#REF!,#REF!,$AE90,#REF!,1),0)</f>
        <v>0</v>
      </c>
      <c r="L90" s="66">
        <f>IFERROR(SUMIFS(#REF!,#REF!,$AE90,#REF!,1),0)</f>
        <v>0</v>
      </c>
      <c r="M90" s="66">
        <f>IFERROR(SUMIFS(#REF!,#REF!,$AE90,#REF!,1),0)</f>
        <v>0</v>
      </c>
      <c r="N90" s="66">
        <f>IFERROR(SUMIFS(#REF!,#REF!,$AE90,#REF!,1),0)</f>
        <v>0</v>
      </c>
      <c r="O90" s="66">
        <f>IFERROR(SUMIFS(#REF!,#REF!,$AE90,#REF!,1),0)</f>
        <v>0</v>
      </c>
      <c r="P90" s="66">
        <f>IFERROR(SUMIFS(#REF!,#REF!,$AE90,#REF!,1),0)</f>
        <v>0</v>
      </c>
      <c r="Q90" s="66">
        <f>IFERROR(SUMIFS(#REF!,#REF!,$AE90,#REF!,1),0)</f>
        <v>0</v>
      </c>
      <c r="R90" s="66">
        <f>IFERROR(SUMIFS(#REF!,#REF!,$AE90,#REF!,1),0)</f>
        <v>0</v>
      </c>
      <c r="S90" s="66">
        <f>IFERROR(SUMIFS(#REF!,#REF!,$AE90,#REF!,1),0)</f>
        <v>0</v>
      </c>
      <c r="T90" s="66">
        <f>IFERROR(SUMIFS(#REF!,#REF!,$AE90,#REF!,1),0)</f>
        <v>0</v>
      </c>
      <c r="U90" s="66">
        <f>IFERROR(SUMIFS(#REF!,#REF!,$AE90,#REF!,1),0)</f>
        <v>0</v>
      </c>
      <c r="V90" s="67">
        <f t="shared" si="12"/>
        <v>0</v>
      </c>
      <c r="W90" s="78" t="str">
        <f ca="1">IFERROR(IF(OFFSET(INDEX(#REF!,1,MATCH(#REF!,#REF!,0)),1,4)&gt;1,VLOOKUP($C90,#REF!,HLOOKUP(#REF!,#REF!,2,0),0),VLOOKUP($C90,#REF!,HLOOKUP(#REF!,#REF!,2,0)+1,0))," ")</f>
        <v xml:space="preserve"> </v>
      </c>
      <c r="X90" s="78" t="str">
        <f t="shared" ca="1" si="13"/>
        <v xml:space="preserve"> </v>
      </c>
      <c r="Y90" s="79" t="e">
        <f t="shared" si="14"/>
        <v>#REF!</v>
      </c>
      <c r="Z90" s="80" t="e">
        <f>IF(AND(C90&lt;&gt;" ",A91&lt;&gt;" ",C91&lt;&gt;" "),SUM($V$21:$V90)-SUM($Z$20:$Z89),IF(AND(C90&lt;&gt;" ",A91=" ",C91=" "),SUM($V$21:$V90)-SUM($Z$20:$Z89),IF(AND(C90=" ",C91=" ",A91=" ",C89&lt;&gt;" "),SUM($V$21:$V89)," ")))</f>
        <v>#REF!</v>
      </c>
      <c r="AA90" s="81" t="e">
        <f>IF(AND(C90&lt;&gt;" ",A91&lt;&gt;" ",C91&lt;&gt;" "),SUM($Y$21:$Y90)-SUM($AA$20:$AA89),IF(AND(C90&lt;&gt;" ",A91=" ",C91=" "),SUM($Y$21:$Y90)-SUM($AA$20:$AA89),IF(AND(C90=" ",C91=" ",A91=" ",C89&lt;&gt;" "),SUM($Y$21:$Y89)," ")))</f>
        <v>#REF!</v>
      </c>
      <c r="AE90" s="11" t="e">
        <f t="shared" si="15"/>
        <v>#REF!</v>
      </c>
    </row>
    <row r="91" spans="1:31" ht="60" customHeight="1">
      <c r="A91" s="40" t="str">
        <f>IFERROR(IF(VLOOKUP($C90,#REF!,9,0)=VLOOKUP($C91,#REF!,9,0)," ",VLOOKUP($C91,#REF!,9,0))," ")</f>
        <v xml:space="preserve"> </v>
      </c>
      <c r="B91" s="59" t="e">
        <f>IF(C91=" "," ",IFERROR(VLOOKUP($C91,#REF!,9,0)," "))</f>
        <v>#REF!</v>
      </c>
      <c r="C91" s="41" t="e">
        <f>#REF!</f>
        <v>#REF!</v>
      </c>
      <c r="D91" s="41" t="str">
        <f>IFERROR(VLOOKUP($C91,#REF!,2,0)," ")</f>
        <v xml:space="preserve"> </v>
      </c>
      <c r="E91" s="42" t="str">
        <f>IFERROR(VLOOKUP($C91,#REF!,5+VLOOKUP($C91,#REF!,7,0),0)," ")</f>
        <v xml:space="preserve"> </v>
      </c>
      <c r="F91" s="15"/>
      <c r="G91" s="43" t="str">
        <f>IFERROR(VLOOKUP($C91,#REF!,14,0)," ")</f>
        <v xml:space="preserve"> </v>
      </c>
      <c r="H91" s="43" t="str">
        <f>IFERROR(VLOOKUP($C91,#REF!,15+VLOOKUP('Customer Name'!$B$3,'Customer Name'!$B$6:$H$99,7,0),0)," ")</f>
        <v xml:space="preserve"> </v>
      </c>
      <c r="I91" s="28" t="str">
        <f t="shared" si="11"/>
        <v xml:space="preserve"> </v>
      </c>
      <c r="J91" s="66">
        <f>IFERROR(SUMIFS(#REF!,#REF!,$AE91,#REF!,1),0)</f>
        <v>0</v>
      </c>
      <c r="K91" s="66">
        <f>IFERROR(SUMIFS(#REF!,#REF!,$AE91,#REF!,1),0)</f>
        <v>0</v>
      </c>
      <c r="L91" s="66">
        <f>IFERROR(SUMIFS(#REF!,#REF!,$AE91,#REF!,1),0)</f>
        <v>0</v>
      </c>
      <c r="M91" s="66">
        <f>IFERROR(SUMIFS(#REF!,#REF!,$AE91,#REF!,1),0)</f>
        <v>0</v>
      </c>
      <c r="N91" s="66">
        <f>IFERROR(SUMIFS(#REF!,#REF!,$AE91,#REF!,1),0)</f>
        <v>0</v>
      </c>
      <c r="O91" s="66">
        <f>IFERROR(SUMIFS(#REF!,#REF!,$AE91,#REF!,1),0)</f>
        <v>0</v>
      </c>
      <c r="P91" s="66">
        <f>IFERROR(SUMIFS(#REF!,#REF!,$AE91,#REF!,1),0)</f>
        <v>0</v>
      </c>
      <c r="Q91" s="66">
        <f>IFERROR(SUMIFS(#REF!,#REF!,$AE91,#REF!,1),0)</f>
        <v>0</v>
      </c>
      <c r="R91" s="66">
        <f>IFERROR(SUMIFS(#REF!,#REF!,$AE91,#REF!,1),0)</f>
        <v>0</v>
      </c>
      <c r="S91" s="66">
        <f>IFERROR(SUMIFS(#REF!,#REF!,$AE91,#REF!,1),0)</f>
        <v>0</v>
      </c>
      <c r="T91" s="66">
        <f>IFERROR(SUMIFS(#REF!,#REF!,$AE91,#REF!,1),0)</f>
        <v>0</v>
      </c>
      <c r="U91" s="66">
        <f>IFERROR(SUMIFS(#REF!,#REF!,$AE91,#REF!,1),0)</f>
        <v>0</v>
      </c>
      <c r="V91" s="67">
        <f t="shared" si="12"/>
        <v>0</v>
      </c>
      <c r="W91" s="78" t="str">
        <f ca="1">IFERROR(IF(OFFSET(INDEX(#REF!,1,MATCH(#REF!,#REF!,0)),1,4)&gt;1,VLOOKUP($C91,#REF!,HLOOKUP(#REF!,#REF!,2,0),0),VLOOKUP($C91,#REF!,HLOOKUP(#REF!,#REF!,2,0)+1,0))," ")</f>
        <v xml:space="preserve"> </v>
      </c>
      <c r="X91" s="78" t="str">
        <f t="shared" ca="1" si="13"/>
        <v xml:space="preserve"> </v>
      </c>
      <c r="Y91" s="79" t="e">
        <f t="shared" si="14"/>
        <v>#REF!</v>
      </c>
      <c r="Z91" s="80" t="e">
        <f>IF(AND(C91&lt;&gt;" ",A92&lt;&gt;" ",C92&lt;&gt;" "),SUM($V$21:$V91)-SUM($Z$20:$Z90),IF(AND(C91&lt;&gt;" ",A92=" ",C92=" "),SUM($V$21:$V91)-SUM($Z$20:$Z90),IF(AND(C91=" ",C92=" ",A92=" ",C90&lt;&gt;" "),SUM($V$21:$V90)," ")))</f>
        <v>#REF!</v>
      </c>
      <c r="AA91" s="81" t="e">
        <f>IF(AND(C91&lt;&gt;" ",A92&lt;&gt;" ",C92&lt;&gt;" "),SUM($Y$21:$Y91)-SUM($AA$20:$AA90),IF(AND(C91&lt;&gt;" ",A92=" ",C92=" "),SUM($Y$21:$Y91)-SUM($AA$20:$AA90),IF(AND(C91=" ",C92=" ",A92=" ",C90&lt;&gt;" "),SUM($Y$21:$Y90)," ")))</f>
        <v>#REF!</v>
      </c>
      <c r="AE91" s="11" t="e">
        <f t="shared" si="15"/>
        <v>#REF!</v>
      </c>
    </row>
    <row r="92" spans="1:31" ht="60" customHeight="1">
      <c r="A92" s="40" t="str">
        <f>IFERROR(IF(VLOOKUP($C91,#REF!,9,0)=VLOOKUP($C92,#REF!,9,0)," ",VLOOKUP($C92,#REF!,9,0))," ")</f>
        <v xml:space="preserve"> </v>
      </c>
      <c r="B92" s="59" t="e">
        <f>IF(C92=" "," ",IFERROR(VLOOKUP($C92,#REF!,9,0)," "))</f>
        <v>#REF!</v>
      </c>
      <c r="C92" s="41" t="e">
        <f>#REF!</f>
        <v>#REF!</v>
      </c>
      <c r="D92" s="41" t="str">
        <f>IFERROR(VLOOKUP($C92,#REF!,2,0)," ")</f>
        <v xml:space="preserve"> </v>
      </c>
      <c r="E92" s="42" t="str">
        <f>IFERROR(VLOOKUP($C92,#REF!,5+VLOOKUP($C92,#REF!,7,0),0)," ")</f>
        <v xml:space="preserve"> </v>
      </c>
      <c r="F92" s="15"/>
      <c r="G92" s="43" t="str">
        <f>IFERROR(VLOOKUP($C92,#REF!,14,0)," ")</f>
        <v xml:space="preserve"> </v>
      </c>
      <c r="H92" s="43" t="str">
        <f>IFERROR(VLOOKUP($C92,#REF!,15+VLOOKUP('Customer Name'!$B$3,'Customer Name'!$B$6:$H$99,7,0),0)," ")</f>
        <v xml:space="preserve"> </v>
      </c>
      <c r="I92" s="28" t="str">
        <f t="shared" si="11"/>
        <v xml:space="preserve"> </v>
      </c>
      <c r="J92" s="66">
        <f>IFERROR(SUMIFS(#REF!,#REF!,$AE92,#REF!,1),0)</f>
        <v>0</v>
      </c>
      <c r="K92" s="66">
        <f>IFERROR(SUMIFS(#REF!,#REF!,$AE92,#REF!,1),0)</f>
        <v>0</v>
      </c>
      <c r="L92" s="66">
        <f>IFERROR(SUMIFS(#REF!,#REF!,$AE92,#REF!,1),0)</f>
        <v>0</v>
      </c>
      <c r="M92" s="66">
        <f>IFERROR(SUMIFS(#REF!,#REF!,$AE92,#REF!,1),0)</f>
        <v>0</v>
      </c>
      <c r="N92" s="66">
        <f>IFERROR(SUMIFS(#REF!,#REF!,$AE92,#REF!,1),0)</f>
        <v>0</v>
      </c>
      <c r="O92" s="66">
        <f>IFERROR(SUMIFS(#REF!,#REF!,$AE92,#REF!,1),0)</f>
        <v>0</v>
      </c>
      <c r="P92" s="66">
        <f>IFERROR(SUMIFS(#REF!,#REF!,$AE92,#REF!,1),0)</f>
        <v>0</v>
      </c>
      <c r="Q92" s="66">
        <f>IFERROR(SUMIFS(#REF!,#REF!,$AE92,#REF!,1),0)</f>
        <v>0</v>
      </c>
      <c r="R92" s="66">
        <f>IFERROR(SUMIFS(#REF!,#REF!,$AE92,#REF!,1),0)</f>
        <v>0</v>
      </c>
      <c r="S92" s="66">
        <f>IFERROR(SUMIFS(#REF!,#REF!,$AE92,#REF!,1),0)</f>
        <v>0</v>
      </c>
      <c r="T92" s="66">
        <f>IFERROR(SUMIFS(#REF!,#REF!,$AE92,#REF!,1),0)</f>
        <v>0</v>
      </c>
      <c r="U92" s="66">
        <f>IFERROR(SUMIFS(#REF!,#REF!,$AE92,#REF!,1),0)</f>
        <v>0</v>
      </c>
      <c r="V92" s="67">
        <f t="shared" si="12"/>
        <v>0</v>
      </c>
      <c r="W92" s="78" t="str">
        <f ca="1">IFERROR(IF(OFFSET(INDEX(#REF!,1,MATCH(#REF!,#REF!,0)),1,4)&gt;1,VLOOKUP($C92,#REF!,HLOOKUP(#REF!,#REF!,2,0),0),VLOOKUP($C92,#REF!,HLOOKUP(#REF!,#REF!,2,0)+1,0))," ")</f>
        <v xml:space="preserve"> </v>
      </c>
      <c r="X92" s="78" t="str">
        <f t="shared" ca="1" si="13"/>
        <v xml:space="preserve"> </v>
      </c>
      <c r="Y92" s="79" t="e">
        <f t="shared" si="14"/>
        <v>#REF!</v>
      </c>
      <c r="Z92" s="80" t="e">
        <f>IF(AND(C92&lt;&gt;" ",A93&lt;&gt;" ",C93&lt;&gt;" "),SUM($V$21:$V92)-SUM($Z$20:$Z91),IF(AND(C92&lt;&gt;" ",A93=" ",C93=" "),SUM($V$21:$V92)-SUM($Z$20:$Z91),IF(AND(C92=" ",C93=" ",A93=" ",C91&lt;&gt;" "),SUM($V$21:$V91)," ")))</f>
        <v>#REF!</v>
      </c>
      <c r="AA92" s="81" t="e">
        <f>IF(AND(C92&lt;&gt;" ",A93&lt;&gt;" ",C93&lt;&gt;" "),SUM($Y$21:$Y92)-SUM($AA$20:$AA91),IF(AND(C92&lt;&gt;" ",A93=" ",C93=" "),SUM($Y$21:$Y92)-SUM($AA$20:$AA91),IF(AND(C92=" ",C93=" ",A93=" ",C91&lt;&gt;" "),SUM($Y$21:$Y91)," ")))</f>
        <v>#REF!</v>
      </c>
      <c r="AE92" s="11" t="e">
        <f t="shared" si="15"/>
        <v>#REF!</v>
      </c>
    </row>
    <row r="93" spans="1:31" ht="60" customHeight="1">
      <c r="A93" s="40" t="str">
        <f>IFERROR(IF(VLOOKUP($C92,#REF!,9,0)=VLOOKUP($C93,#REF!,9,0)," ",VLOOKUP($C93,#REF!,9,0))," ")</f>
        <v xml:space="preserve"> </v>
      </c>
      <c r="B93" s="59" t="e">
        <f>IF(C93=" "," ",IFERROR(VLOOKUP($C93,#REF!,9,0)," "))</f>
        <v>#REF!</v>
      </c>
      <c r="C93" s="41" t="e">
        <f>#REF!</f>
        <v>#REF!</v>
      </c>
      <c r="D93" s="41" t="str">
        <f>IFERROR(VLOOKUP($C93,#REF!,2,0)," ")</f>
        <v xml:space="preserve"> </v>
      </c>
      <c r="E93" s="42" t="str">
        <f>IFERROR(VLOOKUP($C93,#REF!,5+VLOOKUP($C93,#REF!,7,0),0)," ")</f>
        <v xml:space="preserve"> </v>
      </c>
      <c r="F93" s="15"/>
      <c r="G93" s="43" t="str">
        <f>IFERROR(VLOOKUP($C93,#REF!,14,0)," ")</f>
        <v xml:space="preserve"> </v>
      </c>
      <c r="H93" s="43" t="str">
        <f>IFERROR(VLOOKUP($C93,#REF!,15+VLOOKUP('Customer Name'!$B$3,'Customer Name'!$B$6:$H$99,7,0),0)," ")</f>
        <v xml:space="preserve"> </v>
      </c>
      <c r="I93" s="28" t="str">
        <f t="shared" si="11"/>
        <v xml:space="preserve"> </v>
      </c>
      <c r="J93" s="66">
        <f>IFERROR(SUMIFS(#REF!,#REF!,$AE93,#REF!,1),0)</f>
        <v>0</v>
      </c>
      <c r="K93" s="66">
        <f>IFERROR(SUMIFS(#REF!,#REF!,$AE93,#REF!,1),0)</f>
        <v>0</v>
      </c>
      <c r="L93" s="66">
        <f>IFERROR(SUMIFS(#REF!,#REF!,$AE93,#REF!,1),0)</f>
        <v>0</v>
      </c>
      <c r="M93" s="66">
        <f>IFERROR(SUMIFS(#REF!,#REF!,$AE93,#REF!,1),0)</f>
        <v>0</v>
      </c>
      <c r="N93" s="66">
        <f>IFERROR(SUMIFS(#REF!,#REF!,$AE93,#REF!,1),0)</f>
        <v>0</v>
      </c>
      <c r="O93" s="66">
        <f>IFERROR(SUMIFS(#REF!,#REF!,$AE93,#REF!,1),0)</f>
        <v>0</v>
      </c>
      <c r="P93" s="66">
        <f>IFERROR(SUMIFS(#REF!,#REF!,$AE93,#REF!,1),0)</f>
        <v>0</v>
      </c>
      <c r="Q93" s="66">
        <f>IFERROR(SUMIFS(#REF!,#REF!,$AE93,#REF!,1),0)</f>
        <v>0</v>
      </c>
      <c r="R93" s="66">
        <f>IFERROR(SUMIFS(#REF!,#REF!,$AE93,#REF!,1),0)</f>
        <v>0</v>
      </c>
      <c r="S93" s="66">
        <f>IFERROR(SUMIFS(#REF!,#REF!,$AE93,#REF!,1),0)</f>
        <v>0</v>
      </c>
      <c r="T93" s="66">
        <f>IFERROR(SUMIFS(#REF!,#REF!,$AE93,#REF!,1),0)</f>
        <v>0</v>
      </c>
      <c r="U93" s="66">
        <f>IFERROR(SUMIFS(#REF!,#REF!,$AE93,#REF!,1),0)</f>
        <v>0</v>
      </c>
      <c r="V93" s="67">
        <f t="shared" si="12"/>
        <v>0</v>
      </c>
      <c r="W93" s="78" t="str">
        <f ca="1">IFERROR(IF(OFFSET(INDEX(#REF!,1,MATCH(#REF!,#REF!,0)),1,4)&gt;1,VLOOKUP($C93,#REF!,HLOOKUP(#REF!,#REF!,2,0),0),VLOOKUP($C93,#REF!,HLOOKUP(#REF!,#REF!,2,0)+1,0))," ")</f>
        <v xml:space="preserve"> </v>
      </c>
      <c r="X93" s="78" t="str">
        <f t="shared" ca="1" si="13"/>
        <v xml:space="preserve"> </v>
      </c>
      <c r="Y93" s="79" t="e">
        <f t="shared" si="14"/>
        <v>#REF!</v>
      </c>
      <c r="Z93" s="80" t="e">
        <f>IF(AND(C93&lt;&gt;" ",A94&lt;&gt;" ",C94&lt;&gt;" "),SUM($V$21:$V93)-SUM($Z$20:$Z92),IF(AND(C93&lt;&gt;" ",A94=" ",C94=" "),SUM($V$21:$V93)-SUM($Z$20:$Z92),IF(AND(C93=" ",C94=" ",A94=" ",C92&lt;&gt;" "),SUM($V$21:$V92)," ")))</f>
        <v>#REF!</v>
      </c>
      <c r="AA93" s="81" t="e">
        <f>IF(AND(C93&lt;&gt;" ",A94&lt;&gt;" ",C94&lt;&gt;" "),SUM($Y$21:$Y93)-SUM($AA$20:$AA92),IF(AND(C93&lt;&gt;" ",A94=" ",C94=" "),SUM($Y$21:$Y93)-SUM($AA$20:$AA92),IF(AND(C93=" ",C94=" ",A94=" ",C92&lt;&gt;" "),SUM($Y$21:$Y92)," ")))</f>
        <v>#REF!</v>
      </c>
      <c r="AE93" s="11" t="e">
        <f t="shared" si="15"/>
        <v>#REF!</v>
      </c>
    </row>
    <row r="94" spans="1:31" ht="60" customHeight="1">
      <c r="A94" s="40" t="str">
        <f>IFERROR(IF(VLOOKUP($C93,#REF!,9,0)=VLOOKUP($C94,#REF!,9,0)," ",VLOOKUP($C94,#REF!,9,0))," ")</f>
        <v xml:space="preserve"> </v>
      </c>
      <c r="B94" s="59" t="e">
        <f>IF(C94=" "," ",IFERROR(VLOOKUP($C94,#REF!,9,0)," "))</f>
        <v>#REF!</v>
      </c>
      <c r="C94" s="41" t="e">
        <f>#REF!</f>
        <v>#REF!</v>
      </c>
      <c r="D94" s="41" t="str">
        <f>IFERROR(VLOOKUP($C94,#REF!,2,0)," ")</f>
        <v xml:space="preserve"> </v>
      </c>
      <c r="E94" s="42" t="str">
        <f>IFERROR(VLOOKUP($C94,#REF!,5+VLOOKUP($C94,#REF!,7,0),0)," ")</f>
        <v xml:space="preserve"> </v>
      </c>
      <c r="F94" s="15"/>
      <c r="G94" s="43" t="str">
        <f>IFERROR(VLOOKUP($C94,#REF!,14,0)," ")</f>
        <v xml:space="preserve"> </v>
      </c>
      <c r="H94" s="43" t="str">
        <f>IFERROR(VLOOKUP($C94,#REF!,15+VLOOKUP('Customer Name'!$B$3,'Customer Name'!$B$6:$H$99,7,0),0)," ")</f>
        <v xml:space="preserve"> </v>
      </c>
      <c r="I94" s="28" t="str">
        <f t="shared" si="11"/>
        <v xml:space="preserve"> </v>
      </c>
      <c r="J94" s="66">
        <f>IFERROR(SUMIFS(#REF!,#REF!,$AE94,#REF!,1),0)</f>
        <v>0</v>
      </c>
      <c r="K94" s="66">
        <f>IFERROR(SUMIFS(#REF!,#REF!,$AE94,#REF!,1),0)</f>
        <v>0</v>
      </c>
      <c r="L94" s="66">
        <f>IFERROR(SUMIFS(#REF!,#REF!,$AE94,#REF!,1),0)</f>
        <v>0</v>
      </c>
      <c r="M94" s="66">
        <f>IFERROR(SUMIFS(#REF!,#REF!,$AE94,#REF!,1),0)</f>
        <v>0</v>
      </c>
      <c r="N94" s="66">
        <f>IFERROR(SUMIFS(#REF!,#REF!,$AE94,#REF!,1),0)</f>
        <v>0</v>
      </c>
      <c r="O94" s="66">
        <f>IFERROR(SUMIFS(#REF!,#REF!,$AE94,#REF!,1),0)</f>
        <v>0</v>
      </c>
      <c r="P94" s="66">
        <f>IFERROR(SUMIFS(#REF!,#REF!,$AE94,#REF!,1),0)</f>
        <v>0</v>
      </c>
      <c r="Q94" s="66">
        <f>IFERROR(SUMIFS(#REF!,#REF!,$AE94,#REF!,1),0)</f>
        <v>0</v>
      </c>
      <c r="R94" s="66">
        <f>IFERROR(SUMIFS(#REF!,#REF!,$AE94,#REF!,1),0)</f>
        <v>0</v>
      </c>
      <c r="S94" s="66">
        <f>IFERROR(SUMIFS(#REF!,#REF!,$AE94,#REF!,1),0)</f>
        <v>0</v>
      </c>
      <c r="T94" s="66">
        <f>IFERROR(SUMIFS(#REF!,#REF!,$AE94,#REF!,1),0)</f>
        <v>0</v>
      </c>
      <c r="U94" s="66">
        <f>IFERROR(SUMIFS(#REF!,#REF!,$AE94,#REF!,1),0)</f>
        <v>0</v>
      </c>
      <c r="V94" s="67">
        <f t="shared" si="12"/>
        <v>0</v>
      </c>
      <c r="W94" s="78" t="str">
        <f ca="1">IFERROR(IF(OFFSET(INDEX(#REF!,1,MATCH(#REF!,#REF!,0)),1,4)&gt;1,VLOOKUP($C94,#REF!,HLOOKUP(#REF!,#REF!,2,0),0),VLOOKUP($C94,#REF!,HLOOKUP(#REF!,#REF!,2,0)+1,0))," ")</f>
        <v xml:space="preserve"> </v>
      </c>
      <c r="X94" s="78" t="str">
        <f t="shared" ca="1" si="13"/>
        <v xml:space="preserve"> </v>
      </c>
      <c r="Y94" s="79" t="e">
        <f t="shared" si="14"/>
        <v>#REF!</v>
      </c>
      <c r="Z94" s="80" t="e">
        <f>IF(AND(C94&lt;&gt;" ",A95&lt;&gt;" ",C95&lt;&gt;" "),SUM($V$21:$V94)-SUM($Z$20:$Z93),IF(AND(C94&lt;&gt;" ",A95=" ",C95=" "),SUM($V$21:$V94)-SUM($Z$20:$Z93),IF(AND(C94=" ",C95=" ",A95=" ",C93&lt;&gt;" "),SUM($V$21:$V93)," ")))</f>
        <v>#REF!</v>
      </c>
      <c r="AA94" s="81" t="e">
        <f>IF(AND(C94&lt;&gt;" ",A95&lt;&gt;" ",C95&lt;&gt;" "),SUM($Y$21:$Y94)-SUM($AA$20:$AA93),IF(AND(C94&lt;&gt;" ",A95=" ",C95=" "),SUM($Y$21:$Y94)-SUM($AA$20:$AA93),IF(AND(C94=" ",C95=" ",A95=" ",C93&lt;&gt;" "),SUM($Y$21:$Y93)," ")))</f>
        <v>#REF!</v>
      </c>
      <c r="AE94" s="11" t="e">
        <f t="shared" si="15"/>
        <v>#REF!</v>
      </c>
    </row>
    <row r="95" spans="1:31" ht="60" customHeight="1">
      <c r="A95" s="40" t="str">
        <f>IFERROR(IF(VLOOKUP($C94,#REF!,9,0)=VLOOKUP($C95,#REF!,9,0)," ",VLOOKUP($C95,#REF!,9,0))," ")</f>
        <v xml:space="preserve"> </v>
      </c>
      <c r="B95" s="59" t="e">
        <f>IF(C95=" "," ",IFERROR(VLOOKUP($C95,#REF!,9,0)," "))</f>
        <v>#REF!</v>
      </c>
      <c r="C95" s="41" t="e">
        <f>#REF!</f>
        <v>#REF!</v>
      </c>
      <c r="D95" s="41" t="str">
        <f>IFERROR(VLOOKUP($C95,#REF!,2,0)," ")</f>
        <v xml:space="preserve"> </v>
      </c>
      <c r="E95" s="42" t="str">
        <f>IFERROR(VLOOKUP($C95,#REF!,5+VLOOKUP($C95,#REF!,7,0),0)," ")</f>
        <v xml:space="preserve"> </v>
      </c>
      <c r="F95" s="15"/>
      <c r="G95" s="43" t="str">
        <f>IFERROR(VLOOKUP($C95,#REF!,14,0)," ")</f>
        <v xml:space="preserve"> </v>
      </c>
      <c r="H95" s="43" t="str">
        <f>IFERROR(VLOOKUP($C95,#REF!,15+VLOOKUP('Customer Name'!$B$3,'Customer Name'!$B$6:$H$99,7,0),0)," ")</f>
        <v xml:space="preserve"> </v>
      </c>
      <c r="I95" s="28" t="str">
        <f t="shared" si="11"/>
        <v xml:space="preserve"> </v>
      </c>
      <c r="J95" s="66">
        <f>IFERROR(SUMIFS(#REF!,#REF!,$AE95,#REF!,1),0)</f>
        <v>0</v>
      </c>
      <c r="K95" s="66">
        <f>IFERROR(SUMIFS(#REF!,#REF!,$AE95,#REF!,1),0)</f>
        <v>0</v>
      </c>
      <c r="L95" s="66">
        <f>IFERROR(SUMIFS(#REF!,#REF!,$AE95,#REF!,1),0)</f>
        <v>0</v>
      </c>
      <c r="M95" s="66">
        <f>IFERROR(SUMIFS(#REF!,#REF!,$AE95,#REF!,1),0)</f>
        <v>0</v>
      </c>
      <c r="N95" s="66">
        <f>IFERROR(SUMIFS(#REF!,#REF!,$AE95,#REF!,1),0)</f>
        <v>0</v>
      </c>
      <c r="O95" s="66">
        <f>IFERROR(SUMIFS(#REF!,#REF!,$AE95,#REF!,1),0)</f>
        <v>0</v>
      </c>
      <c r="P95" s="66">
        <f>IFERROR(SUMIFS(#REF!,#REF!,$AE95,#REF!,1),0)</f>
        <v>0</v>
      </c>
      <c r="Q95" s="66">
        <f>IFERROR(SUMIFS(#REF!,#REF!,$AE95,#REF!,1),0)</f>
        <v>0</v>
      </c>
      <c r="R95" s="66">
        <f>IFERROR(SUMIFS(#REF!,#REF!,$AE95,#REF!,1),0)</f>
        <v>0</v>
      </c>
      <c r="S95" s="66">
        <f>IFERROR(SUMIFS(#REF!,#REF!,$AE95,#REF!,1),0)</f>
        <v>0</v>
      </c>
      <c r="T95" s="66">
        <f>IFERROR(SUMIFS(#REF!,#REF!,$AE95,#REF!,1),0)</f>
        <v>0</v>
      </c>
      <c r="U95" s="66">
        <f>IFERROR(SUMIFS(#REF!,#REF!,$AE95,#REF!,1),0)</f>
        <v>0</v>
      </c>
      <c r="V95" s="67">
        <f t="shared" si="12"/>
        <v>0</v>
      </c>
      <c r="W95" s="78" t="str">
        <f ca="1">IFERROR(IF(OFFSET(INDEX(#REF!,1,MATCH(#REF!,#REF!,0)),1,4)&gt;1,VLOOKUP($C95,#REF!,HLOOKUP(#REF!,#REF!,2,0),0),VLOOKUP($C95,#REF!,HLOOKUP(#REF!,#REF!,2,0)+1,0))," ")</f>
        <v xml:space="preserve"> </v>
      </c>
      <c r="X95" s="78" t="str">
        <f t="shared" ca="1" si="13"/>
        <v xml:space="preserve"> </v>
      </c>
      <c r="Y95" s="79" t="e">
        <f t="shared" si="14"/>
        <v>#REF!</v>
      </c>
      <c r="Z95" s="80" t="e">
        <f>IF(AND(C95&lt;&gt;" ",A96&lt;&gt;" ",C96&lt;&gt;" "),SUM($V$21:$V95)-SUM($Z$20:$Z94),IF(AND(C95&lt;&gt;" ",A96=" ",C96=" "),SUM($V$21:$V95)-SUM($Z$20:$Z94),IF(AND(C95=" ",C96=" ",A96=" ",C94&lt;&gt;" "),SUM($V$21:$V94)," ")))</f>
        <v>#REF!</v>
      </c>
      <c r="AA95" s="81" t="e">
        <f>IF(AND(C95&lt;&gt;" ",A96&lt;&gt;" ",C96&lt;&gt;" "),SUM($Y$21:$Y95)-SUM($AA$20:$AA94),IF(AND(C95&lt;&gt;" ",A96=" ",C96=" "),SUM($Y$21:$Y95)-SUM($AA$20:$AA94),IF(AND(C95=" ",C96=" ",A96=" ",C94&lt;&gt;" "),SUM($Y$21:$Y94)," ")))</f>
        <v>#REF!</v>
      </c>
      <c r="AE95" s="11" t="e">
        <f t="shared" si="15"/>
        <v>#REF!</v>
      </c>
    </row>
    <row r="96" spans="1:31" ht="60" customHeight="1">
      <c r="A96" s="40" t="str">
        <f>IFERROR(IF(VLOOKUP($C95,#REF!,9,0)=VLOOKUP($C96,#REF!,9,0)," ",VLOOKUP($C96,#REF!,9,0))," ")</f>
        <v xml:space="preserve"> </v>
      </c>
      <c r="B96" s="59" t="e">
        <f>IF(C96=" "," ",IFERROR(VLOOKUP($C96,#REF!,9,0)," "))</f>
        <v>#REF!</v>
      </c>
      <c r="C96" s="41" t="e">
        <f>#REF!</f>
        <v>#REF!</v>
      </c>
      <c r="D96" s="41" t="str">
        <f>IFERROR(VLOOKUP($C96,#REF!,2,0)," ")</f>
        <v xml:space="preserve"> </v>
      </c>
      <c r="E96" s="42" t="str">
        <f>IFERROR(VLOOKUP($C96,#REF!,5+VLOOKUP($C96,#REF!,7,0),0)," ")</f>
        <v xml:space="preserve"> </v>
      </c>
      <c r="F96" s="15"/>
      <c r="G96" s="43" t="str">
        <f>IFERROR(VLOOKUP($C96,#REF!,14,0)," ")</f>
        <v xml:space="preserve"> </v>
      </c>
      <c r="H96" s="43" t="str">
        <f>IFERROR(VLOOKUP($C96,#REF!,15+VLOOKUP('Customer Name'!$B$3,'Customer Name'!$B$6:$H$99,7,0),0)," ")</f>
        <v xml:space="preserve"> </v>
      </c>
      <c r="I96" s="28" t="str">
        <f t="shared" si="11"/>
        <v xml:space="preserve"> </v>
      </c>
      <c r="J96" s="66">
        <f>IFERROR(SUMIFS(#REF!,#REF!,$AE96,#REF!,1),0)</f>
        <v>0</v>
      </c>
      <c r="K96" s="66">
        <f>IFERROR(SUMIFS(#REF!,#REF!,$AE96,#REF!,1),0)</f>
        <v>0</v>
      </c>
      <c r="L96" s="66">
        <f>IFERROR(SUMIFS(#REF!,#REF!,$AE96,#REF!,1),0)</f>
        <v>0</v>
      </c>
      <c r="M96" s="66">
        <f>IFERROR(SUMIFS(#REF!,#REF!,$AE96,#REF!,1),0)</f>
        <v>0</v>
      </c>
      <c r="N96" s="66">
        <f>IFERROR(SUMIFS(#REF!,#REF!,$AE96,#REF!,1),0)</f>
        <v>0</v>
      </c>
      <c r="O96" s="66">
        <f>IFERROR(SUMIFS(#REF!,#REF!,$AE96,#REF!,1),0)</f>
        <v>0</v>
      </c>
      <c r="P96" s="66">
        <f>IFERROR(SUMIFS(#REF!,#REF!,$AE96,#REF!,1),0)</f>
        <v>0</v>
      </c>
      <c r="Q96" s="66">
        <f>IFERROR(SUMIFS(#REF!,#REF!,$AE96,#REF!,1),0)</f>
        <v>0</v>
      </c>
      <c r="R96" s="66">
        <f>IFERROR(SUMIFS(#REF!,#REF!,$AE96,#REF!,1),0)</f>
        <v>0</v>
      </c>
      <c r="S96" s="66">
        <f>IFERROR(SUMIFS(#REF!,#REF!,$AE96,#REF!,1),0)</f>
        <v>0</v>
      </c>
      <c r="T96" s="66">
        <f>IFERROR(SUMIFS(#REF!,#REF!,$AE96,#REF!,1),0)</f>
        <v>0</v>
      </c>
      <c r="U96" s="66">
        <f>IFERROR(SUMIFS(#REF!,#REF!,$AE96,#REF!,1),0)</f>
        <v>0</v>
      </c>
      <c r="V96" s="67">
        <f t="shared" si="12"/>
        <v>0</v>
      </c>
      <c r="W96" s="78" t="str">
        <f ca="1">IFERROR(IF(OFFSET(INDEX(#REF!,1,MATCH(#REF!,#REF!,0)),1,4)&gt;1,VLOOKUP($C96,#REF!,HLOOKUP(#REF!,#REF!,2,0),0),VLOOKUP($C96,#REF!,HLOOKUP(#REF!,#REF!,2,0)+1,0))," ")</f>
        <v xml:space="preserve"> </v>
      </c>
      <c r="X96" s="78" t="str">
        <f t="shared" ca="1" si="13"/>
        <v xml:space="preserve"> </v>
      </c>
      <c r="Y96" s="79" t="e">
        <f t="shared" si="14"/>
        <v>#REF!</v>
      </c>
      <c r="Z96" s="80" t="e">
        <f>IF(AND(C96&lt;&gt;" ",A97&lt;&gt;" ",C97&lt;&gt;" "),SUM($V$21:$V96)-SUM($Z$20:$Z95),IF(AND(C96&lt;&gt;" ",A97=" ",C97=" "),SUM($V$21:$V96)-SUM($Z$20:$Z95),IF(AND(C96=" ",C97=" ",A97=" ",C95&lt;&gt;" "),SUM($V$21:$V95)," ")))</f>
        <v>#REF!</v>
      </c>
      <c r="AA96" s="81" t="e">
        <f>IF(AND(C96&lt;&gt;" ",A97&lt;&gt;" ",C97&lt;&gt;" "),SUM($Y$21:$Y96)-SUM($AA$20:$AA95),IF(AND(C96&lt;&gt;" ",A97=" ",C97=" "),SUM($Y$21:$Y96)-SUM($AA$20:$AA95),IF(AND(C96=" ",C97=" ",A97=" ",C95&lt;&gt;" "),SUM($Y$21:$Y95)," ")))</f>
        <v>#REF!</v>
      </c>
      <c r="AE96" s="11" t="e">
        <f t="shared" si="15"/>
        <v>#REF!</v>
      </c>
    </row>
    <row r="97" spans="1:31" ht="60" customHeight="1">
      <c r="A97" s="40" t="str">
        <f>IFERROR(IF(VLOOKUP($C96,#REF!,9,0)=VLOOKUP($C97,#REF!,9,0)," ",VLOOKUP($C97,#REF!,9,0))," ")</f>
        <v xml:space="preserve"> </v>
      </c>
      <c r="B97" s="59" t="e">
        <f>IF(C97=" "," ",IFERROR(VLOOKUP($C97,#REF!,9,0)," "))</f>
        <v>#REF!</v>
      </c>
      <c r="C97" s="41" t="e">
        <f>#REF!</f>
        <v>#REF!</v>
      </c>
      <c r="D97" s="41" t="str">
        <f>IFERROR(VLOOKUP($C97,#REF!,2,0)," ")</f>
        <v xml:space="preserve"> </v>
      </c>
      <c r="E97" s="42" t="str">
        <f>IFERROR(VLOOKUP($C97,#REF!,5+VLOOKUP($C97,#REF!,7,0),0)," ")</f>
        <v xml:space="preserve"> </v>
      </c>
      <c r="F97" s="15"/>
      <c r="G97" s="43" t="str">
        <f>IFERROR(VLOOKUP($C97,#REF!,14,0)," ")</f>
        <v xml:space="preserve"> </v>
      </c>
      <c r="H97" s="43" t="str">
        <f>IFERROR(VLOOKUP($C97,#REF!,15+VLOOKUP('Customer Name'!$B$3,'Customer Name'!$B$6:$H$99,7,0),0)," ")</f>
        <v xml:space="preserve"> </v>
      </c>
      <c r="I97" s="28" t="str">
        <f t="shared" si="11"/>
        <v xml:space="preserve"> </v>
      </c>
      <c r="J97" s="66">
        <f>IFERROR(SUMIFS(#REF!,#REF!,$AE97,#REF!,1),0)</f>
        <v>0</v>
      </c>
      <c r="K97" s="66">
        <f>IFERROR(SUMIFS(#REF!,#REF!,$AE97,#REF!,1),0)</f>
        <v>0</v>
      </c>
      <c r="L97" s="66">
        <f>IFERROR(SUMIFS(#REF!,#REF!,$AE97,#REF!,1),0)</f>
        <v>0</v>
      </c>
      <c r="M97" s="66">
        <f>IFERROR(SUMIFS(#REF!,#REF!,$AE97,#REF!,1),0)</f>
        <v>0</v>
      </c>
      <c r="N97" s="66">
        <f>IFERROR(SUMIFS(#REF!,#REF!,$AE97,#REF!,1),0)</f>
        <v>0</v>
      </c>
      <c r="O97" s="66">
        <f>IFERROR(SUMIFS(#REF!,#REF!,$AE97,#REF!,1),0)</f>
        <v>0</v>
      </c>
      <c r="P97" s="66">
        <f>IFERROR(SUMIFS(#REF!,#REF!,$AE97,#REF!,1),0)</f>
        <v>0</v>
      </c>
      <c r="Q97" s="66">
        <f>IFERROR(SUMIFS(#REF!,#REF!,$AE97,#REF!,1),0)</f>
        <v>0</v>
      </c>
      <c r="R97" s="66">
        <f>IFERROR(SUMIFS(#REF!,#REF!,$AE97,#REF!,1),0)</f>
        <v>0</v>
      </c>
      <c r="S97" s="66">
        <f>IFERROR(SUMIFS(#REF!,#REF!,$AE97,#REF!,1),0)</f>
        <v>0</v>
      </c>
      <c r="T97" s="66">
        <f>IFERROR(SUMIFS(#REF!,#REF!,$AE97,#REF!,1),0)</f>
        <v>0</v>
      </c>
      <c r="U97" s="66">
        <f>IFERROR(SUMIFS(#REF!,#REF!,$AE97,#REF!,1),0)</f>
        <v>0</v>
      </c>
      <c r="V97" s="67">
        <f t="shared" si="12"/>
        <v>0</v>
      </c>
      <c r="W97" s="78" t="str">
        <f ca="1">IFERROR(IF(OFFSET(INDEX(#REF!,1,MATCH(#REF!,#REF!,0)),1,4)&gt;1,VLOOKUP($C97,#REF!,HLOOKUP(#REF!,#REF!,2,0),0),VLOOKUP($C97,#REF!,HLOOKUP(#REF!,#REF!,2,0)+1,0))," ")</f>
        <v xml:space="preserve"> </v>
      </c>
      <c r="X97" s="78" t="str">
        <f t="shared" ca="1" si="13"/>
        <v xml:space="preserve"> </v>
      </c>
      <c r="Y97" s="79" t="e">
        <f t="shared" si="14"/>
        <v>#REF!</v>
      </c>
      <c r="Z97" s="80" t="e">
        <f>IF(AND(C97&lt;&gt;" ",A98&lt;&gt;" ",C98&lt;&gt;" "),SUM($V$21:$V97)-SUM($Z$20:$Z96),IF(AND(C97&lt;&gt;" ",A98=" ",C98=" "),SUM($V$21:$V97)-SUM($Z$20:$Z96),IF(AND(C97=" ",C98=" ",A98=" ",C96&lt;&gt;" "),SUM($V$21:$V96)," ")))</f>
        <v>#REF!</v>
      </c>
      <c r="AA97" s="81" t="e">
        <f>IF(AND(C97&lt;&gt;" ",A98&lt;&gt;" ",C98&lt;&gt;" "),SUM($Y$21:$Y97)-SUM($AA$20:$AA96),IF(AND(C97&lt;&gt;" ",A98=" ",C98=" "),SUM($Y$21:$Y97)-SUM($AA$20:$AA96),IF(AND(C97=" ",C98=" ",A98=" ",C96&lt;&gt;" "),SUM($Y$21:$Y96)," ")))</f>
        <v>#REF!</v>
      </c>
      <c r="AE97" s="11" t="e">
        <f t="shared" si="15"/>
        <v>#REF!</v>
      </c>
    </row>
    <row r="98" spans="1:31" ht="60" customHeight="1">
      <c r="A98" s="40" t="str">
        <f>IFERROR(IF(VLOOKUP($C97,#REF!,9,0)=VLOOKUP($C98,#REF!,9,0)," ",VLOOKUP($C98,#REF!,9,0))," ")</f>
        <v xml:space="preserve"> </v>
      </c>
      <c r="B98" s="59" t="e">
        <f>IF(C98=" "," ",IFERROR(VLOOKUP($C98,#REF!,9,0)," "))</f>
        <v>#REF!</v>
      </c>
      <c r="C98" s="41" t="e">
        <f>#REF!</f>
        <v>#REF!</v>
      </c>
      <c r="D98" s="41" t="str">
        <f>IFERROR(VLOOKUP($C98,#REF!,2,0)," ")</f>
        <v xml:space="preserve"> </v>
      </c>
      <c r="E98" s="42" t="str">
        <f>IFERROR(VLOOKUP($C98,#REF!,5+VLOOKUP($C98,#REF!,7,0),0)," ")</f>
        <v xml:space="preserve"> </v>
      </c>
      <c r="F98" s="15"/>
      <c r="G98" s="43" t="str">
        <f>IFERROR(VLOOKUP($C98,#REF!,14,0)," ")</f>
        <v xml:space="preserve"> </v>
      </c>
      <c r="H98" s="43" t="str">
        <f>IFERROR(VLOOKUP($C98,#REF!,15+VLOOKUP('Customer Name'!$B$3,'Customer Name'!$B$6:$H$99,7,0),0)," ")</f>
        <v xml:space="preserve"> </v>
      </c>
      <c r="I98" s="28" t="str">
        <f t="shared" si="11"/>
        <v xml:space="preserve"> </v>
      </c>
      <c r="J98" s="66">
        <f>IFERROR(SUMIFS(#REF!,#REF!,$AE98,#REF!,1),0)</f>
        <v>0</v>
      </c>
      <c r="K98" s="66">
        <f>IFERROR(SUMIFS(#REF!,#REF!,$AE98,#REF!,1),0)</f>
        <v>0</v>
      </c>
      <c r="L98" s="66">
        <f>IFERROR(SUMIFS(#REF!,#REF!,$AE98,#REF!,1),0)</f>
        <v>0</v>
      </c>
      <c r="M98" s="66">
        <f>IFERROR(SUMIFS(#REF!,#REF!,$AE98,#REF!,1),0)</f>
        <v>0</v>
      </c>
      <c r="N98" s="66">
        <f>IFERROR(SUMIFS(#REF!,#REF!,$AE98,#REF!,1),0)</f>
        <v>0</v>
      </c>
      <c r="O98" s="66">
        <f>IFERROR(SUMIFS(#REF!,#REF!,$AE98,#REF!,1),0)</f>
        <v>0</v>
      </c>
      <c r="P98" s="66">
        <f>IFERROR(SUMIFS(#REF!,#REF!,$AE98,#REF!,1),0)</f>
        <v>0</v>
      </c>
      <c r="Q98" s="66">
        <f>IFERROR(SUMIFS(#REF!,#REF!,$AE98,#REF!,1),0)</f>
        <v>0</v>
      </c>
      <c r="R98" s="66">
        <f>IFERROR(SUMIFS(#REF!,#REF!,$AE98,#REF!,1),0)</f>
        <v>0</v>
      </c>
      <c r="S98" s="66">
        <f>IFERROR(SUMIFS(#REF!,#REF!,$AE98,#REF!,1),0)</f>
        <v>0</v>
      </c>
      <c r="T98" s="66">
        <f>IFERROR(SUMIFS(#REF!,#REF!,$AE98,#REF!,1),0)</f>
        <v>0</v>
      </c>
      <c r="U98" s="66">
        <f>IFERROR(SUMIFS(#REF!,#REF!,$AE98,#REF!,1),0)</f>
        <v>0</v>
      </c>
      <c r="V98" s="67">
        <f t="shared" si="12"/>
        <v>0</v>
      </c>
      <c r="W98" s="78" t="str">
        <f ca="1">IFERROR(IF(OFFSET(INDEX(#REF!,1,MATCH(#REF!,#REF!,0)),1,4)&gt;1,VLOOKUP($C98,#REF!,HLOOKUP(#REF!,#REF!,2,0),0),VLOOKUP($C98,#REF!,HLOOKUP(#REF!,#REF!,2,0)+1,0))," ")</f>
        <v xml:space="preserve"> </v>
      </c>
      <c r="X98" s="78" t="str">
        <f t="shared" ca="1" si="13"/>
        <v xml:space="preserve"> </v>
      </c>
      <c r="Y98" s="79" t="e">
        <f t="shared" si="14"/>
        <v>#REF!</v>
      </c>
      <c r="Z98" s="80" t="e">
        <f>IF(AND(C98&lt;&gt;" ",A99&lt;&gt;" ",C99&lt;&gt;" "),SUM($V$21:$V98)-SUM($Z$20:$Z97),IF(AND(C98&lt;&gt;" ",A99=" ",C99=" "),SUM($V$21:$V98)-SUM($Z$20:$Z97),IF(AND(C98=" ",C99=" ",A99=" ",C97&lt;&gt;" "),SUM($V$21:$V97)," ")))</f>
        <v>#REF!</v>
      </c>
      <c r="AA98" s="81" t="e">
        <f>IF(AND(C98&lt;&gt;" ",A99&lt;&gt;" ",C99&lt;&gt;" "),SUM($Y$21:$Y98)-SUM($AA$20:$AA97),IF(AND(C98&lt;&gt;" ",A99=" ",C99=" "),SUM($Y$21:$Y98)-SUM($AA$20:$AA97),IF(AND(C98=" ",C99=" ",A99=" ",C97&lt;&gt;" "),SUM($Y$21:$Y97)," ")))</f>
        <v>#REF!</v>
      </c>
      <c r="AE98" s="11" t="e">
        <f t="shared" si="15"/>
        <v>#REF!</v>
      </c>
    </row>
    <row r="99" spans="1:31" ht="60" customHeight="1">
      <c r="A99" s="40" t="str">
        <f>IFERROR(IF(VLOOKUP($C98,#REF!,9,0)=VLOOKUP($C99,#REF!,9,0)," ",VLOOKUP($C99,#REF!,9,0))," ")</f>
        <v xml:space="preserve"> </v>
      </c>
      <c r="B99" s="59" t="e">
        <f>IF(C99=" "," ",IFERROR(VLOOKUP($C99,#REF!,9,0)," "))</f>
        <v>#REF!</v>
      </c>
      <c r="C99" s="41" t="e">
        <f>#REF!</f>
        <v>#REF!</v>
      </c>
      <c r="D99" s="41" t="str">
        <f>IFERROR(VLOOKUP($C99,#REF!,2,0)," ")</f>
        <v xml:space="preserve"> </v>
      </c>
      <c r="E99" s="42" t="str">
        <f>IFERROR(VLOOKUP($C99,#REF!,5+VLOOKUP($C99,#REF!,7,0),0)," ")</f>
        <v xml:space="preserve"> </v>
      </c>
      <c r="F99" s="15"/>
      <c r="G99" s="43" t="str">
        <f>IFERROR(VLOOKUP($C99,#REF!,14,0)," ")</f>
        <v xml:space="preserve"> </v>
      </c>
      <c r="H99" s="43" t="str">
        <f>IFERROR(VLOOKUP($C99,#REF!,15+VLOOKUP('Customer Name'!$B$3,'Customer Name'!$B$6:$H$99,7,0),0)," ")</f>
        <v xml:space="preserve"> </v>
      </c>
      <c r="I99" s="28" t="str">
        <f t="shared" si="11"/>
        <v xml:space="preserve"> </v>
      </c>
      <c r="J99" s="66">
        <f>IFERROR(SUMIFS(#REF!,#REF!,$AE99,#REF!,1),0)</f>
        <v>0</v>
      </c>
      <c r="K99" s="66">
        <f>IFERROR(SUMIFS(#REF!,#REF!,$AE99,#REF!,1),0)</f>
        <v>0</v>
      </c>
      <c r="L99" s="66">
        <f>IFERROR(SUMIFS(#REF!,#REF!,$AE99,#REF!,1),0)</f>
        <v>0</v>
      </c>
      <c r="M99" s="66">
        <f>IFERROR(SUMIFS(#REF!,#REF!,$AE99,#REF!,1),0)</f>
        <v>0</v>
      </c>
      <c r="N99" s="66">
        <f>IFERROR(SUMIFS(#REF!,#REF!,$AE99,#REF!,1),0)</f>
        <v>0</v>
      </c>
      <c r="O99" s="66">
        <f>IFERROR(SUMIFS(#REF!,#REF!,$AE99,#REF!,1),0)</f>
        <v>0</v>
      </c>
      <c r="P99" s="66">
        <f>IFERROR(SUMIFS(#REF!,#REF!,$AE99,#REF!,1),0)</f>
        <v>0</v>
      </c>
      <c r="Q99" s="66">
        <f>IFERROR(SUMIFS(#REF!,#REF!,$AE99,#REF!,1),0)</f>
        <v>0</v>
      </c>
      <c r="R99" s="66">
        <f>IFERROR(SUMIFS(#REF!,#REF!,$AE99,#REF!,1),0)</f>
        <v>0</v>
      </c>
      <c r="S99" s="66">
        <f>IFERROR(SUMIFS(#REF!,#REF!,$AE99,#REF!,1),0)</f>
        <v>0</v>
      </c>
      <c r="T99" s="66">
        <f>IFERROR(SUMIFS(#REF!,#REF!,$AE99,#REF!,1),0)</f>
        <v>0</v>
      </c>
      <c r="U99" s="66">
        <f>IFERROR(SUMIFS(#REF!,#REF!,$AE99,#REF!,1),0)</f>
        <v>0</v>
      </c>
      <c r="V99" s="67">
        <f t="shared" si="12"/>
        <v>0</v>
      </c>
      <c r="W99" s="78" t="str">
        <f ca="1">IFERROR(IF(OFFSET(INDEX(#REF!,1,MATCH(#REF!,#REF!,0)),1,4)&gt;1,VLOOKUP($C99,#REF!,HLOOKUP(#REF!,#REF!,2,0),0),VLOOKUP($C99,#REF!,HLOOKUP(#REF!,#REF!,2,0)+1,0))," ")</f>
        <v xml:space="preserve"> </v>
      </c>
      <c r="X99" s="78" t="str">
        <f t="shared" ca="1" si="13"/>
        <v xml:space="preserve"> </v>
      </c>
      <c r="Y99" s="79" t="e">
        <f t="shared" si="14"/>
        <v>#REF!</v>
      </c>
      <c r="Z99" s="80" t="e">
        <f>IF(AND(C99&lt;&gt;" ",A100&lt;&gt;" ",C100&lt;&gt;" "),SUM($V$21:$V99)-SUM($Z$20:$Z98),IF(AND(C99&lt;&gt;" ",A100=" ",C100=" "),SUM($V$21:$V99)-SUM($Z$20:$Z98),IF(AND(C99=" ",C100=" ",A100=" ",C98&lt;&gt;" "),SUM($V$21:$V98)," ")))</f>
        <v>#REF!</v>
      </c>
      <c r="AA99" s="81" t="e">
        <f>IF(AND(C99&lt;&gt;" ",A100&lt;&gt;" ",C100&lt;&gt;" "),SUM($Y$21:$Y99)-SUM($AA$20:$AA98),IF(AND(C99&lt;&gt;" ",A100=" ",C100=" "),SUM($Y$21:$Y99)-SUM($AA$20:$AA98),IF(AND(C99=" ",C100=" ",A100=" ",C98&lt;&gt;" "),SUM($Y$21:$Y98)," ")))</f>
        <v>#REF!</v>
      </c>
      <c r="AE99" s="11" t="e">
        <f t="shared" si="15"/>
        <v>#REF!</v>
      </c>
    </row>
    <row r="100" spans="1:31" ht="60" customHeight="1">
      <c r="A100" s="40" t="str">
        <f>IFERROR(IF(VLOOKUP($C99,#REF!,9,0)=VLOOKUP($C100,#REF!,9,0)," ",VLOOKUP($C100,#REF!,9,0))," ")</f>
        <v xml:space="preserve"> </v>
      </c>
      <c r="B100" s="59" t="e">
        <f>IF(C100=" "," ",IFERROR(VLOOKUP($C100,#REF!,9,0)," "))</f>
        <v>#REF!</v>
      </c>
      <c r="C100" s="41" t="e">
        <f>#REF!</f>
        <v>#REF!</v>
      </c>
      <c r="D100" s="41" t="str">
        <f>IFERROR(VLOOKUP($C100,#REF!,2,0)," ")</f>
        <v xml:space="preserve"> </v>
      </c>
      <c r="E100" s="42" t="str">
        <f>IFERROR(VLOOKUP($C100,#REF!,5+VLOOKUP($C100,#REF!,7,0),0)," ")</f>
        <v xml:space="preserve"> </v>
      </c>
      <c r="F100" s="15"/>
      <c r="G100" s="43" t="str">
        <f>IFERROR(VLOOKUP($C100,#REF!,14,0)," ")</f>
        <v xml:space="preserve"> </v>
      </c>
      <c r="H100" s="43" t="str">
        <f>IFERROR(VLOOKUP($C100,#REF!,15+VLOOKUP('Customer Name'!$B$3,'Customer Name'!$B$6:$H$99,7,0),0)," ")</f>
        <v xml:space="preserve"> </v>
      </c>
      <c r="I100" s="28" t="str">
        <f t="shared" si="11"/>
        <v xml:space="preserve"> </v>
      </c>
      <c r="J100" s="66">
        <f>IFERROR(SUMIFS(#REF!,#REF!,$AE100,#REF!,1),0)</f>
        <v>0</v>
      </c>
      <c r="K100" s="66">
        <f>IFERROR(SUMIFS(#REF!,#REF!,$AE100,#REF!,1),0)</f>
        <v>0</v>
      </c>
      <c r="L100" s="66">
        <f>IFERROR(SUMIFS(#REF!,#REF!,$AE100,#REF!,1),0)</f>
        <v>0</v>
      </c>
      <c r="M100" s="66">
        <f>IFERROR(SUMIFS(#REF!,#REF!,$AE100,#REF!,1),0)</f>
        <v>0</v>
      </c>
      <c r="N100" s="66">
        <f>IFERROR(SUMIFS(#REF!,#REF!,$AE100,#REF!,1),0)</f>
        <v>0</v>
      </c>
      <c r="O100" s="66">
        <f>IFERROR(SUMIFS(#REF!,#REF!,$AE100,#REF!,1),0)</f>
        <v>0</v>
      </c>
      <c r="P100" s="66">
        <f>IFERROR(SUMIFS(#REF!,#REF!,$AE100,#REF!,1),0)</f>
        <v>0</v>
      </c>
      <c r="Q100" s="66">
        <f>IFERROR(SUMIFS(#REF!,#REF!,$AE100,#REF!,1),0)</f>
        <v>0</v>
      </c>
      <c r="R100" s="66">
        <f>IFERROR(SUMIFS(#REF!,#REF!,$AE100,#REF!,1),0)</f>
        <v>0</v>
      </c>
      <c r="S100" s="66">
        <f>IFERROR(SUMIFS(#REF!,#REF!,$AE100,#REF!,1),0)</f>
        <v>0</v>
      </c>
      <c r="T100" s="66">
        <f>IFERROR(SUMIFS(#REF!,#REF!,$AE100,#REF!,1),0)</f>
        <v>0</v>
      </c>
      <c r="U100" s="66">
        <f>IFERROR(SUMIFS(#REF!,#REF!,$AE100,#REF!,1),0)</f>
        <v>0</v>
      </c>
      <c r="V100" s="67">
        <f t="shared" si="12"/>
        <v>0</v>
      </c>
      <c r="W100" s="78" t="str">
        <f ca="1">IFERROR(IF(OFFSET(INDEX(#REF!,1,MATCH(#REF!,#REF!,0)),1,4)&gt;1,VLOOKUP($C100,#REF!,HLOOKUP(#REF!,#REF!,2,0),0),VLOOKUP($C100,#REF!,HLOOKUP(#REF!,#REF!,2,0)+1,0))," ")</f>
        <v xml:space="preserve"> </v>
      </c>
      <c r="X100" s="78" t="str">
        <f t="shared" ca="1" si="13"/>
        <v xml:space="preserve"> </v>
      </c>
      <c r="Y100" s="79" t="e">
        <f t="shared" si="14"/>
        <v>#REF!</v>
      </c>
      <c r="Z100" s="80" t="e">
        <f>IF(AND(C100&lt;&gt;" ",A101&lt;&gt;" ",C101&lt;&gt;" "),SUM($V$21:$V100)-SUM($Z$20:$Z99),IF(AND(C100&lt;&gt;" ",A101=" ",C101=" "),SUM($V$21:$V100)-SUM($Z$20:$Z99),IF(AND(C100=" ",C101=" ",A101=" ",C99&lt;&gt;" "),SUM($V$21:$V99)," ")))</f>
        <v>#REF!</v>
      </c>
      <c r="AA100" s="81" t="e">
        <f>IF(AND(C100&lt;&gt;" ",A101&lt;&gt;" ",C101&lt;&gt;" "),SUM($Y$21:$Y100)-SUM($AA$20:$AA99),IF(AND(C100&lt;&gt;" ",A101=" ",C101=" "),SUM($Y$21:$Y100)-SUM($AA$20:$AA99),IF(AND(C100=" ",C101=" ",A101=" ",C99&lt;&gt;" "),SUM($Y$21:$Y99)," ")))</f>
        <v>#REF!</v>
      </c>
      <c r="AE100" s="11" t="e">
        <f t="shared" si="15"/>
        <v>#REF!</v>
      </c>
    </row>
    <row r="101" spans="1:31" ht="60" customHeight="1">
      <c r="A101" s="40" t="str">
        <f>IFERROR(IF(VLOOKUP($C100,#REF!,9,0)=VLOOKUP($C101,#REF!,9,0)," ",VLOOKUP($C101,#REF!,9,0))," ")</f>
        <v xml:space="preserve"> </v>
      </c>
      <c r="B101" s="59" t="e">
        <f>IF(C101=" "," ",IFERROR(VLOOKUP($C101,#REF!,9,0)," "))</f>
        <v>#REF!</v>
      </c>
      <c r="C101" s="41" t="e">
        <f>#REF!</f>
        <v>#REF!</v>
      </c>
      <c r="D101" s="41" t="str">
        <f>IFERROR(VLOOKUP($C101,#REF!,2,0)," ")</f>
        <v xml:space="preserve"> </v>
      </c>
      <c r="E101" s="42" t="str">
        <f>IFERROR(VLOOKUP($C101,#REF!,5+VLOOKUP($C101,#REF!,7,0),0)," ")</f>
        <v xml:space="preserve"> </v>
      </c>
      <c r="F101" s="15"/>
      <c r="G101" s="43" t="str">
        <f>IFERROR(VLOOKUP($C101,#REF!,14,0)," ")</f>
        <v xml:space="preserve"> </v>
      </c>
      <c r="H101" s="43" t="str">
        <f>IFERROR(VLOOKUP($C101,#REF!,15+VLOOKUP('Customer Name'!$B$3,'Customer Name'!$B$6:$H$99,7,0),0)," ")</f>
        <v xml:space="preserve"> </v>
      </c>
      <c r="I101" s="28" t="str">
        <f t="shared" si="11"/>
        <v xml:space="preserve"> </v>
      </c>
      <c r="J101" s="66">
        <f>IFERROR(SUMIFS(#REF!,#REF!,$AE101,#REF!,1),0)</f>
        <v>0</v>
      </c>
      <c r="K101" s="66">
        <f>IFERROR(SUMIFS(#REF!,#REF!,$AE101,#REF!,1),0)</f>
        <v>0</v>
      </c>
      <c r="L101" s="66">
        <f>IFERROR(SUMIFS(#REF!,#REF!,$AE101,#REF!,1),0)</f>
        <v>0</v>
      </c>
      <c r="M101" s="66">
        <f>IFERROR(SUMIFS(#REF!,#REF!,$AE101,#REF!,1),0)</f>
        <v>0</v>
      </c>
      <c r="N101" s="66">
        <f>IFERROR(SUMIFS(#REF!,#REF!,$AE101,#REF!,1),0)</f>
        <v>0</v>
      </c>
      <c r="O101" s="66">
        <f>IFERROR(SUMIFS(#REF!,#REF!,$AE101,#REF!,1),0)</f>
        <v>0</v>
      </c>
      <c r="P101" s="66">
        <f>IFERROR(SUMIFS(#REF!,#REF!,$AE101,#REF!,1),0)</f>
        <v>0</v>
      </c>
      <c r="Q101" s="66">
        <f>IFERROR(SUMIFS(#REF!,#REF!,$AE101,#REF!,1),0)</f>
        <v>0</v>
      </c>
      <c r="R101" s="66">
        <f>IFERROR(SUMIFS(#REF!,#REF!,$AE101,#REF!,1),0)</f>
        <v>0</v>
      </c>
      <c r="S101" s="66">
        <f>IFERROR(SUMIFS(#REF!,#REF!,$AE101,#REF!,1),0)</f>
        <v>0</v>
      </c>
      <c r="T101" s="66">
        <f>IFERROR(SUMIFS(#REF!,#REF!,$AE101,#REF!,1),0)</f>
        <v>0</v>
      </c>
      <c r="U101" s="66">
        <f>IFERROR(SUMIFS(#REF!,#REF!,$AE101,#REF!,1),0)</f>
        <v>0</v>
      </c>
      <c r="V101" s="67">
        <f t="shared" si="12"/>
        <v>0</v>
      </c>
      <c r="W101" s="78" t="str">
        <f ca="1">IFERROR(IF(OFFSET(INDEX(#REF!,1,MATCH(#REF!,#REF!,0)),1,4)&gt;1,VLOOKUP($C101,#REF!,HLOOKUP(#REF!,#REF!,2,0),0),VLOOKUP($C101,#REF!,HLOOKUP(#REF!,#REF!,2,0)+1,0))," ")</f>
        <v xml:space="preserve"> </v>
      </c>
      <c r="X101" s="78" t="str">
        <f t="shared" ca="1" si="13"/>
        <v xml:space="preserve"> </v>
      </c>
      <c r="Y101" s="79" t="e">
        <f t="shared" si="14"/>
        <v>#REF!</v>
      </c>
      <c r="Z101" s="80" t="e">
        <f>IF(AND(C101&lt;&gt;" ",A102&lt;&gt;" ",C102&lt;&gt;" "),SUM($V$21:$V101)-SUM($Z$20:$Z100),IF(AND(C101&lt;&gt;" ",A102=" ",C102=" "),SUM($V$21:$V101)-SUM($Z$20:$Z100),IF(AND(C101=" ",C102=" ",A102=" ",C100&lt;&gt;" "),SUM($V$21:$V100)," ")))</f>
        <v>#REF!</v>
      </c>
      <c r="AA101" s="81" t="e">
        <f>IF(AND(C101&lt;&gt;" ",A102&lt;&gt;" ",C102&lt;&gt;" "),SUM($Y$21:$Y101)-SUM($AA$20:$AA100),IF(AND(C101&lt;&gt;" ",A102=" ",C102=" "),SUM($Y$21:$Y101)-SUM($AA$20:$AA100),IF(AND(C101=" ",C102=" ",A102=" ",C100&lt;&gt;" "),SUM($Y$21:$Y100)," ")))</f>
        <v>#REF!</v>
      </c>
      <c r="AE101" s="11" t="e">
        <f t="shared" si="15"/>
        <v>#REF!</v>
      </c>
    </row>
    <row r="102" spans="1:31" ht="60" customHeight="1">
      <c r="A102" s="40" t="str">
        <f>IFERROR(IF(VLOOKUP($C101,#REF!,9,0)=VLOOKUP($C102,#REF!,9,0)," ",VLOOKUP($C102,#REF!,9,0))," ")</f>
        <v xml:space="preserve"> </v>
      </c>
      <c r="B102" s="59" t="e">
        <f>IF(C102=" "," ",IFERROR(VLOOKUP($C102,#REF!,9,0)," "))</f>
        <v>#REF!</v>
      </c>
      <c r="C102" s="41" t="e">
        <f>#REF!</f>
        <v>#REF!</v>
      </c>
      <c r="D102" s="41" t="str">
        <f>IFERROR(VLOOKUP($C102,#REF!,2,0)," ")</f>
        <v xml:space="preserve"> </v>
      </c>
      <c r="E102" s="42" t="str">
        <f>IFERROR(VLOOKUP($C102,#REF!,5+VLOOKUP($C102,#REF!,7,0),0)," ")</f>
        <v xml:space="preserve"> </v>
      </c>
      <c r="F102" s="15"/>
      <c r="G102" s="43" t="str">
        <f>IFERROR(VLOOKUP($C102,#REF!,14,0)," ")</f>
        <v xml:space="preserve"> </v>
      </c>
      <c r="H102" s="43" t="str">
        <f>IFERROR(VLOOKUP($C102,#REF!,15+VLOOKUP('Customer Name'!$B$3,'Customer Name'!$B$6:$H$99,7,0),0)," ")</f>
        <v xml:space="preserve"> </v>
      </c>
      <c r="I102" s="28" t="str">
        <f t="shared" si="11"/>
        <v xml:space="preserve"> </v>
      </c>
      <c r="J102" s="66">
        <f>IFERROR(SUMIFS(#REF!,#REF!,$AE102,#REF!,1),0)</f>
        <v>0</v>
      </c>
      <c r="K102" s="66">
        <f>IFERROR(SUMIFS(#REF!,#REF!,$AE102,#REF!,1),0)</f>
        <v>0</v>
      </c>
      <c r="L102" s="66">
        <f>IFERROR(SUMIFS(#REF!,#REF!,$AE102,#REF!,1),0)</f>
        <v>0</v>
      </c>
      <c r="M102" s="66">
        <f>IFERROR(SUMIFS(#REF!,#REF!,$AE102,#REF!,1),0)</f>
        <v>0</v>
      </c>
      <c r="N102" s="66">
        <f>IFERROR(SUMIFS(#REF!,#REF!,$AE102,#REF!,1),0)</f>
        <v>0</v>
      </c>
      <c r="O102" s="66">
        <f>IFERROR(SUMIFS(#REF!,#REF!,$AE102,#REF!,1),0)</f>
        <v>0</v>
      </c>
      <c r="P102" s="66">
        <f>IFERROR(SUMIFS(#REF!,#REF!,$AE102,#REF!,1),0)</f>
        <v>0</v>
      </c>
      <c r="Q102" s="66">
        <f>IFERROR(SUMIFS(#REF!,#REF!,$AE102,#REF!,1),0)</f>
        <v>0</v>
      </c>
      <c r="R102" s="66">
        <f>IFERROR(SUMIFS(#REF!,#REF!,$AE102,#REF!,1),0)</f>
        <v>0</v>
      </c>
      <c r="S102" s="66">
        <f>IFERROR(SUMIFS(#REF!,#REF!,$AE102,#REF!,1),0)</f>
        <v>0</v>
      </c>
      <c r="T102" s="66">
        <f>IFERROR(SUMIFS(#REF!,#REF!,$AE102,#REF!,1),0)</f>
        <v>0</v>
      </c>
      <c r="U102" s="66">
        <f>IFERROR(SUMIFS(#REF!,#REF!,$AE102,#REF!,1),0)</f>
        <v>0</v>
      </c>
      <c r="V102" s="67">
        <f t="shared" si="12"/>
        <v>0</v>
      </c>
      <c r="W102" s="78" t="str">
        <f ca="1">IFERROR(IF(OFFSET(INDEX(#REF!,1,MATCH(#REF!,#REF!,0)),1,4)&gt;1,VLOOKUP($C102,#REF!,HLOOKUP(#REF!,#REF!,2,0),0),VLOOKUP($C102,#REF!,HLOOKUP(#REF!,#REF!,2,0)+1,0))," ")</f>
        <v xml:space="preserve"> </v>
      </c>
      <c r="X102" s="78" t="str">
        <f t="shared" ca="1" si="13"/>
        <v xml:space="preserve"> </v>
      </c>
      <c r="Y102" s="79" t="e">
        <f t="shared" si="14"/>
        <v>#REF!</v>
      </c>
      <c r="Z102" s="80" t="e">
        <f>IF(AND(C102&lt;&gt;" ",A103&lt;&gt;" ",C103&lt;&gt;" "),SUM($V$21:$V102)-SUM($Z$20:$Z101),IF(AND(C102&lt;&gt;" ",A103=" ",C103=" "),SUM($V$21:$V102)-SUM($Z$20:$Z101),IF(AND(C102=" ",C103=" ",A103=" ",C101&lt;&gt;" "),SUM($V$21:$V101)," ")))</f>
        <v>#REF!</v>
      </c>
      <c r="AA102" s="81" t="e">
        <f>IF(AND(C102&lt;&gt;" ",A103&lt;&gt;" ",C103&lt;&gt;" "),SUM($Y$21:$Y102)-SUM($AA$20:$AA101),IF(AND(C102&lt;&gt;" ",A103=" ",C103=" "),SUM($Y$21:$Y102)-SUM($AA$20:$AA101),IF(AND(C102=" ",C103=" ",A103=" ",C101&lt;&gt;" "),SUM($Y$21:$Y101)," ")))</f>
        <v>#REF!</v>
      </c>
      <c r="AE102" s="11" t="e">
        <f t="shared" si="15"/>
        <v>#REF!</v>
      </c>
    </row>
    <row r="103" spans="1:31" ht="60" customHeight="1">
      <c r="A103" s="40" t="str">
        <f>IFERROR(IF(VLOOKUP($C102,#REF!,9,0)=VLOOKUP($C103,#REF!,9,0)," ",VLOOKUP($C103,#REF!,9,0))," ")</f>
        <v xml:space="preserve"> </v>
      </c>
      <c r="B103" s="59" t="e">
        <f>IF(C103=" "," ",IFERROR(VLOOKUP($C103,#REF!,9,0)," "))</f>
        <v>#REF!</v>
      </c>
      <c r="C103" s="41" t="e">
        <f>#REF!</f>
        <v>#REF!</v>
      </c>
      <c r="D103" s="41" t="str">
        <f>IFERROR(VLOOKUP($C103,#REF!,2,0)," ")</f>
        <v xml:space="preserve"> </v>
      </c>
      <c r="E103" s="42" t="str">
        <f>IFERROR(VLOOKUP($C103,#REF!,5+VLOOKUP($C103,#REF!,7,0),0)," ")</f>
        <v xml:space="preserve"> </v>
      </c>
      <c r="F103" s="15"/>
      <c r="G103" s="43" t="str">
        <f>IFERROR(VLOOKUP($C103,#REF!,14,0)," ")</f>
        <v xml:space="preserve"> </v>
      </c>
      <c r="H103" s="43" t="str">
        <f>IFERROR(VLOOKUP($C103,#REF!,15+VLOOKUP('Customer Name'!$B$3,'Customer Name'!$B$6:$H$99,7,0),0)," ")</f>
        <v xml:space="preserve"> </v>
      </c>
      <c r="I103" s="28" t="str">
        <f t="shared" si="11"/>
        <v xml:space="preserve"> </v>
      </c>
      <c r="J103" s="66">
        <f>IFERROR(SUMIFS(#REF!,#REF!,$AE103,#REF!,1),0)</f>
        <v>0</v>
      </c>
      <c r="K103" s="66">
        <f>IFERROR(SUMIFS(#REF!,#REF!,$AE103,#REF!,1),0)</f>
        <v>0</v>
      </c>
      <c r="L103" s="66">
        <f>IFERROR(SUMIFS(#REF!,#REF!,$AE103,#REF!,1),0)</f>
        <v>0</v>
      </c>
      <c r="M103" s="66">
        <f>IFERROR(SUMIFS(#REF!,#REF!,$AE103,#REF!,1),0)</f>
        <v>0</v>
      </c>
      <c r="N103" s="66">
        <f>IFERROR(SUMIFS(#REF!,#REF!,$AE103,#REF!,1),0)</f>
        <v>0</v>
      </c>
      <c r="O103" s="66">
        <f>IFERROR(SUMIFS(#REF!,#REF!,$AE103,#REF!,1),0)</f>
        <v>0</v>
      </c>
      <c r="P103" s="66">
        <f>IFERROR(SUMIFS(#REF!,#REF!,$AE103,#REF!,1),0)</f>
        <v>0</v>
      </c>
      <c r="Q103" s="66">
        <f>IFERROR(SUMIFS(#REF!,#REF!,$AE103,#REF!,1),0)</f>
        <v>0</v>
      </c>
      <c r="R103" s="66">
        <f>IFERROR(SUMIFS(#REF!,#REF!,$AE103,#REF!,1),0)</f>
        <v>0</v>
      </c>
      <c r="S103" s="66">
        <f>IFERROR(SUMIFS(#REF!,#REF!,$AE103,#REF!,1),0)</f>
        <v>0</v>
      </c>
      <c r="T103" s="66">
        <f>IFERROR(SUMIFS(#REF!,#REF!,$AE103,#REF!,1),0)</f>
        <v>0</v>
      </c>
      <c r="U103" s="66">
        <f>IFERROR(SUMIFS(#REF!,#REF!,$AE103,#REF!,1),0)</f>
        <v>0</v>
      </c>
      <c r="V103" s="67">
        <f t="shared" si="12"/>
        <v>0</v>
      </c>
      <c r="W103" s="78" t="str">
        <f ca="1">IFERROR(IF(OFFSET(INDEX(#REF!,1,MATCH(#REF!,#REF!,0)),1,4)&gt;1,VLOOKUP($C103,#REF!,HLOOKUP(#REF!,#REF!,2,0),0),VLOOKUP($C103,#REF!,HLOOKUP(#REF!,#REF!,2,0)+1,0))," ")</f>
        <v xml:space="preserve"> </v>
      </c>
      <c r="X103" s="78" t="str">
        <f t="shared" ca="1" si="13"/>
        <v xml:space="preserve"> </v>
      </c>
      <c r="Y103" s="79" t="e">
        <f t="shared" si="14"/>
        <v>#REF!</v>
      </c>
      <c r="Z103" s="80" t="e">
        <f>IF(AND(C103&lt;&gt;" ",A104&lt;&gt;" ",C104&lt;&gt;" "),SUM($V$21:$V103)-SUM($Z$20:$Z102),IF(AND(C103&lt;&gt;" ",A104=" ",C104=" "),SUM($V$21:$V103)-SUM($Z$20:$Z102),IF(AND(C103=" ",C104=" ",A104=" ",C102&lt;&gt;" "),SUM($V$21:$V102)," ")))</f>
        <v>#REF!</v>
      </c>
      <c r="AA103" s="81" t="e">
        <f>IF(AND(C103&lt;&gt;" ",A104&lt;&gt;" ",C104&lt;&gt;" "),SUM($Y$21:$Y103)-SUM($AA$20:$AA102),IF(AND(C103&lt;&gt;" ",A104=" ",C104=" "),SUM($Y$21:$Y103)-SUM($AA$20:$AA102),IF(AND(C103=" ",C104=" ",A104=" ",C102&lt;&gt;" "),SUM($Y$21:$Y102)," ")))</f>
        <v>#REF!</v>
      </c>
      <c r="AE103" s="11" t="e">
        <f t="shared" si="15"/>
        <v>#REF!</v>
      </c>
    </row>
    <row r="104" spans="1:31" ht="60" customHeight="1">
      <c r="A104" s="40" t="str">
        <f>IFERROR(IF(VLOOKUP($C103,#REF!,9,0)=VLOOKUP($C104,#REF!,9,0)," ",VLOOKUP($C104,#REF!,9,0))," ")</f>
        <v xml:space="preserve"> </v>
      </c>
      <c r="B104" s="59" t="e">
        <f>IF(C104=" "," ",IFERROR(VLOOKUP($C104,#REF!,9,0)," "))</f>
        <v>#REF!</v>
      </c>
      <c r="C104" s="41" t="e">
        <f>#REF!</f>
        <v>#REF!</v>
      </c>
      <c r="D104" s="41" t="str">
        <f>IFERROR(VLOOKUP($C104,#REF!,2,0)," ")</f>
        <v xml:space="preserve"> </v>
      </c>
      <c r="E104" s="42" t="str">
        <f>IFERROR(VLOOKUP($C104,#REF!,5+VLOOKUP($C104,#REF!,7,0),0)," ")</f>
        <v xml:space="preserve"> </v>
      </c>
      <c r="F104" s="15"/>
      <c r="G104" s="43" t="str">
        <f>IFERROR(VLOOKUP($C104,#REF!,14,0)," ")</f>
        <v xml:space="preserve"> </v>
      </c>
      <c r="H104" s="43" t="str">
        <f>IFERROR(VLOOKUP($C104,#REF!,15+VLOOKUP('Customer Name'!$B$3,'Customer Name'!$B$6:$H$99,7,0),0)," ")</f>
        <v xml:space="preserve"> </v>
      </c>
      <c r="I104" s="28" t="str">
        <f t="shared" si="11"/>
        <v xml:space="preserve"> </v>
      </c>
      <c r="J104" s="66">
        <f>IFERROR(SUMIFS(#REF!,#REF!,$AE104,#REF!,1),0)</f>
        <v>0</v>
      </c>
      <c r="K104" s="66">
        <f>IFERROR(SUMIFS(#REF!,#REF!,$AE104,#REF!,1),0)</f>
        <v>0</v>
      </c>
      <c r="L104" s="66">
        <f>IFERROR(SUMIFS(#REF!,#REF!,$AE104,#REF!,1),0)</f>
        <v>0</v>
      </c>
      <c r="M104" s="66">
        <f>IFERROR(SUMIFS(#REF!,#REF!,$AE104,#REF!,1),0)</f>
        <v>0</v>
      </c>
      <c r="N104" s="66">
        <f>IFERROR(SUMIFS(#REF!,#REF!,$AE104,#REF!,1),0)</f>
        <v>0</v>
      </c>
      <c r="O104" s="66">
        <f>IFERROR(SUMIFS(#REF!,#REF!,$AE104,#REF!,1),0)</f>
        <v>0</v>
      </c>
      <c r="P104" s="66">
        <f>IFERROR(SUMIFS(#REF!,#REF!,$AE104,#REF!,1),0)</f>
        <v>0</v>
      </c>
      <c r="Q104" s="66">
        <f>IFERROR(SUMIFS(#REF!,#REF!,$AE104,#REF!,1),0)</f>
        <v>0</v>
      </c>
      <c r="R104" s="66">
        <f>IFERROR(SUMIFS(#REF!,#REF!,$AE104,#REF!,1),0)</f>
        <v>0</v>
      </c>
      <c r="S104" s="66">
        <f>IFERROR(SUMIFS(#REF!,#REF!,$AE104,#REF!,1),0)</f>
        <v>0</v>
      </c>
      <c r="T104" s="66">
        <f>IFERROR(SUMIFS(#REF!,#REF!,$AE104,#REF!,1),0)</f>
        <v>0</v>
      </c>
      <c r="U104" s="66">
        <f>IFERROR(SUMIFS(#REF!,#REF!,$AE104,#REF!,1),0)</f>
        <v>0</v>
      </c>
      <c r="V104" s="67">
        <f t="shared" si="12"/>
        <v>0</v>
      </c>
      <c r="W104" s="78" t="str">
        <f ca="1">IFERROR(IF(OFFSET(INDEX(#REF!,1,MATCH(#REF!,#REF!,0)),1,4)&gt;1,VLOOKUP($C104,#REF!,HLOOKUP(#REF!,#REF!,2,0),0),VLOOKUP($C104,#REF!,HLOOKUP(#REF!,#REF!,2,0)+1,0))," ")</f>
        <v xml:space="preserve"> </v>
      </c>
      <c r="X104" s="78" t="str">
        <f t="shared" ca="1" si="13"/>
        <v xml:space="preserve"> </v>
      </c>
      <c r="Y104" s="79" t="e">
        <f t="shared" si="14"/>
        <v>#REF!</v>
      </c>
      <c r="Z104" s="80" t="e">
        <f>IF(AND(C104&lt;&gt;" ",A105&lt;&gt;" ",C105&lt;&gt;" "),SUM($V$21:$V104)-SUM($Z$20:$Z103),IF(AND(C104&lt;&gt;" ",A105=" ",C105=" "),SUM($V$21:$V104)-SUM($Z$20:$Z103),IF(AND(C104=" ",C105=" ",A105=" ",C103&lt;&gt;" "),SUM($V$21:$V103)," ")))</f>
        <v>#REF!</v>
      </c>
      <c r="AA104" s="81" t="e">
        <f>IF(AND(C104&lt;&gt;" ",A105&lt;&gt;" ",C105&lt;&gt;" "),SUM($Y$21:$Y104)-SUM($AA$20:$AA103),IF(AND(C104&lt;&gt;" ",A105=" ",C105=" "),SUM($Y$21:$Y104)-SUM($AA$20:$AA103),IF(AND(C104=" ",C105=" ",A105=" ",C103&lt;&gt;" "),SUM($Y$21:$Y103)," ")))</f>
        <v>#REF!</v>
      </c>
      <c r="AE104" s="11" t="e">
        <f t="shared" si="15"/>
        <v>#REF!</v>
      </c>
    </row>
    <row r="105" spans="1:31" ht="60" customHeight="1">
      <c r="A105" s="40" t="str">
        <f>IFERROR(IF(VLOOKUP($C104,#REF!,9,0)=VLOOKUP($C105,#REF!,9,0)," ",VLOOKUP($C105,#REF!,9,0))," ")</f>
        <v xml:space="preserve"> </v>
      </c>
      <c r="B105" s="59" t="e">
        <f>IF(C105=" "," ",IFERROR(VLOOKUP($C105,#REF!,9,0)," "))</f>
        <v>#REF!</v>
      </c>
      <c r="C105" s="41" t="e">
        <f>#REF!</f>
        <v>#REF!</v>
      </c>
      <c r="D105" s="41" t="str">
        <f>IFERROR(VLOOKUP($C105,#REF!,2,0)," ")</f>
        <v xml:space="preserve"> </v>
      </c>
      <c r="E105" s="42" t="str">
        <f>IFERROR(VLOOKUP($C105,#REF!,5+VLOOKUP($C105,#REF!,7,0),0)," ")</f>
        <v xml:space="preserve"> </v>
      </c>
      <c r="F105" s="15"/>
      <c r="G105" s="43" t="str">
        <f>IFERROR(VLOOKUP($C105,#REF!,14,0)," ")</f>
        <v xml:space="preserve"> </v>
      </c>
      <c r="H105" s="43" t="str">
        <f>IFERROR(VLOOKUP($C105,#REF!,15+VLOOKUP('Customer Name'!$B$3,'Customer Name'!$B$6:$H$99,7,0),0)," ")</f>
        <v xml:space="preserve"> </v>
      </c>
      <c r="I105" s="28" t="str">
        <f t="shared" si="11"/>
        <v xml:space="preserve"> </v>
      </c>
      <c r="J105" s="66">
        <f>IFERROR(SUMIFS(#REF!,#REF!,$AE105,#REF!,1),0)</f>
        <v>0</v>
      </c>
      <c r="K105" s="66">
        <f>IFERROR(SUMIFS(#REF!,#REF!,$AE105,#REF!,1),0)</f>
        <v>0</v>
      </c>
      <c r="L105" s="66">
        <f>IFERROR(SUMIFS(#REF!,#REF!,$AE105,#REF!,1),0)</f>
        <v>0</v>
      </c>
      <c r="M105" s="66">
        <f>IFERROR(SUMIFS(#REF!,#REF!,$AE105,#REF!,1),0)</f>
        <v>0</v>
      </c>
      <c r="N105" s="66">
        <f>IFERROR(SUMIFS(#REF!,#REF!,$AE105,#REF!,1),0)</f>
        <v>0</v>
      </c>
      <c r="O105" s="66">
        <f>IFERROR(SUMIFS(#REF!,#REF!,$AE105,#REF!,1),0)</f>
        <v>0</v>
      </c>
      <c r="P105" s="66">
        <f>IFERROR(SUMIFS(#REF!,#REF!,$AE105,#REF!,1),0)</f>
        <v>0</v>
      </c>
      <c r="Q105" s="66">
        <f>IFERROR(SUMIFS(#REF!,#REF!,$AE105,#REF!,1),0)</f>
        <v>0</v>
      </c>
      <c r="R105" s="66">
        <f>IFERROR(SUMIFS(#REF!,#REF!,$AE105,#REF!,1),0)</f>
        <v>0</v>
      </c>
      <c r="S105" s="66">
        <f>IFERROR(SUMIFS(#REF!,#REF!,$AE105,#REF!,1),0)</f>
        <v>0</v>
      </c>
      <c r="T105" s="66">
        <f>IFERROR(SUMIFS(#REF!,#REF!,$AE105,#REF!,1),0)</f>
        <v>0</v>
      </c>
      <c r="U105" s="66">
        <f>IFERROR(SUMIFS(#REF!,#REF!,$AE105,#REF!,1),0)</f>
        <v>0</v>
      </c>
      <c r="V105" s="67">
        <f t="shared" si="12"/>
        <v>0</v>
      </c>
      <c r="W105" s="78" t="str">
        <f ca="1">IFERROR(IF(OFFSET(INDEX(#REF!,1,MATCH(#REF!,#REF!,0)),1,4)&gt;1,VLOOKUP($C105,#REF!,HLOOKUP(#REF!,#REF!,2,0),0),VLOOKUP($C105,#REF!,HLOOKUP(#REF!,#REF!,2,0)+1,0))," ")</f>
        <v xml:space="preserve"> </v>
      </c>
      <c r="X105" s="78" t="str">
        <f t="shared" ca="1" si="13"/>
        <v xml:space="preserve"> </v>
      </c>
      <c r="Y105" s="79" t="e">
        <f t="shared" si="14"/>
        <v>#REF!</v>
      </c>
      <c r="Z105" s="80" t="e">
        <f>IF(AND(C105&lt;&gt;" ",A106&lt;&gt;" ",C106&lt;&gt;" "),SUM($V$21:$V105)-SUM($Z$20:$Z104),IF(AND(C105&lt;&gt;" ",A106=" ",C106=" "),SUM($V$21:$V105)-SUM($Z$20:$Z104),IF(AND(C105=" ",C106=" ",A106=" ",C104&lt;&gt;" "),SUM($V$21:$V104)," ")))</f>
        <v>#REF!</v>
      </c>
      <c r="AA105" s="81" t="e">
        <f>IF(AND(C105&lt;&gt;" ",A106&lt;&gt;" ",C106&lt;&gt;" "),SUM($Y$21:$Y105)-SUM($AA$20:$AA104),IF(AND(C105&lt;&gt;" ",A106=" ",C106=" "),SUM($Y$21:$Y105)-SUM($AA$20:$AA104),IF(AND(C105=" ",C106=" ",A106=" ",C104&lt;&gt;" "),SUM($Y$21:$Y104)," ")))</f>
        <v>#REF!</v>
      </c>
      <c r="AE105" s="11" t="e">
        <f t="shared" si="15"/>
        <v>#REF!</v>
      </c>
    </row>
    <row r="106" spans="1:31" ht="60" customHeight="1">
      <c r="A106" s="40" t="str">
        <f>IFERROR(IF(VLOOKUP($C105,#REF!,9,0)=VLOOKUP($C106,#REF!,9,0)," ",VLOOKUP($C106,#REF!,9,0))," ")</f>
        <v xml:space="preserve"> </v>
      </c>
      <c r="B106" s="59" t="e">
        <f>IF(C106=" "," ",IFERROR(VLOOKUP($C106,#REF!,9,0)," "))</f>
        <v>#REF!</v>
      </c>
      <c r="C106" s="41" t="e">
        <f>#REF!</f>
        <v>#REF!</v>
      </c>
      <c r="D106" s="41" t="str">
        <f>IFERROR(VLOOKUP($C106,#REF!,2,0)," ")</f>
        <v xml:space="preserve"> </v>
      </c>
      <c r="E106" s="42" t="str">
        <f>IFERROR(VLOOKUP($C106,#REF!,5+VLOOKUP($C106,#REF!,7,0),0)," ")</f>
        <v xml:space="preserve"> </v>
      </c>
      <c r="F106" s="15"/>
      <c r="G106" s="43" t="str">
        <f>IFERROR(VLOOKUP($C106,#REF!,14,0)," ")</f>
        <v xml:space="preserve"> </v>
      </c>
      <c r="H106" s="43" t="str">
        <f>IFERROR(VLOOKUP($C106,#REF!,15+VLOOKUP('Customer Name'!$B$3,'Customer Name'!$B$6:$H$99,7,0),0)," ")</f>
        <v xml:space="preserve"> </v>
      </c>
      <c r="I106" s="28" t="str">
        <f t="shared" si="11"/>
        <v xml:space="preserve"> </v>
      </c>
      <c r="J106" s="66">
        <f>IFERROR(SUMIFS(#REF!,#REF!,$AE106,#REF!,1),0)</f>
        <v>0</v>
      </c>
      <c r="K106" s="66">
        <f>IFERROR(SUMIFS(#REF!,#REF!,$AE106,#REF!,1),0)</f>
        <v>0</v>
      </c>
      <c r="L106" s="66">
        <f>IFERROR(SUMIFS(#REF!,#REF!,$AE106,#REF!,1),0)</f>
        <v>0</v>
      </c>
      <c r="M106" s="66">
        <f>IFERROR(SUMIFS(#REF!,#REF!,$AE106,#REF!,1),0)</f>
        <v>0</v>
      </c>
      <c r="N106" s="66">
        <f>IFERROR(SUMIFS(#REF!,#REF!,$AE106,#REF!,1),0)</f>
        <v>0</v>
      </c>
      <c r="O106" s="66">
        <f>IFERROR(SUMIFS(#REF!,#REF!,$AE106,#REF!,1),0)</f>
        <v>0</v>
      </c>
      <c r="P106" s="66">
        <f>IFERROR(SUMIFS(#REF!,#REF!,$AE106,#REF!,1),0)</f>
        <v>0</v>
      </c>
      <c r="Q106" s="66">
        <f>IFERROR(SUMIFS(#REF!,#REF!,$AE106,#REF!,1),0)</f>
        <v>0</v>
      </c>
      <c r="R106" s="66">
        <f>IFERROR(SUMIFS(#REF!,#REF!,$AE106,#REF!,1),0)</f>
        <v>0</v>
      </c>
      <c r="S106" s="66">
        <f>IFERROR(SUMIFS(#REF!,#REF!,$AE106,#REF!,1),0)</f>
        <v>0</v>
      </c>
      <c r="T106" s="66">
        <f>IFERROR(SUMIFS(#REF!,#REF!,$AE106,#REF!,1),0)</f>
        <v>0</v>
      </c>
      <c r="U106" s="66">
        <f>IFERROR(SUMIFS(#REF!,#REF!,$AE106,#REF!,1),0)</f>
        <v>0</v>
      </c>
      <c r="V106" s="67">
        <f t="shared" si="12"/>
        <v>0</v>
      </c>
      <c r="W106" s="78" t="str">
        <f ca="1">IFERROR(IF(OFFSET(INDEX(#REF!,1,MATCH(#REF!,#REF!,0)),1,4)&gt;1,VLOOKUP($C106,#REF!,HLOOKUP(#REF!,#REF!,2,0),0),VLOOKUP($C106,#REF!,HLOOKUP(#REF!,#REF!,2,0)+1,0))," ")</f>
        <v xml:space="preserve"> </v>
      </c>
      <c r="X106" s="78" t="str">
        <f t="shared" ca="1" si="13"/>
        <v xml:space="preserve"> </v>
      </c>
      <c r="Y106" s="79" t="e">
        <f t="shared" si="14"/>
        <v>#REF!</v>
      </c>
      <c r="Z106" s="80" t="e">
        <f>IF(AND(C106&lt;&gt;" ",A107&lt;&gt;" ",C107&lt;&gt;" "),SUM($V$21:$V106)-SUM($Z$20:$Z105),IF(AND(C106&lt;&gt;" ",A107=" ",C107=" "),SUM($V$21:$V106)-SUM($Z$20:$Z105),IF(AND(C106=" ",C107=" ",A107=" ",C105&lt;&gt;" "),SUM($V$21:$V105)," ")))</f>
        <v>#REF!</v>
      </c>
      <c r="AA106" s="81" t="e">
        <f>IF(AND(C106&lt;&gt;" ",A107&lt;&gt;" ",C107&lt;&gt;" "),SUM($Y$21:$Y106)-SUM($AA$20:$AA105),IF(AND(C106&lt;&gt;" ",A107=" ",C107=" "),SUM($Y$21:$Y106)-SUM($AA$20:$AA105),IF(AND(C106=" ",C107=" ",A107=" ",C105&lt;&gt;" "),SUM($Y$21:$Y105)," ")))</f>
        <v>#REF!</v>
      </c>
      <c r="AE106" s="11" t="e">
        <f t="shared" si="15"/>
        <v>#REF!</v>
      </c>
    </row>
    <row r="107" spans="1:31" ht="60" customHeight="1">
      <c r="A107" s="40" t="str">
        <f>IFERROR(IF(VLOOKUP($C106,#REF!,9,0)=VLOOKUP($C107,#REF!,9,0)," ",VLOOKUP($C107,#REF!,9,0))," ")</f>
        <v xml:space="preserve"> </v>
      </c>
      <c r="B107" s="59" t="e">
        <f>IF(C107=" "," ",IFERROR(VLOOKUP($C107,#REF!,9,0)," "))</f>
        <v>#REF!</v>
      </c>
      <c r="C107" s="41" t="e">
        <f>#REF!</f>
        <v>#REF!</v>
      </c>
      <c r="D107" s="41" t="str">
        <f>IFERROR(VLOOKUP($C107,#REF!,2,0)," ")</f>
        <v xml:space="preserve"> </v>
      </c>
      <c r="E107" s="42" t="str">
        <f>IFERROR(VLOOKUP($C107,#REF!,5+VLOOKUP($C107,#REF!,7,0),0)," ")</f>
        <v xml:space="preserve"> </v>
      </c>
      <c r="F107" s="15"/>
      <c r="G107" s="43" t="str">
        <f>IFERROR(VLOOKUP($C107,#REF!,14,0)," ")</f>
        <v xml:space="preserve"> </v>
      </c>
      <c r="H107" s="43" t="str">
        <f>IFERROR(VLOOKUP($C107,#REF!,15+VLOOKUP('Customer Name'!$B$3,'Customer Name'!$B$6:$H$99,7,0),0)," ")</f>
        <v xml:space="preserve"> </v>
      </c>
      <c r="I107" s="28" t="str">
        <f t="shared" si="11"/>
        <v xml:space="preserve"> </v>
      </c>
      <c r="J107" s="66">
        <f>IFERROR(SUMIFS(#REF!,#REF!,$AE107,#REF!,1),0)</f>
        <v>0</v>
      </c>
      <c r="K107" s="66">
        <f>IFERROR(SUMIFS(#REF!,#REF!,$AE107,#REF!,1),0)</f>
        <v>0</v>
      </c>
      <c r="L107" s="66">
        <f>IFERROR(SUMIFS(#REF!,#REF!,$AE107,#REF!,1),0)</f>
        <v>0</v>
      </c>
      <c r="M107" s="66">
        <f>IFERROR(SUMIFS(#REF!,#REF!,$AE107,#REF!,1),0)</f>
        <v>0</v>
      </c>
      <c r="N107" s="66">
        <f>IFERROR(SUMIFS(#REF!,#REF!,$AE107,#REF!,1),0)</f>
        <v>0</v>
      </c>
      <c r="O107" s="66">
        <f>IFERROR(SUMIFS(#REF!,#REF!,$AE107,#REF!,1),0)</f>
        <v>0</v>
      </c>
      <c r="P107" s="66">
        <f>IFERROR(SUMIFS(#REF!,#REF!,$AE107,#REF!,1),0)</f>
        <v>0</v>
      </c>
      <c r="Q107" s="66">
        <f>IFERROR(SUMIFS(#REF!,#REF!,$AE107,#REF!,1),0)</f>
        <v>0</v>
      </c>
      <c r="R107" s="66">
        <f>IFERROR(SUMIFS(#REF!,#REF!,$AE107,#REF!,1),0)</f>
        <v>0</v>
      </c>
      <c r="S107" s="66">
        <f>IFERROR(SUMIFS(#REF!,#REF!,$AE107,#REF!,1),0)</f>
        <v>0</v>
      </c>
      <c r="T107" s="66">
        <f>IFERROR(SUMIFS(#REF!,#REF!,$AE107,#REF!,1),0)</f>
        <v>0</v>
      </c>
      <c r="U107" s="66">
        <f>IFERROR(SUMIFS(#REF!,#REF!,$AE107,#REF!,1),0)</f>
        <v>0</v>
      </c>
      <c r="V107" s="67">
        <f t="shared" si="12"/>
        <v>0</v>
      </c>
      <c r="W107" s="78" t="str">
        <f ca="1">IFERROR(IF(OFFSET(INDEX(#REF!,1,MATCH(#REF!,#REF!,0)),1,4)&gt;1,VLOOKUP($C107,#REF!,HLOOKUP(#REF!,#REF!,2,0),0),VLOOKUP($C107,#REF!,HLOOKUP(#REF!,#REF!,2,0)+1,0))," ")</f>
        <v xml:space="preserve"> </v>
      </c>
      <c r="X107" s="78" t="str">
        <f t="shared" ca="1" si="13"/>
        <v xml:space="preserve"> </v>
      </c>
      <c r="Y107" s="79" t="e">
        <f t="shared" si="14"/>
        <v>#REF!</v>
      </c>
      <c r="Z107" s="80" t="e">
        <f>IF(AND(C107&lt;&gt;" ",A108&lt;&gt;" ",C108&lt;&gt;" "),SUM($V$21:$V107)-SUM($Z$20:$Z106),IF(AND(C107&lt;&gt;" ",A108=" ",C108=" "),SUM($V$21:$V107)-SUM($Z$20:$Z106),IF(AND(C107=" ",C108=" ",A108=" ",C106&lt;&gt;" "),SUM($V$21:$V106)," ")))</f>
        <v>#REF!</v>
      </c>
      <c r="AA107" s="81" t="e">
        <f>IF(AND(C107&lt;&gt;" ",A108&lt;&gt;" ",C108&lt;&gt;" "),SUM($Y$21:$Y107)-SUM($AA$20:$AA106),IF(AND(C107&lt;&gt;" ",A108=" ",C108=" "),SUM($Y$21:$Y107)-SUM($AA$20:$AA106),IF(AND(C107=" ",C108=" ",A108=" ",C106&lt;&gt;" "),SUM($Y$21:$Y106)," ")))</f>
        <v>#REF!</v>
      </c>
      <c r="AE107" s="11" t="e">
        <f t="shared" si="15"/>
        <v>#REF!</v>
      </c>
    </row>
    <row r="108" spans="1:31" ht="60" customHeight="1">
      <c r="A108" s="40" t="str">
        <f>IFERROR(IF(VLOOKUP($C107,#REF!,9,0)=VLOOKUP($C108,#REF!,9,0)," ",VLOOKUP($C108,#REF!,9,0))," ")</f>
        <v xml:space="preserve"> </v>
      </c>
      <c r="B108" s="59" t="e">
        <f>IF(C108=" "," ",IFERROR(VLOOKUP($C108,#REF!,9,0)," "))</f>
        <v>#REF!</v>
      </c>
      <c r="C108" s="41" t="e">
        <f>#REF!</f>
        <v>#REF!</v>
      </c>
      <c r="D108" s="41" t="str">
        <f>IFERROR(VLOOKUP($C108,#REF!,2,0)," ")</f>
        <v xml:space="preserve"> </v>
      </c>
      <c r="E108" s="42" t="str">
        <f>IFERROR(VLOOKUP($C108,#REF!,5+VLOOKUP($C108,#REF!,7,0),0)," ")</f>
        <v xml:space="preserve"> </v>
      </c>
      <c r="F108" s="15"/>
      <c r="G108" s="43" t="str">
        <f>IFERROR(VLOOKUP($C108,#REF!,14,0)," ")</f>
        <v xml:space="preserve"> </v>
      </c>
      <c r="H108" s="43" t="str">
        <f>IFERROR(VLOOKUP($C108,#REF!,15+VLOOKUP('Customer Name'!$B$3,'Customer Name'!$B$6:$H$99,7,0),0)," ")</f>
        <v xml:space="preserve"> </v>
      </c>
      <c r="I108" s="28" t="str">
        <f t="shared" si="11"/>
        <v xml:space="preserve"> </v>
      </c>
      <c r="J108" s="66">
        <f>IFERROR(SUMIFS(#REF!,#REF!,$AE108,#REF!,1),0)</f>
        <v>0</v>
      </c>
      <c r="K108" s="66">
        <f>IFERROR(SUMIFS(#REF!,#REF!,$AE108,#REF!,1),0)</f>
        <v>0</v>
      </c>
      <c r="L108" s="66">
        <f>IFERROR(SUMIFS(#REF!,#REF!,$AE108,#REF!,1),0)</f>
        <v>0</v>
      </c>
      <c r="M108" s="66">
        <f>IFERROR(SUMIFS(#REF!,#REF!,$AE108,#REF!,1),0)</f>
        <v>0</v>
      </c>
      <c r="N108" s="66">
        <f>IFERROR(SUMIFS(#REF!,#REF!,$AE108,#REF!,1),0)</f>
        <v>0</v>
      </c>
      <c r="O108" s="66">
        <f>IFERROR(SUMIFS(#REF!,#REF!,$AE108,#REF!,1),0)</f>
        <v>0</v>
      </c>
      <c r="P108" s="66">
        <f>IFERROR(SUMIFS(#REF!,#REF!,$AE108,#REF!,1),0)</f>
        <v>0</v>
      </c>
      <c r="Q108" s="66">
        <f>IFERROR(SUMIFS(#REF!,#REF!,$AE108,#REF!,1),0)</f>
        <v>0</v>
      </c>
      <c r="R108" s="66">
        <f>IFERROR(SUMIFS(#REF!,#REF!,$AE108,#REF!,1),0)</f>
        <v>0</v>
      </c>
      <c r="S108" s="66">
        <f>IFERROR(SUMIFS(#REF!,#REF!,$AE108,#REF!,1),0)</f>
        <v>0</v>
      </c>
      <c r="T108" s="66">
        <f>IFERROR(SUMIFS(#REF!,#REF!,$AE108,#REF!,1),0)</f>
        <v>0</v>
      </c>
      <c r="U108" s="66">
        <f>IFERROR(SUMIFS(#REF!,#REF!,$AE108,#REF!,1),0)</f>
        <v>0</v>
      </c>
      <c r="V108" s="67">
        <f t="shared" si="12"/>
        <v>0</v>
      </c>
      <c r="W108" s="78" t="str">
        <f ca="1">IFERROR(IF(OFFSET(INDEX(#REF!,1,MATCH(#REF!,#REF!,0)),1,4)&gt;1,VLOOKUP($C108,#REF!,HLOOKUP(#REF!,#REF!,2,0),0),VLOOKUP($C108,#REF!,HLOOKUP(#REF!,#REF!,2,0)+1,0))," ")</f>
        <v xml:space="preserve"> </v>
      </c>
      <c r="X108" s="78" t="str">
        <f t="shared" ca="1" si="13"/>
        <v xml:space="preserve"> </v>
      </c>
      <c r="Y108" s="79" t="e">
        <f t="shared" si="14"/>
        <v>#REF!</v>
      </c>
      <c r="Z108" s="80" t="e">
        <f>IF(AND(C108&lt;&gt;" ",A109&lt;&gt;" ",C109&lt;&gt;" "),SUM($V$21:$V108)-SUM($Z$20:$Z107),IF(AND(C108&lt;&gt;" ",A109=" ",C109=" "),SUM($V$21:$V108)-SUM($Z$20:$Z107),IF(AND(C108=" ",C109=" ",A109=" ",C107&lt;&gt;" "),SUM($V$21:$V107)," ")))</f>
        <v>#REF!</v>
      </c>
      <c r="AA108" s="81" t="e">
        <f>IF(AND(C108&lt;&gt;" ",A109&lt;&gt;" ",C109&lt;&gt;" "),SUM($Y$21:$Y108)-SUM($AA$20:$AA107),IF(AND(C108&lt;&gt;" ",A109=" ",C109=" "),SUM($Y$21:$Y108)-SUM($AA$20:$AA107),IF(AND(C108=" ",C109=" ",A109=" ",C107&lt;&gt;" "),SUM($Y$21:$Y107)," ")))</f>
        <v>#REF!</v>
      </c>
      <c r="AE108" s="11" t="e">
        <f t="shared" si="15"/>
        <v>#REF!</v>
      </c>
    </row>
    <row r="109" spans="1:31" ht="60" customHeight="1">
      <c r="A109" s="40" t="str">
        <f>IFERROR(IF(VLOOKUP($C108,#REF!,9,0)=VLOOKUP($C109,#REF!,9,0)," ",VLOOKUP($C109,#REF!,9,0))," ")</f>
        <v xml:space="preserve"> </v>
      </c>
      <c r="B109" s="59" t="e">
        <f>IF(C109=" "," ",IFERROR(VLOOKUP($C109,#REF!,9,0)," "))</f>
        <v>#REF!</v>
      </c>
      <c r="C109" s="41" t="e">
        <f>#REF!</f>
        <v>#REF!</v>
      </c>
      <c r="D109" s="41" t="str">
        <f>IFERROR(VLOOKUP($C109,#REF!,2,0)," ")</f>
        <v xml:space="preserve"> </v>
      </c>
      <c r="E109" s="42" t="str">
        <f>IFERROR(VLOOKUP($C109,#REF!,5+VLOOKUP($C109,#REF!,7,0),0)," ")</f>
        <v xml:space="preserve"> </v>
      </c>
      <c r="F109" s="15"/>
      <c r="G109" s="43" t="str">
        <f>IFERROR(VLOOKUP($C109,#REF!,14,0)," ")</f>
        <v xml:space="preserve"> </v>
      </c>
      <c r="H109" s="43" t="str">
        <f>IFERROR(VLOOKUP($C109,#REF!,15+VLOOKUP('Customer Name'!$B$3,'Customer Name'!$B$6:$H$99,7,0),0)," ")</f>
        <v xml:space="preserve"> </v>
      </c>
      <c r="I109" s="28" t="str">
        <f t="shared" si="11"/>
        <v xml:space="preserve"> </v>
      </c>
      <c r="J109" s="66">
        <f>IFERROR(SUMIFS(#REF!,#REF!,$AE109,#REF!,1),0)</f>
        <v>0</v>
      </c>
      <c r="K109" s="66">
        <f>IFERROR(SUMIFS(#REF!,#REF!,$AE109,#REF!,1),0)</f>
        <v>0</v>
      </c>
      <c r="L109" s="66">
        <f>IFERROR(SUMIFS(#REF!,#REF!,$AE109,#REF!,1),0)</f>
        <v>0</v>
      </c>
      <c r="M109" s="66">
        <f>IFERROR(SUMIFS(#REF!,#REF!,$AE109,#REF!,1),0)</f>
        <v>0</v>
      </c>
      <c r="N109" s="66">
        <f>IFERROR(SUMIFS(#REF!,#REF!,$AE109,#REF!,1),0)</f>
        <v>0</v>
      </c>
      <c r="O109" s="66">
        <f>IFERROR(SUMIFS(#REF!,#REF!,$AE109,#REF!,1),0)</f>
        <v>0</v>
      </c>
      <c r="P109" s="66">
        <f>IFERROR(SUMIFS(#REF!,#REF!,$AE109,#REF!,1),0)</f>
        <v>0</v>
      </c>
      <c r="Q109" s="66">
        <f>IFERROR(SUMIFS(#REF!,#REF!,$AE109,#REF!,1),0)</f>
        <v>0</v>
      </c>
      <c r="R109" s="66">
        <f>IFERROR(SUMIFS(#REF!,#REF!,$AE109,#REF!,1),0)</f>
        <v>0</v>
      </c>
      <c r="S109" s="66">
        <f>IFERROR(SUMIFS(#REF!,#REF!,$AE109,#REF!,1),0)</f>
        <v>0</v>
      </c>
      <c r="T109" s="66">
        <f>IFERROR(SUMIFS(#REF!,#REF!,$AE109,#REF!,1),0)</f>
        <v>0</v>
      </c>
      <c r="U109" s="66">
        <f>IFERROR(SUMIFS(#REF!,#REF!,$AE109,#REF!,1),0)</f>
        <v>0</v>
      </c>
      <c r="V109" s="67">
        <f t="shared" si="12"/>
        <v>0</v>
      </c>
      <c r="W109" s="78" t="str">
        <f ca="1">IFERROR(IF(OFFSET(INDEX(#REF!,1,MATCH(#REF!,#REF!,0)),1,4)&gt;1,VLOOKUP($C109,#REF!,HLOOKUP(#REF!,#REF!,2,0),0),VLOOKUP($C109,#REF!,HLOOKUP(#REF!,#REF!,2,0)+1,0))," ")</f>
        <v xml:space="preserve"> </v>
      </c>
      <c r="X109" s="78" t="str">
        <f t="shared" ca="1" si="13"/>
        <v xml:space="preserve"> </v>
      </c>
      <c r="Y109" s="79" t="e">
        <f t="shared" si="14"/>
        <v>#REF!</v>
      </c>
      <c r="Z109" s="80" t="e">
        <f>IF(AND(C109&lt;&gt;" ",A110&lt;&gt;" ",C110&lt;&gt;" "),SUM($V$21:$V109)-SUM($Z$20:$Z108),IF(AND(C109&lt;&gt;" ",A110=" ",C110=" "),SUM($V$21:$V109)-SUM($Z$20:$Z108),IF(AND(C109=" ",C110=" ",A110=" ",C108&lt;&gt;" "),SUM($V$21:$V108)," ")))</f>
        <v>#REF!</v>
      </c>
      <c r="AA109" s="81" t="e">
        <f>IF(AND(C109&lt;&gt;" ",A110&lt;&gt;" ",C110&lt;&gt;" "),SUM($Y$21:$Y109)-SUM($AA$20:$AA108),IF(AND(C109&lt;&gt;" ",A110=" ",C110=" "),SUM($Y$21:$Y109)-SUM($AA$20:$AA108),IF(AND(C109=" ",C110=" ",A110=" ",C108&lt;&gt;" "),SUM($Y$21:$Y108)," ")))</f>
        <v>#REF!</v>
      </c>
      <c r="AE109" s="11" t="e">
        <f t="shared" si="15"/>
        <v>#REF!</v>
      </c>
    </row>
    <row r="110" spans="1:31" ht="60" customHeight="1">
      <c r="A110" s="40" t="str">
        <f>IFERROR(IF(VLOOKUP($C109,#REF!,9,0)=VLOOKUP($C110,#REF!,9,0)," ",VLOOKUP($C110,#REF!,9,0))," ")</f>
        <v xml:space="preserve"> </v>
      </c>
      <c r="B110" s="59" t="e">
        <f>IF(C110=" "," ",IFERROR(VLOOKUP($C110,#REF!,9,0)," "))</f>
        <v>#REF!</v>
      </c>
      <c r="C110" s="41" t="e">
        <f>#REF!</f>
        <v>#REF!</v>
      </c>
      <c r="D110" s="41" t="str">
        <f>IFERROR(VLOOKUP($C110,#REF!,2,0)," ")</f>
        <v xml:space="preserve"> </v>
      </c>
      <c r="E110" s="42" t="str">
        <f>IFERROR(VLOOKUP($C110,#REF!,5+VLOOKUP($C110,#REF!,7,0),0)," ")</f>
        <v xml:space="preserve"> </v>
      </c>
      <c r="F110" s="15"/>
      <c r="G110" s="43" t="str">
        <f>IFERROR(VLOOKUP($C110,#REF!,14,0)," ")</f>
        <v xml:space="preserve"> </v>
      </c>
      <c r="H110" s="43" t="str">
        <f>IFERROR(VLOOKUP($C110,#REF!,15+VLOOKUP('Customer Name'!$B$3,'Customer Name'!$B$6:$H$99,7,0),0)," ")</f>
        <v xml:space="preserve"> </v>
      </c>
      <c r="I110" s="28" t="str">
        <f t="shared" si="11"/>
        <v xml:space="preserve"> </v>
      </c>
      <c r="J110" s="66">
        <f>IFERROR(SUMIFS(#REF!,#REF!,$AE110,#REF!,1),0)</f>
        <v>0</v>
      </c>
      <c r="K110" s="66">
        <f>IFERROR(SUMIFS(#REF!,#REF!,$AE110,#REF!,1),0)</f>
        <v>0</v>
      </c>
      <c r="L110" s="66">
        <f>IFERROR(SUMIFS(#REF!,#REF!,$AE110,#REF!,1),0)</f>
        <v>0</v>
      </c>
      <c r="M110" s="66">
        <f>IFERROR(SUMIFS(#REF!,#REF!,$AE110,#REF!,1),0)</f>
        <v>0</v>
      </c>
      <c r="N110" s="66">
        <f>IFERROR(SUMIFS(#REF!,#REF!,$AE110,#REF!,1),0)</f>
        <v>0</v>
      </c>
      <c r="O110" s="66">
        <f>IFERROR(SUMIFS(#REF!,#REF!,$AE110,#REF!,1),0)</f>
        <v>0</v>
      </c>
      <c r="P110" s="66">
        <f>IFERROR(SUMIFS(#REF!,#REF!,$AE110,#REF!,1),0)</f>
        <v>0</v>
      </c>
      <c r="Q110" s="66">
        <f>IFERROR(SUMIFS(#REF!,#REF!,$AE110,#REF!,1),0)</f>
        <v>0</v>
      </c>
      <c r="R110" s="66">
        <f>IFERROR(SUMIFS(#REF!,#REF!,$AE110,#REF!,1),0)</f>
        <v>0</v>
      </c>
      <c r="S110" s="66">
        <f>IFERROR(SUMIFS(#REF!,#REF!,$AE110,#REF!,1),0)</f>
        <v>0</v>
      </c>
      <c r="T110" s="66">
        <f>IFERROR(SUMIFS(#REF!,#REF!,$AE110,#REF!,1),0)</f>
        <v>0</v>
      </c>
      <c r="U110" s="66">
        <f>IFERROR(SUMIFS(#REF!,#REF!,$AE110,#REF!,1),0)</f>
        <v>0</v>
      </c>
      <c r="V110" s="67">
        <f t="shared" si="12"/>
        <v>0</v>
      </c>
      <c r="W110" s="78" t="str">
        <f ca="1">IFERROR(IF(OFFSET(INDEX(#REF!,1,MATCH(#REF!,#REF!,0)),1,4)&gt;1,VLOOKUP($C110,#REF!,HLOOKUP(#REF!,#REF!,2,0),0),VLOOKUP($C110,#REF!,HLOOKUP(#REF!,#REF!,2,0)+1,0))," ")</f>
        <v xml:space="preserve"> </v>
      </c>
      <c r="X110" s="78" t="str">
        <f t="shared" ca="1" si="13"/>
        <v xml:space="preserve"> </v>
      </c>
      <c r="Y110" s="79" t="e">
        <f t="shared" si="14"/>
        <v>#REF!</v>
      </c>
      <c r="Z110" s="80" t="e">
        <f>IF(AND(C110&lt;&gt;" ",A111&lt;&gt;" ",C111&lt;&gt;" "),SUM($V$21:$V110)-SUM($Z$20:$Z109),IF(AND(C110&lt;&gt;" ",A111=" ",C111=" "),SUM($V$21:$V110)-SUM($Z$20:$Z109),IF(AND(C110=" ",C111=" ",A111=" ",C109&lt;&gt;" "),SUM($V$21:$V109)," ")))</f>
        <v>#REF!</v>
      </c>
      <c r="AA110" s="81" t="e">
        <f>IF(AND(C110&lt;&gt;" ",A111&lt;&gt;" ",C111&lt;&gt;" "),SUM($Y$21:$Y110)-SUM($AA$20:$AA109),IF(AND(C110&lt;&gt;" ",A111=" ",C111=" "),SUM($Y$21:$Y110)-SUM($AA$20:$AA109),IF(AND(C110=" ",C111=" ",A111=" ",C109&lt;&gt;" "),SUM($Y$21:$Y109)," ")))</f>
        <v>#REF!</v>
      </c>
      <c r="AE110" s="11" t="e">
        <f t="shared" si="15"/>
        <v>#REF!</v>
      </c>
    </row>
    <row r="111" spans="1:31" ht="60" customHeight="1">
      <c r="A111" s="40" t="str">
        <f>IFERROR(IF(VLOOKUP($C110,#REF!,9,0)=VLOOKUP($C111,#REF!,9,0)," ",VLOOKUP($C111,#REF!,9,0))," ")</f>
        <v xml:space="preserve"> </v>
      </c>
      <c r="B111" s="59" t="e">
        <f>IF(C111=" "," ",IFERROR(VLOOKUP($C111,#REF!,9,0)," "))</f>
        <v>#REF!</v>
      </c>
      <c r="C111" s="41" t="e">
        <f>#REF!</f>
        <v>#REF!</v>
      </c>
      <c r="D111" s="41" t="str">
        <f>IFERROR(VLOOKUP($C111,#REF!,2,0)," ")</f>
        <v xml:space="preserve"> </v>
      </c>
      <c r="E111" s="42" t="str">
        <f>IFERROR(VLOOKUP($C111,#REF!,5+VLOOKUP($C111,#REF!,7,0),0)," ")</f>
        <v xml:space="preserve"> </v>
      </c>
      <c r="F111" s="15"/>
      <c r="G111" s="43" t="str">
        <f>IFERROR(VLOOKUP($C111,#REF!,14,0)," ")</f>
        <v xml:space="preserve"> </v>
      </c>
      <c r="H111" s="43" t="str">
        <f>IFERROR(VLOOKUP($C111,#REF!,15+VLOOKUP('Customer Name'!$B$3,'Customer Name'!$B$6:$H$99,7,0),0)," ")</f>
        <v xml:space="preserve"> </v>
      </c>
      <c r="I111" s="28" t="str">
        <f t="shared" si="11"/>
        <v xml:space="preserve"> </v>
      </c>
      <c r="J111" s="66">
        <f>IFERROR(SUMIFS(#REF!,#REF!,$AE111,#REF!,1),0)</f>
        <v>0</v>
      </c>
      <c r="K111" s="66">
        <f>IFERROR(SUMIFS(#REF!,#REF!,$AE111,#REF!,1),0)</f>
        <v>0</v>
      </c>
      <c r="L111" s="66">
        <f>IFERROR(SUMIFS(#REF!,#REF!,$AE111,#REF!,1),0)</f>
        <v>0</v>
      </c>
      <c r="M111" s="66">
        <f>IFERROR(SUMIFS(#REF!,#REF!,$AE111,#REF!,1),0)</f>
        <v>0</v>
      </c>
      <c r="N111" s="66">
        <f>IFERROR(SUMIFS(#REF!,#REF!,$AE111,#REF!,1),0)</f>
        <v>0</v>
      </c>
      <c r="O111" s="66">
        <f>IFERROR(SUMIFS(#REF!,#REF!,$AE111,#REF!,1),0)</f>
        <v>0</v>
      </c>
      <c r="P111" s="66">
        <f>IFERROR(SUMIFS(#REF!,#REF!,$AE111,#REF!,1),0)</f>
        <v>0</v>
      </c>
      <c r="Q111" s="66">
        <f>IFERROR(SUMIFS(#REF!,#REF!,$AE111,#REF!,1),0)</f>
        <v>0</v>
      </c>
      <c r="R111" s="66">
        <f>IFERROR(SUMIFS(#REF!,#REF!,$AE111,#REF!,1),0)</f>
        <v>0</v>
      </c>
      <c r="S111" s="66">
        <f>IFERROR(SUMIFS(#REF!,#REF!,$AE111,#REF!,1),0)</f>
        <v>0</v>
      </c>
      <c r="T111" s="66">
        <f>IFERROR(SUMIFS(#REF!,#REF!,$AE111,#REF!,1),0)</f>
        <v>0</v>
      </c>
      <c r="U111" s="66">
        <f>IFERROR(SUMIFS(#REF!,#REF!,$AE111,#REF!,1),0)</f>
        <v>0</v>
      </c>
      <c r="V111" s="67">
        <f t="shared" si="12"/>
        <v>0</v>
      </c>
      <c r="W111" s="78" t="str">
        <f ca="1">IFERROR(IF(OFFSET(INDEX(#REF!,1,MATCH(#REF!,#REF!,0)),1,4)&gt;1,VLOOKUP($C111,#REF!,HLOOKUP(#REF!,#REF!,2,0),0),VLOOKUP($C111,#REF!,HLOOKUP(#REF!,#REF!,2,0)+1,0))," ")</f>
        <v xml:space="preserve"> </v>
      </c>
      <c r="X111" s="78" t="str">
        <f t="shared" ca="1" si="13"/>
        <v xml:space="preserve"> </v>
      </c>
      <c r="Y111" s="79" t="e">
        <f t="shared" si="14"/>
        <v>#REF!</v>
      </c>
      <c r="Z111" s="80" t="e">
        <f>IF(AND(C111&lt;&gt;" ",A112&lt;&gt;" ",C112&lt;&gt;" "),SUM($V$21:$V111)-SUM($Z$20:$Z110),IF(AND(C111&lt;&gt;" ",A112=" ",C112=" "),SUM($V$21:$V111)-SUM($Z$20:$Z110),IF(AND(C111=" ",C112=" ",A112=" ",C110&lt;&gt;" "),SUM($V$21:$V110)," ")))</f>
        <v>#REF!</v>
      </c>
      <c r="AA111" s="81" t="e">
        <f>IF(AND(C111&lt;&gt;" ",A112&lt;&gt;" ",C112&lt;&gt;" "),SUM($Y$21:$Y111)-SUM($AA$20:$AA110),IF(AND(C111&lt;&gt;" ",A112=" ",C112=" "),SUM($Y$21:$Y111)-SUM($AA$20:$AA110),IF(AND(C111=" ",C112=" ",A112=" ",C110&lt;&gt;" "),SUM($Y$21:$Y110)," ")))</f>
        <v>#REF!</v>
      </c>
      <c r="AE111" s="11" t="e">
        <f t="shared" si="15"/>
        <v>#REF!</v>
      </c>
    </row>
    <row r="112" spans="1:31" ht="60" customHeight="1">
      <c r="A112" s="40" t="str">
        <f>IFERROR(IF(VLOOKUP($C111,#REF!,9,0)=VLOOKUP($C112,#REF!,9,0)," ",VLOOKUP($C112,#REF!,9,0))," ")</f>
        <v xml:space="preserve"> </v>
      </c>
      <c r="B112" s="59" t="e">
        <f>IF(C112=" "," ",IFERROR(VLOOKUP($C112,#REF!,9,0)," "))</f>
        <v>#REF!</v>
      </c>
      <c r="C112" s="41" t="e">
        <f>#REF!</f>
        <v>#REF!</v>
      </c>
      <c r="D112" s="41" t="str">
        <f>IFERROR(VLOOKUP($C112,#REF!,2,0)," ")</f>
        <v xml:space="preserve"> </v>
      </c>
      <c r="E112" s="42" t="str">
        <f>IFERROR(VLOOKUP($C112,#REF!,5+VLOOKUP($C112,#REF!,7,0),0)," ")</f>
        <v xml:space="preserve"> </v>
      </c>
      <c r="F112" s="15"/>
      <c r="G112" s="43" t="str">
        <f>IFERROR(VLOOKUP($C112,#REF!,14,0)," ")</f>
        <v xml:space="preserve"> </v>
      </c>
      <c r="H112" s="43" t="str">
        <f>IFERROR(VLOOKUP($C112,#REF!,15+VLOOKUP('Customer Name'!$B$3,'Customer Name'!$B$6:$H$99,7,0),0)," ")</f>
        <v xml:space="preserve"> </v>
      </c>
      <c r="I112" s="28" t="str">
        <f t="shared" si="11"/>
        <v xml:space="preserve"> </v>
      </c>
      <c r="J112" s="66">
        <f>IFERROR(SUMIFS(#REF!,#REF!,$AE112,#REF!,1),0)</f>
        <v>0</v>
      </c>
      <c r="K112" s="66">
        <f>IFERROR(SUMIFS(#REF!,#REF!,$AE112,#REF!,1),0)</f>
        <v>0</v>
      </c>
      <c r="L112" s="66">
        <f>IFERROR(SUMIFS(#REF!,#REF!,$AE112,#REF!,1),0)</f>
        <v>0</v>
      </c>
      <c r="M112" s="66">
        <f>IFERROR(SUMIFS(#REF!,#REF!,$AE112,#REF!,1),0)</f>
        <v>0</v>
      </c>
      <c r="N112" s="66">
        <f>IFERROR(SUMIFS(#REF!,#REF!,$AE112,#REF!,1),0)</f>
        <v>0</v>
      </c>
      <c r="O112" s="66">
        <f>IFERROR(SUMIFS(#REF!,#REF!,$AE112,#REF!,1),0)</f>
        <v>0</v>
      </c>
      <c r="P112" s="66">
        <f>IFERROR(SUMIFS(#REF!,#REF!,$AE112,#REF!,1),0)</f>
        <v>0</v>
      </c>
      <c r="Q112" s="66">
        <f>IFERROR(SUMIFS(#REF!,#REF!,$AE112,#REF!,1),0)</f>
        <v>0</v>
      </c>
      <c r="R112" s="66">
        <f>IFERROR(SUMIFS(#REF!,#REF!,$AE112,#REF!,1),0)</f>
        <v>0</v>
      </c>
      <c r="S112" s="66">
        <f>IFERROR(SUMIFS(#REF!,#REF!,$AE112,#REF!,1),0)</f>
        <v>0</v>
      </c>
      <c r="T112" s="66">
        <f>IFERROR(SUMIFS(#REF!,#REF!,$AE112,#REF!,1),0)</f>
        <v>0</v>
      </c>
      <c r="U112" s="66">
        <f>IFERROR(SUMIFS(#REF!,#REF!,$AE112,#REF!,1),0)</f>
        <v>0</v>
      </c>
      <c r="V112" s="67">
        <f t="shared" si="12"/>
        <v>0</v>
      </c>
      <c r="W112" s="78" t="str">
        <f ca="1">IFERROR(IF(OFFSET(INDEX(#REF!,1,MATCH(#REF!,#REF!,0)),1,4)&gt;1,VLOOKUP($C112,#REF!,HLOOKUP(#REF!,#REF!,2,0),0),VLOOKUP($C112,#REF!,HLOOKUP(#REF!,#REF!,2,0)+1,0))," ")</f>
        <v xml:space="preserve"> </v>
      </c>
      <c r="X112" s="78" t="str">
        <f t="shared" ca="1" si="13"/>
        <v xml:space="preserve"> </v>
      </c>
      <c r="Y112" s="79" t="e">
        <f t="shared" si="14"/>
        <v>#REF!</v>
      </c>
      <c r="Z112" s="80" t="e">
        <f>IF(AND(C112&lt;&gt;" ",A113&lt;&gt;" ",C113&lt;&gt;" "),SUM($V$21:$V112)-SUM($Z$20:$Z111),IF(AND(C112&lt;&gt;" ",A113=" ",C113=" "),SUM($V$21:$V112)-SUM($Z$20:$Z111),IF(AND(C112=" ",C113=" ",A113=" ",C111&lt;&gt;" "),SUM($V$21:$V111)," ")))</f>
        <v>#REF!</v>
      </c>
      <c r="AA112" s="81" t="e">
        <f>IF(AND(C112&lt;&gt;" ",A113&lt;&gt;" ",C113&lt;&gt;" "),SUM($Y$21:$Y112)-SUM($AA$20:$AA111),IF(AND(C112&lt;&gt;" ",A113=" ",C113=" "),SUM($Y$21:$Y112)-SUM($AA$20:$AA111),IF(AND(C112=" ",C113=" ",A113=" ",C111&lt;&gt;" "),SUM($Y$21:$Y111)," ")))</f>
        <v>#REF!</v>
      </c>
      <c r="AE112" s="11" t="e">
        <f t="shared" si="15"/>
        <v>#REF!</v>
      </c>
    </row>
    <row r="113" spans="1:31" ht="60" customHeight="1">
      <c r="A113" s="40" t="str">
        <f>IFERROR(IF(VLOOKUP($C112,#REF!,9,0)=VLOOKUP($C113,#REF!,9,0)," ",VLOOKUP($C113,#REF!,9,0))," ")</f>
        <v xml:space="preserve"> </v>
      </c>
      <c r="B113" s="59" t="e">
        <f>IF(C113=" "," ",IFERROR(VLOOKUP($C113,#REF!,9,0)," "))</f>
        <v>#REF!</v>
      </c>
      <c r="C113" s="41" t="e">
        <f>#REF!</f>
        <v>#REF!</v>
      </c>
      <c r="D113" s="41" t="str">
        <f>IFERROR(VLOOKUP($C113,#REF!,2,0)," ")</f>
        <v xml:space="preserve"> </v>
      </c>
      <c r="E113" s="42" t="str">
        <f>IFERROR(VLOOKUP($C113,#REF!,5+VLOOKUP($C113,#REF!,7,0),0)," ")</f>
        <v xml:space="preserve"> </v>
      </c>
      <c r="F113" s="15"/>
      <c r="G113" s="43" t="str">
        <f>IFERROR(VLOOKUP($C113,#REF!,14,0)," ")</f>
        <v xml:space="preserve"> </v>
      </c>
      <c r="H113" s="43" t="str">
        <f>IFERROR(VLOOKUP($C113,#REF!,15+VLOOKUP('Customer Name'!$B$3,'Customer Name'!$B$6:$H$99,7,0),0)," ")</f>
        <v xml:space="preserve"> </v>
      </c>
      <c r="I113" s="28" t="str">
        <f t="shared" si="11"/>
        <v xml:space="preserve"> </v>
      </c>
      <c r="J113" s="66">
        <f>IFERROR(SUMIFS(#REF!,#REF!,$AE113,#REF!,1),0)</f>
        <v>0</v>
      </c>
      <c r="K113" s="66">
        <f>IFERROR(SUMIFS(#REF!,#REF!,$AE113,#REF!,1),0)</f>
        <v>0</v>
      </c>
      <c r="L113" s="66">
        <f>IFERROR(SUMIFS(#REF!,#REF!,$AE113,#REF!,1),0)</f>
        <v>0</v>
      </c>
      <c r="M113" s="66">
        <f>IFERROR(SUMIFS(#REF!,#REF!,$AE113,#REF!,1),0)</f>
        <v>0</v>
      </c>
      <c r="N113" s="66">
        <f>IFERROR(SUMIFS(#REF!,#REF!,$AE113,#REF!,1),0)</f>
        <v>0</v>
      </c>
      <c r="O113" s="66">
        <f>IFERROR(SUMIFS(#REF!,#REF!,$AE113,#REF!,1),0)</f>
        <v>0</v>
      </c>
      <c r="P113" s="66">
        <f>IFERROR(SUMIFS(#REF!,#REF!,$AE113,#REF!,1),0)</f>
        <v>0</v>
      </c>
      <c r="Q113" s="66">
        <f>IFERROR(SUMIFS(#REF!,#REF!,$AE113,#REF!,1),0)</f>
        <v>0</v>
      </c>
      <c r="R113" s="66">
        <f>IFERROR(SUMIFS(#REF!,#REF!,$AE113,#REF!,1),0)</f>
        <v>0</v>
      </c>
      <c r="S113" s="66">
        <f>IFERROR(SUMIFS(#REF!,#REF!,$AE113,#REF!,1),0)</f>
        <v>0</v>
      </c>
      <c r="T113" s="66">
        <f>IFERROR(SUMIFS(#REF!,#REF!,$AE113,#REF!,1),0)</f>
        <v>0</v>
      </c>
      <c r="U113" s="66">
        <f>IFERROR(SUMIFS(#REF!,#REF!,$AE113,#REF!,1),0)</f>
        <v>0</v>
      </c>
      <c r="V113" s="67">
        <f t="shared" si="12"/>
        <v>0</v>
      </c>
      <c r="W113" s="78" t="str">
        <f ca="1">IFERROR(IF(OFFSET(INDEX(#REF!,1,MATCH(#REF!,#REF!,0)),1,4)&gt;1,VLOOKUP($C113,#REF!,HLOOKUP(#REF!,#REF!,2,0),0),VLOOKUP($C113,#REF!,HLOOKUP(#REF!,#REF!,2,0)+1,0))," ")</f>
        <v xml:space="preserve"> </v>
      </c>
      <c r="X113" s="78" t="str">
        <f t="shared" ca="1" si="13"/>
        <v xml:space="preserve"> </v>
      </c>
      <c r="Y113" s="79" t="e">
        <f t="shared" si="14"/>
        <v>#REF!</v>
      </c>
      <c r="Z113" s="80" t="e">
        <f>IF(AND(C113&lt;&gt;" ",A114&lt;&gt;" ",C114&lt;&gt;" "),SUM($V$21:$V113)-SUM($Z$20:$Z112),IF(AND(C113&lt;&gt;" ",A114=" ",C114=" "),SUM($V$21:$V113)-SUM($Z$20:$Z112),IF(AND(C113=" ",C114=" ",A114=" ",C112&lt;&gt;" "),SUM($V$21:$V112)," ")))</f>
        <v>#REF!</v>
      </c>
      <c r="AA113" s="81" t="e">
        <f>IF(AND(C113&lt;&gt;" ",A114&lt;&gt;" ",C114&lt;&gt;" "),SUM($Y$21:$Y113)-SUM($AA$20:$AA112),IF(AND(C113&lt;&gt;" ",A114=" ",C114=" "),SUM($Y$21:$Y113)-SUM($AA$20:$AA112),IF(AND(C113=" ",C114=" ",A114=" ",C112&lt;&gt;" "),SUM($Y$21:$Y112)," ")))</f>
        <v>#REF!</v>
      </c>
      <c r="AE113" s="11" t="e">
        <f t="shared" si="15"/>
        <v>#REF!</v>
      </c>
    </row>
    <row r="114" spans="1:31" ht="60" customHeight="1">
      <c r="A114" s="40" t="str">
        <f>IFERROR(IF(VLOOKUP($C113,#REF!,9,0)=VLOOKUP($C114,#REF!,9,0)," ",VLOOKUP($C114,#REF!,9,0))," ")</f>
        <v xml:space="preserve"> </v>
      </c>
      <c r="B114" s="59" t="e">
        <f>IF(C114=" "," ",IFERROR(VLOOKUP($C114,#REF!,9,0)," "))</f>
        <v>#REF!</v>
      </c>
      <c r="C114" s="41" t="e">
        <f>#REF!</f>
        <v>#REF!</v>
      </c>
      <c r="D114" s="41" t="str">
        <f>IFERROR(VLOOKUP($C114,#REF!,2,0)," ")</f>
        <v xml:space="preserve"> </v>
      </c>
      <c r="E114" s="42" t="str">
        <f>IFERROR(VLOOKUP($C114,#REF!,5+VLOOKUP($C114,#REF!,7,0),0)," ")</f>
        <v xml:space="preserve"> </v>
      </c>
      <c r="F114" s="15"/>
      <c r="G114" s="43" t="str">
        <f>IFERROR(VLOOKUP($C114,#REF!,14,0)," ")</f>
        <v xml:space="preserve"> </v>
      </c>
      <c r="H114" s="43" t="str">
        <f>IFERROR(VLOOKUP($C114,#REF!,15+VLOOKUP('Customer Name'!$B$3,'Customer Name'!$B$6:$H$99,7,0),0)," ")</f>
        <v xml:space="preserve"> </v>
      </c>
      <c r="I114" s="28" t="str">
        <f t="shared" si="11"/>
        <v xml:space="preserve"> </v>
      </c>
      <c r="J114" s="66">
        <f>IFERROR(SUMIFS(#REF!,#REF!,$AE114,#REF!,1),0)</f>
        <v>0</v>
      </c>
      <c r="K114" s="66">
        <f>IFERROR(SUMIFS(#REF!,#REF!,$AE114,#REF!,1),0)</f>
        <v>0</v>
      </c>
      <c r="L114" s="66">
        <f>IFERROR(SUMIFS(#REF!,#REF!,$AE114,#REF!,1),0)</f>
        <v>0</v>
      </c>
      <c r="M114" s="66">
        <f>IFERROR(SUMIFS(#REF!,#REF!,$AE114,#REF!,1),0)</f>
        <v>0</v>
      </c>
      <c r="N114" s="66">
        <f>IFERROR(SUMIFS(#REF!,#REF!,$AE114,#REF!,1),0)</f>
        <v>0</v>
      </c>
      <c r="O114" s="66">
        <f>IFERROR(SUMIFS(#REF!,#REF!,$AE114,#REF!,1),0)</f>
        <v>0</v>
      </c>
      <c r="P114" s="66">
        <f>IFERROR(SUMIFS(#REF!,#REF!,$AE114,#REF!,1),0)</f>
        <v>0</v>
      </c>
      <c r="Q114" s="66">
        <f>IFERROR(SUMIFS(#REF!,#REF!,$AE114,#REF!,1),0)</f>
        <v>0</v>
      </c>
      <c r="R114" s="66">
        <f>IFERROR(SUMIFS(#REF!,#REF!,$AE114,#REF!,1),0)</f>
        <v>0</v>
      </c>
      <c r="S114" s="66">
        <f>IFERROR(SUMIFS(#REF!,#REF!,$AE114,#REF!,1),0)</f>
        <v>0</v>
      </c>
      <c r="T114" s="66">
        <f>IFERROR(SUMIFS(#REF!,#REF!,$AE114,#REF!,1),0)</f>
        <v>0</v>
      </c>
      <c r="U114" s="66">
        <f>IFERROR(SUMIFS(#REF!,#REF!,$AE114,#REF!,1),0)</f>
        <v>0</v>
      </c>
      <c r="V114" s="67">
        <f t="shared" si="12"/>
        <v>0</v>
      </c>
      <c r="W114" s="78" t="str">
        <f ca="1">IFERROR(IF(OFFSET(INDEX(#REF!,1,MATCH(#REF!,#REF!,0)),1,4)&gt;1,VLOOKUP($C114,#REF!,HLOOKUP(#REF!,#REF!,2,0),0),VLOOKUP($C114,#REF!,HLOOKUP(#REF!,#REF!,2,0)+1,0))," ")</f>
        <v xml:space="preserve"> </v>
      </c>
      <c r="X114" s="78" t="str">
        <f t="shared" ca="1" si="13"/>
        <v xml:space="preserve"> </v>
      </c>
      <c r="Y114" s="79" t="e">
        <f t="shared" si="14"/>
        <v>#REF!</v>
      </c>
      <c r="Z114" s="80" t="e">
        <f>IF(AND(C114&lt;&gt;" ",A115&lt;&gt;" ",C115&lt;&gt;" "),SUM($V$21:$V114)-SUM($Z$20:$Z113),IF(AND(C114&lt;&gt;" ",A115=" ",C115=" "),SUM($V$21:$V114)-SUM($Z$20:$Z113),IF(AND(C114=" ",C115=" ",A115=" ",C113&lt;&gt;" "),SUM($V$21:$V113)," ")))</f>
        <v>#REF!</v>
      </c>
      <c r="AA114" s="81" t="e">
        <f>IF(AND(C114&lt;&gt;" ",A115&lt;&gt;" ",C115&lt;&gt;" "),SUM($Y$21:$Y114)-SUM($AA$20:$AA113),IF(AND(C114&lt;&gt;" ",A115=" ",C115=" "),SUM($Y$21:$Y114)-SUM($AA$20:$AA113),IF(AND(C114=" ",C115=" ",A115=" ",C113&lt;&gt;" "),SUM($Y$21:$Y113)," ")))</f>
        <v>#REF!</v>
      </c>
      <c r="AE114" s="11" t="e">
        <f t="shared" si="15"/>
        <v>#REF!</v>
      </c>
    </row>
    <row r="115" spans="1:31" ht="60" customHeight="1">
      <c r="A115" s="40" t="str">
        <f>IFERROR(IF(VLOOKUP($C114,#REF!,9,0)=VLOOKUP($C115,#REF!,9,0)," ",VLOOKUP($C115,#REF!,9,0))," ")</f>
        <v xml:space="preserve"> </v>
      </c>
      <c r="B115" s="59" t="e">
        <f>IF(C115=" "," ",IFERROR(VLOOKUP($C115,#REF!,9,0)," "))</f>
        <v>#REF!</v>
      </c>
      <c r="C115" s="41" t="e">
        <f>#REF!</f>
        <v>#REF!</v>
      </c>
      <c r="D115" s="41" t="str">
        <f>IFERROR(VLOOKUP($C115,#REF!,2,0)," ")</f>
        <v xml:space="preserve"> </v>
      </c>
      <c r="E115" s="42" t="str">
        <f>IFERROR(VLOOKUP($C115,#REF!,5+VLOOKUP($C115,#REF!,7,0),0)," ")</f>
        <v xml:space="preserve"> </v>
      </c>
      <c r="F115" s="15"/>
      <c r="G115" s="43" t="str">
        <f>IFERROR(VLOOKUP($C115,#REF!,14,0)," ")</f>
        <v xml:space="preserve"> </v>
      </c>
      <c r="H115" s="43" t="str">
        <f>IFERROR(VLOOKUP($C115,#REF!,15+VLOOKUP('Customer Name'!$B$3,'Customer Name'!$B$6:$H$99,7,0),0)," ")</f>
        <v xml:space="preserve"> </v>
      </c>
      <c r="I115" s="28" t="str">
        <f t="shared" si="11"/>
        <v xml:space="preserve"> </v>
      </c>
      <c r="J115" s="66">
        <f>IFERROR(SUMIFS(#REF!,#REF!,$AE115,#REF!,1),0)</f>
        <v>0</v>
      </c>
      <c r="K115" s="66">
        <f>IFERROR(SUMIFS(#REF!,#REF!,$AE115,#REF!,1),0)</f>
        <v>0</v>
      </c>
      <c r="L115" s="66">
        <f>IFERROR(SUMIFS(#REF!,#REF!,$AE115,#REF!,1),0)</f>
        <v>0</v>
      </c>
      <c r="M115" s="66">
        <f>IFERROR(SUMIFS(#REF!,#REF!,$AE115,#REF!,1),0)</f>
        <v>0</v>
      </c>
      <c r="N115" s="66">
        <f>IFERROR(SUMIFS(#REF!,#REF!,$AE115,#REF!,1),0)</f>
        <v>0</v>
      </c>
      <c r="O115" s="66">
        <f>IFERROR(SUMIFS(#REF!,#REF!,$AE115,#REF!,1),0)</f>
        <v>0</v>
      </c>
      <c r="P115" s="66">
        <f>IFERROR(SUMIFS(#REF!,#REF!,$AE115,#REF!,1),0)</f>
        <v>0</v>
      </c>
      <c r="Q115" s="66">
        <f>IFERROR(SUMIFS(#REF!,#REF!,$AE115,#REF!,1),0)</f>
        <v>0</v>
      </c>
      <c r="R115" s="66">
        <f>IFERROR(SUMIFS(#REF!,#REF!,$AE115,#REF!,1),0)</f>
        <v>0</v>
      </c>
      <c r="S115" s="66">
        <f>IFERROR(SUMIFS(#REF!,#REF!,$AE115,#REF!,1),0)</f>
        <v>0</v>
      </c>
      <c r="T115" s="66">
        <f>IFERROR(SUMIFS(#REF!,#REF!,$AE115,#REF!,1),0)</f>
        <v>0</v>
      </c>
      <c r="U115" s="66">
        <f>IFERROR(SUMIFS(#REF!,#REF!,$AE115,#REF!,1),0)</f>
        <v>0</v>
      </c>
      <c r="V115" s="67">
        <f t="shared" si="12"/>
        <v>0</v>
      </c>
      <c r="W115" s="78" t="str">
        <f ca="1">IFERROR(IF(OFFSET(INDEX(#REF!,1,MATCH(#REF!,#REF!,0)),1,4)&gt;1,VLOOKUP($C115,#REF!,HLOOKUP(#REF!,#REF!,2,0),0),VLOOKUP($C115,#REF!,HLOOKUP(#REF!,#REF!,2,0)+1,0))," ")</f>
        <v xml:space="preserve"> </v>
      </c>
      <c r="X115" s="78" t="str">
        <f t="shared" ca="1" si="13"/>
        <v xml:space="preserve"> </v>
      </c>
      <c r="Y115" s="79" t="e">
        <f t="shared" si="14"/>
        <v>#REF!</v>
      </c>
      <c r="Z115" s="80" t="e">
        <f>IF(AND(C115&lt;&gt;" ",A116&lt;&gt;" ",C116&lt;&gt;" "),SUM($V$21:$V115)-SUM($Z$20:$Z114),IF(AND(C115&lt;&gt;" ",A116=" ",C116=" "),SUM($V$21:$V115)-SUM($Z$20:$Z114),IF(AND(C115=" ",C116=" ",A116=" ",C114&lt;&gt;" "),SUM($V$21:$V114)," ")))</f>
        <v>#REF!</v>
      </c>
      <c r="AA115" s="81" t="e">
        <f>IF(AND(C115&lt;&gt;" ",A116&lt;&gt;" ",C116&lt;&gt;" "),SUM($Y$21:$Y115)-SUM($AA$20:$AA114),IF(AND(C115&lt;&gt;" ",A116=" ",C116=" "),SUM($Y$21:$Y115)-SUM($AA$20:$AA114),IF(AND(C115=" ",C116=" ",A116=" ",C114&lt;&gt;" "),SUM($Y$21:$Y114)," ")))</f>
        <v>#REF!</v>
      </c>
      <c r="AE115" s="11" t="e">
        <f t="shared" si="15"/>
        <v>#REF!</v>
      </c>
    </row>
    <row r="116" spans="1:31" ht="60" customHeight="1">
      <c r="A116" s="40" t="str">
        <f>IFERROR(IF(VLOOKUP($C115,#REF!,9,0)=VLOOKUP($C116,#REF!,9,0)," ",VLOOKUP($C116,#REF!,9,0))," ")</f>
        <v xml:space="preserve"> </v>
      </c>
      <c r="B116" s="59" t="e">
        <f>IF(C116=" "," ",IFERROR(VLOOKUP($C116,#REF!,9,0)," "))</f>
        <v>#REF!</v>
      </c>
      <c r="C116" s="41" t="e">
        <f>#REF!</f>
        <v>#REF!</v>
      </c>
      <c r="D116" s="41" t="str">
        <f>IFERROR(VLOOKUP($C116,#REF!,2,0)," ")</f>
        <v xml:space="preserve"> </v>
      </c>
      <c r="E116" s="42" t="str">
        <f>IFERROR(VLOOKUP($C116,#REF!,5+VLOOKUP($C116,#REF!,7,0),0)," ")</f>
        <v xml:space="preserve"> </v>
      </c>
      <c r="F116" s="15"/>
      <c r="G116" s="43" t="str">
        <f>IFERROR(VLOOKUP($C116,#REF!,14,0)," ")</f>
        <v xml:space="preserve"> </v>
      </c>
      <c r="H116" s="43" t="str">
        <f>IFERROR(VLOOKUP($C116,#REF!,15+VLOOKUP('Customer Name'!$B$3,'Customer Name'!$B$6:$H$99,7,0),0)," ")</f>
        <v xml:space="preserve"> </v>
      </c>
      <c r="I116" s="28" t="str">
        <f t="shared" si="11"/>
        <v xml:space="preserve"> </v>
      </c>
      <c r="J116" s="66">
        <f>IFERROR(SUMIFS(#REF!,#REF!,$AE116,#REF!,1),0)</f>
        <v>0</v>
      </c>
      <c r="K116" s="66">
        <f>IFERROR(SUMIFS(#REF!,#REF!,$AE116,#REF!,1),0)</f>
        <v>0</v>
      </c>
      <c r="L116" s="66">
        <f>IFERROR(SUMIFS(#REF!,#REF!,$AE116,#REF!,1),0)</f>
        <v>0</v>
      </c>
      <c r="M116" s="66">
        <f>IFERROR(SUMIFS(#REF!,#REF!,$AE116,#REF!,1),0)</f>
        <v>0</v>
      </c>
      <c r="N116" s="66">
        <f>IFERROR(SUMIFS(#REF!,#REF!,$AE116,#REF!,1),0)</f>
        <v>0</v>
      </c>
      <c r="O116" s="66">
        <f>IFERROR(SUMIFS(#REF!,#REF!,$AE116,#REF!,1),0)</f>
        <v>0</v>
      </c>
      <c r="P116" s="66">
        <f>IFERROR(SUMIFS(#REF!,#REF!,$AE116,#REF!,1),0)</f>
        <v>0</v>
      </c>
      <c r="Q116" s="66">
        <f>IFERROR(SUMIFS(#REF!,#REF!,$AE116,#REF!,1),0)</f>
        <v>0</v>
      </c>
      <c r="R116" s="66">
        <f>IFERROR(SUMIFS(#REF!,#REF!,$AE116,#REF!,1),0)</f>
        <v>0</v>
      </c>
      <c r="S116" s="66">
        <f>IFERROR(SUMIFS(#REF!,#REF!,$AE116,#REF!,1),0)</f>
        <v>0</v>
      </c>
      <c r="T116" s="66">
        <f>IFERROR(SUMIFS(#REF!,#REF!,$AE116,#REF!,1),0)</f>
        <v>0</v>
      </c>
      <c r="U116" s="66">
        <f>IFERROR(SUMIFS(#REF!,#REF!,$AE116,#REF!,1),0)</f>
        <v>0</v>
      </c>
      <c r="V116" s="67">
        <f t="shared" si="12"/>
        <v>0</v>
      </c>
      <c r="W116" s="78" t="str">
        <f ca="1">IFERROR(IF(OFFSET(INDEX(#REF!,1,MATCH(#REF!,#REF!,0)),1,4)&gt;1,VLOOKUP($C116,#REF!,HLOOKUP(#REF!,#REF!,2,0),0),VLOOKUP($C116,#REF!,HLOOKUP(#REF!,#REF!,2,0)+1,0))," ")</f>
        <v xml:space="preserve"> </v>
      </c>
      <c r="X116" s="78" t="str">
        <f t="shared" ca="1" si="13"/>
        <v xml:space="preserve"> </v>
      </c>
      <c r="Y116" s="79" t="e">
        <f t="shared" si="14"/>
        <v>#REF!</v>
      </c>
      <c r="Z116" s="80" t="e">
        <f>IF(AND(C116&lt;&gt;" ",A117&lt;&gt;" ",C117&lt;&gt;" "),SUM($V$21:$V116)-SUM($Z$20:$Z115),IF(AND(C116&lt;&gt;" ",A117=" ",C117=" "),SUM($V$21:$V116)-SUM($Z$20:$Z115),IF(AND(C116=" ",C117=" ",A117=" ",C115&lt;&gt;" "),SUM($V$21:$V115)," ")))</f>
        <v>#REF!</v>
      </c>
      <c r="AA116" s="81" t="e">
        <f>IF(AND(C116&lt;&gt;" ",A117&lt;&gt;" ",C117&lt;&gt;" "),SUM($Y$21:$Y116)-SUM($AA$20:$AA115),IF(AND(C116&lt;&gt;" ",A117=" ",C117=" "),SUM($Y$21:$Y116)-SUM($AA$20:$AA115),IF(AND(C116=" ",C117=" ",A117=" ",C115&lt;&gt;" "),SUM($Y$21:$Y115)," ")))</f>
        <v>#REF!</v>
      </c>
      <c r="AE116" s="11" t="e">
        <f t="shared" si="15"/>
        <v>#REF!</v>
      </c>
    </row>
    <row r="117" spans="1:31" ht="60" customHeight="1">
      <c r="A117" s="40" t="str">
        <f>IFERROR(IF(VLOOKUP($C116,#REF!,9,0)=VLOOKUP($C117,#REF!,9,0)," ",VLOOKUP($C117,#REF!,9,0))," ")</f>
        <v xml:space="preserve"> </v>
      </c>
      <c r="B117" s="59" t="e">
        <f>IF(C117=" "," ",IFERROR(VLOOKUP($C117,#REF!,9,0)," "))</f>
        <v>#REF!</v>
      </c>
      <c r="C117" s="41" t="e">
        <f>#REF!</f>
        <v>#REF!</v>
      </c>
      <c r="D117" s="41" t="str">
        <f>IFERROR(VLOOKUP($C117,#REF!,2,0)," ")</f>
        <v xml:space="preserve"> </v>
      </c>
      <c r="E117" s="42" t="str">
        <f>IFERROR(VLOOKUP($C117,#REF!,5+VLOOKUP($C117,#REF!,7,0),0)," ")</f>
        <v xml:space="preserve"> </v>
      </c>
      <c r="F117" s="15"/>
      <c r="G117" s="43" t="str">
        <f>IFERROR(VLOOKUP($C117,#REF!,14,0)," ")</f>
        <v xml:space="preserve"> </v>
      </c>
      <c r="H117" s="43" t="str">
        <f>IFERROR(VLOOKUP($C117,#REF!,15+VLOOKUP('Customer Name'!$B$3,'Customer Name'!$B$6:$H$99,7,0),0)," ")</f>
        <v xml:space="preserve"> </v>
      </c>
      <c r="I117" s="28" t="str">
        <f t="shared" si="11"/>
        <v xml:space="preserve"> </v>
      </c>
      <c r="J117" s="66">
        <f>IFERROR(SUMIFS(#REF!,#REF!,$AE117,#REF!,1),0)</f>
        <v>0</v>
      </c>
      <c r="K117" s="66">
        <f>IFERROR(SUMIFS(#REF!,#REF!,$AE117,#REF!,1),0)</f>
        <v>0</v>
      </c>
      <c r="L117" s="66">
        <f>IFERROR(SUMIFS(#REF!,#REF!,$AE117,#REF!,1),0)</f>
        <v>0</v>
      </c>
      <c r="M117" s="66">
        <f>IFERROR(SUMIFS(#REF!,#REF!,$AE117,#REF!,1),0)</f>
        <v>0</v>
      </c>
      <c r="N117" s="66">
        <f>IFERROR(SUMIFS(#REF!,#REF!,$AE117,#REF!,1),0)</f>
        <v>0</v>
      </c>
      <c r="O117" s="66">
        <f>IFERROR(SUMIFS(#REF!,#REF!,$AE117,#REF!,1),0)</f>
        <v>0</v>
      </c>
      <c r="P117" s="66">
        <f>IFERROR(SUMIFS(#REF!,#REF!,$AE117,#REF!,1),0)</f>
        <v>0</v>
      </c>
      <c r="Q117" s="66">
        <f>IFERROR(SUMIFS(#REF!,#REF!,$AE117,#REF!,1),0)</f>
        <v>0</v>
      </c>
      <c r="R117" s="66">
        <f>IFERROR(SUMIFS(#REF!,#REF!,$AE117,#REF!,1),0)</f>
        <v>0</v>
      </c>
      <c r="S117" s="66">
        <f>IFERROR(SUMIFS(#REF!,#REF!,$AE117,#REF!,1),0)</f>
        <v>0</v>
      </c>
      <c r="T117" s="66">
        <f>IFERROR(SUMIFS(#REF!,#REF!,$AE117,#REF!,1),0)</f>
        <v>0</v>
      </c>
      <c r="U117" s="66">
        <f>IFERROR(SUMIFS(#REF!,#REF!,$AE117,#REF!,1),0)</f>
        <v>0</v>
      </c>
      <c r="V117" s="67">
        <f t="shared" si="12"/>
        <v>0</v>
      </c>
      <c r="W117" s="78" t="str">
        <f ca="1">IFERROR(IF(OFFSET(INDEX(#REF!,1,MATCH(#REF!,#REF!,0)),1,4)&gt;1,VLOOKUP($C117,#REF!,HLOOKUP(#REF!,#REF!,2,0),0),VLOOKUP($C117,#REF!,HLOOKUP(#REF!,#REF!,2,0)+1,0))," ")</f>
        <v xml:space="preserve"> </v>
      </c>
      <c r="X117" s="78" t="str">
        <f t="shared" ca="1" si="13"/>
        <v xml:space="preserve"> </v>
      </c>
      <c r="Y117" s="79" t="e">
        <f t="shared" si="14"/>
        <v>#REF!</v>
      </c>
      <c r="Z117" s="80" t="e">
        <f>IF(AND(C117&lt;&gt;" ",A118&lt;&gt;" ",C118&lt;&gt;" "),SUM($V$21:$V117)-SUM($Z$20:$Z116),IF(AND(C117&lt;&gt;" ",A118=" ",C118=" "),SUM($V$21:$V117)-SUM($Z$20:$Z116),IF(AND(C117=" ",C118=" ",A118=" ",C116&lt;&gt;" "),SUM($V$21:$V116)," ")))</f>
        <v>#REF!</v>
      </c>
      <c r="AA117" s="81" t="e">
        <f>IF(AND(C117&lt;&gt;" ",A118&lt;&gt;" ",C118&lt;&gt;" "),SUM($Y$21:$Y117)-SUM($AA$20:$AA116),IF(AND(C117&lt;&gt;" ",A118=" ",C118=" "),SUM($Y$21:$Y117)-SUM($AA$20:$AA116),IF(AND(C117=" ",C118=" ",A118=" ",C116&lt;&gt;" "),SUM($Y$21:$Y116)," ")))</f>
        <v>#REF!</v>
      </c>
      <c r="AE117" s="11" t="e">
        <f t="shared" si="15"/>
        <v>#REF!</v>
      </c>
    </row>
    <row r="118" spans="1:31" ht="60" customHeight="1">
      <c r="A118" s="40" t="str">
        <f>IFERROR(IF(VLOOKUP($C117,#REF!,9,0)=VLOOKUP($C118,#REF!,9,0)," ",VLOOKUP($C118,#REF!,9,0))," ")</f>
        <v xml:space="preserve"> </v>
      </c>
      <c r="B118" s="59" t="e">
        <f>IF(C118=" "," ",IFERROR(VLOOKUP($C118,#REF!,9,0)," "))</f>
        <v>#REF!</v>
      </c>
      <c r="C118" s="41" t="e">
        <f>#REF!</f>
        <v>#REF!</v>
      </c>
      <c r="D118" s="41" t="str">
        <f>IFERROR(VLOOKUP($C118,#REF!,2,0)," ")</f>
        <v xml:space="preserve"> </v>
      </c>
      <c r="E118" s="42" t="str">
        <f>IFERROR(VLOOKUP($C118,#REF!,5+VLOOKUP($C118,#REF!,7,0),0)," ")</f>
        <v xml:space="preserve"> </v>
      </c>
      <c r="F118" s="15"/>
      <c r="G118" s="43" t="str">
        <f>IFERROR(VLOOKUP($C118,#REF!,14,0)," ")</f>
        <v xml:space="preserve"> </v>
      </c>
      <c r="H118" s="43" t="str">
        <f>IFERROR(VLOOKUP($C118,#REF!,15+VLOOKUP('Customer Name'!$B$3,'Customer Name'!$B$6:$H$99,7,0),0)," ")</f>
        <v xml:space="preserve"> </v>
      </c>
      <c r="I118" s="28" t="str">
        <f t="shared" si="11"/>
        <v xml:space="preserve"> </v>
      </c>
      <c r="J118" s="66">
        <f>IFERROR(SUMIFS(#REF!,#REF!,$AE118,#REF!,1),0)</f>
        <v>0</v>
      </c>
      <c r="K118" s="66">
        <f>IFERROR(SUMIFS(#REF!,#REF!,$AE118,#REF!,1),0)</f>
        <v>0</v>
      </c>
      <c r="L118" s="66">
        <f>IFERROR(SUMIFS(#REF!,#REF!,$AE118,#REF!,1),0)</f>
        <v>0</v>
      </c>
      <c r="M118" s="66">
        <f>IFERROR(SUMIFS(#REF!,#REF!,$AE118,#REF!,1),0)</f>
        <v>0</v>
      </c>
      <c r="N118" s="66">
        <f>IFERROR(SUMIFS(#REF!,#REF!,$AE118,#REF!,1),0)</f>
        <v>0</v>
      </c>
      <c r="O118" s="66">
        <f>IFERROR(SUMIFS(#REF!,#REF!,$AE118,#REF!,1),0)</f>
        <v>0</v>
      </c>
      <c r="P118" s="66">
        <f>IFERROR(SUMIFS(#REF!,#REF!,$AE118,#REF!,1),0)</f>
        <v>0</v>
      </c>
      <c r="Q118" s="66">
        <f>IFERROR(SUMIFS(#REF!,#REF!,$AE118,#REF!,1),0)</f>
        <v>0</v>
      </c>
      <c r="R118" s="66">
        <f>IFERROR(SUMIFS(#REF!,#REF!,$AE118,#REF!,1),0)</f>
        <v>0</v>
      </c>
      <c r="S118" s="66">
        <f>IFERROR(SUMIFS(#REF!,#REF!,$AE118,#REF!,1),0)</f>
        <v>0</v>
      </c>
      <c r="T118" s="66">
        <f>IFERROR(SUMIFS(#REF!,#REF!,$AE118,#REF!,1),0)</f>
        <v>0</v>
      </c>
      <c r="U118" s="66">
        <f>IFERROR(SUMIFS(#REF!,#REF!,$AE118,#REF!,1),0)</f>
        <v>0</v>
      </c>
      <c r="V118" s="67">
        <f t="shared" si="12"/>
        <v>0</v>
      </c>
      <c r="W118" s="78" t="str">
        <f ca="1">IFERROR(IF(OFFSET(INDEX(#REF!,1,MATCH(#REF!,#REF!,0)),1,4)&gt;1,VLOOKUP($C118,#REF!,HLOOKUP(#REF!,#REF!,2,0),0),VLOOKUP($C118,#REF!,HLOOKUP(#REF!,#REF!,2,0)+1,0))," ")</f>
        <v xml:space="preserve"> </v>
      </c>
      <c r="X118" s="78" t="str">
        <f t="shared" ca="1" si="13"/>
        <v xml:space="preserve"> </v>
      </c>
      <c r="Y118" s="79" t="e">
        <f t="shared" si="14"/>
        <v>#REF!</v>
      </c>
      <c r="Z118" s="80" t="e">
        <f>IF(AND(C118&lt;&gt;" ",A119&lt;&gt;" ",C119&lt;&gt;" "),SUM($V$21:$V118)-SUM($Z$20:$Z117),IF(AND(C118&lt;&gt;" ",A119=" ",C119=" "),SUM($V$21:$V118)-SUM($Z$20:$Z117),IF(AND(C118=" ",C119=" ",A119=" ",C117&lt;&gt;" "),SUM($V$21:$V117)," ")))</f>
        <v>#REF!</v>
      </c>
      <c r="AA118" s="81" t="e">
        <f>IF(AND(C118&lt;&gt;" ",A119&lt;&gt;" ",C119&lt;&gt;" "),SUM($Y$21:$Y118)-SUM($AA$20:$AA117),IF(AND(C118&lt;&gt;" ",A119=" ",C119=" "),SUM($Y$21:$Y118)-SUM($AA$20:$AA117),IF(AND(C118=" ",C119=" ",A119=" ",C117&lt;&gt;" "),SUM($Y$21:$Y117)," ")))</f>
        <v>#REF!</v>
      </c>
      <c r="AE118" s="11" t="e">
        <f t="shared" si="15"/>
        <v>#REF!</v>
      </c>
    </row>
    <row r="119" spans="1:31" ht="60" customHeight="1">
      <c r="A119" s="40" t="str">
        <f>IFERROR(IF(VLOOKUP($C118,#REF!,9,0)=VLOOKUP($C119,#REF!,9,0)," ",VLOOKUP($C119,#REF!,9,0))," ")</f>
        <v xml:space="preserve"> </v>
      </c>
      <c r="B119" s="59" t="e">
        <f>IF(C119=" "," ",IFERROR(VLOOKUP($C119,#REF!,9,0)," "))</f>
        <v>#REF!</v>
      </c>
      <c r="C119" s="41" t="e">
        <f>#REF!</f>
        <v>#REF!</v>
      </c>
      <c r="D119" s="41" t="str">
        <f>IFERROR(VLOOKUP($C119,#REF!,2,0)," ")</f>
        <v xml:space="preserve"> </v>
      </c>
      <c r="E119" s="42" t="str">
        <f>IFERROR(VLOOKUP($C119,#REF!,5+VLOOKUP($C119,#REF!,7,0),0)," ")</f>
        <v xml:space="preserve"> </v>
      </c>
      <c r="F119" s="15"/>
      <c r="G119" s="43" t="str">
        <f>IFERROR(VLOOKUP($C119,#REF!,14,0)," ")</f>
        <v xml:space="preserve"> </v>
      </c>
      <c r="H119" s="43" t="str">
        <f>IFERROR(VLOOKUP($C119,#REF!,15+VLOOKUP('Customer Name'!$B$3,'Customer Name'!$B$6:$H$99,7,0),0)," ")</f>
        <v xml:space="preserve"> </v>
      </c>
      <c r="I119" s="28" t="str">
        <f t="shared" si="11"/>
        <v xml:space="preserve"> </v>
      </c>
      <c r="J119" s="66">
        <f>IFERROR(SUMIFS(#REF!,#REF!,$AE119,#REF!,1),0)</f>
        <v>0</v>
      </c>
      <c r="K119" s="66">
        <f>IFERROR(SUMIFS(#REF!,#REF!,$AE119,#REF!,1),0)</f>
        <v>0</v>
      </c>
      <c r="L119" s="66">
        <f>IFERROR(SUMIFS(#REF!,#REF!,$AE119,#REF!,1),0)</f>
        <v>0</v>
      </c>
      <c r="M119" s="66">
        <f>IFERROR(SUMIFS(#REF!,#REF!,$AE119,#REF!,1),0)</f>
        <v>0</v>
      </c>
      <c r="N119" s="66">
        <f>IFERROR(SUMIFS(#REF!,#REF!,$AE119,#REF!,1),0)</f>
        <v>0</v>
      </c>
      <c r="O119" s="66">
        <f>IFERROR(SUMIFS(#REF!,#REF!,$AE119,#REF!,1),0)</f>
        <v>0</v>
      </c>
      <c r="P119" s="66">
        <f>IFERROR(SUMIFS(#REF!,#REF!,$AE119,#REF!,1),0)</f>
        <v>0</v>
      </c>
      <c r="Q119" s="66">
        <f>IFERROR(SUMIFS(#REF!,#REF!,$AE119,#REF!,1),0)</f>
        <v>0</v>
      </c>
      <c r="R119" s="66">
        <f>IFERROR(SUMIFS(#REF!,#REF!,$AE119,#REF!,1),0)</f>
        <v>0</v>
      </c>
      <c r="S119" s="66">
        <f>IFERROR(SUMIFS(#REF!,#REF!,$AE119,#REF!,1),0)</f>
        <v>0</v>
      </c>
      <c r="T119" s="66">
        <f>IFERROR(SUMIFS(#REF!,#REF!,$AE119,#REF!,1),0)</f>
        <v>0</v>
      </c>
      <c r="U119" s="66">
        <f>IFERROR(SUMIFS(#REF!,#REF!,$AE119,#REF!,1),0)</f>
        <v>0</v>
      </c>
      <c r="V119" s="67">
        <f t="shared" si="12"/>
        <v>0</v>
      </c>
      <c r="W119" s="78" t="str">
        <f ca="1">IFERROR(IF(OFFSET(INDEX(#REF!,1,MATCH(#REF!,#REF!,0)),1,4)&gt;1,VLOOKUP($C119,#REF!,HLOOKUP(#REF!,#REF!,2,0),0),VLOOKUP($C119,#REF!,HLOOKUP(#REF!,#REF!,2,0)+1,0))," ")</f>
        <v xml:space="preserve"> </v>
      </c>
      <c r="X119" s="78" t="str">
        <f t="shared" ca="1" si="13"/>
        <v xml:space="preserve"> </v>
      </c>
      <c r="Y119" s="79" t="e">
        <f t="shared" si="14"/>
        <v>#REF!</v>
      </c>
      <c r="Z119" s="80" t="e">
        <f>IF(AND(C119&lt;&gt;" ",A120&lt;&gt;" ",C120&lt;&gt;" "),SUM($V$21:$V119)-SUM($Z$20:$Z118),IF(AND(C119&lt;&gt;" ",A120=" ",C120=" "),SUM($V$21:$V119)-SUM($Z$20:$Z118),IF(AND(C119=" ",C120=" ",A120=" ",C118&lt;&gt;" "),SUM($V$21:$V118)," ")))</f>
        <v>#REF!</v>
      </c>
      <c r="AA119" s="81" t="e">
        <f>IF(AND(C119&lt;&gt;" ",A120&lt;&gt;" ",C120&lt;&gt;" "),SUM($Y$21:$Y119)-SUM($AA$20:$AA118),IF(AND(C119&lt;&gt;" ",A120=" ",C120=" "),SUM($Y$21:$Y119)-SUM($AA$20:$AA118),IF(AND(C119=" ",C120=" ",A120=" ",C118&lt;&gt;" "),SUM($Y$21:$Y118)," ")))</f>
        <v>#REF!</v>
      </c>
      <c r="AE119" s="11" t="e">
        <f t="shared" si="15"/>
        <v>#REF!</v>
      </c>
    </row>
    <row r="120" spans="1:31" ht="60" customHeight="1">
      <c r="A120" s="40" t="str">
        <f>IFERROR(IF(VLOOKUP($C119,#REF!,9,0)=VLOOKUP($C120,#REF!,9,0)," ",VLOOKUP($C120,#REF!,9,0))," ")</f>
        <v xml:space="preserve"> </v>
      </c>
      <c r="B120" s="59" t="e">
        <f>IF(C120=" "," ",IFERROR(VLOOKUP($C120,#REF!,9,0)," "))</f>
        <v>#REF!</v>
      </c>
      <c r="C120" s="41" t="e">
        <f>#REF!</f>
        <v>#REF!</v>
      </c>
      <c r="D120" s="41" t="str">
        <f>IFERROR(VLOOKUP($C120,#REF!,2,0)," ")</f>
        <v xml:space="preserve"> </v>
      </c>
      <c r="E120" s="42" t="str">
        <f>IFERROR(VLOOKUP($C120,#REF!,5+VLOOKUP($C120,#REF!,7,0),0)," ")</f>
        <v xml:space="preserve"> </v>
      </c>
      <c r="F120" s="15"/>
      <c r="G120" s="43" t="str">
        <f>IFERROR(VLOOKUP($C120,#REF!,14,0)," ")</f>
        <v xml:space="preserve"> </v>
      </c>
      <c r="H120" s="43" t="str">
        <f>IFERROR(VLOOKUP($C120,#REF!,15+VLOOKUP('Customer Name'!$B$3,'Customer Name'!$B$6:$H$99,7,0),0)," ")</f>
        <v xml:space="preserve"> </v>
      </c>
      <c r="I120" s="28" t="str">
        <f t="shared" si="11"/>
        <v xml:space="preserve"> </v>
      </c>
      <c r="J120" s="66">
        <f>IFERROR(SUMIFS(#REF!,#REF!,$AE120,#REF!,1),0)</f>
        <v>0</v>
      </c>
      <c r="K120" s="66">
        <f>IFERROR(SUMIFS(#REF!,#REF!,$AE120,#REF!,1),0)</f>
        <v>0</v>
      </c>
      <c r="L120" s="66">
        <f>IFERROR(SUMIFS(#REF!,#REF!,$AE120,#REF!,1),0)</f>
        <v>0</v>
      </c>
      <c r="M120" s="66">
        <f>IFERROR(SUMIFS(#REF!,#REF!,$AE120,#REF!,1),0)</f>
        <v>0</v>
      </c>
      <c r="N120" s="66">
        <f>IFERROR(SUMIFS(#REF!,#REF!,$AE120,#REF!,1),0)</f>
        <v>0</v>
      </c>
      <c r="O120" s="66">
        <f>IFERROR(SUMIFS(#REF!,#REF!,$AE120,#REF!,1),0)</f>
        <v>0</v>
      </c>
      <c r="P120" s="66">
        <f>IFERROR(SUMIFS(#REF!,#REF!,$AE120,#REF!,1),0)</f>
        <v>0</v>
      </c>
      <c r="Q120" s="66">
        <f>IFERROR(SUMIFS(#REF!,#REF!,$AE120,#REF!,1),0)</f>
        <v>0</v>
      </c>
      <c r="R120" s="66">
        <f>IFERROR(SUMIFS(#REF!,#REF!,$AE120,#REF!,1),0)</f>
        <v>0</v>
      </c>
      <c r="S120" s="66">
        <f>IFERROR(SUMIFS(#REF!,#REF!,$AE120,#REF!,1),0)</f>
        <v>0</v>
      </c>
      <c r="T120" s="66">
        <f>IFERROR(SUMIFS(#REF!,#REF!,$AE120,#REF!,1),0)</f>
        <v>0</v>
      </c>
      <c r="U120" s="66">
        <f>IFERROR(SUMIFS(#REF!,#REF!,$AE120,#REF!,1),0)</f>
        <v>0</v>
      </c>
      <c r="V120" s="67">
        <f t="shared" si="12"/>
        <v>0</v>
      </c>
      <c r="W120" s="78" t="str">
        <f ca="1">IFERROR(IF(OFFSET(INDEX(#REF!,1,MATCH(#REF!,#REF!,0)),1,4)&gt;1,VLOOKUP($C120,#REF!,HLOOKUP(#REF!,#REF!,2,0),0),VLOOKUP($C120,#REF!,HLOOKUP(#REF!,#REF!,2,0)+1,0))," ")</f>
        <v xml:space="preserve"> </v>
      </c>
      <c r="X120" s="78" t="str">
        <f t="shared" ca="1" si="13"/>
        <v xml:space="preserve"> </v>
      </c>
      <c r="Y120" s="79" t="e">
        <f t="shared" si="14"/>
        <v>#REF!</v>
      </c>
      <c r="Z120" s="80" t="e">
        <f>IF(AND(C120&lt;&gt;" ",A121&lt;&gt;" ",C121&lt;&gt;" "),SUM($V$21:$V120)-SUM($Z$20:$Z119),IF(AND(C120&lt;&gt;" ",A121=" ",C121=" "),SUM($V$21:$V120)-SUM($Z$20:$Z119),IF(AND(C120=" ",C121=" ",A121=" ",C119&lt;&gt;" "),SUM($V$21:$V119)," ")))</f>
        <v>#REF!</v>
      </c>
      <c r="AA120" s="81" t="e">
        <f>IF(AND(C120&lt;&gt;" ",A121&lt;&gt;" ",C121&lt;&gt;" "),SUM($Y$21:$Y120)-SUM($AA$20:$AA119),IF(AND(C120&lt;&gt;" ",A121=" ",C121=" "),SUM($Y$21:$Y120)-SUM($AA$20:$AA119),IF(AND(C120=" ",C121=" ",A121=" ",C119&lt;&gt;" "),SUM($Y$21:$Y119)," ")))</f>
        <v>#REF!</v>
      </c>
      <c r="AE120" s="11" t="e">
        <f t="shared" si="15"/>
        <v>#REF!</v>
      </c>
    </row>
    <row r="121" spans="1:31" ht="60" customHeight="1">
      <c r="A121" s="40" t="str">
        <f>IFERROR(IF(VLOOKUP($C120,#REF!,9,0)=VLOOKUP($C121,#REF!,9,0)," ",VLOOKUP($C121,#REF!,9,0))," ")</f>
        <v xml:space="preserve"> </v>
      </c>
      <c r="B121" s="59" t="e">
        <f>IF(C121=" "," ",IFERROR(VLOOKUP($C121,#REF!,9,0)," "))</f>
        <v>#REF!</v>
      </c>
      <c r="C121" s="41" t="e">
        <f>#REF!</f>
        <v>#REF!</v>
      </c>
      <c r="D121" s="41" t="str">
        <f>IFERROR(VLOOKUP($C121,#REF!,2,0)," ")</f>
        <v xml:space="preserve"> </v>
      </c>
      <c r="E121" s="42" t="str">
        <f>IFERROR(VLOOKUP($C121,#REF!,5+VLOOKUP($C121,#REF!,7,0),0)," ")</f>
        <v xml:space="preserve"> </v>
      </c>
      <c r="F121" s="15"/>
      <c r="G121" s="43" t="str">
        <f>IFERROR(VLOOKUP($C121,#REF!,14,0)," ")</f>
        <v xml:space="preserve"> </v>
      </c>
      <c r="H121" s="43" t="str">
        <f>IFERROR(VLOOKUP($C121,#REF!,15+VLOOKUP('Customer Name'!$B$3,'Customer Name'!$B$6:$H$99,7,0),0)," ")</f>
        <v xml:space="preserve"> </v>
      </c>
      <c r="I121" s="28" t="str">
        <f t="shared" si="11"/>
        <v xml:space="preserve"> </v>
      </c>
      <c r="J121" s="66">
        <f>IFERROR(SUMIFS(#REF!,#REF!,$AE121,#REF!,1),0)</f>
        <v>0</v>
      </c>
      <c r="K121" s="66">
        <f>IFERROR(SUMIFS(#REF!,#REF!,$AE121,#REF!,1),0)</f>
        <v>0</v>
      </c>
      <c r="L121" s="66">
        <f>IFERROR(SUMIFS(#REF!,#REF!,$AE121,#REF!,1),0)</f>
        <v>0</v>
      </c>
      <c r="M121" s="66">
        <f>IFERROR(SUMIFS(#REF!,#REF!,$AE121,#REF!,1),0)</f>
        <v>0</v>
      </c>
      <c r="N121" s="66">
        <f>IFERROR(SUMIFS(#REF!,#REF!,$AE121,#REF!,1),0)</f>
        <v>0</v>
      </c>
      <c r="O121" s="66">
        <f>IFERROR(SUMIFS(#REF!,#REF!,$AE121,#REF!,1),0)</f>
        <v>0</v>
      </c>
      <c r="P121" s="66">
        <f>IFERROR(SUMIFS(#REF!,#REF!,$AE121,#REF!,1),0)</f>
        <v>0</v>
      </c>
      <c r="Q121" s="66">
        <f>IFERROR(SUMIFS(#REF!,#REF!,$AE121,#REF!,1),0)</f>
        <v>0</v>
      </c>
      <c r="R121" s="66">
        <f>IFERROR(SUMIFS(#REF!,#REF!,$AE121,#REF!,1),0)</f>
        <v>0</v>
      </c>
      <c r="S121" s="66">
        <f>IFERROR(SUMIFS(#REF!,#REF!,$AE121,#REF!,1),0)</f>
        <v>0</v>
      </c>
      <c r="T121" s="66">
        <f>IFERROR(SUMIFS(#REF!,#REF!,$AE121,#REF!,1),0)</f>
        <v>0</v>
      </c>
      <c r="U121" s="66">
        <f>IFERROR(SUMIFS(#REF!,#REF!,$AE121,#REF!,1),0)</f>
        <v>0</v>
      </c>
      <c r="V121" s="67">
        <f t="shared" si="12"/>
        <v>0</v>
      </c>
      <c r="W121" s="78" t="str">
        <f ca="1">IFERROR(IF(OFFSET(INDEX(#REF!,1,MATCH(#REF!,#REF!,0)),1,4)&gt;1,VLOOKUP($C121,#REF!,HLOOKUP(#REF!,#REF!,2,0),0),VLOOKUP($C121,#REF!,HLOOKUP(#REF!,#REF!,2,0)+1,0))," ")</f>
        <v xml:space="preserve"> </v>
      </c>
      <c r="X121" s="78" t="str">
        <f t="shared" ca="1" si="13"/>
        <v xml:space="preserve"> </v>
      </c>
      <c r="Y121" s="79" t="e">
        <f t="shared" si="14"/>
        <v>#REF!</v>
      </c>
      <c r="Z121" s="80" t="e">
        <f>IF(AND(C121&lt;&gt;" ",A122&lt;&gt;" ",C122&lt;&gt;" "),SUM($V$21:$V121)-SUM($Z$20:$Z120),IF(AND(C121&lt;&gt;" ",A122=" ",C122=" "),SUM($V$21:$V121)-SUM($Z$20:$Z120),IF(AND(C121=" ",C122=" ",A122=" ",C120&lt;&gt;" "),SUM($V$21:$V120)," ")))</f>
        <v>#REF!</v>
      </c>
      <c r="AA121" s="81" t="e">
        <f>IF(AND(C121&lt;&gt;" ",A122&lt;&gt;" ",C122&lt;&gt;" "),SUM($Y$21:$Y121)-SUM($AA$20:$AA120),IF(AND(C121&lt;&gt;" ",A122=" ",C122=" "),SUM($Y$21:$Y121)-SUM($AA$20:$AA120),IF(AND(C121=" ",C122=" ",A122=" ",C120&lt;&gt;" "),SUM($Y$21:$Y120)," ")))</f>
        <v>#REF!</v>
      </c>
      <c r="AE121" s="11" t="e">
        <f t="shared" si="15"/>
        <v>#REF!</v>
      </c>
    </row>
    <row r="122" spans="1:31" ht="60" customHeight="1">
      <c r="A122" s="40" t="str">
        <f>IFERROR(IF(VLOOKUP($C121,#REF!,9,0)=VLOOKUP($C122,#REF!,9,0)," ",VLOOKUP($C122,#REF!,9,0))," ")</f>
        <v xml:space="preserve"> </v>
      </c>
      <c r="B122" s="59" t="e">
        <f>IF(C122=" "," ",IFERROR(VLOOKUP($C122,#REF!,9,0)," "))</f>
        <v>#REF!</v>
      </c>
      <c r="C122" s="41" t="e">
        <f>#REF!</f>
        <v>#REF!</v>
      </c>
      <c r="D122" s="41" t="str">
        <f>IFERROR(VLOOKUP($C122,#REF!,2,0)," ")</f>
        <v xml:space="preserve"> </v>
      </c>
      <c r="E122" s="42" t="str">
        <f>IFERROR(VLOOKUP($C122,#REF!,5+VLOOKUP($C122,#REF!,7,0),0)," ")</f>
        <v xml:space="preserve"> </v>
      </c>
      <c r="F122" s="15"/>
      <c r="G122" s="43" t="str">
        <f>IFERROR(VLOOKUP($C122,#REF!,14,0)," ")</f>
        <v xml:space="preserve"> </v>
      </c>
      <c r="H122" s="43" t="str">
        <f>IFERROR(VLOOKUP($C122,#REF!,15+VLOOKUP('Customer Name'!$B$3,'Customer Name'!$B$6:$H$99,7,0),0)," ")</f>
        <v xml:space="preserve"> </v>
      </c>
      <c r="I122" s="28" t="str">
        <f t="shared" si="11"/>
        <v xml:space="preserve"> </v>
      </c>
      <c r="J122" s="66">
        <f>IFERROR(SUMIFS(#REF!,#REF!,$AE122,#REF!,1),0)</f>
        <v>0</v>
      </c>
      <c r="K122" s="66">
        <f>IFERROR(SUMIFS(#REF!,#REF!,$AE122,#REF!,1),0)</f>
        <v>0</v>
      </c>
      <c r="L122" s="66">
        <f>IFERROR(SUMIFS(#REF!,#REF!,$AE122,#REF!,1),0)</f>
        <v>0</v>
      </c>
      <c r="M122" s="66">
        <f>IFERROR(SUMIFS(#REF!,#REF!,$AE122,#REF!,1),0)</f>
        <v>0</v>
      </c>
      <c r="N122" s="66">
        <f>IFERROR(SUMIFS(#REF!,#REF!,$AE122,#REF!,1),0)</f>
        <v>0</v>
      </c>
      <c r="O122" s="66">
        <f>IFERROR(SUMIFS(#REF!,#REF!,$AE122,#REF!,1),0)</f>
        <v>0</v>
      </c>
      <c r="P122" s="66">
        <f>IFERROR(SUMIFS(#REF!,#REF!,$AE122,#REF!,1),0)</f>
        <v>0</v>
      </c>
      <c r="Q122" s="66">
        <f>IFERROR(SUMIFS(#REF!,#REF!,$AE122,#REF!,1),0)</f>
        <v>0</v>
      </c>
      <c r="R122" s="66">
        <f>IFERROR(SUMIFS(#REF!,#REF!,$AE122,#REF!,1),0)</f>
        <v>0</v>
      </c>
      <c r="S122" s="66">
        <f>IFERROR(SUMIFS(#REF!,#REF!,$AE122,#REF!,1),0)</f>
        <v>0</v>
      </c>
      <c r="T122" s="66">
        <f>IFERROR(SUMIFS(#REF!,#REF!,$AE122,#REF!,1),0)</f>
        <v>0</v>
      </c>
      <c r="U122" s="66">
        <f>IFERROR(SUMIFS(#REF!,#REF!,$AE122,#REF!,1),0)</f>
        <v>0</v>
      </c>
      <c r="V122" s="67">
        <f t="shared" si="12"/>
        <v>0</v>
      </c>
      <c r="W122" s="78" t="str">
        <f ca="1">IFERROR(IF(OFFSET(INDEX(#REF!,1,MATCH(#REF!,#REF!,0)),1,4)&gt;1,VLOOKUP($C122,#REF!,HLOOKUP(#REF!,#REF!,2,0),0),VLOOKUP($C122,#REF!,HLOOKUP(#REF!,#REF!,2,0)+1,0))," ")</f>
        <v xml:space="preserve"> </v>
      </c>
      <c r="X122" s="78" t="str">
        <f t="shared" ca="1" si="13"/>
        <v xml:space="preserve"> </v>
      </c>
      <c r="Y122" s="79" t="e">
        <f t="shared" si="14"/>
        <v>#REF!</v>
      </c>
      <c r="Z122" s="80" t="e">
        <f>IF(AND(C122&lt;&gt;" ",A123&lt;&gt;" ",C123&lt;&gt;" "),SUM($V$21:$V122)-SUM($Z$20:$Z121),IF(AND(C122&lt;&gt;" ",A123=" ",C123=" "),SUM($V$21:$V122)-SUM($Z$20:$Z121),IF(AND(C122=" ",C123=" ",A123=" ",C121&lt;&gt;" "),SUM($V$21:$V121)," ")))</f>
        <v>#REF!</v>
      </c>
      <c r="AA122" s="81" t="e">
        <f>IF(AND(C122&lt;&gt;" ",A123&lt;&gt;" ",C123&lt;&gt;" "),SUM($Y$21:$Y122)-SUM($AA$20:$AA121),IF(AND(C122&lt;&gt;" ",A123=" ",C123=" "),SUM($Y$21:$Y122)-SUM($AA$20:$AA121),IF(AND(C122=" ",C123=" ",A123=" ",C121&lt;&gt;" "),SUM($Y$21:$Y121)," ")))</f>
        <v>#REF!</v>
      </c>
      <c r="AE122" s="11" t="e">
        <f t="shared" si="15"/>
        <v>#REF!</v>
      </c>
    </row>
    <row r="123" spans="1:31" ht="60" customHeight="1">
      <c r="A123" s="40" t="str">
        <f>IFERROR(IF(VLOOKUP($C122,#REF!,9,0)=VLOOKUP($C123,#REF!,9,0)," ",VLOOKUP($C123,#REF!,9,0))," ")</f>
        <v xml:space="preserve"> </v>
      </c>
      <c r="B123" s="59" t="e">
        <f>IF(C123=" "," ",IFERROR(VLOOKUP($C123,#REF!,9,0)," "))</f>
        <v>#REF!</v>
      </c>
      <c r="C123" s="41" t="e">
        <f>#REF!</f>
        <v>#REF!</v>
      </c>
      <c r="D123" s="41" t="str">
        <f>IFERROR(VLOOKUP($C123,#REF!,2,0)," ")</f>
        <v xml:space="preserve"> </v>
      </c>
      <c r="E123" s="42" t="str">
        <f>IFERROR(VLOOKUP($C123,#REF!,5+VLOOKUP($C123,#REF!,7,0),0)," ")</f>
        <v xml:space="preserve"> </v>
      </c>
      <c r="F123" s="15"/>
      <c r="G123" s="43" t="str">
        <f>IFERROR(VLOOKUP($C123,#REF!,14,0)," ")</f>
        <v xml:space="preserve"> </v>
      </c>
      <c r="H123" s="43" t="str">
        <f>IFERROR(VLOOKUP($C123,#REF!,15+VLOOKUP('Customer Name'!$B$3,'Customer Name'!$B$6:$H$99,7,0),0)," ")</f>
        <v xml:space="preserve"> </v>
      </c>
      <c r="I123" s="28" t="str">
        <f t="shared" si="11"/>
        <v xml:space="preserve"> </v>
      </c>
      <c r="J123" s="66">
        <f>IFERROR(SUMIFS(#REF!,#REF!,$AE123,#REF!,1),0)</f>
        <v>0</v>
      </c>
      <c r="K123" s="66">
        <f>IFERROR(SUMIFS(#REF!,#REF!,$AE123,#REF!,1),0)</f>
        <v>0</v>
      </c>
      <c r="L123" s="66">
        <f>IFERROR(SUMIFS(#REF!,#REF!,$AE123,#REF!,1),0)</f>
        <v>0</v>
      </c>
      <c r="M123" s="66">
        <f>IFERROR(SUMIFS(#REF!,#REF!,$AE123,#REF!,1),0)</f>
        <v>0</v>
      </c>
      <c r="N123" s="66">
        <f>IFERROR(SUMIFS(#REF!,#REF!,$AE123,#REF!,1),0)</f>
        <v>0</v>
      </c>
      <c r="O123" s="66">
        <f>IFERROR(SUMIFS(#REF!,#REF!,$AE123,#REF!,1),0)</f>
        <v>0</v>
      </c>
      <c r="P123" s="66">
        <f>IFERROR(SUMIFS(#REF!,#REF!,$AE123,#REF!,1),0)</f>
        <v>0</v>
      </c>
      <c r="Q123" s="66">
        <f>IFERROR(SUMIFS(#REF!,#REF!,$AE123,#REF!,1),0)</f>
        <v>0</v>
      </c>
      <c r="R123" s="66">
        <f>IFERROR(SUMIFS(#REF!,#REF!,$AE123,#REF!,1),0)</f>
        <v>0</v>
      </c>
      <c r="S123" s="66">
        <f>IFERROR(SUMIFS(#REF!,#REF!,$AE123,#REF!,1),0)</f>
        <v>0</v>
      </c>
      <c r="T123" s="66">
        <f>IFERROR(SUMIFS(#REF!,#REF!,$AE123,#REF!,1),0)</f>
        <v>0</v>
      </c>
      <c r="U123" s="66">
        <f>IFERROR(SUMIFS(#REF!,#REF!,$AE123,#REF!,1),0)</f>
        <v>0</v>
      </c>
      <c r="V123" s="67">
        <f t="shared" si="12"/>
        <v>0</v>
      </c>
      <c r="W123" s="78" t="str">
        <f ca="1">IFERROR(IF(OFFSET(INDEX(#REF!,1,MATCH(#REF!,#REF!,0)),1,4)&gt;1,VLOOKUP($C123,#REF!,HLOOKUP(#REF!,#REF!,2,0),0),VLOOKUP($C123,#REF!,HLOOKUP(#REF!,#REF!,2,0)+1,0))," ")</f>
        <v xml:space="preserve"> </v>
      </c>
      <c r="X123" s="78" t="str">
        <f t="shared" ca="1" si="13"/>
        <v xml:space="preserve"> </v>
      </c>
      <c r="Y123" s="79" t="e">
        <f t="shared" si="14"/>
        <v>#REF!</v>
      </c>
      <c r="Z123" s="80" t="e">
        <f>IF(AND(C123&lt;&gt;" ",A124&lt;&gt;" ",C124&lt;&gt;" "),SUM($V$21:$V123)-SUM($Z$20:$Z122),IF(AND(C123&lt;&gt;" ",A124=" ",C124=" "),SUM($V$21:$V123)-SUM($Z$20:$Z122),IF(AND(C123=" ",C124=" ",A124=" ",C122&lt;&gt;" "),SUM($V$21:$V122)," ")))</f>
        <v>#REF!</v>
      </c>
      <c r="AA123" s="81" t="e">
        <f>IF(AND(C123&lt;&gt;" ",A124&lt;&gt;" ",C124&lt;&gt;" "),SUM($Y$21:$Y123)-SUM($AA$20:$AA122),IF(AND(C123&lt;&gt;" ",A124=" ",C124=" "),SUM($Y$21:$Y123)-SUM($AA$20:$AA122),IF(AND(C123=" ",C124=" ",A124=" ",C122&lt;&gt;" "),SUM($Y$21:$Y122)," ")))</f>
        <v>#REF!</v>
      </c>
      <c r="AE123" s="11" t="e">
        <f t="shared" si="15"/>
        <v>#REF!</v>
      </c>
    </row>
    <row r="124" spans="1:31" ht="60" customHeight="1">
      <c r="A124" s="40" t="str">
        <f>IFERROR(IF(VLOOKUP($C123,#REF!,9,0)=VLOOKUP($C124,#REF!,9,0)," ",VLOOKUP($C124,#REF!,9,0))," ")</f>
        <v xml:space="preserve"> </v>
      </c>
      <c r="B124" s="59" t="e">
        <f>IF(C124=" "," ",IFERROR(VLOOKUP($C124,#REF!,9,0)," "))</f>
        <v>#REF!</v>
      </c>
      <c r="C124" s="41" t="e">
        <f>#REF!</f>
        <v>#REF!</v>
      </c>
      <c r="D124" s="41" t="str">
        <f>IFERROR(VLOOKUP($C124,#REF!,2,0)," ")</f>
        <v xml:space="preserve"> </v>
      </c>
      <c r="E124" s="42" t="str">
        <f>IFERROR(VLOOKUP($C124,#REF!,5+VLOOKUP($C124,#REF!,7,0),0)," ")</f>
        <v xml:space="preserve"> </v>
      </c>
      <c r="F124" s="15"/>
      <c r="G124" s="43" t="str">
        <f>IFERROR(VLOOKUP($C124,#REF!,14,0)," ")</f>
        <v xml:space="preserve"> </v>
      </c>
      <c r="H124" s="43" t="str">
        <f>IFERROR(VLOOKUP($C124,#REF!,15+VLOOKUP('Customer Name'!$B$3,'Customer Name'!$B$6:$H$99,7,0),0)," ")</f>
        <v xml:space="preserve"> </v>
      </c>
      <c r="I124" s="28" t="str">
        <f t="shared" si="11"/>
        <v xml:space="preserve"> </v>
      </c>
      <c r="J124" s="66">
        <f>IFERROR(SUMIFS(#REF!,#REF!,$AE124,#REF!,1),0)</f>
        <v>0</v>
      </c>
      <c r="K124" s="66">
        <f>IFERROR(SUMIFS(#REF!,#REF!,$AE124,#REF!,1),0)</f>
        <v>0</v>
      </c>
      <c r="L124" s="66">
        <f>IFERROR(SUMIFS(#REF!,#REF!,$AE124,#REF!,1),0)</f>
        <v>0</v>
      </c>
      <c r="M124" s="66">
        <f>IFERROR(SUMIFS(#REF!,#REF!,$AE124,#REF!,1),0)</f>
        <v>0</v>
      </c>
      <c r="N124" s="66">
        <f>IFERROR(SUMIFS(#REF!,#REF!,$AE124,#REF!,1),0)</f>
        <v>0</v>
      </c>
      <c r="O124" s="66">
        <f>IFERROR(SUMIFS(#REF!,#REF!,$AE124,#REF!,1),0)</f>
        <v>0</v>
      </c>
      <c r="P124" s="66">
        <f>IFERROR(SUMIFS(#REF!,#REF!,$AE124,#REF!,1),0)</f>
        <v>0</v>
      </c>
      <c r="Q124" s="66">
        <f>IFERROR(SUMIFS(#REF!,#REF!,$AE124,#REF!,1),0)</f>
        <v>0</v>
      </c>
      <c r="R124" s="66">
        <f>IFERROR(SUMIFS(#REF!,#REF!,$AE124,#REF!,1),0)</f>
        <v>0</v>
      </c>
      <c r="S124" s="66">
        <f>IFERROR(SUMIFS(#REF!,#REF!,$AE124,#REF!,1),0)</f>
        <v>0</v>
      </c>
      <c r="T124" s="66">
        <f>IFERROR(SUMIFS(#REF!,#REF!,$AE124,#REF!,1),0)</f>
        <v>0</v>
      </c>
      <c r="U124" s="66">
        <f>IFERROR(SUMIFS(#REF!,#REF!,$AE124,#REF!,1),0)</f>
        <v>0</v>
      </c>
      <c r="V124" s="67">
        <f t="shared" si="12"/>
        <v>0</v>
      </c>
      <c r="W124" s="78" t="str">
        <f ca="1">IFERROR(IF(OFFSET(INDEX(#REF!,1,MATCH(#REF!,#REF!,0)),1,4)&gt;1,VLOOKUP($C124,#REF!,HLOOKUP(#REF!,#REF!,2,0),0),VLOOKUP($C124,#REF!,HLOOKUP(#REF!,#REF!,2,0)+1,0))," ")</f>
        <v xml:space="preserve"> </v>
      </c>
      <c r="X124" s="78" t="str">
        <f t="shared" ca="1" si="13"/>
        <v xml:space="preserve"> </v>
      </c>
      <c r="Y124" s="79" t="e">
        <f t="shared" si="14"/>
        <v>#REF!</v>
      </c>
      <c r="Z124" s="80" t="e">
        <f>IF(AND(C124&lt;&gt;" ",A125&lt;&gt;" ",C125&lt;&gt;" "),SUM($V$21:$V124)-SUM($Z$20:$Z123),IF(AND(C124&lt;&gt;" ",A125=" ",C125=" "),SUM($V$21:$V124)-SUM($Z$20:$Z123),IF(AND(C124=" ",C125=" ",A125=" ",C123&lt;&gt;" "),SUM($V$21:$V123)," ")))</f>
        <v>#REF!</v>
      </c>
      <c r="AA124" s="81" t="e">
        <f>IF(AND(C124&lt;&gt;" ",A125&lt;&gt;" ",C125&lt;&gt;" "),SUM($Y$21:$Y124)-SUM($AA$20:$AA123),IF(AND(C124&lt;&gt;" ",A125=" ",C125=" "),SUM($Y$21:$Y124)-SUM($AA$20:$AA123),IF(AND(C124=" ",C125=" ",A125=" ",C123&lt;&gt;" "),SUM($Y$21:$Y123)," ")))</f>
        <v>#REF!</v>
      </c>
      <c r="AE124" s="11" t="e">
        <f t="shared" si="15"/>
        <v>#REF!</v>
      </c>
    </row>
    <row r="125" spans="1:31" ht="60" customHeight="1">
      <c r="A125" s="40" t="str">
        <f>IFERROR(IF(VLOOKUP($C124,#REF!,9,0)=VLOOKUP($C125,#REF!,9,0)," ",VLOOKUP($C125,#REF!,9,0))," ")</f>
        <v xml:space="preserve"> </v>
      </c>
      <c r="B125" s="59" t="e">
        <f>IF(C125=" "," ",IFERROR(VLOOKUP($C125,#REF!,9,0)," "))</f>
        <v>#REF!</v>
      </c>
      <c r="C125" s="41" t="e">
        <f>#REF!</f>
        <v>#REF!</v>
      </c>
      <c r="D125" s="41" t="str">
        <f>IFERROR(VLOOKUP($C125,#REF!,2,0)," ")</f>
        <v xml:space="preserve"> </v>
      </c>
      <c r="E125" s="42" t="str">
        <f>IFERROR(VLOOKUP($C125,#REF!,5+VLOOKUP($C125,#REF!,7,0),0)," ")</f>
        <v xml:space="preserve"> </v>
      </c>
      <c r="F125" s="15"/>
      <c r="G125" s="43" t="str">
        <f>IFERROR(VLOOKUP($C125,#REF!,14,0)," ")</f>
        <v xml:space="preserve"> </v>
      </c>
      <c r="H125" s="43" t="str">
        <f>IFERROR(VLOOKUP($C125,#REF!,15+VLOOKUP('Customer Name'!$B$3,'Customer Name'!$B$6:$H$99,7,0),0)," ")</f>
        <v xml:space="preserve"> </v>
      </c>
      <c r="I125" s="28" t="str">
        <f t="shared" si="11"/>
        <v xml:space="preserve"> </v>
      </c>
      <c r="J125" s="66">
        <f>IFERROR(SUMIFS(#REF!,#REF!,$AE125,#REF!,1),0)</f>
        <v>0</v>
      </c>
      <c r="K125" s="66">
        <f>IFERROR(SUMIFS(#REF!,#REF!,$AE125,#REF!,1),0)</f>
        <v>0</v>
      </c>
      <c r="L125" s="66">
        <f>IFERROR(SUMIFS(#REF!,#REF!,$AE125,#REF!,1),0)</f>
        <v>0</v>
      </c>
      <c r="M125" s="66">
        <f>IFERROR(SUMIFS(#REF!,#REF!,$AE125,#REF!,1),0)</f>
        <v>0</v>
      </c>
      <c r="N125" s="66">
        <f>IFERROR(SUMIFS(#REF!,#REF!,$AE125,#REF!,1),0)</f>
        <v>0</v>
      </c>
      <c r="O125" s="66">
        <f>IFERROR(SUMIFS(#REF!,#REF!,$AE125,#REF!,1),0)</f>
        <v>0</v>
      </c>
      <c r="P125" s="66">
        <f>IFERROR(SUMIFS(#REF!,#REF!,$AE125,#REF!,1),0)</f>
        <v>0</v>
      </c>
      <c r="Q125" s="66">
        <f>IFERROR(SUMIFS(#REF!,#REF!,$AE125,#REF!,1),0)</f>
        <v>0</v>
      </c>
      <c r="R125" s="66">
        <f>IFERROR(SUMIFS(#REF!,#REF!,$AE125,#REF!,1),0)</f>
        <v>0</v>
      </c>
      <c r="S125" s="66">
        <f>IFERROR(SUMIFS(#REF!,#REF!,$AE125,#REF!,1),0)</f>
        <v>0</v>
      </c>
      <c r="T125" s="66">
        <f>IFERROR(SUMIFS(#REF!,#REF!,$AE125,#REF!,1),0)</f>
        <v>0</v>
      </c>
      <c r="U125" s="66">
        <f>IFERROR(SUMIFS(#REF!,#REF!,$AE125,#REF!,1),0)</f>
        <v>0</v>
      </c>
      <c r="V125" s="67">
        <f t="shared" si="12"/>
        <v>0</v>
      </c>
      <c r="W125" s="78" t="str">
        <f ca="1">IFERROR(IF(OFFSET(INDEX(#REF!,1,MATCH(#REF!,#REF!,0)),1,4)&gt;1,VLOOKUP($C125,#REF!,HLOOKUP(#REF!,#REF!,2,0),0),VLOOKUP($C125,#REF!,HLOOKUP(#REF!,#REF!,2,0)+1,0))," ")</f>
        <v xml:space="preserve"> </v>
      </c>
      <c r="X125" s="78" t="str">
        <f t="shared" ca="1" si="13"/>
        <v xml:space="preserve"> </v>
      </c>
      <c r="Y125" s="79" t="e">
        <f t="shared" si="14"/>
        <v>#REF!</v>
      </c>
      <c r="Z125" s="80" t="e">
        <f>IF(AND(C125&lt;&gt;" ",A126&lt;&gt;" ",C126&lt;&gt;" "),SUM($V$21:$V125)-SUM($Z$20:$Z124),IF(AND(C125&lt;&gt;" ",A126=" ",C126=" "),SUM($V$21:$V125)-SUM($Z$20:$Z124),IF(AND(C125=" ",C126=" ",A126=" ",C124&lt;&gt;" "),SUM($V$21:$V124)," ")))</f>
        <v>#REF!</v>
      </c>
      <c r="AA125" s="81" t="e">
        <f>IF(AND(C125&lt;&gt;" ",A126&lt;&gt;" ",C126&lt;&gt;" "),SUM($Y$21:$Y125)-SUM($AA$20:$AA124),IF(AND(C125&lt;&gt;" ",A126=" ",C126=" "),SUM($Y$21:$Y125)-SUM($AA$20:$AA124),IF(AND(C125=" ",C126=" ",A126=" ",C124&lt;&gt;" "),SUM($Y$21:$Y124)," ")))</f>
        <v>#REF!</v>
      </c>
      <c r="AE125" s="11" t="e">
        <f t="shared" si="15"/>
        <v>#REF!</v>
      </c>
    </row>
    <row r="126" spans="1:31" ht="60" customHeight="1">
      <c r="A126" s="40" t="str">
        <f>IFERROR(IF(VLOOKUP($C125,#REF!,9,0)=VLOOKUP($C126,#REF!,9,0)," ",VLOOKUP($C126,#REF!,9,0))," ")</f>
        <v xml:space="preserve"> </v>
      </c>
      <c r="B126" s="59" t="e">
        <f>IF(C126=" "," ",IFERROR(VLOOKUP($C126,#REF!,9,0)," "))</f>
        <v>#REF!</v>
      </c>
      <c r="C126" s="41" t="e">
        <f>#REF!</f>
        <v>#REF!</v>
      </c>
      <c r="D126" s="41" t="str">
        <f>IFERROR(VLOOKUP($C126,#REF!,2,0)," ")</f>
        <v xml:space="preserve"> </v>
      </c>
      <c r="E126" s="42" t="str">
        <f>IFERROR(VLOOKUP($C126,#REF!,5+VLOOKUP($C126,#REF!,7,0),0)," ")</f>
        <v xml:space="preserve"> </v>
      </c>
      <c r="F126" s="15"/>
      <c r="G126" s="43" t="str">
        <f>IFERROR(VLOOKUP($C126,#REF!,14,0)," ")</f>
        <v xml:space="preserve"> </v>
      </c>
      <c r="H126" s="43" t="str">
        <f>IFERROR(VLOOKUP($C126,#REF!,15+VLOOKUP('Customer Name'!$B$3,'Customer Name'!$B$6:$H$99,7,0),0)," ")</f>
        <v xml:space="preserve"> </v>
      </c>
      <c r="I126" s="28" t="str">
        <f t="shared" si="11"/>
        <v xml:space="preserve"> </v>
      </c>
      <c r="J126" s="66">
        <f>IFERROR(SUMIFS(#REF!,#REF!,$AE126,#REF!,1),0)</f>
        <v>0</v>
      </c>
      <c r="K126" s="66">
        <f>IFERROR(SUMIFS(#REF!,#REF!,$AE126,#REF!,1),0)</f>
        <v>0</v>
      </c>
      <c r="L126" s="66">
        <f>IFERROR(SUMIFS(#REF!,#REF!,$AE126,#REF!,1),0)</f>
        <v>0</v>
      </c>
      <c r="M126" s="66">
        <f>IFERROR(SUMIFS(#REF!,#REF!,$AE126,#REF!,1),0)</f>
        <v>0</v>
      </c>
      <c r="N126" s="66">
        <f>IFERROR(SUMIFS(#REF!,#REF!,$AE126,#REF!,1),0)</f>
        <v>0</v>
      </c>
      <c r="O126" s="66">
        <f>IFERROR(SUMIFS(#REF!,#REF!,$AE126,#REF!,1),0)</f>
        <v>0</v>
      </c>
      <c r="P126" s="66">
        <f>IFERROR(SUMIFS(#REF!,#REF!,$AE126,#REF!,1),0)</f>
        <v>0</v>
      </c>
      <c r="Q126" s="66">
        <f>IFERROR(SUMIFS(#REF!,#REF!,$AE126,#REF!,1),0)</f>
        <v>0</v>
      </c>
      <c r="R126" s="66">
        <f>IFERROR(SUMIFS(#REF!,#REF!,$AE126,#REF!,1),0)</f>
        <v>0</v>
      </c>
      <c r="S126" s="66">
        <f>IFERROR(SUMIFS(#REF!,#REF!,$AE126,#REF!,1),0)</f>
        <v>0</v>
      </c>
      <c r="T126" s="66">
        <f>IFERROR(SUMIFS(#REF!,#REF!,$AE126,#REF!,1),0)</f>
        <v>0</v>
      </c>
      <c r="U126" s="66">
        <f>IFERROR(SUMIFS(#REF!,#REF!,$AE126,#REF!,1),0)</f>
        <v>0</v>
      </c>
      <c r="V126" s="67">
        <f t="shared" si="12"/>
        <v>0</v>
      </c>
      <c r="W126" s="78" t="str">
        <f ca="1">IFERROR(IF(OFFSET(INDEX(#REF!,1,MATCH(#REF!,#REF!,0)),1,4)&gt;1,VLOOKUP($C126,#REF!,HLOOKUP(#REF!,#REF!,2,0),0),VLOOKUP($C126,#REF!,HLOOKUP(#REF!,#REF!,2,0)+1,0))," ")</f>
        <v xml:space="preserve"> </v>
      </c>
      <c r="X126" s="78" t="str">
        <f t="shared" ca="1" si="13"/>
        <v xml:space="preserve"> </v>
      </c>
      <c r="Y126" s="79" t="e">
        <f t="shared" si="14"/>
        <v>#REF!</v>
      </c>
      <c r="Z126" s="80" t="e">
        <f>IF(AND(C126&lt;&gt;" ",A127&lt;&gt;" ",C127&lt;&gt;" "),SUM($V$21:$V126)-SUM($Z$20:$Z125),IF(AND(C126&lt;&gt;" ",A127=" ",C127=" "),SUM($V$21:$V126)-SUM($Z$20:$Z125),IF(AND(C126=" ",C127=" ",A127=" ",C125&lt;&gt;" "),SUM($V$21:$V125)," ")))</f>
        <v>#REF!</v>
      </c>
      <c r="AA126" s="81" t="e">
        <f>IF(AND(C126&lt;&gt;" ",A127&lt;&gt;" ",C127&lt;&gt;" "),SUM($Y$21:$Y126)-SUM($AA$20:$AA125),IF(AND(C126&lt;&gt;" ",A127=" ",C127=" "),SUM($Y$21:$Y126)-SUM($AA$20:$AA125),IF(AND(C126=" ",C127=" ",A127=" ",C125&lt;&gt;" "),SUM($Y$21:$Y125)," ")))</f>
        <v>#REF!</v>
      </c>
      <c r="AE126" s="11" t="e">
        <f t="shared" si="15"/>
        <v>#REF!</v>
      </c>
    </row>
    <row r="127" spans="1:31" ht="60" customHeight="1">
      <c r="A127" s="40" t="str">
        <f>IFERROR(IF(VLOOKUP($C126,#REF!,9,0)=VLOOKUP($C127,#REF!,9,0)," ",VLOOKUP($C127,#REF!,9,0))," ")</f>
        <v xml:space="preserve"> </v>
      </c>
      <c r="B127" s="59" t="e">
        <f>IF(C127=" "," ",IFERROR(VLOOKUP($C127,#REF!,9,0)," "))</f>
        <v>#REF!</v>
      </c>
      <c r="C127" s="41" t="e">
        <f>#REF!</f>
        <v>#REF!</v>
      </c>
      <c r="D127" s="41" t="str">
        <f>IFERROR(VLOOKUP($C127,#REF!,2,0)," ")</f>
        <v xml:space="preserve"> </v>
      </c>
      <c r="E127" s="42" t="str">
        <f>IFERROR(VLOOKUP($C127,#REF!,5+VLOOKUP($C127,#REF!,7,0),0)," ")</f>
        <v xml:space="preserve"> </v>
      </c>
      <c r="F127" s="15"/>
      <c r="G127" s="43" t="str">
        <f>IFERROR(VLOOKUP($C127,#REF!,14,0)," ")</f>
        <v xml:space="preserve"> </v>
      </c>
      <c r="H127" s="43" t="str">
        <f>IFERROR(VLOOKUP($C127,#REF!,15+VLOOKUP('Customer Name'!$B$3,'Customer Name'!$B$6:$H$99,7,0),0)," ")</f>
        <v xml:space="preserve"> </v>
      </c>
      <c r="I127" s="28" t="str">
        <f t="shared" si="11"/>
        <v xml:space="preserve"> </v>
      </c>
      <c r="J127" s="66">
        <f>IFERROR(SUMIFS(#REF!,#REF!,$AE127,#REF!,1),0)</f>
        <v>0</v>
      </c>
      <c r="K127" s="66">
        <f>IFERROR(SUMIFS(#REF!,#REF!,$AE127,#REF!,1),0)</f>
        <v>0</v>
      </c>
      <c r="L127" s="66">
        <f>IFERROR(SUMIFS(#REF!,#REF!,$AE127,#REF!,1),0)</f>
        <v>0</v>
      </c>
      <c r="M127" s="66">
        <f>IFERROR(SUMIFS(#REF!,#REF!,$AE127,#REF!,1),0)</f>
        <v>0</v>
      </c>
      <c r="N127" s="66">
        <f>IFERROR(SUMIFS(#REF!,#REF!,$AE127,#REF!,1),0)</f>
        <v>0</v>
      </c>
      <c r="O127" s="66">
        <f>IFERROR(SUMIFS(#REF!,#REF!,$AE127,#REF!,1),0)</f>
        <v>0</v>
      </c>
      <c r="P127" s="66">
        <f>IFERROR(SUMIFS(#REF!,#REF!,$AE127,#REF!,1),0)</f>
        <v>0</v>
      </c>
      <c r="Q127" s="66">
        <f>IFERROR(SUMIFS(#REF!,#REF!,$AE127,#REF!,1),0)</f>
        <v>0</v>
      </c>
      <c r="R127" s="66">
        <f>IFERROR(SUMIFS(#REF!,#REF!,$AE127,#REF!,1),0)</f>
        <v>0</v>
      </c>
      <c r="S127" s="66">
        <f>IFERROR(SUMIFS(#REF!,#REF!,$AE127,#REF!,1),0)</f>
        <v>0</v>
      </c>
      <c r="T127" s="66">
        <f>IFERROR(SUMIFS(#REF!,#REF!,$AE127,#REF!,1),0)</f>
        <v>0</v>
      </c>
      <c r="U127" s="66">
        <f>IFERROR(SUMIFS(#REF!,#REF!,$AE127,#REF!,1),0)</f>
        <v>0</v>
      </c>
      <c r="V127" s="67">
        <f t="shared" si="12"/>
        <v>0</v>
      </c>
      <c r="W127" s="78" t="str">
        <f ca="1">IFERROR(IF(OFFSET(INDEX(#REF!,1,MATCH(#REF!,#REF!,0)),1,4)&gt;1,VLOOKUP($C127,#REF!,HLOOKUP(#REF!,#REF!,2,0),0),VLOOKUP($C127,#REF!,HLOOKUP(#REF!,#REF!,2,0)+1,0))," ")</f>
        <v xml:space="preserve"> </v>
      </c>
      <c r="X127" s="78" t="str">
        <f t="shared" ca="1" si="13"/>
        <v xml:space="preserve"> </v>
      </c>
      <c r="Y127" s="79" t="e">
        <f t="shared" si="14"/>
        <v>#REF!</v>
      </c>
      <c r="Z127" s="80" t="e">
        <f>IF(AND(C127&lt;&gt;" ",A128&lt;&gt;" ",C128&lt;&gt;" "),SUM($V$21:$V127)-SUM($Z$20:$Z126),IF(AND(C127&lt;&gt;" ",A128=" ",C128=" "),SUM($V$21:$V127)-SUM($Z$20:$Z126),IF(AND(C127=" ",C128=" ",A128=" ",C126&lt;&gt;" "),SUM($V$21:$V126)," ")))</f>
        <v>#REF!</v>
      </c>
      <c r="AA127" s="81" t="e">
        <f>IF(AND(C127&lt;&gt;" ",A128&lt;&gt;" ",C128&lt;&gt;" "),SUM($Y$21:$Y127)-SUM($AA$20:$AA126),IF(AND(C127&lt;&gt;" ",A128=" ",C128=" "),SUM($Y$21:$Y127)-SUM($AA$20:$AA126),IF(AND(C127=" ",C128=" ",A128=" ",C126&lt;&gt;" "),SUM($Y$21:$Y126)," ")))</f>
        <v>#REF!</v>
      </c>
      <c r="AE127" s="11" t="e">
        <f t="shared" si="15"/>
        <v>#REF!</v>
      </c>
    </row>
    <row r="128" spans="1:31" ht="60" customHeight="1">
      <c r="A128" s="40" t="str">
        <f>IFERROR(IF(VLOOKUP($C127,#REF!,9,0)=VLOOKUP($C128,#REF!,9,0)," ",VLOOKUP($C128,#REF!,9,0))," ")</f>
        <v xml:space="preserve"> </v>
      </c>
      <c r="B128" s="59" t="e">
        <f>IF(C128=" "," ",IFERROR(VLOOKUP($C128,#REF!,9,0)," "))</f>
        <v>#REF!</v>
      </c>
      <c r="C128" s="41" t="e">
        <f>#REF!</f>
        <v>#REF!</v>
      </c>
      <c r="D128" s="41" t="str">
        <f>IFERROR(VLOOKUP($C128,#REF!,2,0)," ")</f>
        <v xml:space="preserve"> </v>
      </c>
      <c r="E128" s="42" t="str">
        <f>IFERROR(VLOOKUP($C128,#REF!,5+VLOOKUP($C128,#REF!,7,0),0)," ")</f>
        <v xml:space="preserve"> </v>
      </c>
      <c r="F128" s="15"/>
      <c r="G128" s="43" t="str">
        <f>IFERROR(VLOOKUP($C128,#REF!,14,0)," ")</f>
        <v xml:space="preserve"> </v>
      </c>
      <c r="H128" s="43" t="str">
        <f>IFERROR(VLOOKUP($C128,#REF!,15+VLOOKUP('Customer Name'!$B$3,'Customer Name'!$B$6:$H$99,7,0),0)," ")</f>
        <v xml:space="preserve"> </v>
      </c>
      <c r="I128" s="28" t="str">
        <f t="shared" si="11"/>
        <v xml:space="preserve"> </v>
      </c>
      <c r="J128" s="66">
        <f>IFERROR(SUMIFS(#REF!,#REF!,$AE128,#REF!,1),0)</f>
        <v>0</v>
      </c>
      <c r="K128" s="66">
        <f>IFERROR(SUMIFS(#REF!,#REF!,$AE128,#REF!,1),0)</f>
        <v>0</v>
      </c>
      <c r="L128" s="66">
        <f>IFERROR(SUMIFS(#REF!,#REF!,$AE128,#REF!,1),0)</f>
        <v>0</v>
      </c>
      <c r="M128" s="66">
        <f>IFERROR(SUMIFS(#REF!,#REF!,$AE128,#REF!,1),0)</f>
        <v>0</v>
      </c>
      <c r="N128" s="66">
        <f>IFERROR(SUMIFS(#REF!,#REF!,$AE128,#REF!,1),0)</f>
        <v>0</v>
      </c>
      <c r="O128" s="66">
        <f>IFERROR(SUMIFS(#REF!,#REF!,$AE128,#REF!,1),0)</f>
        <v>0</v>
      </c>
      <c r="P128" s="66">
        <f>IFERROR(SUMIFS(#REF!,#REF!,$AE128,#REF!,1),0)</f>
        <v>0</v>
      </c>
      <c r="Q128" s="66">
        <f>IFERROR(SUMIFS(#REF!,#REF!,$AE128,#REF!,1),0)</f>
        <v>0</v>
      </c>
      <c r="R128" s="66">
        <f>IFERROR(SUMIFS(#REF!,#REF!,$AE128,#REF!,1),0)</f>
        <v>0</v>
      </c>
      <c r="S128" s="66">
        <f>IFERROR(SUMIFS(#REF!,#REF!,$AE128,#REF!,1),0)</f>
        <v>0</v>
      </c>
      <c r="T128" s="66">
        <f>IFERROR(SUMIFS(#REF!,#REF!,$AE128,#REF!,1),0)</f>
        <v>0</v>
      </c>
      <c r="U128" s="66">
        <f>IFERROR(SUMIFS(#REF!,#REF!,$AE128,#REF!,1),0)</f>
        <v>0</v>
      </c>
      <c r="V128" s="67">
        <f t="shared" si="12"/>
        <v>0</v>
      </c>
      <c r="W128" s="78" t="str">
        <f ca="1">IFERROR(IF(OFFSET(INDEX(#REF!,1,MATCH(#REF!,#REF!,0)),1,4)&gt;1,VLOOKUP($C128,#REF!,HLOOKUP(#REF!,#REF!,2,0),0),VLOOKUP($C128,#REF!,HLOOKUP(#REF!,#REF!,2,0)+1,0))," ")</f>
        <v xml:space="preserve"> </v>
      </c>
      <c r="X128" s="78" t="str">
        <f t="shared" ca="1" si="13"/>
        <v xml:space="preserve"> </v>
      </c>
      <c r="Y128" s="79" t="e">
        <f t="shared" si="14"/>
        <v>#REF!</v>
      </c>
      <c r="Z128" s="80" t="e">
        <f>IF(AND(C128&lt;&gt;" ",A129&lt;&gt;" ",C129&lt;&gt;" "),SUM($V$21:$V128)-SUM($Z$20:$Z127),IF(AND(C128&lt;&gt;" ",A129=" ",C129=" "),SUM($V$21:$V128)-SUM($Z$20:$Z127),IF(AND(C128=" ",C129=" ",A129=" ",C127&lt;&gt;" "),SUM($V$21:$V127)," ")))</f>
        <v>#REF!</v>
      </c>
      <c r="AA128" s="81" t="e">
        <f>IF(AND(C128&lt;&gt;" ",A129&lt;&gt;" ",C129&lt;&gt;" "),SUM($Y$21:$Y128)-SUM($AA$20:$AA127),IF(AND(C128&lt;&gt;" ",A129=" ",C129=" "),SUM($Y$21:$Y128)-SUM($AA$20:$AA127),IF(AND(C128=" ",C129=" ",A129=" ",C127&lt;&gt;" "),SUM($Y$21:$Y127)," ")))</f>
        <v>#REF!</v>
      </c>
      <c r="AE128" s="11" t="e">
        <f t="shared" si="15"/>
        <v>#REF!</v>
      </c>
    </row>
    <row r="129" spans="1:31" ht="60" customHeight="1">
      <c r="A129" s="40" t="str">
        <f>IFERROR(IF(VLOOKUP($C128,#REF!,9,0)=VLOOKUP($C129,#REF!,9,0)," ",VLOOKUP($C129,#REF!,9,0))," ")</f>
        <v xml:space="preserve"> </v>
      </c>
      <c r="B129" s="59" t="e">
        <f>IF(C129=" "," ",IFERROR(VLOOKUP($C129,#REF!,9,0)," "))</f>
        <v>#REF!</v>
      </c>
      <c r="C129" s="41" t="e">
        <f>#REF!</f>
        <v>#REF!</v>
      </c>
      <c r="D129" s="41" t="str">
        <f>IFERROR(VLOOKUP($C129,#REF!,2,0)," ")</f>
        <v xml:space="preserve"> </v>
      </c>
      <c r="E129" s="42" t="str">
        <f>IFERROR(VLOOKUP($C129,#REF!,5+VLOOKUP($C129,#REF!,7,0),0)," ")</f>
        <v xml:space="preserve"> </v>
      </c>
      <c r="F129" s="15"/>
      <c r="G129" s="43" t="str">
        <f>IFERROR(VLOOKUP($C129,#REF!,14,0)," ")</f>
        <v xml:space="preserve"> </v>
      </c>
      <c r="H129" s="43" t="str">
        <f>IFERROR(VLOOKUP($C129,#REF!,15+VLOOKUP('Customer Name'!$B$3,'Customer Name'!$B$6:$H$99,7,0),0)," ")</f>
        <v xml:space="preserve"> </v>
      </c>
      <c r="I129" s="28" t="str">
        <f t="shared" si="11"/>
        <v xml:space="preserve"> </v>
      </c>
      <c r="J129" s="66">
        <f>IFERROR(SUMIFS(#REF!,#REF!,$AE129,#REF!,1),0)</f>
        <v>0</v>
      </c>
      <c r="K129" s="66">
        <f>IFERROR(SUMIFS(#REF!,#REF!,$AE129,#REF!,1),0)</f>
        <v>0</v>
      </c>
      <c r="L129" s="66">
        <f>IFERROR(SUMIFS(#REF!,#REF!,$AE129,#REF!,1),0)</f>
        <v>0</v>
      </c>
      <c r="M129" s="66">
        <f>IFERROR(SUMIFS(#REF!,#REF!,$AE129,#REF!,1),0)</f>
        <v>0</v>
      </c>
      <c r="N129" s="66">
        <f>IFERROR(SUMIFS(#REF!,#REF!,$AE129,#REF!,1),0)</f>
        <v>0</v>
      </c>
      <c r="O129" s="66">
        <f>IFERROR(SUMIFS(#REF!,#REF!,$AE129,#REF!,1),0)</f>
        <v>0</v>
      </c>
      <c r="P129" s="66">
        <f>IFERROR(SUMIFS(#REF!,#REF!,$AE129,#REF!,1),0)</f>
        <v>0</v>
      </c>
      <c r="Q129" s="66">
        <f>IFERROR(SUMIFS(#REF!,#REF!,$AE129,#REF!,1),0)</f>
        <v>0</v>
      </c>
      <c r="R129" s="66">
        <f>IFERROR(SUMIFS(#REF!,#REF!,$AE129,#REF!,1),0)</f>
        <v>0</v>
      </c>
      <c r="S129" s="66">
        <f>IFERROR(SUMIFS(#REF!,#REF!,$AE129,#REF!,1),0)</f>
        <v>0</v>
      </c>
      <c r="T129" s="66">
        <f>IFERROR(SUMIFS(#REF!,#REF!,$AE129,#REF!,1),0)</f>
        <v>0</v>
      </c>
      <c r="U129" s="66">
        <f>IFERROR(SUMIFS(#REF!,#REF!,$AE129,#REF!,1),0)</f>
        <v>0</v>
      </c>
      <c r="V129" s="67">
        <f t="shared" si="12"/>
        <v>0</v>
      </c>
      <c r="W129" s="78" t="str">
        <f ca="1">IFERROR(IF(OFFSET(INDEX(#REF!,1,MATCH(#REF!,#REF!,0)),1,4)&gt;1,VLOOKUP($C129,#REF!,HLOOKUP(#REF!,#REF!,2,0),0),VLOOKUP($C129,#REF!,HLOOKUP(#REF!,#REF!,2,0)+1,0))," ")</f>
        <v xml:space="preserve"> </v>
      </c>
      <c r="X129" s="78" t="str">
        <f t="shared" ca="1" si="13"/>
        <v xml:space="preserve"> </v>
      </c>
      <c r="Y129" s="79" t="e">
        <f t="shared" si="14"/>
        <v>#REF!</v>
      </c>
      <c r="Z129" s="80" t="e">
        <f>IF(AND(C129&lt;&gt;" ",A130&lt;&gt;" ",C130&lt;&gt;" "),SUM($V$21:$V129)-SUM($Z$20:$Z128),IF(AND(C129&lt;&gt;" ",A130=" ",C130=" "),SUM($V$21:$V129)-SUM($Z$20:$Z128),IF(AND(C129=" ",C130=" ",A130=" ",C128&lt;&gt;" "),SUM($V$21:$V128)," ")))</f>
        <v>#REF!</v>
      </c>
      <c r="AA129" s="81" t="e">
        <f>IF(AND(C129&lt;&gt;" ",A130&lt;&gt;" ",C130&lt;&gt;" "),SUM($Y$21:$Y129)-SUM($AA$20:$AA128),IF(AND(C129&lt;&gt;" ",A130=" ",C130=" "),SUM($Y$21:$Y129)-SUM($AA$20:$AA128),IF(AND(C129=" ",C130=" ",A130=" ",C128&lt;&gt;" "),SUM($Y$21:$Y128)," ")))</f>
        <v>#REF!</v>
      </c>
      <c r="AE129" s="11" t="e">
        <f t="shared" si="15"/>
        <v>#REF!</v>
      </c>
    </row>
    <row r="130" spans="1:31" ht="60" customHeight="1">
      <c r="A130" s="40" t="str">
        <f>IFERROR(IF(VLOOKUP($C129,#REF!,9,0)=VLOOKUP($C130,#REF!,9,0)," ",VLOOKUP($C130,#REF!,9,0))," ")</f>
        <v xml:space="preserve"> </v>
      </c>
      <c r="B130" s="59" t="e">
        <f>IF(C130=" "," ",IFERROR(VLOOKUP($C130,#REF!,9,0)," "))</f>
        <v>#REF!</v>
      </c>
      <c r="C130" s="41" t="e">
        <f>#REF!</f>
        <v>#REF!</v>
      </c>
      <c r="D130" s="41" t="str">
        <f>IFERROR(VLOOKUP($C130,#REF!,2,0)," ")</f>
        <v xml:space="preserve"> </v>
      </c>
      <c r="E130" s="42" t="str">
        <f>IFERROR(VLOOKUP($C130,#REF!,5+VLOOKUP($C130,#REF!,7,0),0)," ")</f>
        <v xml:space="preserve"> </v>
      </c>
      <c r="F130" s="15"/>
      <c r="G130" s="43" t="str">
        <f>IFERROR(VLOOKUP($C130,#REF!,14,0)," ")</f>
        <v xml:space="preserve"> </v>
      </c>
      <c r="H130" s="43" t="str">
        <f>IFERROR(VLOOKUP($C130,#REF!,15+VLOOKUP('Customer Name'!$B$3,'Customer Name'!$B$6:$H$99,7,0),0)," ")</f>
        <v xml:space="preserve"> </v>
      </c>
      <c r="I130" s="28" t="str">
        <f t="shared" si="11"/>
        <v xml:space="preserve"> </v>
      </c>
      <c r="J130" s="66">
        <f>IFERROR(SUMIFS(#REF!,#REF!,$AE130,#REF!,1),0)</f>
        <v>0</v>
      </c>
      <c r="K130" s="66">
        <f>IFERROR(SUMIFS(#REF!,#REF!,$AE130,#REF!,1),0)</f>
        <v>0</v>
      </c>
      <c r="L130" s="66">
        <f>IFERROR(SUMIFS(#REF!,#REF!,$AE130,#REF!,1),0)</f>
        <v>0</v>
      </c>
      <c r="M130" s="66">
        <f>IFERROR(SUMIFS(#REF!,#REF!,$AE130,#REF!,1),0)</f>
        <v>0</v>
      </c>
      <c r="N130" s="66">
        <f>IFERROR(SUMIFS(#REF!,#REF!,$AE130,#REF!,1),0)</f>
        <v>0</v>
      </c>
      <c r="O130" s="66">
        <f>IFERROR(SUMIFS(#REF!,#REF!,$AE130,#REF!,1),0)</f>
        <v>0</v>
      </c>
      <c r="P130" s="66">
        <f>IFERROR(SUMIFS(#REF!,#REF!,$AE130,#REF!,1),0)</f>
        <v>0</v>
      </c>
      <c r="Q130" s="66">
        <f>IFERROR(SUMIFS(#REF!,#REF!,$AE130,#REF!,1),0)</f>
        <v>0</v>
      </c>
      <c r="R130" s="66">
        <f>IFERROR(SUMIFS(#REF!,#REF!,$AE130,#REF!,1),0)</f>
        <v>0</v>
      </c>
      <c r="S130" s="66">
        <f>IFERROR(SUMIFS(#REF!,#REF!,$AE130,#REF!,1),0)</f>
        <v>0</v>
      </c>
      <c r="T130" s="66">
        <f>IFERROR(SUMIFS(#REF!,#REF!,$AE130,#REF!,1),0)</f>
        <v>0</v>
      </c>
      <c r="U130" s="66">
        <f>IFERROR(SUMIFS(#REF!,#REF!,$AE130,#REF!,1),0)</f>
        <v>0</v>
      </c>
      <c r="V130" s="67">
        <f t="shared" si="12"/>
        <v>0</v>
      </c>
      <c r="W130" s="78" t="str">
        <f ca="1">IFERROR(IF(OFFSET(INDEX(#REF!,1,MATCH(#REF!,#REF!,0)),1,4)&gt;1,VLOOKUP($C130,#REF!,HLOOKUP(#REF!,#REF!,2,0),0),VLOOKUP($C130,#REF!,HLOOKUP(#REF!,#REF!,2,0)+1,0))," ")</f>
        <v xml:space="preserve"> </v>
      </c>
      <c r="X130" s="78" t="str">
        <f t="shared" ca="1" si="13"/>
        <v xml:space="preserve"> </v>
      </c>
      <c r="Y130" s="79" t="e">
        <f t="shared" si="14"/>
        <v>#REF!</v>
      </c>
      <c r="Z130" s="80" t="e">
        <f>IF(AND(C130&lt;&gt;" ",A131&lt;&gt;" ",C131&lt;&gt;" "),SUM($V$21:$V130)-SUM($Z$20:$Z129),IF(AND(C130&lt;&gt;" ",A131=" ",C131=" "),SUM($V$21:$V130)-SUM($Z$20:$Z129),IF(AND(C130=" ",C131=" ",A131=" ",C129&lt;&gt;" "),SUM($V$21:$V129)," ")))</f>
        <v>#REF!</v>
      </c>
      <c r="AA130" s="81" t="e">
        <f>IF(AND(C130&lt;&gt;" ",A131&lt;&gt;" ",C131&lt;&gt;" "),SUM($Y$21:$Y130)-SUM($AA$20:$AA129),IF(AND(C130&lt;&gt;" ",A131=" ",C131=" "),SUM($Y$21:$Y130)-SUM($AA$20:$AA129),IF(AND(C130=" ",C131=" ",A131=" ",C129&lt;&gt;" "),SUM($Y$21:$Y129)," ")))</f>
        <v>#REF!</v>
      </c>
      <c r="AE130" s="11" t="e">
        <f t="shared" si="15"/>
        <v>#REF!</v>
      </c>
    </row>
    <row r="131" spans="1:31" ht="60" customHeight="1">
      <c r="A131" s="40" t="str">
        <f>IFERROR(IF(VLOOKUP($C130,#REF!,9,0)=VLOOKUP($C131,#REF!,9,0)," ",VLOOKUP($C131,#REF!,9,0))," ")</f>
        <v xml:space="preserve"> </v>
      </c>
      <c r="B131" s="59" t="e">
        <f>IF(C131=" "," ",IFERROR(VLOOKUP($C131,#REF!,9,0)," "))</f>
        <v>#REF!</v>
      </c>
      <c r="C131" s="41" t="e">
        <f>#REF!</f>
        <v>#REF!</v>
      </c>
      <c r="D131" s="41" t="str">
        <f>IFERROR(VLOOKUP($C131,#REF!,2,0)," ")</f>
        <v xml:space="preserve"> </v>
      </c>
      <c r="E131" s="42" t="str">
        <f>IFERROR(VLOOKUP($C131,#REF!,5+VLOOKUP($C131,#REF!,7,0),0)," ")</f>
        <v xml:space="preserve"> </v>
      </c>
      <c r="F131" s="15"/>
      <c r="G131" s="43" t="str">
        <f>IFERROR(VLOOKUP($C131,#REF!,14,0)," ")</f>
        <v xml:space="preserve"> </v>
      </c>
      <c r="H131" s="43" t="str">
        <f>IFERROR(VLOOKUP($C131,#REF!,15+VLOOKUP('Customer Name'!$B$3,'Customer Name'!$B$6:$H$99,7,0),0)," ")</f>
        <v xml:space="preserve"> </v>
      </c>
      <c r="I131" s="28" t="str">
        <f t="shared" ref="I131:I149" si="16">IFERROR(ROUNDUP(V131/H131,0)," ")</f>
        <v xml:space="preserve"> </v>
      </c>
      <c r="J131" s="66">
        <f>IFERROR(SUMIFS(#REF!,#REF!,$AE131,#REF!,1),0)</f>
        <v>0</v>
      </c>
      <c r="K131" s="66">
        <f>IFERROR(SUMIFS(#REF!,#REF!,$AE131,#REF!,1),0)</f>
        <v>0</v>
      </c>
      <c r="L131" s="66">
        <f>IFERROR(SUMIFS(#REF!,#REF!,$AE131,#REF!,1),0)</f>
        <v>0</v>
      </c>
      <c r="M131" s="66">
        <f>IFERROR(SUMIFS(#REF!,#REF!,$AE131,#REF!,1),0)</f>
        <v>0</v>
      </c>
      <c r="N131" s="66">
        <f>IFERROR(SUMIFS(#REF!,#REF!,$AE131,#REF!,1),0)</f>
        <v>0</v>
      </c>
      <c r="O131" s="66">
        <f>IFERROR(SUMIFS(#REF!,#REF!,$AE131,#REF!,1),0)</f>
        <v>0</v>
      </c>
      <c r="P131" s="66">
        <f>IFERROR(SUMIFS(#REF!,#REF!,$AE131,#REF!,1),0)</f>
        <v>0</v>
      </c>
      <c r="Q131" s="66">
        <f>IFERROR(SUMIFS(#REF!,#REF!,$AE131,#REF!,1),0)</f>
        <v>0</v>
      </c>
      <c r="R131" s="66">
        <f>IFERROR(SUMIFS(#REF!,#REF!,$AE131,#REF!,1),0)</f>
        <v>0</v>
      </c>
      <c r="S131" s="66">
        <f>IFERROR(SUMIFS(#REF!,#REF!,$AE131,#REF!,1),0)</f>
        <v>0</v>
      </c>
      <c r="T131" s="66">
        <f>IFERROR(SUMIFS(#REF!,#REF!,$AE131,#REF!,1),0)</f>
        <v>0</v>
      </c>
      <c r="U131" s="66">
        <f>IFERROR(SUMIFS(#REF!,#REF!,$AE131,#REF!,1),0)</f>
        <v>0</v>
      </c>
      <c r="V131" s="67">
        <f t="shared" ref="V131:V149" si="17">SUM(J131:U131)</f>
        <v>0</v>
      </c>
      <c r="W131" s="78" t="str">
        <f ca="1">IFERROR(IF(OFFSET(INDEX(#REF!,1,MATCH(#REF!,#REF!,0)),1,4)&gt;1,VLOOKUP($C131,#REF!,HLOOKUP(#REF!,#REF!,2,0),0),VLOOKUP($C131,#REF!,HLOOKUP(#REF!,#REF!,2,0)+1,0))," ")</f>
        <v xml:space="preserve"> </v>
      </c>
      <c r="X131" s="78" t="str">
        <f t="shared" ref="X131:X149" ca="1" si="18">IFERROR(W131*(1-$J$4)," ")</f>
        <v xml:space="preserve"> </v>
      </c>
      <c r="Y131" s="79" t="e">
        <f t="shared" ref="Y131:Y149" si="19">IF(AND(C131=" ",C130&lt;&gt;" "),"TOTAL",IFERROR(V131*X131," "))</f>
        <v>#REF!</v>
      </c>
      <c r="Z131" s="80" t="e">
        <f>IF(AND(C131&lt;&gt;" ",A132&lt;&gt;" ",C132&lt;&gt;" "),SUM($V$21:$V131)-SUM($Z$20:$Z130),IF(AND(C131&lt;&gt;" ",A132=" ",C132=" "),SUM($V$21:$V131)-SUM($Z$20:$Z130),IF(AND(C131=" ",C132=" ",A132=" ",C130&lt;&gt;" "),SUM($V$21:$V130)," ")))</f>
        <v>#REF!</v>
      </c>
      <c r="AA131" s="81" t="e">
        <f>IF(AND(C131&lt;&gt;" ",A132&lt;&gt;" ",C132&lt;&gt;" "),SUM($Y$21:$Y131)-SUM($AA$20:$AA130),IF(AND(C131&lt;&gt;" ",A132=" ",C132=" "),SUM($Y$21:$Y131)-SUM($AA$20:$AA130),IF(AND(C131=" ",C132=" ",A132=" ",C130&lt;&gt;" "),SUM($Y$21:$Y130)," ")))</f>
        <v>#REF!</v>
      </c>
      <c r="AE131" s="11" t="e">
        <f t="shared" ref="AE131:AE149" si="20">CONCATENATE($D$4,"/",C131)</f>
        <v>#REF!</v>
      </c>
    </row>
    <row r="132" spans="1:31" ht="60" customHeight="1">
      <c r="A132" s="40" t="str">
        <f>IFERROR(IF(VLOOKUP($C131,#REF!,9,0)=VLOOKUP($C132,#REF!,9,0)," ",VLOOKUP($C132,#REF!,9,0))," ")</f>
        <v xml:space="preserve"> </v>
      </c>
      <c r="B132" s="59" t="e">
        <f>IF(C132=" "," ",IFERROR(VLOOKUP($C132,#REF!,9,0)," "))</f>
        <v>#REF!</v>
      </c>
      <c r="C132" s="41" t="e">
        <f>#REF!</f>
        <v>#REF!</v>
      </c>
      <c r="D132" s="41" t="str">
        <f>IFERROR(VLOOKUP($C132,#REF!,2,0)," ")</f>
        <v xml:space="preserve"> </v>
      </c>
      <c r="E132" s="42" t="str">
        <f>IFERROR(VLOOKUP($C132,#REF!,5+VLOOKUP($C132,#REF!,7,0),0)," ")</f>
        <v xml:space="preserve"> </v>
      </c>
      <c r="F132" s="15"/>
      <c r="G132" s="43" t="str">
        <f>IFERROR(VLOOKUP($C132,#REF!,14,0)," ")</f>
        <v xml:space="preserve"> </v>
      </c>
      <c r="H132" s="43" t="str">
        <f>IFERROR(VLOOKUP($C132,#REF!,15+VLOOKUP('Customer Name'!$B$3,'Customer Name'!$B$6:$H$99,7,0),0)," ")</f>
        <v xml:space="preserve"> </v>
      </c>
      <c r="I132" s="28" t="str">
        <f t="shared" si="16"/>
        <v xml:space="preserve"> </v>
      </c>
      <c r="J132" s="66">
        <f>IFERROR(SUMIFS(#REF!,#REF!,$AE132,#REF!,1),0)</f>
        <v>0</v>
      </c>
      <c r="K132" s="66">
        <f>IFERROR(SUMIFS(#REF!,#REF!,$AE132,#REF!,1),0)</f>
        <v>0</v>
      </c>
      <c r="L132" s="66">
        <f>IFERROR(SUMIFS(#REF!,#REF!,$AE132,#REF!,1),0)</f>
        <v>0</v>
      </c>
      <c r="M132" s="66">
        <f>IFERROR(SUMIFS(#REF!,#REF!,$AE132,#REF!,1),0)</f>
        <v>0</v>
      </c>
      <c r="N132" s="66">
        <f>IFERROR(SUMIFS(#REF!,#REF!,$AE132,#REF!,1),0)</f>
        <v>0</v>
      </c>
      <c r="O132" s="66">
        <f>IFERROR(SUMIFS(#REF!,#REF!,$AE132,#REF!,1),0)</f>
        <v>0</v>
      </c>
      <c r="P132" s="66">
        <f>IFERROR(SUMIFS(#REF!,#REF!,$AE132,#REF!,1),0)</f>
        <v>0</v>
      </c>
      <c r="Q132" s="66">
        <f>IFERROR(SUMIFS(#REF!,#REF!,$AE132,#REF!,1),0)</f>
        <v>0</v>
      </c>
      <c r="R132" s="66">
        <f>IFERROR(SUMIFS(#REF!,#REF!,$AE132,#REF!,1),0)</f>
        <v>0</v>
      </c>
      <c r="S132" s="66">
        <f>IFERROR(SUMIFS(#REF!,#REF!,$AE132,#REF!,1),0)</f>
        <v>0</v>
      </c>
      <c r="T132" s="66">
        <f>IFERROR(SUMIFS(#REF!,#REF!,$AE132,#REF!,1),0)</f>
        <v>0</v>
      </c>
      <c r="U132" s="66">
        <f>IFERROR(SUMIFS(#REF!,#REF!,$AE132,#REF!,1),0)</f>
        <v>0</v>
      </c>
      <c r="V132" s="67">
        <f t="shared" si="17"/>
        <v>0</v>
      </c>
      <c r="W132" s="78" t="str">
        <f ca="1">IFERROR(IF(OFFSET(INDEX(#REF!,1,MATCH(#REF!,#REF!,0)),1,4)&gt;1,VLOOKUP($C132,#REF!,HLOOKUP(#REF!,#REF!,2,0),0),VLOOKUP($C132,#REF!,HLOOKUP(#REF!,#REF!,2,0)+1,0))," ")</f>
        <v xml:space="preserve"> </v>
      </c>
      <c r="X132" s="78" t="str">
        <f t="shared" ca="1" si="18"/>
        <v xml:space="preserve"> </v>
      </c>
      <c r="Y132" s="79" t="e">
        <f t="shared" si="19"/>
        <v>#REF!</v>
      </c>
      <c r="Z132" s="80" t="e">
        <f>IF(AND(C132&lt;&gt;" ",A133&lt;&gt;" ",C133&lt;&gt;" "),SUM($V$21:$V132)-SUM($Z$20:$Z131),IF(AND(C132&lt;&gt;" ",A133=" ",C133=" "),SUM($V$21:$V132)-SUM($Z$20:$Z131),IF(AND(C132=" ",C133=" ",A133=" ",C131&lt;&gt;" "),SUM($V$21:$V131)," ")))</f>
        <v>#REF!</v>
      </c>
      <c r="AA132" s="81" t="e">
        <f>IF(AND(C132&lt;&gt;" ",A133&lt;&gt;" ",C133&lt;&gt;" "),SUM($Y$21:$Y132)-SUM($AA$20:$AA131),IF(AND(C132&lt;&gt;" ",A133=" ",C133=" "),SUM($Y$21:$Y132)-SUM($AA$20:$AA131),IF(AND(C132=" ",C133=" ",A133=" ",C131&lt;&gt;" "),SUM($Y$21:$Y131)," ")))</f>
        <v>#REF!</v>
      </c>
      <c r="AE132" s="11" t="e">
        <f t="shared" si="20"/>
        <v>#REF!</v>
      </c>
    </row>
    <row r="133" spans="1:31" ht="60" customHeight="1">
      <c r="A133" s="40" t="str">
        <f>IFERROR(IF(VLOOKUP($C132,#REF!,9,0)=VLOOKUP($C133,#REF!,9,0)," ",VLOOKUP($C133,#REF!,9,0))," ")</f>
        <v xml:space="preserve"> </v>
      </c>
      <c r="B133" s="59" t="e">
        <f>IF(C133=" "," ",IFERROR(VLOOKUP($C133,#REF!,9,0)," "))</f>
        <v>#REF!</v>
      </c>
      <c r="C133" s="41" t="e">
        <f>#REF!</f>
        <v>#REF!</v>
      </c>
      <c r="D133" s="41" t="str">
        <f>IFERROR(VLOOKUP($C133,#REF!,2,0)," ")</f>
        <v xml:space="preserve"> </v>
      </c>
      <c r="E133" s="42" t="str">
        <f>IFERROR(VLOOKUP($C133,#REF!,5+VLOOKUP($C133,#REF!,7,0),0)," ")</f>
        <v xml:space="preserve"> </v>
      </c>
      <c r="F133" s="15"/>
      <c r="G133" s="43" t="str">
        <f>IFERROR(VLOOKUP($C133,#REF!,14,0)," ")</f>
        <v xml:space="preserve"> </v>
      </c>
      <c r="H133" s="43" t="str">
        <f>IFERROR(VLOOKUP($C133,#REF!,15+VLOOKUP('Customer Name'!$B$3,'Customer Name'!$B$6:$H$99,7,0),0)," ")</f>
        <v xml:space="preserve"> </v>
      </c>
      <c r="I133" s="28" t="str">
        <f t="shared" si="16"/>
        <v xml:space="preserve"> </v>
      </c>
      <c r="J133" s="66">
        <f>IFERROR(SUMIFS(#REF!,#REF!,$AE133,#REF!,1),0)</f>
        <v>0</v>
      </c>
      <c r="K133" s="66">
        <f>IFERROR(SUMIFS(#REF!,#REF!,$AE133,#REF!,1),0)</f>
        <v>0</v>
      </c>
      <c r="L133" s="66">
        <f>IFERROR(SUMIFS(#REF!,#REF!,$AE133,#REF!,1),0)</f>
        <v>0</v>
      </c>
      <c r="M133" s="66">
        <f>IFERROR(SUMIFS(#REF!,#REF!,$AE133,#REF!,1),0)</f>
        <v>0</v>
      </c>
      <c r="N133" s="66">
        <f>IFERROR(SUMIFS(#REF!,#REF!,$AE133,#REF!,1),0)</f>
        <v>0</v>
      </c>
      <c r="O133" s="66">
        <f>IFERROR(SUMIFS(#REF!,#REF!,$AE133,#REF!,1),0)</f>
        <v>0</v>
      </c>
      <c r="P133" s="66">
        <f>IFERROR(SUMIFS(#REF!,#REF!,$AE133,#REF!,1),0)</f>
        <v>0</v>
      </c>
      <c r="Q133" s="66">
        <f>IFERROR(SUMIFS(#REF!,#REF!,$AE133,#REF!,1),0)</f>
        <v>0</v>
      </c>
      <c r="R133" s="66">
        <f>IFERROR(SUMIFS(#REF!,#REF!,$AE133,#REF!,1),0)</f>
        <v>0</v>
      </c>
      <c r="S133" s="66">
        <f>IFERROR(SUMIFS(#REF!,#REF!,$AE133,#REF!,1),0)</f>
        <v>0</v>
      </c>
      <c r="T133" s="66">
        <f>IFERROR(SUMIFS(#REF!,#REF!,$AE133,#REF!,1),0)</f>
        <v>0</v>
      </c>
      <c r="U133" s="66">
        <f>IFERROR(SUMIFS(#REF!,#REF!,$AE133,#REF!,1),0)</f>
        <v>0</v>
      </c>
      <c r="V133" s="67">
        <f t="shared" si="17"/>
        <v>0</v>
      </c>
      <c r="W133" s="78" t="str">
        <f ca="1">IFERROR(IF(OFFSET(INDEX(#REF!,1,MATCH(#REF!,#REF!,0)),1,4)&gt;1,VLOOKUP($C133,#REF!,HLOOKUP(#REF!,#REF!,2,0),0),VLOOKUP($C133,#REF!,HLOOKUP(#REF!,#REF!,2,0)+1,0))," ")</f>
        <v xml:space="preserve"> </v>
      </c>
      <c r="X133" s="78" t="str">
        <f t="shared" ca="1" si="18"/>
        <v xml:space="preserve"> </v>
      </c>
      <c r="Y133" s="79" t="e">
        <f t="shared" si="19"/>
        <v>#REF!</v>
      </c>
      <c r="Z133" s="80" t="e">
        <f>IF(AND(C133&lt;&gt;" ",A134&lt;&gt;" ",C134&lt;&gt;" "),SUM($V$21:$V133)-SUM($Z$20:$Z132),IF(AND(C133&lt;&gt;" ",A134=" ",C134=" "),SUM($V$21:$V133)-SUM($Z$20:$Z132),IF(AND(C133=" ",C134=" ",A134=" ",C132&lt;&gt;" "),SUM($V$21:$V132)," ")))</f>
        <v>#REF!</v>
      </c>
      <c r="AA133" s="81" t="e">
        <f>IF(AND(C133&lt;&gt;" ",A134&lt;&gt;" ",C134&lt;&gt;" "),SUM($Y$21:$Y133)-SUM($AA$20:$AA132),IF(AND(C133&lt;&gt;" ",A134=" ",C134=" "),SUM($Y$21:$Y133)-SUM($AA$20:$AA132),IF(AND(C133=" ",C134=" ",A134=" ",C132&lt;&gt;" "),SUM($Y$21:$Y132)," ")))</f>
        <v>#REF!</v>
      </c>
      <c r="AE133" s="11" t="e">
        <f t="shared" si="20"/>
        <v>#REF!</v>
      </c>
    </row>
    <row r="134" spans="1:31" ht="60" customHeight="1">
      <c r="A134" s="40" t="str">
        <f>IFERROR(IF(VLOOKUP($C133,#REF!,9,0)=VLOOKUP($C134,#REF!,9,0)," ",VLOOKUP($C134,#REF!,9,0))," ")</f>
        <v xml:space="preserve"> </v>
      </c>
      <c r="B134" s="59" t="e">
        <f>IF(C134=" "," ",IFERROR(VLOOKUP($C134,#REF!,9,0)," "))</f>
        <v>#REF!</v>
      </c>
      <c r="C134" s="41" t="e">
        <f>#REF!</f>
        <v>#REF!</v>
      </c>
      <c r="D134" s="41" t="str">
        <f>IFERROR(VLOOKUP($C134,#REF!,2,0)," ")</f>
        <v xml:space="preserve"> </v>
      </c>
      <c r="E134" s="42" t="str">
        <f>IFERROR(VLOOKUP($C134,#REF!,5+VLOOKUP($C134,#REF!,7,0),0)," ")</f>
        <v xml:space="preserve"> </v>
      </c>
      <c r="F134" s="15"/>
      <c r="G134" s="43" t="str">
        <f>IFERROR(VLOOKUP($C134,#REF!,14,0)," ")</f>
        <v xml:space="preserve"> </v>
      </c>
      <c r="H134" s="43" t="str">
        <f>IFERROR(VLOOKUP($C134,#REF!,15+VLOOKUP('Customer Name'!$B$3,'Customer Name'!$B$6:$H$99,7,0),0)," ")</f>
        <v xml:space="preserve"> </v>
      </c>
      <c r="I134" s="28" t="str">
        <f t="shared" si="16"/>
        <v xml:space="preserve"> </v>
      </c>
      <c r="J134" s="66">
        <f>IFERROR(SUMIFS(#REF!,#REF!,$AE134,#REF!,1),0)</f>
        <v>0</v>
      </c>
      <c r="K134" s="66">
        <f>IFERROR(SUMIFS(#REF!,#REF!,$AE134,#REF!,1),0)</f>
        <v>0</v>
      </c>
      <c r="L134" s="66">
        <f>IFERROR(SUMIFS(#REF!,#REF!,$AE134,#REF!,1),0)</f>
        <v>0</v>
      </c>
      <c r="M134" s="66">
        <f>IFERROR(SUMIFS(#REF!,#REF!,$AE134,#REF!,1),0)</f>
        <v>0</v>
      </c>
      <c r="N134" s="66">
        <f>IFERROR(SUMIFS(#REF!,#REF!,$AE134,#REF!,1),0)</f>
        <v>0</v>
      </c>
      <c r="O134" s="66">
        <f>IFERROR(SUMIFS(#REF!,#REF!,$AE134,#REF!,1),0)</f>
        <v>0</v>
      </c>
      <c r="P134" s="66">
        <f>IFERROR(SUMIFS(#REF!,#REF!,$AE134,#REF!,1),0)</f>
        <v>0</v>
      </c>
      <c r="Q134" s="66">
        <f>IFERROR(SUMIFS(#REF!,#REF!,$AE134,#REF!,1),0)</f>
        <v>0</v>
      </c>
      <c r="R134" s="66">
        <f>IFERROR(SUMIFS(#REF!,#REF!,$AE134,#REF!,1),0)</f>
        <v>0</v>
      </c>
      <c r="S134" s="66">
        <f>IFERROR(SUMIFS(#REF!,#REF!,$AE134,#REF!,1),0)</f>
        <v>0</v>
      </c>
      <c r="T134" s="66">
        <f>IFERROR(SUMIFS(#REF!,#REF!,$AE134,#REF!,1),0)</f>
        <v>0</v>
      </c>
      <c r="U134" s="66">
        <f>IFERROR(SUMIFS(#REF!,#REF!,$AE134,#REF!,1),0)</f>
        <v>0</v>
      </c>
      <c r="V134" s="67">
        <f t="shared" si="17"/>
        <v>0</v>
      </c>
      <c r="W134" s="78" t="str">
        <f ca="1">IFERROR(IF(OFFSET(INDEX(#REF!,1,MATCH(#REF!,#REF!,0)),1,4)&gt;1,VLOOKUP($C134,#REF!,HLOOKUP(#REF!,#REF!,2,0),0),VLOOKUP($C134,#REF!,HLOOKUP(#REF!,#REF!,2,0)+1,0))," ")</f>
        <v xml:space="preserve"> </v>
      </c>
      <c r="X134" s="78" t="str">
        <f t="shared" ca="1" si="18"/>
        <v xml:space="preserve"> </v>
      </c>
      <c r="Y134" s="79" t="e">
        <f t="shared" si="19"/>
        <v>#REF!</v>
      </c>
      <c r="Z134" s="80" t="e">
        <f>IF(AND(C134&lt;&gt;" ",A135&lt;&gt;" ",C135&lt;&gt;" "),SUM($V$21:$V134)-SUM($Z$20:$Z133),IF(AND(C134&lt;&gt;" ",A135=" ",C135=" "),SUM($V$21:$V134)-SUM($Z$20:$Z133),IF(AND(C134=" ",C135=" ",A135=" ",C133&lt;&gt;" "),SUM($V$21:$V133)," ")))</f>
        <v>#REF!</v>
      </c>
      <c r="AA134" s="81" t="e">
        <f>IF(AND(C134&lt;&gt;" ",A135&lt;&gt;" ",C135&lt;&gt;" "),SUM($Y$21:$Y134)-SUM($AA$20:$AA133),IF(AND(C134&lt;&gt;" ",A135=" ",C135=" "),SUM($Y$21:$Y134)-SUM($AA$20:$AA133),IF(AND(C134=" ",C135=" ",A135=" ",C133&lt;&gt;" "),SUM($Y$21:$Y133)," ")))</f>
        <v>#REF!</v>
      </c>
      <c r="AE134" s="11" t="e">
        <f t="shared" si="20"/>
        <v>#REF!</v>
      </c>
    </row>
    <row r="135" spans="1:31" ht="60" customHeight="1">
      <c r="A135" s="40" t="str">
        <f>IFERROR(IF(VLOOKUP($C134,#REF!,9,0)=VLOOKUP($C135,#REF!,9,0)," ",VLOOKUP($C135,#REF!,9,0))," ")</f>
        <v xml:space="preserve"> </v>
      </c>
      <c r="B135" s="59" t="e">
        <f>IF(C135=" "," ",IFERROR(VLOOKUP($C135,#REF!,9,0)," "))</f>
        <v>#REF!</v>
      </c>
      <c r="C135" s="41" t="e">
        <f>#REF!</f>
        <v>#REF!</v>
      </c>
      <c r="D135" s="41" t="str">
        <f>IFERROR(VLOOKUP($C135,#REF!,2,0)," ")</f>
        <v xml:space="preserve"> </v>
      </c>
      <c r="E135" s="42" t="str">
        <f>IFERROR(VLOOKUP($C135,#REF!,5+VLOOKUP($C135,#REF!,7,0),0)," ")</f>
        <v xml:space="preserve"> </v>
      </c>
      <c r="F135" s="15"/>
      <c r="G135" s="43" t="str">
        <f>IFERROR(VLOOKUP($C135,#REF!,14,0)," ")</f>
        <v xml:space="preserve"> </v>
      </c>
      <c r="H135" s="43" t="str">
        <f>IFERROR(VLOOKUP($C135,#REF!,15+VLOOKUP('Customer Name'!$B$3,'Customer Name'!$B$6:$H$99,7,0),0)," ")</f>
        <v xml:space="preserve"> </v>
      </c>
      <c r="I135" s="28" t="str">
        <f t="shared" si="16"/>
        <v xml:space="preserve"> </v>
      </c>
      <c r="J135" s="66">
        <f>IFERROR(SUMIFS(#REF!,#REF!,$AE135,#REF!,1),0)</f>
        <v>0</v>
      </c>
      <c r="K135" s="66">
        <f>IFERROR(SUMIFS(#REF!,#REF!,$AE135,#REF!,1),0)</f>
        <v>0</v>
      </c>
      <c r="L135" s="66">
        <f>IFERROR(SUMIFS(#REF!,#REF!,$AE135,#REF!,1),0)</f>
        <v>0</v>
      </c>
      <c r="M135" s="66">
        <f>IFERROR(SUMIFS(#REF!,#REF!,$AE135,#REF!,1),0)</f>
        <v>0</v>
      </c>
      <c r="N135" s="66">
        <f>IFERROR(SUMIFS(#REF!,#REF!,$AE135,#REF!,1),0)</f>
        <v>0</v>
      </c>
      <c r="O135" s="66">
        <f>IFERROR(SUMIFS(#REF!,#REF!,$AE135,#REF!,1),0)</f>
        <v>0</v>
      </c>
      <c r="P135" s="66">
        <f>IFERROR(SUMIFS(#REF!,#REF!,$AE135,#REF!,1),0)</f>
        <v>0</v>
      </c>
      <c r="Q135" s="66">
        <f>IFERROR(SUMIFS(#REF!,#REF!,$AE135,#REF!,1),0)</f>
        <v>0</v>
      </c>
      <c r="R135" s="66">
        <f>IFERROR(SUMIFS(#REF!,#REF!,$AE135,#REF!,1),0)</f>
        <v>0</v>
      </c>
      <c r="S135" s="66">
        <f>IFERROR(SUMIFS(#REF!,#REF!,$AE135,#REF!,1),0)</f>
        <v>0</v>
      </c>
      <c r="T135" s="66">
        <f>IFERROR(SUMIFS(#REF!,#REF!,$AE135,#REF!,1),0)</f>
        <v>0</v>
      </c>
      <c r="U135" s="66">
        <f>IFERROR(SUMIFS(#REF!,#REF!,$AE135,#REF!,1),0)</f>
        <v>0</v>
      </c>
      <c r="V135" s="67">
        <f t="shared" si="17"/>
        <v>0</v>
      </c>
      <c r="W135" s="78" t="str">
        <f ca="1">IFERROR(IF(OFFSET(INDEX(#REF!,1,MATCH(#REF!,#REF!,0)),1,4)&gt;1,VLOOKUP($C135,#REF!,HLOOKUP(#REF!,#REF!,2,0),0),VLOOKUP($C135,#REF!,HLOOKUP(#REF!,#REF!,2,0)+1,0))," ")</f>
        <v xml:space="preserve"> </v>
      </c>
      <c r="X135" s="78" t="str">
        <f t="shared" ca="1" si="18"/>
        <v xml:space="preserve"> </v>
      </c>
      <c r="Y135" s="79" t="e">
        <f t="shared" si="19"/>
        <v>#REF!</v>
      </c>
      <c r="Z135" s="80" t="e">
        <f>IF(AND(C135&lt;&gt;" ",A136&lt;&gt;" ",C136&lt;&gt;" "),SUM($V$21:$V135)-SUM($Z$20:$Z134),IF(AND(C135&lt;&gt;" ",A136=" ",C136=" "),SUM($V$21:$V135)-SUM($Z$20:$Z134),IF(AND(C135=" ",C136=" ",A136=" ",C134&lt;&gt;" "),SUM($V$21:$V134)," ")))</f>
        <v>#REF!</v>
      </c>
      <c r="AA135" s="81" t="e">
        <f>IF(AND(C135&lt;&gt;" ",A136&lt;&gt;" ",C136&lt;&gt;" "),SUM($Y$21:$Y135)-SUM($AA$20:$AA134),IF(AND(C135&lt;&gt;" ",A136=" ",C136=" "),SUM($Y$21:$Y135)-SUM($AA$20:$AA134),IF(AND(C135=" ",C136=" ",A136=" ",C134&lt;&gt;" "),SUM($Y$21:$Y134)," ")))</f>
        <v>#REF!</v>
      </c>
      <c r="AE135" s="11" t="e">
        <f t="shared" si="20"/>
        <v>#REF!</v>
      </c>
    </row>
    <row r="136" spans="1:31" ht="60" customHeight="1">
      <c r="A136" s="40" t="str">
        <f>IFERROR(IF(VLOOKUP($C135,#REF!,9,0)=VLOOKUP($C136,#REF!,9,0)," ",VLOOKUP($C136,#REF!,9,0))," ")</f>
        <v xml:space="preserve"> </v>
      </c>
      <c r="B136" s="59" t="e">
        <f>IF(C136=" "," ",IFERROR(VLOOKUP($C136,#REF!,9,0)," "))</f>
        <v>#REF!</v>
      </c>
      <c r="C136" s="41" t="e">
        <f>#REF!</f>
        <v>#REF!</v>
      </c>
      <c r="D136" s="41" t="str">
        <f>IFERROR(VLOOKUP($C136,#REF!,2,0)," ")</f>
        <v xml:space="preserve"> </v>
      </c>
      <c r="E136" s="42" t="str">
        <f>IFERROR(VLOOKUP($C136,#REF!,5+VLOOKUP($C136,#REF!,7,0),0)," ")</f>
        <v xml:space="preserve"> </v>
      </c>
      <c r="F136" s="15"/>
      <c r="G136" s="43" t="str">
        <f>IFERROR(VLOOKUP($C136,#REF!,14,0)," ")</f>
        <v xml:space="preserve"> </v>
      </c>
      <c r="H136" s="43" t="str">
        <f>IFERROR(VLOOKUP($C136,#REF!,15+VLOOKUP('Customer Name'!$B$3,'Customer Name'!$B$6:$H$99,7,0),0)," ")</f>
        <v xml:space="preserve"> </v>
      </c>
      <c r="I136" s="28" t="str">
        <f t="shared" si="16"/>
        <v xml:space="preserve"> </v>
      </c>
      <c r="J136" s="66">
        <f>IFERROR(SUMIFS(#REF!,#REF!,$AE136,#REF!,1),0)</f>
        <v>0</v>
      </c>
      <c r="K136" s="66">
        <f>IFERROR(SUMIFS(#REF!,#REF!,$AE136,#REF!,1),0)</f>
        <v>0</v>
      </c>
      <c r="L136" s="66">
        <f>IFERROR(SUMIFS(#REF!,#REF!,$AE136,#REF!,1),0)</f>
        <v>0</v>
      </c>
      <c r="M136" s="66">
        <f>IFERROR(SUMIFS(#REF!,#REF!,$AE136,#REF!,1),0)</f>
        <v>0</v>
      </c>
      <c r="N136" s="66">
        <f>IFERROR(SUMIFS(#REF!,#REF!,$AE136,#REF!,1),0)</f>
        <v>0</v>
      </c>
      <c r="O136" s="66">
        <f>IFERROR(SUMIFS(#REF!,#REF!,$AE136,#REF!,1),0)</f>
        <v>0</v>
      </c>
      <c r="P136" s="66">
        <f>IFERROR(SUMIFS(#REF!,#REF!,$AE136,#REF!,1),0)</f>
        <v>0</v>
      </c>
      <c r="Q136" s="66">
        <f>IFERROR(SUMIFS(#REF!,#REF!,$AE136,#REF!,1),0)</f>
        <v>0</v>
      </c>
      <c r="R136" s="66">
        <f>IFERROR(SUMIFS(#REF!,#REF!,$AE136,#REF!,1),0)</f>
        <v>0</v>
      </c>
      <c r="S136" s="66">
        <f>IFERROR(SUMIFS(#REF!,#REF!,$AE136,#REF!,1),0)</f>
        <v>0</v>
      </c>
      <c r="T136" s="66">
        <f>IFERROR(SUMIFS(#REF!,#REF!,$AE136,#REF!,1),0)</f>
        <v>0</v>
      </c>
      <c r="U136" s="66">
        <f>IFERROR(SUMIFS(#REF!,#REF!,$AE136,#REF!,1),0)</f>
        <v>0</v>
      </c>
      <c r="V136" s="67">
        <f t="shared" si="17"/>
        <v>0</v>
      </c>
      <c r="W136" s="78" t="str">
        <f ca="1">IFERROR(IF(OFFSET(INDEX(#REF!,1,MATCH(#REF!,#REF!,0)),1,4)&gt;1,VLOOKUP($C136,#REF!,HLOOKUP(#REF!,#REF!,2,0),0),VLOOKUP($C136,#REF!,HLOOKUP(#REF!,#REF!,2,0)+1,0))," ")</f>
        <v xml:space="preserve"> </v>
      </c>
      <c r="X136" s="78" t="str">
        <f t="shared" ca="1" si="18"/>
        <v xml:space="preserve"> </v>
      </c>
      <c r="Y136" s="79" t="e">
        <f t="shared" si="19"/>
        <v>#REF!</v>
      </c>
      <c r="Z136" s="80" t="e">
        <f>IF(AND(C136&lt;&gt;" ",A137&lt;&gt;" ",C137&lt;&gt;" "),SUM($V$21:$V136)-SUM($Z$20:$Z135),IF(AND(C136&lt;&gt;" ",A137=" ",C137=" "),SUM($V$21:$V136)-SUM($Z$20:$Z135),IF(AND(C136=" ",C137=" ",A137=" ",C135&lt;&gt;" "),SUM($V$21:$V135)," ")))</f>
        <v>#REF!</v>
      </c>
      <c r="AA136" s="81" t="e">
        <f>IF(AND(C136&lt;&gt;" ",A137&lt;&gt;" ",C137&lt;&gt;" "),SUM($Y$21:$Y136)-SUM($AA$20:$AA135),IF(AND(C136&lt;&gt;" ",A137=" ",C137=" "),SUM($Y$21:$Y136)-SUM($AA$20:$AA135),IF(AND(C136=" ",C137=" ",A137=" ",C135&lt;&gt;" "),SUM($Y$21:$Y135)," ")))</f>
        <v>#REF!</v>
      </c>
      <c r="AE136" s="11" t="e">
        <f t="shared" si="20"/>
        <v>#REF!</v>
      </c>
    </row>
    <row r="137" spans="1:31" ht="60" customHeight="1">
      <c r="A137" s="40" t="str">
        <f>IFERROR(IF(VLOOKUP($C136,#REF!,9,0)=VLOOKUP($C137,#REF!,9,0)," ",VLOOKUP($C137,#REF!,9,0))," ")</f>
        <v xml:space="preserve"> </v>
      </c>
      <c r="B137" s="59" t="e">
        <f>IF(C137=" "," ",IFERROR(VLOOKUP($C137,#REF!,9,0)," "))</f>
        <v>#REF!</v>
      </c>
      <c r="C137" s="41" t="e">
        <f>#REF!</f>
        <v>#REF!</v>
      </c>
      <c r="D137" s="41" t="str">
        <f>IFERROR(VLOOKUP($C137,#REF!,2,0)," ")</f>
        <v xml:space="preserve"> </v>
      </c>
      <c r="E137" s="42" t="str">
        <f>IFERROR(VLOOKUP($C137,#REF!,5+VLOOKUP($C137,#REF!,7,0),0)," ")</f>
        <v xml:space="preserve"> </v>
      </c>
      <c r="F137" s="15"/>
      <c r="G137" s="43" t="str">
        <f>IFERROR(VLOOKUP($C137,#REF!,14,0)," ")</f>
        <v xml:space="preserve"> </v>
      </c>
      <c r="H137" s="43" t="str">
        <f>IFERROR(VLOOKUP($C137,#REF!,15+VLOOKUP('Customer Name'!$B$3,'Customer Name'!$B$6:$H$99,7,0),0)," ")</f>
        <v xml:space="preserve"> </v>
      </c>
      <c r="I137" s="28" t="str">
        <f t="shared" si="16"/>
        <v xml:space="preserve"> </v>
      </c>
      <c r="J137" s="66">
        <f>IFERROR(SUMIFS(#REF!,#REF!,$AE137,#REF!,1),0)</f>
        <v>0</v>
      </c>
      <c r="K137" s="66">
        <f>IFERROR(SUMIFS(#REF!,#REF!,$AE137,#REF!,1),0)</f>
        <v>0</v>
      </c>
      <c r="L137" s="66">
        <f>IFERROR(SUMIFS(#REF!,#REF!,$AE137,#REF!,1),0)</f>
        <v>0</v>
      </c>
      <c r="M137" s="66">
        <f>IFERROR(SUMIFS(#REF!,#REF!,$AE137,#REF!,1),0)</f>
        <v>0</v>
      </c>
      <c r="N137" s="66">
        <f>IFERROR(SUMIFS(#REF!,#REF!,$AE137,#REF!,1),0)</f>
        <v>0</v>
      </c>
      <c r="O137" s="66">
        <f>IFERROR(SUMIFS(#REF!,#REF!,$AE137,#REF!,1),0)</f>
        <v>0</v>
      </c>
      <c r="P137" s="66">
        <f>IFERROR(SUMIFS(#REF!,#REF!,$AE137,#REF!,1),0)</f>
        <v>0</v>
      </c>
      <c r="Q137" s="66">
        <f>IFERROR(SUMIFS(#REF!,#REF!,$AE137,#REF!,1),0)</f>
        <v>0</v>
      </c>
      <c r="R137" s="66">
        <f>IFERROR(SUMIFS(#REF!,#REF!,$AE137,#REF!,1),0)</f>
        <v>0</v>
      </c>
      <c r="S137" s="66">
        <f>IFERROR(SUMIFS(#REF!,#REF!,$AE137,#REF!,1),0)</f>
        <v>0</v>
      </c>
      <c r="T137" s="66">
        <f>IFERROR(SUMIFS(#REF!,#REF!,$AE137,#REF!,1),0)</f>
        <v>0</v>
      </c>
      <c r="U137" s="66">
        <f>IFERROR(SUMIFS(#REF!,#REF!,$AE137,#REF!,1),0)</f>
        <v>0</v>
      </c>
      <c r="V137" s="67">
        <f t="shared" si="17"/>
        <v>0</v>
      </c>
      <c r="W137" s="78" t="str">
        <f ca="1">IFERROR(IF(OFFSET(INDEX(#REF!,1,MATCH(#REF!,#REF!,0)),1,4)&gt;1,VLOOKUP($C137,#REF!,HLOOKUP(#REF!,#REF!,2,0),0),VLOOKUP($C137,#REF!,HLOOKUP(#REF!,#REF!,2,0)+1,0))," ")</f>
        <v xml:space="preserve"> </v>
      </c>
      <c r="X137" s="78" t="str">
        <f t="shared" ca="1" si="18"/>
        <v xml:space="preserve"> </v>
      </c>
      <c r="Y137" s="79" t="e">
        <f t="shared" si="19"/>
        <v>#REF!</v>
      </c>
      <c r="Z137" s="80" t="e">
        <f>IF(AND(C137&lt;&gt;" ",A138&lt;&gt;" ",C138&lt;&gt;" "),SUM($V$21:$V137)-SUM($Z$20:$Z136),IF(AND(C137&lt;&gt;" ",A138=" ",C138=" "),SUM($V$21:$V137)-SUM($Z$20:$Z136),IF(AND(C137=" ",C138=" ",A138=" ",C136&lt;&gt;" "),SUM($V$21:$V136)," ")))</f>
        <v>#REF!</v>
      </c>
      <c r="AA137" s="81" t="e">
        <f>IF(AND(C137&lt;&gt;" ",A138&lt;&gt;" ",C138&lt;&gt;" "),SUM($Y$21:$Y137)-SUM($AA$20:$AA136),IF(AND(C137&lt;&gt;" ",A138=" ",C138=" "),SUM($Y$21:$Y137)-SUM($AA$20:$AA136),IF(AND(C137=" ",C138=" ",A138=" ",C136&lt;&gt;" "),SUM($Y$21:$Y136)," ")))</f>
        <v>#REF!</v>
      </c>
      <c r="AE137" s="11" t="e">
        <f t="shared" si="20"/>
        <v>#REF!</v>
      </c>
    </row>
    <row r="138" spans="1:31" ht="60" customHeight="1">
      <c r="A138" s="40" t="str">
        <f>IFERROR(IF(VLOOKUP($C137,#REF!,9,0)=VLOOKUP($C138,#REF!,9,0)," ",VLOOKUP($C138,#REF!,9,0))," ")</f>
        <v xml:space="preserve"> </v>
      </c>
      <c r="B138" s="59" t="e">
        <f>IF(C138=" "," ",IFERROR(VLOOKUP($C138,#REF!,9,0)," "))</f>
        <v>#REF!</v>
      </c>
      <c r="C138" s="41" t="e">
        <f>#REF!</f>
        <v>#REF!</v>
      </c>
      <c r="D138" s="41" t="str">
        <f>IFERROR(VLOOKUP($C138,#REF!,2,0)," ")</f>
        <v xml:space="preserve"> </v>
      </c>
      <c r="E138" s="42" t="str">
        <f>IFERROR(VLOOKUP($C138,#REF!,5+VLOOKUP($C138,#REF!,7,0),0)," ")</f>
        <v xml:space="preserve"> </v>
      </c>
      <c r="F138" s="15"/>
      <c r="G138" s="43" t="str">
        <f>IFERROR(VLOOKUP($C138,#REF!,14,0)," ")</f>
        <v xml:space="preserve"> </v>
      </c>
      <c r="H138" s="43" t="str">
        <f>IFERROR(VLOOKUP($C138,#REF!,15+VLOOKUP('Customer Name'!$B$3,'Customer Name'!$B$6:$H$99,7,0),0)," ")</f>
        <v xml:space="preserve"> </v>
      </c>
      <c r="I138" s="28" t="str">
        <f t="shared" si="16"/>
        <v xml:space="preserve"> </v>
      </c>
      <c r="J138" s="66">
        <f>IFERROR(SUMIFS(#REF!,#REF!,$AE138,#REF!,1),0)</f>
        <v>0</v>
      </c>
      <c r="K138" s="66">
        <f>IFERROR(SUMIFS(#REF!,#REF!,$AE138,#REF!,1),0)</f>
        <v>0</v>
      </c>
      <c r="L138" s="66">
        <f>IFERROR(SUMIFS(#REF!,#REF!,$AE138,#REF!,1),0)</f>
        <v>0</v>
      </c>
      <c r="M138" s="66">
        <f>IFERROR(SUMIFS(#REF!,#REF!,$AE138,#REF!,1),0)</f>
        <v>0</v>
      </c>
      <c r="N138" s="66">
        <f>IFERROR(SUMIFS(#REF!,#REF!,$AE138,#REF!,1),0)</f>
        <v>0</v>
      </c>
      <c r="O138" s="66">
        <f>IFERROR(SUMIFS(#REF!,#REF!,$AE138,#REF!,1),0)</f>
        <v>0</v>
      </c>
      <c r="P138" s="66">
        <f>IFERROR(SUMIFS(#REF!,#REF!,$AE138,#REF!,1),0)</f>
        <v>0</v>
      </c>
      <c r="Q138" s="66">
        <f>IFERROR(SUMIFS(#REF!,#REF!,$AE138,#REF!,1),0)</f>
        <v>0</v>
      </c>
      <c r="R138" s="66">
        <f>IFERROR(SUMIFS(#REF!,#REF!,$AE138,#REF!,1),0)</f>
        <v>0</v>
      </c>
      <c r="S138" s="66">
        <f>IFERROR(SUMIFS(#REF!,#REF!,$AE138,#REF!,1),0)</f>
        <v>0</v>
      </c>
      <c r="T138" s="66">
        <f>IFERROR(SUMIFS(#REF!,#REF!,$AE138,#REF!,1),0)</f>
        <v>0</v>
      </c>
      <c r="U138" s="66">
        <f>IFERROR(SUMIFS(#REF!,#REF!,$AE138,#REF!,1),0)</f>
        <v>0</v>
      </c>
      <c r="V138" s="67">
        <f t="shared" si="17"/>
        <v>0</v>
      </c>
      <c r="W138" s="78" t="str">
        <f ca="1">IFERROR(IF(OFFSET(INDEX(#REF!,1,MATCH(#REF!,#REF!,0)),1,4)&gt;1,VLOOKUP($C138,#REF!,HLOOKUP(#REF!,#REF!,2,0),0),VLOOKUP($C138,#REF!,HLOOKUP(#REF!,#REF!,2,0)+1,0))," ")</f>
        <v xml:space="preserve"> </v>
      </c>
      <c r="X138" s="78" t="str">
        <f t="shared" ca="1" si="18"/>
        <v xml:space="preserve"> </v>
      </c>
      <c r="Y138" s="79" t="e">
        <f t="shared" si="19"/>
        <v>#REF!</v>
      </c>
      <c r="Z138" s="80" t="e">
        <f>IF(AND(C138&lt;&gt;" ",A139&lt;&gt;" ",C139&lt;&gt;" "),SUM($V$21:$V138)-SUM($Z$20:$Z137),IF(AND(C138&lt;&gt;" ",A139=" ",C139=" "),SUM($V$21:$V138)-SUM($Z$20:$Z137),IF(AND(C138=" ",C139=" ",A139=" ",C137&lt;&gt;" "),SUM($V$21:$V137)," ")))</f>
        <v>#REF!</v>
      </c>
      <c r="AA138" s="81" t="e">
        <f>IF(AND(C138&lt;&gt;" ",A139&lt;&gt;" ",C139&lt;&gt;" "),SUM($Y$21:$Y138)-SUM($AA$20:$AA137),IF(AND(C138&lt;&gt;" ",A139=" ",C139=" "),SUM($Y$21:$Y138)-SUM($AA$20:$AA137),IF(AND(C138=" ",C139=" ",A139=" ",C137&lt;&gt;" "),SUM($Y$21:$Y137)," ")))</f>
        <v>#REF!</v>
      </c>
      <c r="AE138" s="11" t="e">
        <f t="shared" si="20"/>
        <v>#REF!</v>
      </c>
    </row>
    <row r="139" spans="1:31" ht="60" customHeight="1">
      <c r="A139" s="40" t="str">
        <f>IFERROR(IF(VLOOKUP($C138,#REF!,9,0)=VLOOKUP($C139,#REF!,9,0)," ",VLOOKUP($C139,#REF!,9,0))," ")</f>
        <v xml:space="preserve"> </v>
      </c>
      <c r="B139" s="59" t="e">
        <f>IF(C139=" "," ",IFERROR(VLOOKUP($C139,#REF!,9,0)," "))</f>
        <v>#REF!</v>
      </c>
      <c r="C139" s="41" t="e">
        <f>#REF!</f>
        <v>#REF!</v>
      </c>
      <c r="D139" s="41" t="str">
        <f>IFERROR(VLOOKUP($C139,#REF!,2,0)," ")</f>
        <v xml:space="preserve"> </v>
      </c>
      <c r="E139" s="42" t="str">
        <f>IFERROR(VLOOKUP($C139,#REF!,5+VLOOKUP($C139,#REF!,7,0),0)," ")</f>
        <v xml:space="preserve"> </v>
      </c>
      <c r="F139" s="15"/>
      <c r="G139" s="43" t="str">
        <f>IFERROR(VLOOKUP($C139,#REF!,14,0)," ")</f>
        <v xml:space="preserve"> </v>
      </c>
      <c r="H139" s="43" t="str">
        <f>IFERROR(VLOOKUP($C139,#REF!,15+VLOOKUP('Customer Name'!$B$3,'Customer Name'!$B$6:$H$99,7,0),0)," ")</f>
        <v xml:space="preserve"> </v>
      </c>
      <c r="I139" s="28" t="str">
        <f t="shared" si="16"/>
        <v xml:space="preserve"> </v>
      </c>
      <c r="J139" s="66">
        <f>IFERROR(SUMIFS(#REF!,#REF!,$AE139,#REF!,1),0)</f>
        <v>0</v>
      </c>
      <c r="K139" s="66">
        <f>IFERROR(SUMIFS(#REF!,#REF!,$AE139,#REF!,1),0)</f>
        <v>0</v>
      </c>
      <c r="L139" s="66">
        <f>IFERROR(SUMIFS(#REF!,#REF!,$AE139,#REF!,1),0)</f>
        <v>0</v>
      </c>
      <c r="M139" s="66">
        <f>IFERROR(SUMIFS(#REF!,#REF!,$AE139,#REF!,1),0)</f>
        <v>0</v>
      </c>
      <c r="N139" s="66">
        <f>IFERROR(SUMIFS(#REF!,#REF!,$AE139,#REF!,1),0)</f>
        <v>0</v>
      </c>
      <c r="O139" s="66">
        <f>IFERROR(SUMIFS(#REF!,#REF!,$AE139,#REF!,1),0)</f>
        <v>0</v>
      </c>
      <c r="P139" s="66">
        <f>IFERROR(SUMIFS(#REF!,#REF!,$AE139,#REF!,1),0)</f>
        <v>0</v>
      </c>
      <c r="Q139" s="66">
        <f>IFERROR(SUMIFS(#REF!,#REF!,$AE139,#REF!,1),0)</f>
        <v>0</v>
      </c>
      <c r="R139" s="66">
        <f>IFERROR(SUMIFS(#REF!,#REF!,$AE139,#REF!,1),0)</f>
        <v>0</v>
      </c>
      <c r="S139" s="66">
        <f>IFERROR(SUMIFS(#REF!,#REF!,$AE139,#REF!,1),0)</f>
        <v>0</v>
      </c>
      <c r="T139" s="66">
        <f>IFERROR(SUMIFS(#REF!,#REF!,$AE139,#REF!,1),0)</f>
        <v>0</v>
      </c>
      <c r="U139" s="66">
        <f>IFERROR(SUMIFS(#REF!,#REF!,$AE139,#REF!,1),0)</f>
        <v>0</v>
      </c>
      <c r="V139" s="67">
        <f t="shared" si="17"/>
        <v>0</v>
      </c>
      <c r="W139" s="78" t="str">
        <f ca="1">IFERROR(IF(OFFSET(INDEX(#REF!,1,MATCH(#REF!,#REF!,0)),1,4)&gt;1,VLOOKUP($C139,#REF!,HLOOKUP(#REF!,#REF!,2,0),0),VLOOKUP($C139,#REF!,HLOOKUP(#REF!,#REF!,2,0)+1,0))," ")</f>
        <v xml:space="preserve"> </v>
      </c>
      <c r="X139" s="78" t="str">
        <f t="shared" ca="1" si="18"/>
        <v xml:space="preserve"> </v>
      </c>
      <c r="Y139" s="79" t="e">
        <f t="shared" si="19"/>
        <v>#REF!</v>
      </c>
      <c r="Z139" s="80" t="e">
        <f>IF(AND(C139&lt;&gt;" ",A140&lt;&gt;" ",C140&lt;&gt;" "),SUM($V$21:$V139)-SUM($Z$20:$Z138),IF(AND(C139&lt;&gt;" ",A140=" ",C140=" "),SUM($V$21:$V139)-SUM($Z$20:$Z138),IF(AND(C139=" ",C140=" ",A140=" ",C138&lt;&gt;" "),SUM($V$21:$V138)," ")))</f>
        <v>#REF!</v>
      </c>
      <c r="AA139" s="81" t="e">
        <f>IF(AND(C139&lt;&gt;" ",A140&lt;&gt;" ",C140&lt;&gt;" "),SUM($Y$21:$Y139)-SUM($AA$20:$AA138),IF(AND(C139&lt;&gt;" ",A140=" ",C140=" "),SUM($Y$21:$Y139)-SUM($AA$20:$AA138),IF(AND(C139=" ",C140=" ",A140=" ",C138&lt;&gt;" "),SUM($Y$21:$Y138)," ")))</f>
        <v>#REF!</v>
      </c>
      <c r="AE139" s="11" t="e">
        <f t="shared" si="20"/>
        <v>#REF!</v>
      </c>
    </row>
    <row r="140" spans="1:31" ht="60" customHeight="1">
      <c r="A140" s="40" t="str">
        <f>IFERROR(IF(VLOOKUP($C139,#REF!,9,0)=VLOOKUP($C140,#REF!,9,0)," ",VLOOKUP($C140,#REF!,9,0))," ")</f>
        <v xml:space="preserve"> </v>
      </c>
      <c r="B140" s="59" t="e">
        <f>IF(C140=" "," ",IFERROR(VLOOKUP($C140,#REF!,9,0)," "))</f>
        <v>#REF!</v>
      </c>
      <c r="C140" s="41" t="e">
        <f>#REF!</f>
        <v>#REF!</v>
      </c>
      <c r="D140" s="41" t="str">
        <f>IFERROR(VLOOKUP($C140,#REF!,2,0)," ")</f>
        <v xml:space="preserve"> </v>
      </c>
      <c r="E140" s="42" t="str">
        <f>IFERROR(VLOOKUP($C140,#REF!,5+VLOOKUP($C140,#REF!,7,0),0)," ")</f>
        <v xml:space="preserve"> </v>
      </c>
      <c r="F140" s="15"/>
      <c r="G140" s="43" t="str">
        <f>IFERROR(VLOOKUP($C140,#REF!,14,0)," ")</f>
        <v xml:space="preserve"> </v>
      </c>
      <c r="H140" s="43" t="str">
        <f>IFERROR(VLOOKUP($C140,#REF!,15+VLOOKUP('Customer Name'!$B$3,'Customer Name'!$B$6:$H$99,7,0),0)," ")</f>
        <v xml:space="preserve"> </v>
      </c>
      <c r="I140" s="28" t="str">
        <f t="shared" si="16"/>
        <v xml:space="preserve"> </v>
      </c>
      <c r="J140" s="66">
        <f>IFERROR(SUMIFS(#REF!,#REF!,$AE140,#REF!,1),0)</f>
        <v>0</v>
      </c>
      <c r="K140" s="66">
        <f>IFERROR(SUMIFS(#REF!,#REF!,$AE140,#REF!,1),0)</f>
        <v>0</v>
      </c>
      <c r="L140" s="66">
        <f>IFERROR(SUMIFS(#REF!,#REF!,$AE140,#REF!,1),0)</f>
        <v>0</v>
      </c>
      <c r="M140" s="66">
        <f>IFERROR(SUMIFS(#REF!,#REF!,$AE140,#REF!,1),0)</f>
        <v>0</v>
      </c>
      <c r="N140" s="66">
        <f>IFERROR(SUMIFS(#REF!,#REF!,$AE140,#REF!,1),0)</f>
        <v>0</v>
      </c>
      <c r="O140" s="66">
        <f>IFERROR(SUMIFS(#REF!,#REF!,$AE140,#REF!,1),0)</f>
        <v>0</v>
      </c>
      <c r="P140" s="66">
        <f>IFERROR(SUMIFS(#REF!,#REF!,$AE140,#REF!,1),0)</f>
        <v>0</v>
      </c>
      <c r="Q140" s="66">
        <f>IFERROR(SUMIFS(#REF!,#REF!,$AE140,#REF!,1),0)</f>
        <v>0</v>
      </c>
      <c r="R140" s="66">
        <f>IFERROR(SUMIFS(#REF!,#REF!,$AE140,#REF!,1),0)</f>
        <v>0</v>
      </c>
      <c r="S140" s="66">
        <f>IFERROR(SUMIFS(#REF!,#REF!,$AE140,#REF!,1),0)</f>
        <v>0</v>
      </c>
      <c r="T140" s="66">
        <f>IFERROR(SUMIFS(#REF!,#REF!,$AE140,#REF!,1),0)</f>
        <v>0</v>
      </c>
      <c r="U140" s="66">
        <f>IFERROR(SUMIFS(#REF!,#REF!,$AE140,#REF!,1),0)</f>
        <v>0</v>
      </c>
      <c r="V140" s="67">
        <f t="shared" si="17"/>
        <v>0</v>
      </c>
      <c r="W140" s="78" t="str">
        <f ca="1">IFERROR(IF(OFFSET(INDEX(#REF!,1,MATCH(#REF!,#REF!,0)),1,4)&gt;1,VLOOKUP($C140,#REF!,HLOOKUP(#REF!,#REF!,2,0),0),VLOOKUP($C140,#REF!,HLOOKUP(#REF!,#REF!,2,0)+1,0))," ")</f>
        <v xml:space="preserve"> </v>
      </c>
      <c r="X140" s="78" t="str">
        <f t="shared" ca="1" si="18"/>
        <v xml:space="preserve"> </v>
      </c>
      <c r="Y140" s="79" t="e">
        <f t="shared" si="19"/>
        <v>#REF!</v>
      </c>
      <c r="Z140" s="80" t="e">
        <f>IF(AND(C140&lt;&gt;" ",A141&lt;&gt;" ",C141&lt;&gt;" "),SUM($V$21:$V140)-SUM($Z$20:$Z139),IF(AND(C140&lt;&gt;" ",A141=" ",C141=" "),SUM($V$21:$V140)-SUM($Z$20:$Z139),IF(AND(C140=" ",C141=" ",A141=" ",C139&lt;&gt;" "),SUM($V$21:$V139)," ")))</f>
        <v>#REF!</v>
      </c>
      <c r="AA140" s="81" t="e">
        <f>IF(AND(C140&lt;&gt;" ",A141&lt;&gt;" ",C141&lt;&gt;" "),SUM($Y$21:$Y140)-SUM($AA$20:$AA139),IF(AND(C140&lt;&gt;" ",A141=" ",C141=" "),SUM($Y$21:$Y140)-SUM($AA$20:$AA139),IF(AND(C140=" ",C141=" ",A141=" ",C139&lt;&gt;" "),SUM($Y$21:$Y139)," ")))</f>
        <v>#REF!</v>
      </c>
      <c r="AE140" s="11" t="e">
        <f t="shared" si="20"/>
        <v>#REF!</v>
      </c>
    </row>
    <row r="141" spans="1:31" ht="60" customHeight="1">
      <c r="A141" s="40" t="str">
        <f>IFERROR(IF(VLOOKUP($C140,#REF!,9,0)=VLOOKUP($C141,#REF!,9,0)," ",VLOOKUP($C141,#REF!,9,0))," ")</f>
        <v xml:space="preserve"> </v>
      </c>
      <c r="B141" s="59" t="e">
        <f>IF(C141=" "," ",IFERROR(VLOOKUP($C141,#REF!,9,0)," "))</f>
        <v>#REF!</v>
      </c>
      <c r="C141" s="41" t="e">
        <f>#REF!</f>
        <v>#REF!</v>
      </c>
      <c r="D141" s="41" t="str">
        <f>IFERROR(VLOOKUP($C141,#REF!,2,0)," ")</f>
        <v xml:space="preserve"> </v>
      </c>
      <c r="E141" s="42" t="str">
        <f>IFERROR(VLOOKUP($C141,#REF!,5+VLOOKUP($C141,#REF!,7,0),0)," ")</f>
        <v xml:space="preserve"> </v>
      </c>
      <c r="F141" s="15"/>
      <c r="G141" s="43" t="str">
        <f>IFERROR(VLOOKUP($C141,#REF!,14,0)," ")</f>
        <v xml:space="preserve"> </v>
      </c>
      <c r="H141" s="43" t="str">
        <f>IFERROR(VLOOKUP($C141,#REF!,15+VLOOKUP('Customer Name'!$B$3,'Customer Name'!$B$6:$H$99,7,0),0)," ")</f>
        <v xml:space="preserve"> </v>
      </c>
      <c r="I141" s="28" t="str">
        <f t="shared" si="16"/>
        <v xml:space="preserve"> </v>
      </c>
      <c r="J141" s="66">
        <f>IFERROR(SUMIFS(#REF!,#REF!,$AE141,#REF!,1),0)</f>
        <v>0</v>
      </c>
      <c r="K141" s="66">
        <f>IFERROR(SUMIFS(#REF!,#REF!,$AE141,#REF!,1),0)</f>
        <v>0</v>
      </c>
      <c r="L141" s="66">
        <f>IFERROR(SUMIFS(#REF!,#REF!,$AE141,#REF!,1),0)</f>
        <v>0</v>
      </c>
      <c r="M141" s="66">
        <f>IFERROR(SUMIFS(#REF!,#REF!,$AE141,#REF!,1),0)</f>
        <v>0</v>
      </c>
      <c r="N141" s="66">
        <f>IFERROR(SUMIFS(#REF!,#REF!,$AE141,#REF!,1),0)</f>
        <v>0</v>
      </c>
      <c r="O141" s="66">
        <f>IFERROR(SUMIFS(#REF!,#REF!,$AE141,#REF!,1),0)</f>
        <v>0</v>
      </c>
      <c r="P141" s="66">
        <f>IFERROR(SUMIFS(#REF!,#REF!,$AE141,#REF!,1),0)</f>
        <v>0</v>
      </c>
      <c r="Q141" s="66">
        <f>IFERROR(SUMIFS(#REF!,#REF!,$AE141,#REF!,1),0)</f>
        <v>0</v>
      </c>
      <c r="R141" s="66">
        <f>IFERROR(SUMIFS(#REF!,#REF!,$AE141,#REF!,1),0)</f>
        <v>0</v>
      </c>
      <c r="S141" s="66">
        <f>IFERROR(SUMIFS(#REF!,#REF!,$AE141,#REF!,1),0)</f>
        <v>0</v>
      </c>
      <c r="T141" s="66">
        <f>IFERROR(SUMIFS(#REF!,#REF!,$AE141,#REF!,1),0)</f>
        <v>0</v>
      </c>
      <c r="U141" s="66">
        <f>IFERROR(SUMIFS(#REF!,#REF!,$AE141,#REF!,1),0)</f>
        <v>0</v>
      </c>
      <c r="V141" s="67">
        <f t="shared" si="17"/>
        <v>0</v>
      </c>
      <c r="W141" s="78" t="str">
        <f ca="1">IFERROR(IF(OFFSET(INDEX(#REF!,1,MATCH(#REF!,#REF!,0)),1,4)&gt;1,VLOOKUP($C141,#REF!,HLOOKUP(#REF!,#REF!,2,0),0),VLOOKUP($C141,#REF!,HLOOKUP(#REF!,#REF!,2,0)+1,0))," ")</f>
        <v xml:space="preserve"> </v>
      </c>
      <c r="X141" s="78" t="str">
        <f t="shared" ca="1" si="18"/>
        <v xml:space="preserve"> </v>
      </c>
      <c r="Y141" s="79" t="e">
        <f t="shared" si="19"/>
        <v>#REF!</v>
      </c>
      <c r="Z141" s="80" t="e">
        <f>IF(AND(C141&lt;&gt;" ",A142&lt;&gt;" ",C142&lt;&gt;" "),SUM($V$21:$V141)-SUM($Z$20:$Z140),IF(AND(C141&lt;&gt;" ",A142=" ",C142=" "),SUM($V$21:$V141)-SUM($Z$20:$Z140),IF(AND(C141=" ",C142=" ",A142=" ",C140&lt;&gt;" "),SUM($V$21:$V140)," ")))</f>
        <v>#REF!</v>
      </c>
      <c r="AA141" s="81" t="e">
        <f>IF(AND(C141&lt;&gt;" ",A142&lt;&gt;" ",C142&lt;&gt;" "),SUM($Y$21:$Y141)-SUM($AA$20:$AA140),IF(AND(C141&lt;&gt;" ",A142=" ",C142=" "),SUM($Y$21:$Y141)-SUM($AA$20:$AA140),IF(AND(C141=" ",C142=" ",A142=" ",C140&lt;&gt;" "),SUM($Y$21:$Y140)," ")))</f>
        <v>#REF!</v>
      </c>
      <c r="AE141" s="11" t="e">
        <f t="shared" si="20"/>
        <v>#REF!</v>
      </c>
    </row>
    <row r="142" spans="1:31" ht="60" customHeight="1">
      <c r="A142" s="40" t="str">
        <f>IFERROR(IF(VLOOKUP($C141,#REF!,9,0)=VLOOKUP($C142,#REF!,9,0)," ",VLOOKUP($C142,#REF!,9,0))," ")</f>
        <v xml:space="preserve"> </v>
      </c>
      <c r="B142" s="59" t="e">
        <f>IF(C142=" "," ",IFERROR(VLOOKUP($C142,#REF!,9,0)," "))</f>
        <v>#REF!</v>
      </c>
      <c r="C142" s="41" t="e">
        <f>#REF!</f>
        <v>#REF!</v>
      </c>
      <c r="D142" s="41" t="str">
        <f>IFERROR(VLOOKUP($C142,#REF!,2,0)," ")</f>
        <v xml:space="preserve"> </v>
      </c>
      <c r="E142" s="42" t="str">
        <f>IFERROR(VLOOKUP($C142,#REF!,5+VLOOKUP($C142,#REF!,7,0),0)," ")</f>
        <v xml:space="preserve"> </v>
      </c>
      <c r="F142" s="15"/>
      <c r="G142" s="43" t="str">
        <f>IFERROR(VLOOKUP($C142,#REF!,14,0)," ")</f>
        <v xml:space="preserve"> </v>
      </c>
      <c r="H142" s="43" t="str">
        <f>IFERROR(VLOOKUP($C142,#REF!,15+VLOOKUP('Customer Name'!$B$3,'Customer Name'!$B$6:$H$99,7,0),0)," ")</f>
        <v xml:space="preserve"> </v>
      </c>
      <c r="I142" s="28" t="str">
        <f t="shared" si="16"/>
        <v xml:space="preserve"> </v>
      </c>
      <c r="J142" s="66">
        <f>IFERROR(SUMIFS(#REF!,#REF!,$AE142,#REF!,1),0)</f>
        <v>0</v>
      </c>
      <c r="K142" s="66">
        <f>IFERROR(SUMIFS(#REF!,#REF!,$AE142,#REF!,1),0)</f>
        <v>0</v>
      </c>
      <c r="L142" s="66">
        <f>IFERROR(SUMIFS(#REF!,#REF!,$AE142,#REF!,1),0)</f>
        <v>0</v>
      </c>
      <c r="M142" s="66">
        <f>IFERROR(SUMIFS(#REF!,#REF!,$AE142,#REF!,1),0)</f>
        <v>0</v>
      </c>
      <c r="N142" s="66">
        <f>IFERROR(SUMIFS(#REF!,#REF!,$AE142,#REF!,1),0)</f>
        <v>0</v>
      </c>
      <c r="O142" s="66">
        <f>IFERROR(SUMIFS(#REF!,#REF!,$AE142,#REF!,1),0)</f>
        <v>0</v>
      </c>
      <c r="P142" s="66">
        <f>IFERROR(SUMIFS(#REF!,#REF!,$AE142,#REF!,1),0)</f>
        <v>0</v>
      </c>
      <c r="Q142" s="66">
        <f>IFERROR(SUMIFS(#REF!,#REF!,$AE142,#REF!,1),0)</f>
        <v>0</v>
      </c>
      <c r="R142" s="66">
        <f>IFERROR(SUMIFS(#REF!,#REF!,$AE142,#REF!,1),0)</f>
        <v>0</v>
      </c>
      <c r="S142" s="66">
        <f>IFERROR(SUMIFS(#REF!,#REF!,$AE142,#REF!,1),0)</f>
        <v>0</v>
      </c>
      <c r="T142" s="66">
        <f>IFERROR(SUMIFS(#REF!,#REF!,$AE142,#REF!,1),0)</f>
        <v>0</v>
      </c>
      <c r="U142" s="66">
        <f>IFERROR(SUMIFS(#REF!,#REF!,$AE142,#REF!,1),0)</f>
        <v>0</v>
      </c>
      <c r="V142" s="67">
        <f t="shared" si="17"/>
        <v>0</v>
      </c>
      <c r="W142" s="78" t="str">
        <f ca="1">IFERROR(IF(OFFSET(INDEX(#REF!,1,MATCH(#REF!,#REF!,0)),1,4)&gt;1,VLOOKUP($C142,#REF!,HLOOKUP(#REF!,#REF!,2,0),0),VLOOKUP($C142,#REF!,HLOOKUP(#REF!,#REF!,2,0)+1,0))," ")</f>
        <v xml:space="preserve"> </v>
      </c>
      <c r="X142" s="78" t="str">
        <f t="shared" ca="1" si="18"/>
        <v xml:space="preserve"> </v>
      </c>
      <c r="Y142" s="79" t="e">
        <f t="shared" si="19"/>
        <v>#REF!</v>
      </c>
      <c r="Z142" s="80" t="e">
        <f>IF(AND(C142&lt;&gt;" ",A143&lt;&gt;" ",C143&lt;&gt;" "),SUM($V$21:$V142)-SUM($Z$20:$Z141),IF(AND(C142&lt;&gt;" ",A143=" ",C143=" "),SUM($V$21:$V142)-SUM($Z$20:$Z141),IF(AND(C142=" ",C143=" ",A143=" ",C141&lt;&gt;" "),SUM($V$21:$V141)," ")))</f>
        <v>#REF!</v>
      </c>
      <c r="AA142" s="81" t="e">
        <f>IF(AND(C142&lt;&gt;" ",A143&lt;&gt;" ",C143&lt;&gt;" "),SUM($Y$21:$Y142)-SUM($AA$20:$AA141),IF(AND(C142&lt;&gt;" ",A143=" ",C143=" "),SUM($Y$21:$Y142)-SUM($AA$20:$AA141),IF(AND(C142=" ",C143=" ",A143=" ",C141&lt;&gt;" "),SUM($Y$21:$Y141)," ")))</f>
        <v>#REF!</v>
      </c>
      <c r="AE142" s="11" t="e">
        <f t="shared" si="20"/>
        <v>#REF!</v>
      </c>
    </row>
    <row r="143" spans="1:31" ht="60" customHeight="1">
      <c r="A143" s="40" t="str">
        <f>IFERROR(IF(VLOOKUP($C142,#REF!,9,0)=VLOOKUP($C143,#REF!,9,0)," ",VLOOKUP($C143,#REF!,9,0))," ")</f>
        <v xml:space="preserve"> </v>
      </c>
      <c r="B143" s="59" t="e">
        <f>IF(C143=" "," ",IFERROR(VLOOKUP($C143,#REF!,9,0)," "))</f>
        <v>#REF!</v>
      </c>
      <c r="C143" s="41" t="e">
        <f>#REF!</f>
        <v>#REF!</v>
      </c>
      <c r="D143" s="41" t="str">
        <f>IFERROR(VLOOKUP($C143,#REF!,2,0)," ")</f>
        <v xml:space="preserve"> </v>
      </c>
      <c r="E143" s="42" t="str">
        <f>IFERROR(VLOOKUP($C143,#REF!,5+VLOOKUP($C143,#REF!,7,0),0)," ")</f>
        <v xml:space="preserve"> </v>
      </c>
      <c r="F143" s="15"/>
      <c r="G143" s="43" t="str">
        <f>IFERROR(VLOOKUP($C143,#REF!,14,0)," ")</f>
        <v xml:space="preserve"> </v>
      </c>
      <c r="H143" s="43" t="str">
        <f>IFERROR(VLOOKUP($C143,#REF!,15+VLOOKUP('Customer Name'!$B$3,'Customer Name'!$B$6:$H$99,7,0),0)," ")</f>
        <v xml:space="preserve"> </v>
      </c>
      <c r="I143" s="28" t="str">
        <f t="shared" si="16"/>
        <v xml:space="preserve"> </v>
      </c>
      <c r="J143" s="66">
        <f>IFERROR(SUMIFS(#REF!,#REF!,$AE143,#REF!,1),0)</f>
        <v>0</v>
      </c>
      <c r="K143" s="66">
        <f>IFERROR(SUMIFS(#REF!,#REF!,$AE143,#REF!,1),0)</f>
        <v>0</v>
      </c>
      <c r="L143" s="66">
        <f>IFERROR(SUMIFS(#REF!,#REF!,$AE143,#REF!,1),0)</f>
        <v>0</v>
      </c>
      <c r="M143" s="66">
        <f>IFERROR(SUMIFS(#REF!,#REF!,$AE143,#REF!,1),0)</f>
        <v>0</v>
      </c>
      <c r="N143" s="66">
        <f>IFERROR(SUMIFS(#REF!,#REF!,$AE143,#REF!,1),0)</f>
        <v>0</v>
      </c>
      <c r="O143" s="66">
        <f>IFERROR(SUMIFS(#REF!,#REF!,$AE143,#REF!,1),0)</f>
        <v>0</v>
      </c>
      <c r="P143" s="66">
        <f>IFERROR(SUMIFS(#REF!,#REF!,$AE143,#REF!,1),0)</f>
        <v>0</v>
      </c>
      <c r="Q143" s="66">
        <f>IFERROR(SUMIFS(#REF!,#REF!,$AE143,#REF!,1),0)</f>
        <v>0</v>
      </c>
      <c r="R143" s="66">
        <f>IFERROR(SUMIFS(#REF!,#REF!,$AE143,#REF!,1),0)</f>
        <v>0</v>
      </c>
      <c r="S143" s="66">
        <f>IFERROR(SUMIFS(#REF!,#REF!,$AE143,#REF!,1),0)</f>
        <v>0</v>
      </c>
      <c r="T143" s="66">
        <f>IFERROR(SUMIFS(#REF!,#REF!,$AE143,#REF!,1),0)</f>
        <v>0</v>
      </c>
      <c r="U143" s="66">
        <f>IFERROR(SUMIFS(#REF!,#REF!,$AE143,#REF!,1),0)</f>
        <v>0</v>
      </c>
      <c r="V143" s="67">
        <f t="shared" si="17"/>
        <v>0</v>
      </c>
      <c r="W143" s="78" t="str">
        <f ca="1">IFERROR(IF(OFFSET(INDEX(#REF!,1,MATCH(#REF!,#REF!,0)),1,4)&gt;1,VLOOKUP($C143,#REF!,HLOOKUP(#REF!,#REF!,2,0),0),VLOOKUP($C143,#REF!,HLOOKUP(#REF!,#REF!,2,0)+1,0))," ")</f>
        <v xml:space="preserve"> </v>
      </c>
      <c r="X143" s="78" t="str">
        <f t="shared" ca="1" si="18"/>
        <v xml:space="preserve"> </v>
      </c>
      <c r="Y143" s="79" t="e">
        <f t="shared" si="19"/>
        <v>#REF!</v>
      </c>
      <c r="Z143" s="80" t="e">
        <f>IF(AND(C143&lt;&gt;" ",A144&lt;&gt;" ",C144&lt;&gt;" "),SUM($V$21:$V143)-SUM($Z$20:$Z142),IF(AND(C143&lt;&gt;" ",A144=" ",C144=" "),SUM($V$21:$V143)-SUM($Z$20:$Z142),IF(AND(C143=" ",C144=" ",A144=" ",C142&lt;&gt;" "),SUM($V$21:$V142)," ")))</f>
        <v>#REF!</v>
      </c>
      <c r="AA143" s="81" t="e">
        <f>IF(AND(C143&lt;&gt;" ",A144&lt;&gt;" ",C144&lt;&gt;" "),SUM($Y$21:$Y143)-SUM($AA$20:$AA142),IF(AND(C143&lt;&gt;" ",A144=" ",C144=" "),SUM($Y$21:$Y143)-SUM($AA$20:$AA142),IF(AND(C143=" ",C144=" ",A144=" ",C142&lt;&gt;" "),SUM($Y$21:$Y142)," ")))</f>
        <v>#REF!</v>
      </c>
      <c r="AE143" s="11" t="e">
        <f t="shared" si="20"/>
        <v>#REF!</v>
      </c>
    </row>
    <row r="144" spans="1:31" ht="60" customHeight="1">
      <c r="A144" s="40" t="str">
        <f>IFERROR(IF(VLOOKUP($C143,#REF!,9,0)=VLOOKUP($C144,#REF!,9,0)," ",VLOOKUP($C144,#REF!,9,0))," ")</f>
        <v xml:space="preserve"> </v>
      </c>
      <c r="B144" s="59" t="e">
        <f>IF(C144=" "," ",IFERROR(VLOOKUP($C144,#REF!,9,0)," "))</f>
        <v>#REF!</v>
      </c>
      <c r="C144" s="41" t="e">
        <f>#REF!</f>
        <v>#REF!</v>
      </c>
      <c r="D144" s="41" t="str">
        <f>IFERROR(VLOOKUP($C144,#REF!,2,0)," ")</f>
        <v xml:space="preserve"> </v>
      </c>
      <c r="E144" s="42" t="str">
        <f>IFERROR(VLOOKUP($C144,#REF!,5+VLOOKUP($C144,#REF!,7,0),0)," ")</f>
        <v xml:space="preserve"> </v>
      </c>
      <c r="F144" s="15"/>
      <c r="G144" s="43" t="str">
        <f>IFERROR(VLOOKUP($C144,#REF!,14,0)," ")</f>
        <v xml:space="preserve"> </v>
      </c>
      <c r="H144" s="43" t="str">
        <f>IFERROR(VLOOKUP($C144,#REF!,15+VLOOKUP('Customer Name'!$B$3,'Customer Name'!$B$6:$H$99,7,0),0)," ")</f>
        <v xml:space="preserve"> </v>
      </c>
      <c r="I144" s="28" t="str">
        <f t="shared" si="16"/>
        <v xml:space="preserve"> </v>
      </c>
      <c r="J144" s="66">
        <f>IFERROR(SUMIFS(#REF!,#REF!,$AE144,#REF!,1),0)</f>
        <v>0</v>
      </c>
      <c r="K144" s="66">
        <f>IFERROR(SUMIFS(#REF!,#REF!,$AE144,#REF!,1),0)</f>
        <v>0</v>
      </c>
      <c r="L144" s="66">
        <f>IFERROR(SUMIFS(#REF!,#REF!,$AE144,#REF!,1),0)</f>
        <v>0</v>
      </c>
      <c r="M144" s="66">
        <f>IFERROR(SUMIFS(#REF!,#REF!,$AE144,#REF!,1),0)</f>
        <v>0</v>
      </c>
      <c r="N144" s="66">
        <f>IFERROR(SUMIFS(#REF!,#REF!,$AE144,#REF!,1),0)</f>
        <v>0</v>
      </c>
      <c r="O144" s="66">
        <f>IFERROR(SUMIFS(#REF!,#REF!,$AE144,#REF!,1),0)</f>
        <v>0</v>
      </c>
      <c r="P144" s="66">
        <f>IFERROR(SUMIFS(#REF!,#REF!,$AE144,#REF!,1),0)</f>
        <v>0</v>
      </c>
      <c r="Q144" s="66">
        <f>IFERROR(SUMIFS(#REF!,#REF!,$AE144,#REF!,1),0)</f>
        <v>0</v>
      </c>
      <c r="R144" s="66">
        <f>IFERROR(SUMIFS(#REF!,#REF!,$AE144,#REF!,1),0)</f>
        <v>0</v>
      </c>
      <c r="S144" s="66">
        <f>IFERROR(SUMIFS(#REF!,#REF!,$AE144,#REF!,1),0)</f>
        <v>0</v>
      </c>
      <c r="T144" s="66">
        <f>IFERROR(SUMIFS(#REF!,#REF!,$AE144,#REF!,1),0)</f>
        <v>0</v>
      </c>
      <c r="U144" s="66">
        <f>IFERROR(SUMIFS(#REF!,#REF!,$AE144,#REF!,1),0)</f>
        <v>0</v>
      </c>
      <c r="V144" s="67">
        <f t="shared" si="17"/>
        <v>0</v>
      </c>
      <c r="W144" s="78" t="str">
        <f ca="1">IFERROR(IF(OFFSET(INDEX(#REF!,1,MATCH(#REF!,#REF!,0)),1,4)&gt;1,VLOOKUP($C144,#REF!,HLOOKUP(#REF!,#REF!,2,0),0),VLOOKUP($C144,#REF!,HLOOKUP(#REF!,#REF!,2,0)+1,0))," ")</f>
        <v xml:space="preserve"> </v>
      </c>
      <c r="X144" s="78" t="str">
        <f t="shared" ca="1" si="18"/>
        <v xml:space="preserve"> </v>
      </c>
      <c r="Y144" s="79" t="e">
        <f t="shared" si="19"/>
        <v>#REF!</v>
      </c>
      <c r="Z144" s="80" t="e">
        <f>IF(AND(C144&lt;&gt;" ",A145&lt;&gt;" ",C145&lt;&gt;" "),SUM($V$21:$V144)-SUM($Z$20:$Z143),IF(AND(C144&lt;&gt;" ",A145=" ",C145=" "),SUM($V$21:$V144)-SUM($Z$20:$Z143),IF(AND(C144=" ",C145=" ",A145=" ",C143&lt;&gt;" "),SUM($V$21:$V143)," ")))</f>
        <v>#REF!</v>
      </c>
      <c r="AA144" s="81" t="e">
        <f>IF(AND(C144&lt;&gt;" ",A145&lt;&gt;" ",C145&lt;&gt;" "),SUM($Y$21:$Y144)-SUM($AA$20:$AA143),IF(AND(C144&lt;&gt;" ",A145=" ",C145=" "),SUM($Y$21:$Y144)-SUM($AA$20:$AA143),IF(AND(C144=" ",C145=" ",A145=" ",C143&lt;&gt;" "),SUM($Y$21:$Y143)," ")))</f>
        <v>#REF!</v>
      </c>
      <c r="AE144" s="11" t="e">
        <f t="shared" si="20"/>
        <v>#REF!</v>
      </c>
    </row>
    <row r="145" spans="1:31" ht="60" customHeight="1">
      <c r="A145" s="40" t="str">
        <f>IFERROR(IF(VLOOKUP($C144,#REF!,9,0)=VLOOKUP($C145,#REF!,9,0)," ",VLOOKUP($C145,#REF!,9,0))," ")</f>
        <v xml:space="preserve"> </v>
      </c>
      <c r="B145" s="59" t="e">
        <f>IF(C145=" "," ",IFERROR(VLOOKUP($C145,#REF!,9,0)," "))</f>
        <v>#REF!</v>
      </c>
      <c r="C145" s="41" t="e">
        <f>#REF!</f>
        <v>#REF!</v>
      </c>
      <c r="D145" s="41" t="str">
        <f>IFERROR(VLOOKUP($C145,#REF!,2,0)," ")</f>
        <v xml:space="preserve"> </v>
      </c>
      <c r="E145" s="42" t="str">
        <f>IFERROR(VLOOKUP($C145,#REF!,5+VLOOKUP($C145,#REF!,7,0),0)," ")</f>
        <v xml:space="preserve"> </v>
      </c>
      <c r="F145" s="15"/>
      <c r="G145" s="43" t="str">
        <f>IFERROR(VLOOKUP($C145,#REF!,14,0)," ")</f>
        <v xml:space="preserve"> </v>
      </c>
      <c r="H145" s="43" t="str">
        <f>IFERROR(VLOOKUP($C145,#REF!,15+VLOOKUP('Customer Name'!$B$3,'Customer Name'!$B$6:$H$99,7,0),0)," ")</f>
        <v xml:space="preserve"> </v>
      </c>
      <c r="I145" s="28" t="str">
        <f t="shared" si="16"/>
        <v xml:space="preserve"> </v>
      </c>
      <c r="J145" s="66">
        <f>IFERROR(SUMIFS(#REF!,#REF!,$AE145,#REF!,1),0)</f>
        <v>0</v>
      </c>
      <c r="K145" s="66">
        <f>IFERROR(SUMIFS(#REF!,#REF!,$AE145,#REF!,1),0)</f>
        <v>0</v>
      </c>
      <c r="L145" s="66">
        <f>IFERROR(SUMIFS(#REF!,#REF!,$AE145,#REF!,1),0)</f>
        <v>0</v>
      </c>
      <c r="M145" s="66">
        <f>IFERROR(SUMIFS(#REF!,#REF!,$AE145,#REF!,1),0)</f>
        <v>0</v>
      </c>
      <c r="N145" s="66">
        <f>IFERROR(SUMIFS(#REF!,#REF!,$AE145,#REF!,1),0)</f>
        <v>0</v>
      </c>
      <c r="O145" s="66">
        <f>IFERROR(SUMIFS(#REF!,#REF!,$AE145,#REF!,1),0)</f>
        <v>0</v>
      </c>
      <c r="P145" s="66">
        <f>IFERROR(SUMIFS(#REF!,#REF!,$AE145,#REF!,1),0)</f>
        <v>0</v>
      </c>
      <c r="Q145" s="66">
        <f>IFERROR(SUMIFS(#REF!,#REF!,$AE145,#REF!,1),0)</f>
        <v>0</v>
      </c>
      <c r="R145" s="66">
        <f>IFERROR(SUMIFS(#REF!,#REF!,$AE145,#REF!,1),0)</f>
        <v>0</v>
      </c>
      <c r="S145" s="66">
        <f>IFERROR(SUMIFS(#REF!,#REF!,$AE145,#REF!,1),0)</f>
        <v>0</v>
      </c>
      <c r="T145" s="66">
        <f>IFERROR(SUMIFS(#REF!,#REF!,$AE145,#REF!,1),0)</f>
        <v>0</v>
      </c>
      <c r="U145" s="66">
        <f>IFERROR(SUMIFS(#REF!,#REF!,$AE145,#REF!,1),0)</f>
        <v>0</v>
      </c>
      <c r="V145" s="67">
        <f t="shared" si="17"/>
        <v>0</v>
      </c>
      <c r="W145" s="78" t="str">
        <f ca="1">IFERROR(IF(OFFSET(INDEX(#REF!,1,MATCH(#REF!,#REF!,0)),1,4)&gt;1,VLOOKUP($C145,#REF!,HLOOKUP(#REF!,#REF!,2,0),0),VLOOKUP($C145,#REF!,HLOOKUP(#REF!,#REF!,2,0)+1,0))," ")</f>
        <v xml:space="preserve"> </v>
      </c>
      <c r="X145" s="78" t="str">
        <f t="shared" ca="1" si="18"/>
        <v xml:space="preserve"> </v>
      </c>
      <c r="Y145" s="79" t="e">
        <f t="shared" si="19"/>
        <v>#REF!</v>
      </c>
      <c r="Z145" s="80" t="e">
        <f>IF(AND(C145&lt;&gt;" ",A146&lt;&gt;" ",C146&lt;&gt;" "),SUM($V$21:$V145)-SUM($Z$20:$Z144),IF(AND(C145&lt;&gt;" ",A146=" ",C146=" "),SUM($V$21:$V145)-SUM($Z$20:$Z144),IF(AND(C145=" ",C146=" ",A146=" ",C144&lt;&gt;" "),SUM($V$21:$V144)," ")))</f>
        <v>#REF!</v>
      </c>
      <c r="AA145" s="81" t="e">
        <f>IF(AND(C145&lt;&gt;" ",A146&lt;&gt;" ",C146&lt;&gt;" "),SUM($Y$21:$Y145)-SUM($AA$20:$AA144),IF(AND(C145&lt;&gt;" ",A146=" ",C146=" "),SUM($Y$21:$Y145)-SUM($AA$20:$AA144),IF(AND(C145=" ",C146=" ",A146=" ",C144&lt;&gt;" "),SUM($Y$21:$Y144)," ")))</f>
        <v>#REF!</v>
      </c>
      <c r="AE145" s="11" t="e">
        <f t="shared" si="20"/>
        <v>#REF!</v>
      </c>
    </row>
    <row r="146" spans="1:31" ht="60" customHeight="1">
      <c r="A146" s="40" t="str">
        <f>IFERROR(IF(VLOOKUP($C145,#REF!,9,0)=VLOOKUP($C146,#REF!,9,0)," ",VLOOKUP($C146,#REF!,9,0))," ")</f>
        <v xml:space="preserve"> </v>
      </c>
      <c r="B146" s="59" t="e">
        <f>IF(C146=" "," ",IFERROR(VLOOKUP($C146,#REF!,9,0)," "))</f>
        <v>#REF!</v>
      </c>
      <c r="C146" s="41" t="e">
        <f>#REF!</f>
        <v>#REF!</v>
      </c>
      <c r="D146" s="41" t="str">
        <f>IFERROR(VLOOKUP($C146,#REF!,2,0)," ")</f>
        <v xml:space="preserve"> </v>
      </c>
      <c r="E146" s="42" t="str">
        <f>IFERROR(VLOOKUP($C146,#REF!,5+VLOOKUP($C146,#REF!,7,0),0)," ")</f>
        <v xml:space="preserve"> </v>
      </c>
      <c r="F146" s="15"/>
      <c r="G146" s="43" t="str">
        <f>IFERROR(VLOOKUP($C146,#REF!,14,0)," ")</f>
        <v xml:space="preserve"> </v>
      </c>
      <c r="H146" s="43" t="str">
        <f>IFERROR(VLOOKUP($C146,#REF!,15+VLOOKUP('Customer Name'!$B$3,'Customer Name'!$B$6:$H$99,7,0),0)," ")</f>
        <v xml:space="preserve"> </v>
      </c>
      <c r="I146" s="28" t="str">
        <f t="shared" si="16"/>
        <v xml:space="preserve"> </v>
      </c>
      <c r="J146" s="66">
        <f>IFERROR(SUMIFS(#REF!,#REF!,$AE146,#REF!,1),0)</f>
        <v>0</v>
      </c>
      <c r="K146" s="66">
        <f>IFERROR(SUMIFS(#REF!,#REF!,$AE146,#REF!,1),0)</f>
        <v>0</v>
      </c>
      <c r="L146" s="66">
        <f>IFERROR(SUMIFS(#REF!,#REF!,$AE146,#REF!,1),0)</f>
        <v>0</v>
      </c>
      <c r="M146" s="66">
        <f>IFERROR(SUMIFS(#REF!,#REF!,$AE146,#REF!,1),0)</f>
        <v>0</v>
      </c>
      <c r="N146" s="66">
        <f>IFERROR(SUMIFS(#REF!,#REF!,$AE146,#REF!,1),0)</f>
        <v>0</v>
      </c>
      <c r="O146" s="66">
        <f>IFERROR(SUMIFS(#REF!,#REF!,$AE146,#REF!,1),0)</f>
        <v>0</v>
      </c>
      <c r="P146" s="66">
        <f>IFERROR(SUMIFS(#REF!,#REF!,$AE146,#REF!,1),0)</f>
        <v>0</v>
      </c>
      <c r="Q146" s="66">
        <f>IFERROR(SUMIFS(#REF!,#REF!,$AE146,#REF!,1),0)</f>
        <v>0</v>
      </c>
      <c r="R146" s="66">
        <f>IFERROR(SUMIFS(#REF!,#REF!,$AE146,#REF!,1),0)</f>
        <v>0</v>
      </c>
      <c r="S146" s="66">
        <f>IFERROR(SUMIFS(#REF!,#REF!,$AE146,#REF!,1),0)</f>
        <v>0</v>
      </c>
      <c r="T146" s="66">
        <f>IFERROR(SUMIFS(#REF!,#REF!,$AE146,#REF!,1),0)</f>
        <v>0</v>
      </c>
      <c r="U146" s="66">
        <f>IFERROR(SUMIFS(#REF!,#REF!,$AE146,#REF!,1),0)</f>
        <v>0</v>
      </c>
      <c r="V146" s="67">
        <f t="shared" si="17"/>
        <v>0</v>
      </c>
      <c r="W146" s="78" t="str">
        <f ca="1">IFERROR(IF(OFFSET(INDEX(#REF!,1,MATCH(#REF!,#REF!,0)),1,4)&gt;1,VLOOKUP($C146,#REF!,HLOOKUP(#REF!,#REF!,2,0),0),VLOOKUP($C146,#REF!,HLOOKUP(#REF!,#REF!,2,0)+1,0))," ")</f>
        <v xml:space="preserve"> </v>
      </c>
      <c r="X146" s="78" t="str">
        <f t="shared" ca="1" si="18"/>
        <v xml:space="preserve"> </v>
      </c>
      <c r="Y146" s="79" t="e">
        <f t="shared" si="19"/>
        <v>#REF!</v>
      </c>
      <c r="Z146" s="80" t="e">
        <f>IF(AND(C146&lt;&gt;" ",A147&lt;&gt;" ",C147&lt;&gt;" "),SUM($V$21:$V146)-SUM($Z$20:$Z145),IF(AND(C146&lt;&gt;" ",A147=" ",C147=" "),SUM($V$21:$V146)-SUM($Z$20:$Z145),IF(AND(C146=" ",C147=" ",A147=" ",C145&lt;&gt;" "),SUM($V$21:$V145)," ")))</f>
        <v>#REF!</v>
      </c>
      <c r="AA146" s="81" t="e">
        <f>IF(AND(C146&lt;&gt;" ",A147&lt;&gt;" ",C147&lt;&gt;" "),SUM($Y$21:$Y146)-SUM($AA$20:$AA145),IF(AND(C146&lt;&gt;" ",A147=" ",C147=" "),SUM($Y$21:$Y146)-SUM($AA$20:$AA145),IF(AND(C146=" ",C147=" ",A147=" ",C145&lt;&gt;" "),SUM($Y$21:$Y145)," ")))</f>
        <v>#REF!</v>
      </c>
      <c r="AE146" s="11" t="e">
        <f t="shared" si="20"/>
        <v>#REF!</v>
      </c>
    </row>
    <row r="147" spans="1:31" ht="60" customHeight="1">
      <c r="A147" s="40" t="str">
        <f>IFERROR(IF(VLOOKUP($C146,#REF!,9,0)=VLOOKUP($C147,#REF!,9,0)," ",VLOOKUP($C147,#REF!,9,0))," ")</f>
        <v xml:space="preserve"> </v>
      </c>
      <c r="B147" s="59" t="e">
        <f>IF(C147=" "," ",IFERROR(VLOOKUP($C147,#REF!,9,0)," "))</f>
        <v>#REF!</v>
      </c>
      <c r="C147" s="41" t="e">
        <f>#REF!</f>
        <v>#REF!</v>
      </c>
      <c r="D147" s="41" t="str">
        <f>IFERROR(VLOOKUP($C147,#REF!,2,0)," ")</f>
        <v xml:space="preserve"> </v>
      </c>
      <c r="E147" s="42" t="str">
        <f>IFERROR(VLOOKUP($C147,#REF!,5+VLOOKUP($C147,#REF!,7,0),0)," ")</f>
        <v xml:space="preserve"> </v>
      </c>
      <c r="F147" s="15"/>
      <c r="G147" s="43" t="str">
        <f>IFERROR(VLOOKUP($C147,#REF!,14,0)," ")</f>
        <v xml:space="preserve"> </v>
      </c>
      <c r="H147" s="43" t="str">
        <f>IFERROR(VLOOKUP($C147,#REF!,15+VLOOKUP('Customer Name'!$B$3,'Customer Name'!$B$6:$H$99,7,0),0)," ")</f>
        <v xml:space="preserve"> </v>
      </c>
      <c r="I147" s="28" t="str">
        <f t="shared" si="16"/>
        <v xml:space="preserve"> </v>
      </c>
      <c r="J147" s="66">
        <f>IFERROR(SUMIFS(#REF!,#REF!,$AE147,#REF!,1),0)</f>
        <v>0</v>
      </c>
      <c r="K147" s="66">
        <f>IFERROR(SUMIFS(#REF!,#REF!,$AE147,#REF!,1),0)</f>
        <v>0</v>
      </c>
      <c r="L147" s="66">
        <f>IFERROR(SUMIFS(#REF!,#REF!,$AE147,#REF!,1),0)</f>
        <v>0</v>
      </c>
      <c r="M147" s="66">
        <f>IFERROR(SUMIFS(#REF!,#REF!,$AE147,#REF!,1),0)</f>
        <v>0</v>
      </c>
      <c r="N147" s="66">
        <f>IFERROR(SUMIFS(#REF!,#REF!,$AE147,#REF!,1),0)</f>
        <v>0</v>
      </c>
      <c r="O147" s="66">
        <f>IFERROR(SUMIFS(#REF!,#REF!,$AE147,#REF!,1),0)</f>
        <v>0</v>
      </c>
      <c r="P147" s="66">
        <f>IFERROR(SUMIFS(#REF!,#REF!,$AE147,#REF!,1),0)</f>
        <v>0</v>
      </c>
      <c r="Q147" s="66">
        <f>IFERROR(SUMIFS(#REF!,#REF!,$AE147,#REF!,1),0)</f>
        <v>0</v>
      </c>
      <c r="R147" s="66">
        <f>IFERROR(SUMIFS(#REF!,#REF!,$AE147,#REF!,1),0)</f>
        <v>0</v>
      </c>
      <c r="S147" s="66">
        <f>IFERROR(SUMIFS(#REF!,#REF!,$AE147,#REF!,1),0)</f>
        <v>0</v>
      </c>
      <c r="T147" s="66">
        <f>IFERROR(SUMIFS(#REF!,#REF!,$AE147,#REF!,1),0)</f>
        <v>0</v>
      </c>
      <c r="U147" s="66">
        <f>IFERROR(SUMIFS(#REF!,#REF!,$AE147,#REF!,1),0)</f>
        <v>0</v>
      </c>
      <c r="V147" s="67">
        <f t="shared" si="17"/>
        <v>0</v>
      </c>
      <c r="W147" s="78" t="str">
        <f ca="1">IFERROR(IF(OFFSET(INDEX(#REF!,1,MATCH(#REF!,#REF!,0)),1,4)&gt;1,VLOOKUP($C147,#REF!,HLOOKUP(#REF!,#REF!,2,0),0),VLOOKUP($C147,#REF!,HLOOKUP(#REF!,#REF!,2,0)+1,0))," ")</f>
        <v xml:space="preserve"> </v>
      </c>
      <c r="X147" s="78" t="str">
        <f t="shared" ca="1" si="18"/>
        <v xml:space="preserve"> </v>
      </c>
      <c r="Y147" s="79" t="e">
        <f t="shared" si="19"/>
        <v>#REF!</v>
      </c>
      <c r="Z147" s="80" t="e">
        <f>IF(AND(C147&lt;&gt;" ",A148&lt;&gt;" ",C148&lt;&gt;" "),SUM($V$21:$V147)-SUM($Z$20:$Z146),IF(AND(C147&lt;&gt;" ",A148=" ",C148=" "),SUM($V$21:$V147)-SUM($Z$20:$Z146),IF(AND(C147=" ",C148=" ",A148=" ",C146&lt;&gt;" "),SUM($V$21:$V146)," ")))</f>
        <v>#REF!</v>
      </c>
      <c r="AA147" s="81" t="e">
        <f>IF(AND(C147&lt;&gt;" ",A148&lt;&gt;" ",C148&lt;&gt;" "),SUM($Y$21:$Y147)-SUM($AA$20:$AA146),IF(AND(C147&lt;&gt;" ",A148=" ",C148=" "),SUM($Y$21:$Y147)-SUM($AA$20:$AA146),IF(AND(C147=" ",C148=" ",A148=" ",C146&lt;&gt;" "),SUM($Y$21:$Y146)," ")))</f>
        <v>#REF!</v>
      </c>
      <c r="AE147" s="11" t="e">
        <f t="shared" si="20"/>
        <v>#REF!</v>
      </c>
    </row>
    <row r="148" spans="1:31" ht="60" customHeight="1">
      <c r="A148" s="40" t="str">
        <f>IFERROR(IF(VLOOKUP($C147,#REF!,9,0)=VLOOKUP($C148,#REF!,9,0)," ",VLOOKUP($C148,#REF!,9,0))," ")</f>
        <v xml:space="preserve"> </v>
      </c>
      <c r="B148" s="59" t="e">
        <f>IF(C148=" "," ",IFERROR(VLOOKUP($C148,#REF!,9,0)," "))</f>
        <v>#REF!</v>
      </c>
      <c r="C148" s="41" t="e">
        <f>#REF!</f>
        <v>#REF!</v>
      </c>
      <c r="D148" s="41" t="str">
        <f>IFERROR(VLOOKUP($C148,#REF!,2,0)," ")</f>
        <v xml:space="preserve"> </v>
      </c>
      <c r="E148" s="42" t="str">
        <f>IFERROR(VLOOKUP($C148,#REF!,5+VLOOKUP($C148,#REF!,7,0),0)," ")</f>
        <v xml:space="preserve"> </v>
      </c>
      <c r="F148" s="15"/>
      <c r="G148" s="43" t="str">
        <f>IFERROR(VLOOKUP($C148,#REF!,14,0)," ")</f>
        <v xml:space="preserve"> </v>
      </c>
      <c r="H148" s="43" t="str">
        <f>IFERROR(VLOOKUP($C148,#REF!,15+VLOOKUP('Customer Name'!$B$3,'Customer Name'!$B$6:$H$99,7,0),0)," ")</f>
        <v xml:space="preserve"> </v>
      </c>
      <c r="I148" s="28" t="str">
        <f t="shared" si="16"/>
        <v xml:space="preserve"> </v>
      </c>
      <c r="J148" s="66">
        <f>IFERROR(SUMIFS(#REF!,#REF!,$AE148,#REF!,1),0)</f>
        <v>0</v>
      </c>
      <c r="K148" s="66">
        <f>IFERROR(SUMIFS(#REF!,#REF!,$AE148,#REF!,1),0)</f>
        <v>0</v>
      </c>
      <c r="L148" s="66">
        <f>IFERROR(SUMIFS(#REF!,#REF!,$AE148,#REF!,1),0)</f>
        <v>0</v>
      </c>
      <c r="M148" s="66">
        <f>IFERROR(SUMIFS(#REF!,#REF!,$AE148,#REF!,1),0)</f>
        <v>0</v>
      </c>
      <c r="N148" s="66">
        <f>IFERROR(SUMIFS(#REF!,#REF!,$AE148,#REF!,1),0)</f>
        <v>0</v>
      </c>
      <c r="O148" s="66">
        <f>IFERROR(SUMIFS(#REF!,#REF!,$AE148,#REF!,1),0)</f>
        <v>0</v>
      </c>
      <c r="P148" s="66">
        <f>IFERROR(SUMIFS(#REF!,#REF!,$AE148,#REF!,1),0)</f>
        <v>0</v>
      </c>
      <c r="Q148" s="66">
        <f>IFERROR(SUMIFS(#REF!,#REF!,$AE148,#REF!,1),0)</f>
        <v>0</v>
      </c>
      <c r="R148" s="66">
        <f>IFERROR(SUMIFS(#REF!,#REF!,$AE148,#REF!,1),0)</f>
        <v>0</v>
      </c>
      <c r="S148" s="66">
        <f>IFERROR(SUMIFS(#REF!,#REF!,$AE148,#REF!,1),0)</f>
        <v>0</v>
      </c>
      <c r="T148" s="66">
        <f>IFERROR(SUMIFS(#REF!,#REF!,$AE148,#REF!,1),0)</f>
        <v>0</v>
      </c>
      <c r="U148" s="66">
        <f>IFERROR(SUMIFS(#REF!,#REF!,$AE148,#REF!,1),0)</f>
        <v>0</v>
      </c>
      <c r="V148" s="67">
        <f t="shared" si="17"/>
        <v>0</v>
      </c>
      <c r="W148" s="78" t="str">
        <f ca="1">IFERROR(IF(OFFSET(INDEX(#REF!,1,MATCH(#REF!,#REF!,0)),1,4)&gt;1,VLOOKUP($C148,#REF!,HLOOKUP(#REF!,#REF!,2,0),0),VLOOKUP($C148,#REF!,HLOOKUP(#REF!,#REF!,2,0)+1,0))," ")</f>
        <v xml:space="preserve"> </v>
      </c>
      <c r="X148" s="78" t="str">
        <f t="shared" ca="1" si="18"/>
        <v xml:space="preserve"> </v>
      </c>
      <c r="Y148" s="79" t="e">
        <f t="shared" si="19"/>
        <v>#REF!</v>
      </c>
      <c r="Z148" s="80" t="e">
        <f>IF(AND(C148&lt;&gt;" ",A149&lt;&gt;" ",C149&lt;&gt;" "),SUM($V$21:$V148)-SUM($Z$20:$Z147),IF(AND(C148&lt;&gt;" ",A149=" ",C149=" "),SUM($V$21:$V148)-SUM($Z$20:$Z147),IF(AND(C148=" ",C149=" ",A149=" ",C147&lt;&gt;" "),SUM($V$21:$V147)," ")))</f>
        <v>#REF!</v>
      </c>
      <c r="AA148" s="81" t="e">
        <f>IF(AND(C148&lt;&gt;" ",A149&lt;&gt;" ",C149&lt;&gt;" "),SUM($Y$21:$Y148)-SUM($AA$20:$AA147),IF(AND(C148&lt;&gt;" ",A149=" ",C149=" "),SUM($Y$21:$Y148)-SUM($AA$20:$AA147),IF(AND(C148=" ",C149=" ",A149=" ",C147&lt;&gt;" "),SUM($Y$21:$Y147)," ")))</f>
        <v>#REF!</v>
      </c>
      <c r="AE148" s="11" t="e">
        <f t="shared" si="20"/>
        <v>#REF!</v>
      </c>
    </row>
    <row r="149" spans="1:31" ht="60" customHeight="1">
      <c r="A149" s="40" t="str">
        <f>IFERROR(IF(VLOOKUP($C148,#REF!,9,0)=VLOOKUP($C149,#REF!,9,0)," ",VLOOKUP($C149,#REF!,9,0))," ")</f>
        <v xml:space="preserve"> </v>
      </c>
      <c r="B149" s="59" t="e">
        <f>IF(C149=" "," ",IFERROR(VLOOKUP($C149,#REF!,9,0)," "))</f>
        <v>#REF!</v>
      </c>
      <c r="C149" s="41" t="e">
        <f>#REF!</f>
        <v>#REF!</v>
      </c>
      <c r="D149" s="41" t="str">
        <f>IFERROR(VLOOKUP($C149,#REF!,2,0)," ")</f>
        <v xml:space="preserve"> </v>
      </c>
      <c r="E149" s="42" t="str">
        <f>IFERROR(VLOOKUP($C149,#REF!,5+VLOOKUP($C149,#REF!,7,0),0)," ")</f>
        <v xml:space="preserve"> </v>
      </c>
      <c r="F149" s="15"/>
      <c r="G149" s="43" t="str">
        <f>IFERROR(VLOOKUP($C149,#REF!,14,0)," ")</f>
        <v xml:space="preserve"> </v>
      </c>
      <c r="H149" s="43" t="str">
        <f>IFERROR(VLOOKUP($C149,#REF!,15+VLOOKUP('Customer Name'!$B$3,'Customer Name'!$B$6:$H$99,7,0),0)," ")</f>
        <v xml:space="preserve"> </v>
      </c>
      <c r="I149" s="28" t="str">
        <f t="shared" si="16"/>
        <v xml:space="preserve"> </v>
      </c>
      <c r="J149" s="66">
        <f>IFERROR(SUMIFS(#REF!,#REF!,$AE149,#REF!,1),0)</f>
        <v>0</v>
      </c>
      <c r="K149" s="66">
        <f>IFERROR(SUMIFS(#REF!,#REF!,$AE149,#REF!,1),0)</f>
        <v>0</v>
      </c>
      <c r="L149" s="66">
        <f>IFERROR(SUMIFS(#REF!,#REF!,$AE149,#REF!,1),0)</f>
        <v>0</v>
      </c>
      <c r="M149" s="66">
        <f>IFERROR(SUMIFS(#REF!,#REF!,$AE149,#REF!,1),0)</f>
        <v>0</v>
      </c>
      <c r="N149" s="66">
        <f>IFERROR(SUMIFS(#REF!,#REF!,$AE149,#REF!,1),0)</f>
        <v>0</v>
      </c>
      <c r="O149" s="66">
        <f>IFERROR(SUMIFS(#REF!,#REF!,$AE149,#REF!,1),0)</f>
        <v>0</v>
      </c>
      <c r="P149" s="66">
        <f>IFERROR(SUMIFS(#REF!,#REF!,$AE149,#REF!,1),0)</f>
        <v>0</v>
      </c>
      <c r="Q149" s="66">
        <f>IFERROR(SUMIFS(#REF!,#REF!,$AE149,#REF!,1),0)</f>
        <v>0</v>
      </c>
      <c r="R149" s="66">
        <f>IFERROR(SUMIFS(#REF!,#REF!,$AE149,#REF!,1),0)</f>
        <v>0</v>
      </c>
      <c r="S149" s="66">
        <f>IFERROR(SUMIFS(#REF!,#REF!,$AE149,#REF!,1),0)</f>
        <v>0</v>
      </c>
      <c r="T149" s="66">
        <f>IFERROR(SUMIFS(#REF!,#REF!,$AE149,#REF!,1),0)</f>
        <v>0</v>
      </c>
      <c r="U149" s="66">
        <f>IFERROR(SUMIFS(#REF!,#REF!,$AE149,#REF!,1),0)</f>
        <v>0</v>
      </c>
      <c r="V149" s="67">
        <f t="shared" si="17"/>
        <v>0</v>
      </c>
      <c r="W149" s="78" t="str">
        <f ca="1">IFERROR(IF(OFFSET(INDEX(#REF!,1,MATCH(#REF!,#REF!,0)),1,4)&gt;1,VLOOKUP($C149,#REF!,HLOOKUP(#REF!,#REF!,2,0),0),VLOOKUP($C149,#REF!,HLOOKUP(#REF!,#REF!,2,0)+1,0))," ")</f>
        <v xml:space="preserve"> </v>
      </c>
      <c r="X149" s="78" t="str">
        <f t="shared" ca="1" si="18"/>
        <v xml:space="preserve"> </v>
      </c>
      <c r="Y149" s="79" t="e">
        <f t="shared" si="19"/>
        <v>#REF!</v>
      </c>
      <c r="Z149" s="80" t="e">
        <f>IF(AND(C149&lt;&gt;" ",A150&lt;&gt;" ",C150&lt;&gt;" "),SUM($V$21:$V149)-SUM($Z$20:$Z148),IF(AND(C149&lt;&gt;" ",A150=" ",C150=" "),SUM($V$21:$V149)-SUM($Z$20:$Z148),IF(AND(C149=" ",C150=" ",A150=" ",C148&lt;&gt;" "),SUM($V$21:$V148)," ")))</f>
        <v>#REF!</v>
      </c>
      <c r="AA149" s="81" t="e">
        <f>IF(AND(C149&lt;&gt;" ",A150&lt;&gt;" ",C150&lt;&gt;" "),SUM($Y$21:$Y149)-SUM($AA$20:$AA148),IF(AND(C149&lt;&gt;" ",A150=" ",C150=" "),SUM($Y$21:$Y149)-SUM($AA$20:$AA148),IF(AND(C149=" ",C150=" ",A150=" ",C148&lt;&gt;" "),SUM($Y$21:$Y148)," ")))</f>
        <v>#REF!</v>
      </c>
      <c r="AE149" s="11" t="e">
        <f t="shared" si="20"/>
        <v>#REF!</v>
      </c>
    </row>
  </sheetData>
  <conditionalFormatting sqref="A21">
    <cfRule type="expression" dxfId="191" priority="41">
      <formula>$A21="BNM"</formula>
    </cfRule>
    <cfRule type="expression" dxfId="190" priority="42">
      <formula>$A21="WB"</formula>
    </cfRule>
    <cfRule type="expression" dxfId="189" priority="43">
      <formula>$A21="TA"</formula>
    </cfRule>
    <cfRule type="expression" dxfId="188" priority="44">
      <formula>$A21="LYA"</formula>
    </cfRule>
    <cfRule type="expression" dxfId="187" priority="45">
      <formula>$A21="HC"</formula>
    </cfRule>
    <cfRule type="expression" dxfId="186" priority="46">
      <formula>$A21="GLOW"</formula>
    </cfRule>
    <cfRule type="expression" dxfId="185" priority="47">
      <formula>$A21="DNA"</formula>
    </cfRule>
    <cfRule type="expression" dxfId="184" priority="48">
      <formula>$A21="FNM"</formula>
    </cfRule>
    <cfRule type="expression" dxfId="183" priority="49">
      <formula>$A21="PNM"</formula>
    </cfRule>
    <cfRule type="expression" dxfId="182" priority="50">
      <formula>$A21="XYY"</formula>
    </cfRule>
  </conditionalFormatting>
  <conditionalFormatting sqref="A21 D21:D149 F21:G149 I21:X21 I22:W149">
    <cfRule type="expression" dxfId="181" priority="40">
      <formula>$A21&lt;&gt;" "</formula>
    </cfRule>
  </conditionalFormatting>
  <conditionalFormatting sqref="V21:V149">
    <cfRule type="expression" dxfId="180" priority="39">
      <formula>C21&lt;&gt;" "</formula>
    </cfRule>
  </conditionalFormatting>
  <conditionalFormatting sqref="Y22:Y57 AA22:AA57 D22:D149 F22:G149 J21:V21 I22:V149">
    <cfRule type="expression" dxfId="179" priority="38">
      <formula>AND($C21=" ",$C20&lt;&gt;" ")</formula>
    </cfRule>
  </conditionalFormatting>
  <conditionalFormatting sqref="A22:A149">
    <cfRule type="expression" dxfId="178" priority="28">
      <formula>$A22="BNM"</formula>
    </cfRule>
    <cfRule type="expression" dxfId="177" priority="29">
      <formula>$A22="WB"</formula>
    </cfRule>
    <cfRule type="expression" dxfId="176" priority="30">
      <formula>$A22="TA"</formula>
    </cfRule>
    <cfRule type="expression" dxfId="175" priority="31">
      <formula>$A22="LYA"</formula>
    </cfRule>
    <cfRule type="expression" dxfId="174" priority="32">
      <formula>$A22="HC"</formula>
    </cfRule>
    <cfRule type="expression" dxfId="173" priority="33">
      <formula>$A22="GLOW"</formula>
    </cfRule>
    <cfRule type="expression" dxfId="172" priority="34">
      <formula>$A22="DNA"</formula>
    </cfRule>
    <cfRule type="expression" dxfId="171" priority="35">
      <formula>$A22="FNM"</formula>
    </cfRule>
    <cfRule type="expression" dxfId="170" priority="36">
      <formula>$A22="PNM"</formula>
    </cfRule>
    <cfRule type="expression" dxfId="169" priority="37">
      <formula>$A22="XYY"</formula>
    </cfRule>
  </conditionalFormatting>
  <conditionalFormatting sqref="W22:X149 A22:A149">
    <cfRule type="expression" dxfId="168" priority="27">
      <formula>$A22&lt;&gt;" "</formula>
    </cfRule>
  </conditionalFormatting>
  <conditionalFormatting sqref="W22:X149 A22:A149">
    <cfRule type="expression" dxfId="167" priority="26">
      <formula>AND($C22=" ",$C21&lt;&gt;" ")</formula>
    </cfRule>
  </conditionalFormatting>
  <conditionalFormatting sqref="V21:V149">
    <cfRule type="expression" dxfId="166" priority="25">
      <formula>$C21=" "</formula>
    </cfRule>
  </conditionalFormatting>
  <conditionalFormatting sqref="AA58:AA149 Y58:Y149">
    <cfRule type="expression" dxfId="165" priority="24">
      <formula>$A58&lt;&gt;" "</formula>
    </cfRule>
  </conditionalFormatting>
  <conditionalFormatting sqref="AA58:AA149">
    <cfRule type="expression" dxfId="164" priority="23">
      <formula>AA58&lt;&gt;" "</formula>
    </cfRule>
  </conditionalFormatting>
  <conditionalFormatting sqref="AA58:AA149 Y58:Y149">
    <cfRule type="expression" dxfId="163" priority="22">
      <formula>AND($C58=" ",$C57&lt;&gt;" ")</formula>
    </cfRule>
  </conditionalFormatting>
  <conditionalFormatting sqref="Y58:Y149">
    <cfRule type="expression" dxfId="162" priority="21">
      <formula>$Y58="TOTAL"</formula>
    </cfRule>
  </conditionalFormatting>
  <conditionalFormatting sqref="AA58:AA149">
    <cfRule type="expression" dxfId="161" priority="20">
      <formula>$Y58="TOTAL"</formula>
    </cfRule>
  </conditionalFormatting>
  <conditionalFormatting sqref="Y21:Y149 AA21:AA149">
    <cfRule type="expression" dxfId="160" priority="19">
      <formula>$A21&lt;&gt;" "</formula>
    </cfRule>
  </conditionalFormatting>
  <conditionalFormatting sqref="AA21:AA149">
    <cfRule type="expression" dxfId="159" priority="18">
      <formula>AA21&lt;&gt;" "</formula>
    </cfRule>
  </conditionalFormatting>
  <conditionalFormatting sqref="Z21:Z149">
    <cfRule type="expression" dxfId="158" priority="17">
      <formula>$A21&lt;&gt;" "</formula>
    </cfRule>
  </conditionalFormatting>
  <conditionalFormatting sqref="Z21:Z149">
    <cfRule type="expression" dxfId="157" priority="16">
      <formula>Z21&lt;&gt;" "</formula>
    </cfRule>
  </conditionalFormatting>
  <conditionalFormatting sqref="Y21:Y149">
    <cfRule type="expression" dxfId="156" priority="15">
      <formula>$Y21="TOTAL"</formula>
    </cfRule>
  </conditionalFormatting>
  <conditionalFormatting sqref="Z21:AA149">
    <cfRule type="expression" dxfId="155" priority="14">
      <formula>$Y21="TOTAL"</formula>
    </cfRule>
  </conditionalFormatting>
  <conditionalFormatting sqref="J21:U149">
    <cfRule type="expression" dxfId="154" priority="9">
      <formula>$C21=" "</formula>
    </cfRule>
  </conditionalFormatting>
  <conditionalFormatting sqref="A21 D21 F21:G21 Y22:AA149 G22:G149 W22:W149 I21:AA21 J22:U149">
    <cfRule type="expression" dxfId="153" priority="51">
      <formula>AND($C21=" ",$C20&lt;&gt;" ")</formula>
    </cfRule>
  </conditionalFormatting>
  <conditionalFormatting sqref="B21:C149">
    <cfRule type="expression" dxfId="152" priority="7">
      <formula>$A21&lt;&gt;" "</formula>
    </cfRule>
  </conditionalFormatting>
  <conditionalFormatting sqref="B21:C149">
    <cfRule type="expression" dxfId="151" priority="8">
      <formula>AND($C21=" ",$C20&lt;&gt;" ")</formula>
    </cfRule>
  </conditionalFormatting>
  <conditionalFormatting sqref="I11:I15">
    <cfRule type="expression" dxfId="150" priority="52">
      <formula>$I11="BNM"</formula>
    </cfRule>
    <cfRule type="expression" dxfId="149" priority="53">
      <formula>$I11="WB"</formula>
    </cfRule>
    <cfRule type="expression" dxfId="148" priority="54">
      <formula>$I11="TA"</formula>
    </cfRule>
    <cfRule type="expression" dxfId="147" priority="55">
      <formula>$I11="LYA"</formula>
    </cfRule>
    <cfRule type="expression" dxfId="146" priority="56">
      <formula>$I11="HC"</formula>
    </cfRule>
    <cfRule type="expression" dxfId="145" priority="57">
      <formula>$I11="GLOW"</formula>
    </cfRule>
    <cfRule type="expression" dxfId="144" priority="58">
      <formula>$I11="DNA"</formula>
    </cfRule>
    <cfRule type="expression" dxfId="143" priority="59">
      <formula>$I11="FNM"</formula>
    </cfRule>
    <cfRule type="expression" dxfId="142" priority="60">
      <formula>$I11="PNM"</formula>
    </cfRule>
    <cfRule type="expression" dxfId="141" priority="61">
      <formula>$I11="XYY"</formula>
    </cfRule>
  </conditionalFormatting>
  <conditionalFormatting sqref="J21:U149">
    <cfRule type="expression" dxfId="140" priority="6">
      <formula>AND($C21&lt;&gt;" ",J21&lt;&gt;" ")</formula>
    </cfRule>
  </conditionalFormatting>
  <conditionalFormatting sqref="H21:H149">
    <cfRule type="expression" dxfId="139" priority="5">
      <formula>$A21&lt;&gt;" "</formula>
    </cfRule>
  </conditionalFormatting>
  <conditionalFormatting sqref="H21:H149">
    <cfRule type="expression" dxfId="138" priority="4">
      <formula>AND($C21=" ",$C20&lt;&gt;" ")</formula>
    </cfRule>
  </conditionalFormatting>
  <conditionalFormatting sqref="AA21:AA149 W21:Y149">
    <cfRule type="expression" dxfId="137" priority="11">
      <formula>$D$4="BIRCHBOX EU"</formula>
    </cfRule>
    <cfRule type="expression" dxfId="136" priority="12">
      <formula>$D$4="SEPHORA EU"</formula>
    </cfRule>
    <cfRule type="expression" dxfId="135" priority="13">
      <formula>$D$4="CANADA"</formula>
    </cfRule>
  </conditionalFormatting>
  <conditionalFormatting sqref="E21:E149">
    <cfRule type="expression" dxfId="134" priority="3">
      <formula>$A21&lt;&gt;" "</formula>
    </cfRule>
  </conditionalFormatting>
  <conditionalFormatting sqref="E21:E149">
    <cfRule type="expression" dxfId="133" priority="2">
      <formula>AND($C21=" ",$C20&lt;&gt;" ")</formula>
    </cfRule>
  </conditionalFormatting>
  <conditionalFormatting sqref="J21:U149">
    <cfRule type="expression" dxfId="132" priority="1">
      <formula>INDEX(#REF!,MATCH($C21,#REF!,0),MATCH($D$4,#REF!,0)+J$18)&lt;0</formula>
    </cfRule>
  </conditionalFormatting>
  <dataValidations count="2">
    <dataValidation type="custom" allowBlank="1" showInputMessage="1" showErrorMessage="1" errorTitle="SKUs Per Conditioning Box (SPCB)" error="Please adjuste your total units number by a multiple of the SPCB" sqref="J21:U149">
      <formula1>MOD(J21,$H21)=0</formula1>
    </dataValidation>
    <dataValidation type="custom" showInputMessage="1" showErrorMessage="1" errorTitle="SKUs Per Conditioning Box (SPCB)" error="Please adjuste your total units number by a multiple of the SPCB_x000a_" sqref="V21:V149">
      <formula1>MOD(V21,H21)=0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1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'Customer Name'!$B$6:$B$83</xm:f>
          </x14:formula1>
          <xm:sqref>D4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9">
    <tabColor rgb="FFFFC000"/>
    <pageSetUpPr fitToPage="1"/>
  </sheetPr>
  <dimension ref="A1:AD157"/>
  <sheetViews>
    <sheetView showGridLines="0" view="pageBreakPreview" zoomScale="25" zoomScaleNormal="60" zoomScaleSheetLayoutView="25" zoomScalePageLayoutView="55" workbookViewId="0">
      <pane ySplit="19" topLeftCell="A20" activePane="bottomLeft" state="frozen"/>
      <selection pane="bottomLeft" activeCell="A13" sqref="A13"/>
    </sheetView>
  </sheetViews>
  <sheetFormatPr baseColWidth="10" defaultColWidth="10.81640625" defaultRowHeight="25" outlineLevelRow="1"/>
  <cols>
    <col min="1" max="1" width="20.08984375" style="11" bestFit="1" customWidth="1"/>
    <col min="2" max="2" width="11.453125" style="11" customWidth="1"/>
    <col min="3" max="3" width="31.26953125" style="34" customWidth="1"/>
    <col min="4" max="4" width="34.453125" style="17" customWidth="1"/>
    <col min="5" max="5" width="130.7265625" style="11" customWidth="1"/>
    <col min="6" max="6" width="39.1796875" style="18" customWidth="1"/>
    <col min="7" max="7" width="26.1796875" style="18" customWidth="1"/>
    <col min="8" max="8" width="18" style="18" customWidth="1"/>
    <col min="9" max="21" width="27.1796875" style="18" customWidth="1"/>
    <col min="22" max="22" width="28.1796875" style="18" customWidth="1"/>
    <col min="23" max="23" width="20.26953125" style="16" customWidth="1"/>
    <col min="24" max="24" width="27.54296875" style="18" customWidth="1"/>
    <col min="25" max="25" width="20.453125" style="11" customWidth="1"/>
    <col min="26" max="26" width="34.36328125" style="11" customWidth="1"/>
    <col min="27" max="16384" width="10.81640625" style="11"/>
  </cols>
  <sheetData>
    <row r="1" spans="1:30" s="9" customFormat="1" ht="60" customHeight="1">
      <c r="C1" s="20"/>
      <c r="D1" s="20" t="s">
        <v>134</v>
      </c>
      <c r="E1" s="10"/>
      <c r="F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10"/>
      <c r="X1" s="21"/>
      <c r="AD1" s="21"/>
    </row>
    <row r="2" spans="1:30" ht="60" customHeight="1" thickBot="1">
      <c r="A2" s="12"/>
      <c r="B2" s="12"/>
      <c r="C2" s="22"/>
      <c r="D2" s="23"/>
      <c r="E2" s="13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14"/>
      <c r="X2" s="25"/>
      <c r="Y2" s="14"/>
      <c r="Z2" s="14"/>
    </row>
    <row r="3" spans="1:30" ht="25.5" thickTop="1">
      <c r="C3" s="26"/>
      <c r="D3" s="26"/>
      <c r="E3" s="27"/>
      <c r="F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15"/>
      <c r="X3" s="31"/>
    </row>
    <row r="4" spans="1:30" ht="30" customHeight="1">
      <c r="C4" s="32" t="s">
        <v>113</v>
      </c>
      <c r="D4" s="82" t="s">
        <v>175</v>
      </c>
      <c r="E4" s="45"/>
      <c r="I4" s="33" t="s">
        <v>30</v>
      </c>
      <c r="J4" s="46" t="e">
        <f>VLOOKUP(#REF!,'Customer Name'!$B$6:$C$99,2,0)</f>
        <v>#REF!</v>
      </c>
      <c r="K4" s="46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31"/>
    </row>
    <row r="5" spans="1:30" ht="16.5" customHeight="1">
      <c r="D5" s="34"/>
    </row>
    <row r="6" spans="1:30" ht="60" customHeight="1">
      <c r="D6" s="34"/>
    </row>
    <row r="7" spans="1:30" ht="60" customHeight="1">
      <c r="D7" s="34"/>
    </row>
    <row r="8" spans="1:30" ht="60" customHeight="1">
      <c r="C8" s="11"/>
      <c r="D8" s="11"/>
      <c r="E8" s="17"/>
      <c r="F8" s="11"/>
    </row>
    <row r="9" spans="1:30" ht="60" customHeight="1">
      <c r="C9" s="11"/>
      <c r="D9" s="11"/>
      <c r="F9" s="11"/>
      <c r="I9" s="47">
        <f>VLOOKUP($D$4,'Customer Name'!$B$6:$F$99,5,0)</f>
        <v>0</v>
      </c>
      <c r="J9" s="48" t="str">
        <f ca="1">IFERROR(J17/SUM($J$17:$U$17)," ")</f>
        <v xml:space="preserve"> </v>
      </c>
      <c r="K9" s="48" t="str">
        <f t="shared" ref="K9:U9" ca="1" si="0">IFERROR(K17/SUM($J$17:$U$17)," ")</f>
        <v xml:space="preserve"> </v>
      </c>
      <c r="L9" s="48" t="str">
        <f t="shared" ca="1" si="0"/>
        <v xml:space="preserve"> </v>
      </c>
      <c r="M9" s="48" t="str">
        <f t="shared" ca="1" si="0"/>
        <v xml:space="preserve"> </v>
      </c>
      <c r="N9" s="48" t="str">
        <f t="shared" ca="1" si="0"/>
        <v xml:space="preserve"> </v>
      </c>
      <c r="O9" s="48" t="str">
        <f t="shared" ca="1" si="0"/>
        <v xml:space="preserve"> </v>
      </c>
      <c r="P9" s="48" t="str">
        <f t="shared" ca="1" si="0"/>
        <v xml:space="preserve"> </v>
      </c>
      <c r="Q9" s="48" t="str">
        <f t="shared" ca="1" si="0"/>
        <v xml:space="preserve"> </v>
      </c>
      <c r="R9" s="48" t="str">
        <f t="shared" ca="1" si="0"/>
        <v xml:space="preserve"> </v>
      </c>
      <c r="S9" s="48" t="str">
        <f t="shared" ca="1" si="0"/>
        <v xml:space="preserve"> </v>
      </c>
      <c r="T9" s="48" t="str">
        <f t="shared" ca="1" si="0"/>
        <v xml:space="preserve"> </v>
      </c>
      <c r="U9" s="48" t="str">
        <f t="shared" ca="1" si="0"/>
        <v xml:space="preserve"> </v>
      </c>
      <c r="V9" s="49"/>
    </row>
    <row r="10" spans="1:30" ht="60" customHeight="1">
      <c r="C10" s="11"/>
      <c r="D10" s="11"/>
      <c r="F10" s="11"/>
      <c r="I10" s="35" t="s">
        <v>31</v>
      </c>
      <c r="J10" s="39" t="s">
        <v>121</v>
      </c>
      <c r="K10" s="39" t="s">
        <v>122</v>
      </c>
      <c r="L10" s="39" t="s">
        <v>123</v>
      </c>
      <c r="M10" s="39" t="s">
        <v>124</v>
      </c>
      <c r="N10" s="39" t="s">
        <v>125</v>
      </c>
      <c r="O10" s="39" t="s">
        <v>126</v>
      </c>
      <c r="P10" s="39" t="s">
        <v>127</v>
      </c>
      <c r="Q10" s="39" t="s">
        <v>128</v>
      </c>
      <c r="R10" s="39" t="s">
        <v>129</v>
      </c>
      <c r="S10" s="39" t="s">
        <v>130</v>
      </c>
      <c r="T10" s="39" t="s">
        <v>131</v>
      </c>
      <c r="U10" s="39" t="s">
        <v>132</v>
      </c>
      <c r="V10" s="39" t="s">
        <v>133</v>
      </c>
    </row>
    <row r="11" spans="1:30" ht="60" customHeight="1">
      <c r="C11" s="11"/>
      <c r="D11" s="11"/>
      <c r="F11" s="11"/>
      <c r="I11" s="40" t="s">
        <v>4</v>
      </c>
      <c r="J11" s="50">
        <f t="shared" ref="J11:U15" ca="1" si="1">IFERROR(SUMPRODUCT((line_tester=$I11)*(unit_price_tester),(month_tester))/1000,0)</f>
        <v>0</v>
      </c>
      <c r="K11" s="50">
        <f t="shared" ca="1" si="1"/>
        <v>0</v>
      </c>
      <c r="L11" s="50">
        <f t="shared" ca="1" si="1"/>
        <v>0</v>
      </c>
      <c r="M11" s="50">
        <f t="shared" ca="1" si="1"/>
        <v>0</v>
      </c>
      <c r="N11" s="50">
        <f t="shared" ca="1" si="1"/>
        <v>0</v>
      </c>
      <c r="O11" s="50">
        <f t="shared" ca="1" si="1"/>
        <v>0</v>
      </c>
      <c r="P11" s="50">
        <f t="shared" ca="1" si="1"/>
        <v>0</v>
      </c>
      <c r="Q11" s="50">
        <f t="shared" ca="1" si="1"/>
        <v>0</v>
      </c>
      <c r="R11" s="50">
        <f t="shared" ca="1" si="1"/>
        <v>0</v>
      </c>
      <c r="S11" s="50">
        <f t="shared" ca="1" si="1"/>
        <v>0</v>
      </c>
      <c r="T11" s="50">
        <f t="shared" ca="1" si="1"/>
        <v>0</v>
      </c>
      <c r="U11" s="50">
        <f t="shared" ca="1" si="1"/>
        <v>0</v>
      </c>
      <c r="V11" s="51">
        <f t="shared" ref="V11:V16" ca="1" si="2">SUM(J11:U11)</f>
        <v>0</v>
      </c>
      <c r="W11" s="18"/>
    </row>
    <row r="12" spans="1:30" ht="60" customHeight="1">
      <c r="D12" s="34"/>
      <c r="E12" s="17"/>
      <c r="F12" s="11"/>
      <c r="I12" s="40" t="s">
        <v>1</v>
      </c>
      <c r="J12" s="50">
        <f t="shared" ca="1" si="1"/>
        <v>0</v>
      </c>
      <c r="K12" s="50">
        <f t="shared" ca="1" si="1"/>
        <v>0</v>
      </c>
      <c r="L12" s="50">
        <f t="shared" ca="1" si="1"/>
        <v>0</v>
      </c>
      <c r="M12" s="50">
        <f t="shared" ca="1" si="1"/>
        <v>0</v>
      </c>
      <c r="N12" s="50">
        <f t="shared" ca="1" si="1"/>
        <v>0</v>
      </c>
      <c r="O12" s="50">
        <f t="shared" ca="1" si="1"/>
        <v>0</v>
      </c>
      <c r="P12" s="50">
        <f t="shared" ca="1" si="1"/>
        <v>0</v>
      </c>
      <c r="Q12" s="50">
        <f t="shared" ca="1" si="1"/>
        <v>0</v>
      </c>
      <c r="R12" s="50">
        <f t="shared" ca="1" si="1"/>
        <v>0</v>
      </c>
      <c r="S12" s="50">
        <f t="shared" ca="1" si="1"/>
        <v>0</v>
      </c>
      <c r="T12" s="50">
        <f t="shared" ca="1" si="1"/>
        <v>0</v>
      </c>
      <c r="U12" s="50">
        <f t="shared" ca="1" si="1"/>
        <v>0</v>
      </c>
      <c r="V12" s="51">
        <f t="shared" ca="1" si="2"/>
        <v>0</v>
      </c>
      <c r="W12" s="18"/>
    </row>
    <row r="13" spans="1:30" ht="60" customHeight="1">
      <c r="D13" s="34"/>
      <c r="E13" s="17"/>
      <c r="F13" s="11"/>
      <c r="G13" s="52"/>
      <c r="H13" s="52"/>
      <c r="I13" s="40" t="s">
        <v>3</v>
      </c>
      <c r="J13" s="50">
        <f t="shared" ca="1" si="1"/>
        <v>0</v>
      </c>
      <c r="K13" s="50">
        <f t="shared" ca="1" si="1"/>
        <v>0</v>
      </c>
      <c r="L13" s="50">
        <f t="shared" ca="1" si="1"/>
        <v>0</v>
      </c>
      <c r="M13" s="50">
        <f t="shared" ca="1" si="1"/>
        <v>0</v>
      </c>
      <c r="N13" s="50">
        <f t="shared" ca="1" si="1"/>
        <v>0</v>
      </c>
      <c r="O13" s="50">
        <f t="shared" ca="1" si="1"/>
        <v>0</v>
      </c>
      <c r="P13" s="50">
        <f t="shared" ca="1" si="1"/>
        <v>0</v>
      </c>
      <c r="Q13" s="50">
        <f t="shared" ca="1" si="1"/>
        <v>0</v>
      </c>
      <c r="R13" s="50">
        <f t="shared" ca="1" si="1"/>
        <v>0</v>
      </c>
      <c r="S13" s="50">
        <f t="shared" ca="1" si="1"/>
        <v>0</v>
      </c>
      <c r="T13" s="50">
        <f t="shared" ca="1" si="1"/>
        <v>0</v>
      </c>
      <c r="U13" s="50">
        <f t="shared" ca="1" si="1"/>
        <v>0</v>
      </c>
      <c r="V13" s="51">
        <f t="shared" ca="1" si="2"/>
        <v>0</v>
      </c>
      <c r="W13" s="18"/>
    </row>
    <row r="14" spans="1:30" ht="60" customHeight="1">
      <c r="D14" s="34"/>
      <c r="E14" s="17"/>
      <c r="F14" s="11"/>
      <c r="G14" s="53"/>
      <c r="H14" s="53"/>
      <c r="I14" s="40" t="s">
        <v>5</v>
      </c>
      <c r="J14" s="50">
        <f t="shared" ca="1" si="1"/>
        <v>0</v>
      </c>
      <c r="K14" s="50">
        <f t="shared" ca="1" si="1"/>
        <v>0</v>
      </c>
      <c r="L14" s="50">
        <f t="shared" ca="1" si="1"/>
        <v>0</v>
      </c>
      <c r="M14" s="50">
        <f t="shared" ca="1" si="1"/>
        <v>0</v>
      </c>
      <c r="N14" s="50">
        <f t="shared" ca="1" si="1"/>
        <v>0</v>
      </c>
      <c r="O14" s="50">
        <f t="shared" ca="1" si="1"/>
        <v>0</v>
      </c>
      <c r="P14" s="50">
        <f t="shared" ca="1" si="1"/>
        <v>0</v>
      </c>
      <c r="Q14" s="50">
        <f t="shared" ca="1" si="1"/>
        <v>0</v>
      </c>
      <c r="R14" s="50">
        <f t="shared" ca="1" si="1"/>
        <v>0</v>
      </c>
      <c r="S14" s="50">
        <f t="shared" ca="1" si="1"/>
        <v>0</v>
      </c>
      <c r="T14" s="50">
        <f t="shared" ca="1" si="1"/>
        <v>0</v>
      </c>
      <c r="U14" s="50">
        <f t="shared" ca="1" si="1"/>
        <v>0</v>
      </c>
      <c r="V14" s="51">
        <f t="shared" ca="1" si="2"/>
        <v>0</v>
      </c>
      <c r="W14" s="18"/>
    </row>
    <row r="15" spans="1:30" ht="60" customHeight="1" outlineLevel="1">
      <c r="D15" s="34"/>
      <c r="E15" s="17"/>
      <c r="F15" s="11"/>
      <c r="G15" s="53"/>
      <c r="H15" s="53"/>
      <c r="I15" s="40" t="s">
        <v>2</v>
      </c>
      <c r="J15" s="50">
        <f t="shared" ca="1" si="1"/>
        <v>0</v>
      </c>
      <c r="K15" s="50">
        <f t="shared" ca="1" si="1"/>
        <v>0</v>
      </c>
      <c r="L15" s="50">
        <f t="shared" ca="1" si="1"/>
        <v>0</v>
      </c>
      <c r="M15" s="50">
        <f t="shared" ca="1" si="1"/>
        <v>0</v>
      </c>
      <c r="N15" s="50">
        <f t="shared" ca="1" si="1"/>
        <v>0</v>
      </c>
      <c r="O15" s="50">
        <f t="shared" ca="1" si="1"/>
        <v>0</v>
      </c>
      <c r="P15" s="50">
        <f t="shared" ca="1" si="1"/>
        <v>0</v>
      </c>
      <c r="Q15" s="50">
        <f t="shared" ca="1" si="1"/>
        <v>0</v>
      </c>
      <c r="R15" s="50">
        <f t="shared" ca="1" si="1"/>
        <v>0</v>
      </c>
      <c r="S15" s="50">
        <f t="shared" ca="1" si="1"/>
        <v>0</v>
      </c>
      <c r="T15" s="50">
        <f t="shared" ca="1" si="1"/>
        <v>0</v>
      </c>
      <c r="U15" s="50">
        <f t="shared" ca="1" si="1"/>
        <v>0</v>
      </c>
      <c r="V15" s="51">
        <f t="shared" ca="1" si="2"/>
        <v>0</v>
      </c>
      <c r="W15" s="18"/>
    </row>
    <row r="16" spans="1:30" ht="60" customHeight="1">
      <c r="D16" s="34"/>
      <c r="E16" s="17"/>
      <c r="F16" s="11"/>
      <c r="G16" s="53"/>
      <c r="H16" s="53"/>
      <c r="I16" s="54" t="s">
        <v>33</v>
      </c>
      <c r="J16" s="50">
        <f t="shared" ref="J16:U16" ca="1" si="3">IFERROR(SUMPRODUCT((unit_price_tester),(month_tester))/1000,0)-SUM(J11:J15)</f>
        <v>0</v>
      </c>
      <c r="K16" s="50">
        <f t="shared" ca="1" si="3"/>
        <v>0</v>
      </c>
      <c r="L16" s="50">
        <f t="shared" ca="1" si="3"/>
        <v>0</v>
      </c>
      <c r="M16" s="50">
        <f t="shared" ca="1" si="3"/>
        <v>0</v>
      </c>
      <c r="N16" s="50">
        <f t="shared" ca="1" si="3"/>
        <v>0</v>
      </c>
      <c r="O16" s="50">
        <f t="shared" ca="1" si="3"/>
        <v>0</v>
      </c>
      <c r="P16" s="50">
        <f t="shared" ca="1" si="3"/>
        <v>0</v>
      </c>
      <c r="Q16" s="50">
        <f t="shared" ca="1" si="3"/>
        <v>0</v>
      </c>
      <c r="R16" s="50">
        <f t="shared" ca="1" si="3"/>
        <v>0</v>
      </c>
      <c r="S16" s="50">
        <f t="shared" ca="1" si="3"/>
        <v>0</v>
      </c>
      <c r="T16" s="50">
        <f t="shared" ca="1" si="3"/>
        <v>0</v>
      </c>
      <c r="U16" s="50">
        <f t="shared" ca="1" si="3"/>
        <v>0</v>
      </c>
      <c r="V16" s="51">
        <f t="shared" ca="1" si="2"/>
        <v>0</v>
      </c>
      <c r="W16" s="18"/>
    </row>
    <row r="17" spans="1:30" ht="60" customHeight="1">
      <c r="B17" s="75">
        <f>B18+20</f>
        <v>50</v>
      </c>
      <c r="D17" s="34"/>
      <c r="E17" s="17"/>
      <c r="F17" s="11"/>
      <c r="G17" s="53"/>
      <c r="H17" s="53"/>
      <c r="I17" s="55" t="s">
        <v>28</v>
      </c>
      <c r="J17" s="56">
        <f ca="1">SUM(J11:J16)</f>
        <v>0</v>
      </c>
      <c r="K17" s="56">
        <f t="shared" ref="K17:U17" ca="1" si="4">SUM(K11:K16)</f>
        <v>0</v>
      </c>
      <c r="L17" s="56">
        <f t="shared" ca="1" si="4"/>
        <v>0</v>
      </c>
      <c r="M17" s="56">
        <f t="shared" ca="1" si="4"/>
        <v>0</v>
      </c>
      <c r="N17" s="56">
        <f t="shared" ca="1" si="4"/>
        <v>0</v>
      </c>
      <c r="O17" s="56">
        <f t="shared" ca="1" si="4"/>
        <v>0</v>
      </c>
      <c r="P17" s="56">
        <f t="shared" ca="1" si="4"/>
        <v>0</v>
      </c>
      <c r="Q17" s="56">
        <f t="shared" ca="1" si="4"/>
        <v>0</v>
      </c>
      <c r="R17" s="56">
        <f t="shared" ca="1" si="4"/>
        <v>0</v>
      </c>
      <c r="S17" s="56">
        <f t="shared" ca="1" si="4"/>
        <v>0</v>
      </c>
      <c r="T17" s="56">
        <f t="shared" ca="1" si="4"/>
        <v>0</v>
      </c>
      <c r="U17" s="56">
        <f t="shared" ca="1" si="4"/>
        <v>0</v>
      </c>
      <c r="V17" s="57">
        <f ca="1">SUM(V11:V16)</f>
        <v>0</v>
      </c>
      <c r="W17" s="18"/>
    </row>
    <row r="18" spans="1:30" s="58" customFormat="1" ht="60" customHeight="1">
      <c r="B18" s="59">
        <f>COUNTIF(B21:B150,"&gt;&lt;")</f>
        <v>30</v>
      </c>
      <c r="C18" s="60"/>
      <c r="D18" s="60"/>
      <c r="E18" s="61"/>
      <c r="G18" s="62"/>
      <c r="H18" s="62"/>
      <c r="I18" s="63"/>
      <c r="J18" s="62">
        <v>3</v>
      </c>
      <c r="K18" s="62">
        <f>J18+1</f>
        <v>4</v>
      </c>
      <c r="L18" s="62">
        <f t="shared" ref="L18:U18" si="5">K18+1</f>
        <v>5</v>
      </c>
      <c r="M18" s="62">
        <f t="shared" si="5"/>
        <v>6</v>
      </c>
      <c r="N18" s="62">
        <f t="shared" si="5"/>
        <v>7</v>
      </c>
      <c r="O18" s="62">
        <f t="shared" si="5"/>
        <v>8</v>
      </c>
      <c r="P18" s="62">
        <f t="shared" si="5"/>
        <v>9</v>
      </c>
      <c r="Q18" s="62">
        <f t="shared" si="5"/>
        <v>10</v>
      </c>
      <c r="R18" s="62">
        <f t="shared" si="5"/>
        <v>11</v>
      </c>
      <c r="S18" s="62">
        <f t="shared" si="5"/>
        <v>12</v>
      </c>
      <c r="T18" s="62">
        <f t="shared" si="5"/>
        <v>13</v>
      </c>
      <c r="U18" s="62">
        <f t="shared" si="5"/>
        <v>14</v>
      </c>
      <c r="V18" s="62"/>
      <c r="W18" s="65"/>
      <c r="X18" s="62"/>
    </row>
    <row r="19" spans="1:30" ht="60" customHeight="1">
      <c r="A19" s="35" t="s">
        <v>31</v>
      </c>
      <c r="B19" s="36"/>
      <c r="C19" s="35" t="s">
        <v>114</v>
      </c>
      <c r="D19" s="35" t="s">
        <v>6</v>
      </c>
      <c r="E19" s="37" t="s">
        <v>35</v>
      </c>
      <c r="F19" s="35" t="s">
        <v>115</v>
      </c>
      <c r="G19" s="38" t="s">
        <v>8</v>
      </c>
      <c r="H19" s="39" t="s">
        <v>7</v>
      </c>
      <c r="I19" s="39" t="s">
        <v>116</v>
      </c>
      <c r="J19" s="39" t="s">
        <v>121</v>
      </c>
      <c r="K19" s="39" t="s">
        <v>122</v>
      </c>
      <c r="L19" s="39" t="s">
        <v>123</v>
      </c>
      <c r="M19" s="39" t="s">
        <v>124</v>
      </c>
      <c r="N19" s="39" t="s">
        <v>125</v>
      </c>
      <c r="O19" s="39" t="s">
        <v>126</v>
      </c>
      <c r="P19" s="39" t="s">
        <v>127</v>
      </c>
      <c r="Q19" s="39" t="s">
        <v>128</v>
      </c>
      <c r="R19" s="39" t="s">
        <v>129</v>
      </c>
      <c r="S19" s="39" t="s">
        <v>130</v>
      </c>
      <c r="T19" s="39" t="s">
        <v>131</v>
      </c>
      <c r="U19" s="39" t="s">
        <v>132</v>
      </c>
      <c r="V19" s="39" t="s">
        <v>111</v>
      </c>
      <c r="W19" s="39" t="s">
        <v>117</v>
      </c>
      <c r="X19" s="38" t="s">
        <v>112</v>
      </c>
      <c r="Y19" s="39" t="s">
        <v>118</v>
      </c>
      <c r="Z19" s="39" t="s">
        <v>119</v>
      </c>
    </row>
    <row r="20" spans="1:30" ht="16.5" customHeight="1">
      <c r="C20" s="34" t="s">
        <v>34</v>
      </c>
      <c r="D20" s="34"/>
      <c r="E20" s="17"/>
      <c r="F20" s="11"/>
    </row>
    <row r="21" spans="1:30" ht="60" customHeight="1">
      <c r="A21" s="40" t="s">
        <v>4</v>
      </c>
      <c r="B21" s="59" t="s">
        <v>4</v>
      </c>
      <c r="C21" s="41">
        <v>100000032305</v>
      </c>
      <c r="D21" s="41">
        <v>663963323052</v>
      </c>
      <c r="E21" s="42" t="s">
        <v>105</v>
      </c>
      <c r="F21" s="15"/>
      <c r="G21" s="43" t="s">
        <v>27</v>
      </c>
      <c r="H21" s="43">
        <v>3</v>
      </c>
      <c r="I21" s="28">
        <v>0</v>
      </c>
      <c r="J21" s="66">
        <v>0</v>
      </c>
      <c r="K21" s="66">
        <v>0</v>
      </c>
      <c r="L21" s="66">
        <v>0</v>
      </c>
      <c r="M21" s="66">
        <v>0</v>
      </c>
      <c r="N21" s="66">
        <v>0</v>
      </c>
      <c r="O21" s="66">
        <v>0</v>
      </c>
      <c r="P21" s="66">
        <v>0</v>
      </c>
      <c r="Q21" s="66">
        <v>0</v>
      </c>
      <c r="R21" s="66">
        <v>0</v>
      </c>
      <c r="S21" s="66">
        <v>0</v>
      </c>
      <c r="T21" s="66">
        <v>0</v>
      </c>
      <c r="U21" s="66">
        <v>0</v>
      </c>
      <c r="V21" s="67">
        <f>SUM(J21:U21)</f>
        <v>0</v>
      </c>
      <c r="W21" s="78" t="str">
        <f>IFERROR(IF(VLOOKUP(#REF!,'Customer Name'!$B$6:$E$99,4,0)=1,VLOOKUP($C21,#REF!,HLOOKUP(#REF!,#REF!,2,0),0)," ")," ")</f>
        <v xml:space="preserve"> </v>
      </c>
      <c r="X21" s="79" t="str">
        <f>IF(AND(C21=" ",C20&lt;&gt;" "),"TOTAL",IFERROR(V21*W21," "))</f>
        <v xml:space="preserve"> </v>
      </c>
      <c r="Y21" s="80" t="str">
        <f>IF(AND(C21&lt;&gt;" ",A22&lt;&gt;" ",C22&lt;&gt;" "),SUM($V$21:$V21)-SUM($Y$20:$Y20),IF(AND(C21&lt;&gt;" ",A22=" ",C22=" "),SUM($V$21:$V21)-SUM($Y$20:$Y20),IF(AND(C21=" ",C22=" ",A22=" ",C20&lt;&gt;" "),SUM($V20:$V$21)," ")))</f>
        <v xml:space="preserve"> </v>
      </c>
      <c r="Z21" s="81" t="str">
        <f>IF(AND(C21&lt;&gt;" ",A22&lt;&gt;" ",C22&lt;&gt;" "),SUM($X$21:$X21)-SUM($Z$20:$Z20),IF(AND(C21&lt;&gt;" ",A22=" ",C22=" "),SUM($X$21:$X21)-SUM($Z$20:$Z20),IF(AND(C21=" ",C22=" ",A22=" ",C20&lt;&gt;" "),SUM($X20:$X$21)," ")))</f>
        <v xml:space="preserve"> </v>
      </c>
      <c r="AC21" s="70"/>
      <c r="AD21" s="70" t="str">
        <f>IF(C21&lt;&gt;" ",CONCATENATE($D$4,"/",C21)," ")</f>
        <v>NEW 34/100000032305</v>
      </c>
    </row>
    <row r="22" spans="1:30" ht="60" customHeight="1">
      <c r="A22" s="40" t="s">
        <v>34</v>
      </c>
      <c r="B22" s="59" t="s">
        <v>4</v>
      </c>
      <c r="C22" s="41">
        <v>100000033205</v>
      </c>
      <c r="D22" s="41">
        <v>663963332054</v>
      </c>
      <c r="E22" s="42" t="s">
        <v>104</v>
      </c>
      <c r="F22" s="15"/>
      <c r="G22" s="43" t="s">
        <v>26</v>
      </c>
      <c r="H22" s="43">
        <v>3</v>
      </c>
      <c r="I22" s="28">
        <v>0</v>
      </c>
      <c r="J22" s="66">
        <v>0</v>
      </c>
      <c r="K22" s="66">
        <v>0</v>
      </c>
      <c r="L22" s="66">
        <v>0</v>
      </c>
      <c r="M22" s="66">
        <v>0</v>
      </c>
      <c r="N22" s="66">
        <v>0</v>
      </c>
      <c r="O22" s="66">
        <v>0</v>
      </c>
      <c r="P22" s="66">
        <v>0</v>
      </c>
      <c r="Q22" s="66">
        <v>0</v>
      </c>
      <c r="R22" s="66">
        <v>0</v>
      </c>
      <c r="S22" s="66">
        <v>0</v>
      </c>
      <c r="T22" s="66">
        <v>0</v>
      </c>
      <c r="U22" s="66">
        <v>0</v>
      </c>
      <c r="V22" s="67">
        <f>SUM(J22:U22)</f>
        <v>0</v>
      </c>
      <c r="W22" s="78" t="str">
        <f>IFERROR(IF(VLOOKUP(#REF!,'Customer Name'!$B$6:$E$99,4,0)=1,VLOOKUP($C22,#REF!,HLOOKUP(#REF!,#REF!,2,0),0)," ")," ")</f>
        <v xml:space="preserve"> </v>
      </c>
      <c r="X22" s="79" t="str">
        <f t="shared" ref="X22:X66" si="6">IF(AND(C22=" ",C21&lt;&gt;" "),"TOTAL",IFERROR(V22*W22," "))</f>
        <v xml:space="preserve"> </v>
      </c>
      <c r="Y22" s="80" t="str">
        <f>IF(AND(C22&lt;&gt;" ",A23&lt;&gt;" ",C23&lt;&gt;" "),SUM($V$21:$V22)-SUM($Y$20:$Y21),IF(AND(C22&lt;&gt;" ",A23=" ",C23=" "),SUM($V$21:$V22)-SUM($Y$20:$Y21),IF(AND(C22=" ",C23=" ",A23=" ",C21&lt;&gt;" "),SUM($V21:$V$21)," ")))</f>
        <v xml:space="preserve"> </v>
      </c>
      <c r="Z22" s="81" t="str">
        <f>IF(AND(C22&lt;&gt;" ",A23&lt;&gt;" ",C23&lt;&gt;" "),SUM($X$21:$X22)-SUM($Z$20:$Z21),IF(AND(C22&lt;&gt;" ",A23=" ",C23=" "),SUM($X$21:$X22)-SUM($Z$20:$Z21),IF(AND(C22=" ",C23=" ",A23=" ",C21&lt;&gt;" "),SUM($X21:$X$21)," ")))</f>
        <v xml:space="preserve"> </v>
      </c>
      <c r="AC22" s="70"/>
      <c r="AD22" s="70" t="str">
        <f t="shared" ref="AD22:AD85" si="7">IF(C22&lt;&gt;" ",CONCATENATE($D$4,"/",C22)," ")</f>
        <v>NEW 34/100000033205</v>
      </c>
    </row>
    <row r="23" spans="1:30" ht="60" customHeight="1">
      <c r="A23" s="40" t="s">
        <v>34</v>
      </c>
      <c r="B23" s="59" t="s">
        <v>4</v>
      </c>
      <c r="C23" s="41">
        <v>100000033305</v>
      </c>
      <c r="D23" s="41">
        <v>663963333051</v>
      </c>
      <c r="E23" s="42" t="s">
        <v>103</v>
      </c>
      <c r="F23" s="15"/>
      <c r="G23" s="43" t="s">
        <v>10</v>
      </c>
      <c r="H23" s="43">
        <v>3</v>
      </c>
      <c r="I23" s="28">
        <v>0</v>
      </c>
      <c r="J23" s="66">
        <v>0</v>
      </c>
      <c r="K23" s="66">
        <v>0</v>
      </c>
      <c r="L23" s="66">
        <v>0</v>
      </c>
      <c r="M23" s="66">
        <v>0</v>
      </c>
      <c r="N23" s="66">
        <v>0</v>
      </c>
      <c r="O23" s="66">
        <v>0</v>
      </c>
      <c r="P23" s="66">
        <v>0</v>
      </c>
      <c r="Q23" s="66">
        <v>0</v>
      </c>
      <c r="R23" s="66">
        <v>0</v>
      </c>
      <c r="S23" s="66">
        <v>0</v>
      </c>
      <c r="T23" s="66">
        <v>0</v>
      </c>
      <c r="U23" s="66">
        <v>0</v>
      </c>
      <c r="V23" s="67">
        <f t="shared" ref="V23:V66" si="8">SUM(J23:U23)</f>
        <v>0</v>
      </c>
      <c r="W23" s="78" t="str">
        <f>IFERROR(IF(VLOOKUP(#REF!,'Customer Name'!$B$6:$E$99,4,0)=1,VLOOKUP($C23,#REF!,HLOOKUP(#REF!,#REF!,2,0),0)," ")," ")</f>
        <v xml:space="preserve"> </v>
      </c>
      <c r="X23" s="79" t="str">
        <f t="shared" si="6"/>
        <v xml:space="preserve"> </v>
      </c>
      <c r="Y23" s="80" t="str">
        <f>IF(AND(C23&lt;&gt;" ",A24&lt;&gt;" ",C24&lt;&gt;" "),SUM($V$21:$V23)-SUM($Y$20:$Y22),IF(AND(C23&lt;&gt;" ",A24=" ",C24=" "),SUM($V$21:$V23)-SUM($Y$20:$Y22),IF(AND(C23=" ",C24=" ",A24=" ",C22&lt;&gt;" "),SUM($V$21:$V22)," ")))</f>
        <v xml:space="preserve"> </v>
      </c>
      <c r="Z23" s="81" t="str">
        <f>IF(AND(C23&lt;&gt;" ",A24&lt;&gt;" ",C24&lt;&gt;" "),SUM($X$21:$X23)-SUM($Z$20:$Z22),IF(AND(C23&lt;&gt;" ",A24=" ",C24=" "),SUM($X$21:$X23)-SUM($Z$20:$Z22),IF(AND(C23=" ",C24=" ",A24=" ",C22&lt;&gt;" "),SUM($X$21:$X22)," ")))</f>
        <v xml:space="preserve"> </v>
      </c>
      <c r="AC23" s="70"/>
      <c r="AD23" s="70" t="str">
        <f t="shared" si="7"/>
        <v>NEW 34/100000033305</v>
      </c>
    </row>
    <row r="24" spans="1:30" ht="60" customHeight="1">
      <c r="A24" s="40" t="s">
        <v>34</v>
      </c>
      <c r="B24" s="59" t="s">
        <v>4</v>
      </c>
      <c r="C24" s="41">
        <v>100000033405</v>
      </c>
      <c r="D24" s="41">
        <v>663963334058</v>
      </c>
      <c r="E24" s="42" t="s">
        <v>102</v>
      </c>
      <c r="F24" s="15"/>
      <c r="G24" s="43" t="s">
        <v>13</v>
      </c>
      <c r="H24" s="43">
        <v>3</v>
      </c>
      <c r="I24" s="28">
        <v>0</v>
      </c>
      <c r="J24" s="66">
        <v>0</v>
      </c>
      <c r="K24" s="66">
        <v>0</v>
      </c>
      <c r="L24" s="66">
        <v>0</v>
      </c>
      <c r="M24" s="66">
        <v>0</v>
      </c>
      <c r="N24" s="66">
        <v>0</v>
      </c>
      <c r="O24" s="66">
        <v>0</v>
      </c>
      <c r="P24" s="66">
        <v>0</v>
      </c>
      <c r="Q24" s="66">
        <v>0</v>
      </c>
      <c r="R24" s="66">
        <v>0</v>
      </c>
      <c r="S24" s="66">
        <v>0</v>
      </c>
      <c r="T24" s="66">
        <v>0</v>
      </c>
      <c r="U24" s="66">
        <v>0</v>
      </c>
      <c r="V24" s="67">
        <f t="shared" si="8"/>
        <v>0</v>
      </c>
      <c r="W24" s="78" t="str">
        <f>IFERROR(IF(VLOOKUP(#REF!,'Customer Name'!$B$6:$E$99,4,0)=1,VLOOKUP($C24,#REF!,HLOOKUP(#REF!,#REF!,2,0),0)," ")," ")</f>
        <v xml:space="preserve"> </v>
      </c>
      <c r="X24" s="79" t="str">
        <f t="shared" si="6"/>
        <v xml:space="preserve"> </v>
      </c>
      <c r="Y24" s="80" t="str">
        <f>IF(AND(C24&lt;&gt;" ",A25&lt;&gt;" ",C25&lt;&gt;" "),SUM($V$21:$V24)-SUM($Y$20:$Y23),IF(AND(C24&lt;&gt;" ",A25=" ",C25=" "),SUM($V$21:$V24)-SUM($Y$20:$Y23),IF(AND(C24=" ",C25=" ",A25=" ",C23&lt;&gt;" "),SUM($V$21:$V23)," ")))</f>
        <v xml:space="preserve"> </v>
      </c>
      <c r="Z24" s="81" t="str">
        <f>IF(AND(C24&lt;&gt;" ",A25&lt;&gt;" ",C25&lt;&gt;" "),SUM($X$21:$X24)-SUM($Z$20:$Z23),IF(AND(C24&lt;&gt;" ",A25=" ",C25=" "),SUM($X$21:$X24)-SUM($Z$20:$Z23),IF(AND(C24=" ",C25=" ",A25=" ",C23&lt;&gt;" "),SUM($X$21:$X23)," ")))</f>
        <v xml:space="preserve"> </v>
      </c>
      <c r="AC24" s="70"/>
      <c r="AD24" s="70" t="str">
        <f t="shared" si="7"/>
        <v>NEW 34/100000033405</v>
      </c>
    </row>
    <row r="25" spans="1:30" ht="60" customHeight="1">
      <c r="A25" s="40" t="s">
        <v>34</v>
      </c>
      <c r="B25" s="59" t="s">
        <v>4</v>
      </c>
      <c r="C25" s="41">
        <v>100000033805</v>
      </c>
      <c r="D25" s="41">
        <v>663963338056</v>
      </c>
      <c r="E25" s="42" t="s">
        <v>101</v>
      </c>
      <c r="F25" s="15"/>
      <c r="G25" s="43" t="s">
        <v>67</v>
      </c>
      <c r="H25" s="43">
        <v>3</v>
      </c>
      <c r="I25" s="28">
        <v>0</v>
      </c>
      <c r="J25" s="66">
        <v>0</v>
      </c>
      <c r="K25" s="66">
        <v>0</v>
      </c>
      <c r="L25" s="66">
        <v>0</v>
      </c>
      <c r="M25" s="66">
        <v>0</v>
      </c>
      <c r="N25" s="66">
        <v>0</v>
      </c>
      <c r="O25" s="66">
        <v>0</v>
      </c>
      <c r="P25" s="66">
        <v>0</v>
      </c>
      <c r="Q25" s="66">
        <v>0</v>
      </c>
      <c r="R25" s="66">
        <v>0</v>
      </c>
      <c r="S25" s="66">
        <v>0</v>
      </c>
      <c r="T25" s="66">
        <v>0</v>
      </c>
      <c r="U25" s="66">
        <v>0</v>
      </c>
      <c r="V25" s="67">
        <f t="shared" si="8"/>
        <v>0</v>
      </c>
      <c r="W25" s="78" t="str">
        <f>IFERROR(IF(VLOOKUP(#REF!,'Customer Name'!$B$6:$E$99,4,0)=1,VLOOKUP($C25,#REF!,HLOOKUP(#REF!,#REF!,2,0),0)," ")," ")</f>
        <v xml:space="preserve"> </v>
      </c>
      <c r="X25" s="79" t="str">
        <f t="shared" si="6"/>
        <v xml:space="preserve"> </v>
      </c>
      <c r="Y25" s="80" t="str">
        <f>IF(AND(C25&lt;&gt;" ",A26&lt;&gt;" ",C26&lt;&gt;" "),SUM($V$21:$V25)-SUM($Y$20:$Y24),IF(AND(C25&lt;&gt;" ",A26=" ",C26=" "),SUM($V$21:$V25)-SUM($Y$20:$Y24),IF(AND(C25=" ",C26=" ",A26=" ",C24&lt;&gt;" "),SUM($V$21:$V24)," ")))</f>
        <v xml:space="preserve"> </v>
      </c>
      <c r="Z25" s="81" t="str">
        <f>IF(AND(C25&lt;&gt;" ",A26&lt;&gt;" ",C26&lt;&gt;" "),SUM($X$21:$X25)-SUM($Z$20:$Z24),IF(AND(C25&lt;&gt;" ",A26=" ",C26=" "),SUM($X$21:$X25)-SUM($Z$20:$Z24),IF(AND(C25=" ",C26=" ",A26=" ",C24&lt;&gt;" "),SUM($X$21:$X24)," ")))</f>
        <v xml:space="preserve"> </v>
      </c>
      <c r="AC25" s="70"/>
      <c r="AD25" s="70" t="str">
        <f t="shared" si="7"/>
        <v>NEW 34/100000033805</v>
      </c>
    </row>
    <row r="26" spans="1:30" ht="60" customHeight="1">
      <c r="A26" s="40" t="s">
        <v>34</v>
      </c>
      <c r="B26" s="59" t="s">
        <v>4</v>
      </c>
      <c r="C26" s="41">
        <v>100000033905</v>
      </c>
      <c r="D26" s="41">
        <v>663963339053</v>
      </c>
      <c r="E26" s="42" t="s">
        <v>100</v>
      </c>
      <c r="F26" s="15"/>
      <c r="G26" s="43" t="s">
        <v>68</v>
      </c>
      <c r="H26" s="43">
        <v>3</v>
      </c>
      <c r="I26" s="28">
        <v>0</v>
      </c>
      <c r="J26" s="66">
        <v>0</v>
      </c>
      <c r="K26" s="66">
        <v>0</v>
      </c>
      <c r="L26" s="66">
        <v>0</v>
      </c>
      <c r="M26" s="66">
        <v>0</v>
      </c>
      <c r="N26" s="66">
        <v>0</v>
      </c>
      <c r="O26" s="66">
        <v>0</v>
      </c>
      <c r="P26" s="66">
        <v>0</v>
      </c>
      <c r="Q26" s="66">
        <v>0</v>
      </c>
      <c r="R26" s="66">
        <v>0</v>
      </c>
      <c r="S26" s="66">
        <v>0</v>
      </c>
      <c r="T26" s="66">
        <v>0</v>
      </c>
      <c r="U26" s="66">
        <v>0</v>
      </c>
      <c r="V26" s="67">
        <f t="shared" si="8"/>
        <v>0</v>
      </c>
      <c r="W26" s="78" t="str">
        <f>IFERROR(IF(VLOOKUP(#REF!,'Customer Name'!$B$6:$E$99,4,0)=1,VLOOKUP($C26,#REF!,HLOOKUP(#REF!,#REF!,2,0),0)," ")," ")</f>
        <v xml:space="preserve"> </v>
      </c>
      <c r="X26" s="79" t="str">
        <f t="shared" si="6"/>
        <v xml:space="preserve"> </v>
      </c>
      <c r="Y26" s="80" t="str">
        <f>IF(AND(C26&lt;&gt;" ",A27&lt;&gt;" ",C27&lt;&gt;" "),SUM($V$21:$V26)-SUM($Y$20:$Y25),IF(AND(C26&lt;&gt;" ",A27=" ",C27=" "),SUM($V$21:$V26)-SUM($Y$20:$Y25),IF(AND(C26=" ",C27=" ",A27=" ",C25&lt;&gt;" "),SUM($V$21:$V25)," ")))</f>
        <v xml:space="preserve"> </v>
      </c>
      <c r="Z26" s="81" t="str">
        <f>IF(AND(C26&lt;&gt;" ",A27&lt;&gt;" ",C27&lt;&gt;" "),SUM($X$21:$X26)-SUM($Z$20:$Z25),IF(AND(C26&lt;&gt;" ",A27=" ",C27=" "),SUM($X$21:$X26)-SUM($Z$20:$Z25),IF(AND(C26=" ",C27=" ",A27=" ",C25&lt;&gt;" "),SUM($X$21:$X25)," ")))</f>
        <v xml:space="preserve"> </v>
      </c>
      <c r="AA26" s="27"/>
      <c r="AC26" s="70"/>
      <c r="AD26" s="70" t="str">
        <f t="shared" si="7"/>
        <v>NEW 34/100000033905</v>
      </c>
    </row>
    <row r="27" spans="1:30" ht="60" customHeight="1">
      <c r="A27" s="40" t="s">
        <v>34</v>
      </c>
      <c r="B27" s="59" t="s">
        <v>4</v>
      </c>
      <c r="C27" s="41">
        <v>100000034105</v>
      </c>
      <c r="D27" s="41">
        <v>663963341056</v>
      </c>
      <c r="E27" s="42" t="s">
        <v>99</v>
      </c>
      <c r="F27" s="15"/>
      <c r="G27" s="43" t="s">
        <v>67</v>
      </c>
      <c r="H27" s="43">
        <v>3</v>
      </c>
      <c r="I27" s="28">
        <v>0</v>
      </c>
      <c r="J27" s="66">
        <v>0</v>
      </c>
      <c r="K27" s="66">
        <v>0</v>
      </c>
      <c r="L27" s="66">
        <v>0</v>
      </c>
      <c r="M27" s="66">
        <v>0</v>
      </c>
      <c r="N27" s="66">
        <v>0</v>
      </c>
      <c r="O27" s="66">
        <v>0</v>
      </c>
      <c r="P27" s="66">
        <v>0</v>
      </c>
      <c r="Q27" s="66">
        <v>0</v>
      </c>
      <c r="R27" s="66">
        <v>0</v>
      </c>
      <c r="S27" s="66">
        <v>0</v>
      </c>
      <c r="T27" s="66">
        <v>0</v>
      </c>
      <c r="U27" s="66">
        <v>0</v>
      </c>
      <c r="V27" s="67">
        <f t="shared" si="8"/>
        <v>0</v>
      </c>
      <c r="W27" s="78" t="str">
        <f>IFERROR(IF(VLOOKUP(#REF!,'Customer Name'!$B$6:$E$99,4,0)=1,VLOOKUP($C27,#REF!,HLOOKUP(#REF!,#REF!,2,0),0)," ")," ")</f>
        <v xml:space="preserve"> </v>
      </c>
      <c r="X27" s="79" t="str">
        <f t="shared" si="6"/>
        <v xml:space="preserve"> </v>
      </c>
      <c r="Y27" s="80">
        <f>IF(AND(C27&lt;&gt;" ",A28&lt;&gt;" ",C28&lt;&gt;" "),SUM($V$21:$V27)-SUM($Y$20:$Y26),IF(AND(C27&lt;&gt;" ",A28=" ",C28=" "),SUM($V$21:$V27)-SUM($Y$20:$Y26),IF(AND(C27=" ",C28=" ",A28=" ",C26&lt;&gt;" "),SUM($V$21:$V26)," ")))</f>
        <v>0</v>
      </c>
      <c r="Z27" s="81">
        <f>IF(AND(C27&lt;&gt;" ",A28&lt;&gt;" ",C28&lt;&gt;" "),SUM($X$21:$X27)-SUM($Z$20:$Z26),IF(AND(C27&lt;&gt;" ",A28=" ",C28=" "),SUM($X$21:$X27)-SUM($Z$20:$Z26),IF(AND(C27=" ",C28=" ",A28=" ",C26&lt;&gt;" "),SUM($X$21:$X26)," ")))</f>
        <v>0</v>
      </c>
      <c r="AA27" s="27"/>
      <c r="AC27" s="70"/>
      <c r="AD27" s="70" t="str">
        <f t="shared" si="7"/>
        <v>NEW 34/100000034105</v>
      </c>
    </row>
    <row r="28" spans="1:30" ht="60" customHeight="1">
      <c r="A28" s="40" t="s">
        <v>1</v>
      </c>
      <c r="B28" s="59" t="s">
        <v>1</v>
      </c>
      <c r="C28" s="41">
        <v>100000022105</v>
      </c>
      <c r="D28" s="41">
        <v>663963221051</v>
      </c>
      <c r="E28" s="42" t="s">
        <v>98</v>
      </c>
      <c r="F28" s="15"/>
      <c r="G28" s="43" t="s">
        <v>24</v>
      </c>
      <c r="H28" s="43">
        <v>3</v>
      </c>
      <c r="I28" s="28">
        <v>0</v>
      </c>
      <c r="J28" s="66">
        <v>0</v>
      </c>
      <c r="K28" s="66">
        <v>0</v>
      </c>
      <c r="L28" s="66">
        <v>0</v>
      </c>
      <c r="M28" s="66">
        <v>0</v>
      </c>
      <c r="N28" s="66">
        <v>0</v>
      </c>
      <c r="O28" s="66">
        <v>0</v>
      </c>
      <c r="P28" s="66">
        <v>0</v>
      </c>
      <c r="Q28" s="66">
        <v>0</v>
      </c>
      <c r="R28" s="66">
        <v>0</v>
      </c>
      <c r="S28" s="66">
        <v>0</v>
      </c>
      <c r="T28" s="66">
        <v>0</v>
      </c>
      <c r="U28" s="66">
        <v>0</v>
      </c>
      <c r="V28" s="67">
        <f t="shared" si="8"/>
        <v>0</v>
      </c>
      <c r="W28" s="78" t="str">
        <f>IFERROR(IF(VLOOKUP(#REF!,'Customer Name'!$B$6:$E$99,4,0)=1,VLOOKUP($C28,#REF!,HLOOKUP(#REF!,#REF!,2,0),0)," ")," ")</f>
        <v xml:space="preserve"> </v>
      </c>
      <c r="X28" s="79" t="str">
        <f t="shared" si="6"/>
        <v xml:space="preserve"> </v>
      </c>
      <c r="Y28" s="80" t="str">
        <f>IF(AND(C28&lt;&gt;" ",A29&lt;&gt;" ",C29&lt;&gt;" "),SUM($V$21:$V28)-SUM($Y$20:$Y27),IF(AND(C28&lt;&gt;" ",A29=" ",C29=" "),SUM($V$21:$V28)-SUM($Y$20:$Y27),IF(AND(C28=" ",C29=" ",A29=" ",C27&lt;&gt;" "),SUM($V$21:$V27)," ")))</f>
        <v xml:space="preserve"> </v>
      </c>
      <c r="Z28" s="81" t="str">
        <f>IF(AND(C28&lt;&gt;" ",A29&lt;&gt;" ",C29&lt;&gt;" "),SUM($X$21:$X28)-SUM($Z$20:$Z27),IF(AND(C28&lt;&gt;" ",A29=" ",C29=" "),SUM($X$21:$X28)-SUM($Z$20:$Z27),IF(AND(C28=" ",C29=" ",A29=" ",C27&lt;&gt;" "),SUM($X$21:$X27)," ")))</f>
        <v xml:space="preserve"> </v>
      </c>
      <c r="AC28" s="70"/>
      <c r="AD28" s="70" t="str">
        <f t="shared" si="7"/>
        <v>NEW 34/100000022105</v>
      </c>
    </row>
    <row r="29" spans="1:30" ht="60" customHeight="1">
      <c r="A29" s="40" t="s">
        <v>34</v>
      </c>
      <c r="B29" s="59" t="s">
        <v>1</v>
      </c>
      <c r="C29" s="41">
        <v>100000022205</v>
      </c>
      <c r="D29" s="41">
        <v>663963222058</v>
      </c>
      <c r="E29" s="42" t="s">
        <v>97</v>
      </c>
      <c r="F29" s="15"/>
      <c r="G29" s="43" t="s">
        <v>10</v>
      </c>
      <c r="H29" s="43">
        <v>3</v>
      </c>
      <c r="I29" s="28">
        <v>0</v>
      </c>
      <c r="J29" s="66">
        <v>0</v>
      </c>
      <c r="K29" s="66">
        <v>0</v>
      </c>
      <c r="L29" s="66">
        <v>0</v>
      </c>
      <c r="M29" s="66">
        <v>0</v>
      </c>
      <c r="N29" s="66">
        <v>0</v>
      </c>
      <c r="O29" s="66">
        <v>0</v>
      </c>
      <c r="P29" s="66">
        <v>0</v>
      </c>
      <c r="Q29" s="66">
        <v>0</v>
      </c>
      <c r="R29" s="66">
        <v>0</v>
      </c>
      <c r="S29" s="66">
        <v>0</v>
      </c>
      <c r="T29" s="66">
        <v>0</v>
      </c>
      <c r="U29" s="66">
        <v>0</v>
      </c>
      <c r="V29" s="67">
        <f t="shared" si="8"/>
        <v>0</v>
      </c>
      <c r="W29" s="78" t="str">
        <f>IFERROR(IF(VLOOKUP(#REF!,'Customer Name'!$B$6:$E$99,4,0)=1,VLOOKUP($C29,#REF!,HLOOKUP(#REF!,#REF!,2,0),0)," ")," ")</f>
        <v xml:space="preserve"> </v>
      </c>
      <c r="X29" s="79" t="str">
        <f t="shared" si="6"/>
        <v xml:space="preserve"> </v>
      </c>
      <c r="Y29" s="80" t="str">
        <f>IF(AND(C29&lt;&gt;" ",A30&lt;&gt;" ",C30&lt;&gt;" "),SUM($V$21:$V29)-SUM($Y$20:$Y28),IF(AND(C29&lt;&gt;" ",A30=" ",C30=" "),SUM($V$21:$V29)-SUM($Y$20:$Y28),IF(AND(C29=" ",C30=" ",A30=" ",C28&lt;&gt;" "),SUM($V$21:$V28)," ")))</f>
        <v xml:space="preserve"> </v>
      </c>
      <c r="Z29" s="81" t="str">
        <f>IF(AND(C29&lt;&gt;" ",A30&lt;&gt;" ",C30&lt;&gt;" "),SUM($X$21:$X29)-SUM($Z$20:$Z28),IF(AND(C29&lt;&gt;" ",A30=" ",C30=" "),SUM($X$21:$X29)-SUM($Z$20:$Z28),IF(AND(C29=" ",C30=" ",A30=" ",C28&lt;&gt;" "),SUM($X$21:$X28)," ")))</f>
        <v xml:space="preserve"> </v>
      </c>
      <c r="AC29" s="70"/>
      <c r="AD29" s="70" t="str">
        <f t="shared" si="7"/>
        <v>NEW 34/100000022205</v>
      </c>
    </row>
    <row r="30" spans="1:30" ht="60" customHeight="1">
      <c r="A30" s="40" t="s">
        <v>34</v>
      </c>
      <c r="B30" s="59" t="s">
        <v>1</v>
      </c>
      <c r="C30" s="41">
        <v>100000022305</v>
      </c>
      <c r="D30" s="41">
        <v>663963223055</v>
      </c>
      <c r="E30" s="42" t="s">
        <v>96</v>
      </c>
      <c r="F30" s="15"/>
      <c r="G30" s="43" t="s">
        <v>10</v>
      </c>
      <c r="H30" s="43">
        <v>3</v>
      </c>
      <c r="I30" s="28">
        <v>0</v>
      </c>
      <c r="J30" s="66">
        <v>0</v>
      </c>
      <c r="K30" s="66">
        <v>0</v>
      </c>
      <c r="L30" s="66">
        <v>0</v>
      </c>
      <c r="M30" s="66">
        <v>0</v>
      </c>
      <c r="N30" s="66">
        <v>0</v>
      </c>
      <c r="O30" s="66">
        <v>0</v>
      </c>
      <c r="P30" s="66">
        <v>0</v>
      </c>
      <c r="Q30" s="66">
        <v>0</v>
      </c>
      <c r="R30" s="66">
        <v>0</v>
      </c>
      <c r="S30" s="66">
        <v>0</v>
      </c>
      <c r="T30" s="66">
        <v>0</v>
      </c>
      <c r="U30" s="66">
        <v>0</v>
      </c>
      <c r="V30" s="67">
        <f t="shared" si="8"/>
        <v>0</v>
      </c>
      <c r="W30" s="78" t="str">
        <f>IFERROR(IF(VLOOKUP(#REF!,'Customer Name'!$B$6:$E$99,4,0)=1,VLOOKUP($C30,#REF!,HLOOKUP(#REF!,#REF!,2,0),0)," ")," ")</f>
        <v xml:space="preserve"> </v>
      </c>
      <c r="X30" s="79" t="str">
        <f t="shared" si="6"/>
        <v xml:space="preserve"> </v>
      </c>
      <c r="Y30" s="80" t="str">
        <f>IF(AND(C30&lt;&gt;" ",A31&lt;&gt;" ",C31&lt;&gt;" "),SUM($V$21:$V30)-SUM($Y$20:$Y29),IF(AND(C30&lt;&gt;" ",A31=" ",C31=" "),SUM($V$21:$V30)-SUM($Y$20:$Y29),IF(AND(C30=" ",C31=" ",A31=" ",C29&lt;&gt;" "),SUM($V$21:$V29)," ")))</f>
        <v xml:space="preserve"> </v>
      </c>
      <c r="Z30" s="81" t="str">
        <f>IF(AND(C30&lt;&gt;" ",A31&lt;&gt;" ",C31&lt;&gt;" "),SUM($X$21:$X30)-SUM($Z$20:$Z29),IF(AND(C30&lt;&gt;" ",A31=" ",C31=" "),SUM($X$21:$X30)-SUM($Z$20:$Z29),IF(AND(C30=" ",C31=" ",A31=" ",C29&lt;&gt;" "),SUM($X$21:$X29)," ")))</f>
        <v xml:space="preserve"> </v>
      </c>
      <c r="AC30" s="70"/>
      <c r="AD30" s="70" t="str">
        <f t="shared" si="7"/>
        <v>NEW 34/100000022305</v>
      </c>
    </row>
    <row r="31" spans="1:30" ht="60" customHeight="1">
      <c r="A31" s="40" t="s">
        <v>34</v>
      </c>
      <c r="B31" s="59" t="s">
        <v>1</v>
      </c>
      <c r="C31" s="41">
        <v>100000022905</v>
      </c>
      <c r="D31" s="41">
        <v>663963229057</v>
      </c>
      <c r="E31" s="42" t="s">
        <v>95</v>
      </c>
      <c r="F31" s="15"/>
      <c r="G31" s="43" t="s">
        <v>10</v>
      </c>
      <c r="H31" s="43">
        <v>3</v>
      </c>
      <c r="I31" s="28">
        <v>0</v>
      </c>
      <c r="J31" s="66">
        <v>0</v>
      </c>
      <c r="K31" s="66">
        <v>0</v>
      </c>
      <c r="L31" s="66">
        <v>0</v>
      </c>
      <c r="M31" s="66">
        <v>0</v>
      </c>
      <c r="N31" s="66">
        <v>0</v>
      </c>
      <c r="O31" s="66">
        <v>0</v>
      </c>
      <c r="P31" s="66">
        <v>0</v>
      </c>
      <c r="Q31" s="66">
        <v>0</v>
      </c>
      <c r="R31" s="66">
        <v>0</v>
      </c>
      <c r="S31" s="66">
        <v>0</v>
      </c>
      <c r="T31" s="66">
        <v>0</v>
      </c>
      <c r="U31" s="66">
        <v>0</v>
      </c>
      <c r="V31" s="67">
        <f t="shared" si="8"/>
        <v>0</v>
      </c>
      <c r="W31" s="78" t="str">
        <f>IFERROR(IF(VLOOKUP(#REF!,'Customer Name'!$B$6:$E$99,4,0)=1,VLOOKUP($C31,#REF!,HLOOKUP(#REF!,#REF!,2,0),0)," ")," ")</f>
        <v xml:space="preserve"> </v>
      </c>
      <c r="X31" s="79" t="str">
        <f t="shared" si="6"/>
        <v xml:space="preserve"> </v>
      </c>
      <c r="Y31" s="80" t="str">
        <f>IF(AND(C31&lt;&gt;" ",A32&lt;&gt;" ",C32&lt;&gt;" "),SUM($V$21:$V31)-SUM($Y$20:$Y30),IF(AND(C31&lt;&gt;" ",A32=" ",C32=" "),SUM($V$21:$V31)-SUM($Y$20:$Y30),IF(AND(C31=" ",C32=" ",A32=" ",C30&lt;&gt;" "),SUM($V$21:$V30)," ")))</f>
        <v xml:space="preserve"> </v>
      </c>
      <c r="Z31" s="81" t="str">
        <f>IF(AND(C31&lt;&gt;" ",A32&lt;&gt;" ",C32&lt;&gt;" "),SUM($X$21:$X31)-SUM($Z$20:$Z30),IF(AND(C31&lt;&gt;" ",A32=" ",C32=" "),SUM($X$21:$X31)-SUM($Z$20:$Z30),IF(AND(C31=" ",C32=" ",A32=" ",C30&lt;&gt;" "),SUM($X$21:$X30)," ")))</f>
        <v xml:space="preserve"> </v>
      </c>
      <c r="AC31" s="70"/>
      <c r="AD31" s="70" t="str">
        <f t="shared" si="7"/>
        <v>NEW 34/100000022905</v>
      </c>
    </row>
    <row r="32" spans="1:30" ht="60" customHeight="1">
      <c r="A32" s="40" t="s">
        <v>34</v>
      </c>
      <c r="B32" s="59" t="s">
        <v>1</v>
      </c>
      <c r="C32" s="41">
        <v>100000023305</v>
      </c>
      <c r="D32" s="41">
        <v>663963233054</v>
      </c>
      <c r="E32" s="42" t="s">
        <v>94</v>
      </c>
      <c r="F32" s="15"/>
      <c r="G32" s="43" t="s">
        <v>23</v>
      </c>
      <c r="H32" s="43">
        <v>3</v>
      </c>
      <c r="I32" s="28">
        <v>0</v>
      </c>
      <c r="J32" s="66">
        <v>0</v>
      </c>
      <c r="K32" s="66">
        <v>0</v>
      </c>
      <c r="L32" s="66">
        <v>0</v>
      </c>
      <c r="M32" s="66">
        <v>0</v>
      </c>
      <c r="N32" s="66">
        <v>0</v>
      </c>
      <c r="O32" s="66">
        <v>0</v>
      </c>
      <c r="P32" s="66">
        <v>0</v>
      </c>
      <c r="Q32" s="66">
        <v>0</v>
      </c>
      <c r="R32" s="66">
        <v>0</v>
      </c>
      <c r="S32" s="66">
        <v>0</v>
      </c>
      <c r="T32" s="66">
        <v>0</v>
      </c>
      <c r="U32" s="66">
        <v>0</v>
      </c>
      <c r="V32" s="67">
        <f t="shared" si="8"/>
        <v>0</v>
      </c>
      <c r="W32" s="78" t="str">
        <f>IFERROR(IF(VLOOKUP(#REF!,'Customer Name'!$B$6:$E$99,4,0)=1,VLOOKUP($C32,#REF!,HLOOKUP(#REF!,#REF!,2,0),0)," ")," ")</f>
        <v xml:space="preserve"> </v>
      </c>
      <c r="X32" s="79" t="str">
        <f t="shared" si="6"/>
        <v xml:space="preserve"> </v>
      </c>
      <c r="Y32" s="80" t="str">
        <f>IF(AND(C32&lt;&gt;" ",A33&lt;&gt;" ",C33&lt;&gt;" "),SUM($V$21:$V32)-SUM($Y$20:$Y31),IF(AND(C32&lt;&gt;" ",A33=" ",C33=" "),SUM($V$21:$V32)-SUM($Y$20:$Y31),IF(AND(C32=" ",C33=" ",A33=" ",C31&lt;&gt;" "),SUM($V$21:$V31)," ")))</f>
        <v xml:space="preserve"> </v>
      </c>
      <c r="Z32" s="81" t="str">
        <f>IF(AND(C32&lt;&gt;" ",A33&lt;&gt;" ",C33&lt;&gt;" "),SUM($X$21:$X32)-SUM($Z$20:$Z31),IF(AND(C32&lt;&gt;" ",A33=" ",C33=" "),SUM($X$21:$X32)-SUM($Z$20:$Z31),IF(AND(C32=" ",C33=" ",A33=" ",C31&lt;&gt;" "),SUM($X$21:$X31)," ")))</f>
        <v xml:space="preserve"> </v>
      </c>
      <c r="AC32" s="70"/>
      <c r="AD32" s="70" t="str">
        <f t="shared" si="7"/>
        <v>NEW 34/100000023305</v>
      </c>
    </row>
    <row r="33" spans="1:30" ht="60" customHeight="1">
      <c r="A33" s="40" t="s">
        <v>34</v>
      </c>
      <c r="B33" s="59" t="s">
        <v>1</v>
      </c>
      <c r="C33" s="41">
        <v>100000074805</v>
      </c>
      <c r="D33" s="41">
        <v>663963748053</v>
      </c>
      <c r="E33" s="42" t="s">
        <v>93</v>
      </c>
      <c r="F33" s="15"/>
      <c r="G33" s="43" t="s">
        <v>21</v>
      </c>
      <c r="H33" s="43">
        <v>3</v>
      </c>
      <c r="I33" s="28">
        <v>0</v>
      </c>
      <c r="J33" s="66">
        <v>0</v>
      </c>
      <c r="K33" s="66">
        <v>0</v>
      </c>
      <c r="L33" s="66">
        <v>0</v>
      </c>
      <c r="M33" s="66">
        <v>0</v>
      </c>
      <c r="N33" s="66">
        <v>0</v>
      </c>
      <c r="O33" s="66">
        <v>0</v>
      </c>
      <c r="P33" s="66">
        <v>0</v>
      </c>
      <c r="Q33" s="66">
        <v>0</v>
      </c>
      <c r="R33" s="66">
        <v>0</v>
      </c>
      <c r="S33" s="66">
        <v>0</v>
      </c>
      <c r="T33" s="66">
        <v>0</v>
      </c>
      <c r="U33" s="66">
        <v>0</v>
      </c>
      <c r="V33" s="67">
        <f t="shared" si="8"/>
        <v>0</v>
      </c>
      <c r="W33" s="78" t="str">
        <f>IFERROR(IF(VLOOKUP(#REF!,'Customer Name'!$B$6:$E$99,4,0)=1,VLOOKUP($C33,#REF!,HLOOKUP(#REF!,#REF!,2,0),0)," ")," ")</f>
        <v xml:space="preserve"> </v>
      </c>
      <c r="X33" s="79" t="str">
        <f t="shared" si="6"/>
        <v xml:space="preserve"> </v>
      </c>
      <c r="Y33" s="80">
        <f>IF(AND(C33&lt;&gt;" ",A34&lt;&gt;" ",C34&lt;&gt;" "),SUM($V$21:$V33)-SUM($Y$20:$Y32),IF(AND(C33&lt;&gt;" ",A34=" ",C34=" "),SUM($V$21:$V33)-SUM($Y$20:$Y32),IF(AND(C33=" ",C34=" ",A34=" ",C32&lt;&gt;" "),SUM($V$21:$V32)," ")))</f>
        <v>0</v>
      </c>
      <c r="Z33" s="81">
        <f>IF(AND(C33&lt;&gt;" ",A34&lt;&gt;" ",C34&lt;&gt;" "),SUM($X$21:$X33)-SUM($Z$20:$Z32),IF(AND(C33&lt;&gt;" ",A34=" ",C34=" "),SUM($X$21:$X33)-SUM($Z$20:$Z32),IF(AND(C33=" ",C34=" ",A34=" ",C32&lt;&gt;" "),SUM($X$21:$X32)," ")))</f>
        <v>0</v>
      </c>
      <c r="AC33" s="70"/>
      <c r="AD33" s="70" t="str">
        <f t="shared" si="7"/>
        <v>NEW 34/100000074805</v>
      </c>
    </row>
    <row r="34" spans="1:30" ht="60" customHeight="1">
      <c r="A34" s="40" t="s">
        <v>3</v>
      </c>
      <c r="B34" s="59" t="s">
        <v>3</v>
      </c>
      <c r="C34" s="41">
        <v>100000071905</v>
      </c>
      <c r="D34" s="41">
        <v>663963719053</v>
      </c>
      <c r="E34" s="42" t="s">
        <v>92</v>
      </c>
      <c r="F34" s="15"/>
      <c r="G34" s="43" t="s">
        <v>18</v>
      </c>
      <c r="H34" s="43">
        <v>3</v>
      </c>
      <c r="I34" s="28">
        <v>0</v>
      </c>
      <c r="J34" s="66">
        <v>0</v>
      </c>
      <c r="K34" s="66">
        <v>0</v>
      </c>
      <c r="L34" s="66">
        <v>0</v>
      </c>
      <c r="M34" s="66">
        <v>0</v>
      </c>
      <c r="N34" s="66">
        <v>0</v>
      </c>
      <c r="O34" s="66">
        <v>0</v>
      </c>
      <c r="P34" s="66">
        <v>0</v>
      </c>
      <c r="Q34" s="66">
        <v>0</v>
      </c>
      <c r="R34" s="66">
        <v>0</v>
      </c>
      <c r="S34" s="66">
        <v>0</v>
      </c>
      <c r="T34" s="66">
        <v>0</v>
      </c>
      <c r="U34" s="66">
        <v>0</v>
      </c>
      <c r="V34" s="67">
        <f t="shared" si="8"/>
        <v>0</v>
      </c>
      <c r="W34" s="78" t="str">
        <f>IFERROR(IF(VLOOKUP(#REF!,'Customer Name'!$B$6:$E$99,4,0)=1,VLOOKUP($C34,#REF!,HLOOKUP(#REF!,#REF!,2,0),0)," ")," ")</f>
        <v xml:space="preserve"> </v>
      </c>
      <c r="X34" s="79" t="str">
        <f t="shared" si="6"/>
        <v xml:space="preserve"> </v>
      </c>
      <c r="Y34" s="80" t="str">
        <f>IF(AND(C34&lt;&gt;" ",A35&lt;&gt;" ",C35&lt;&gt;" "),SUM($V$21:$V34)-SUM($Y$20:$Y33),IF(AND(C34&lt;&gt;" ",A35=" ",C35=" "),SUM($V$21:$V34)-SUM($Y$20:$Y33),IF(AND(C34=" ",C35=" ",A35=" ",C33&lt;&gt;" "),SUM($V$21:$V33)," ")))</f>
        <v xml:space="preserve"> </v>
      </c>
      <c r="Z34" s="81" t="str">
        <f>IF(AND(C34&lt;&gt;" ",A35&lt;&gt;" ",C35&lt;&gt;" "),SUM($X$21:$X34)-SUM($Z$20:$Z33),IF(AND(C34&lt;&gt;" ",A35=" ",C35=" "),SUM($X$21:$X34)-SUM($Z$20:$Z33),IF(AND(C34=" ",C35=" ",A35=" ",C33&lt;&gt;" "),SUM($X$21:$X33)," ")))</f>
        <v xml:space="preserve"> </v>
      </c>
      <c r="AC34" s="70"/>
      <c r="AD34" s="70" t="str">
        <f t="shared" si="7"/>
        <v>NEW 34/100000071905</v>
      </c>
    </row>
    <row r="35" spans="1:30" ht="60" customHeight="1">
      <c r="A35" s="40" t="s">
        <v>34</v>
      </c>
      <c r="B35" s="59" t="s">
        <v>3</v>
      </c>
      <c r="C35" s="41">
        <v>100000072205</v>
      </c>
      <c r="D35" s="41">
        <v>663963722053</v>
      </c>
      <c r="E35" s="42" t="s">
        <v>91</v>
      </c>
      <c r="F35" s="15"/>
      <c r="G35" s="43" t="s">
        <v>21</v>
      </c>
      <c r="H35" s="43">
        <v>3</v>
      </c>
      <c r="I35" s="28">
        <v>0</v>
      </c>
      <c r="J35" s="66">
        <v>0</v>
      </c>
      <c r="K35" s="66">
        <v>0</v>
      </c>
      <c r="L35" s="66">
        <v>0</v>
      </c>
      <c r="M35" s="66">
        <v>0</v>
      </c>
      <c r="N35" s="66">
        <v>0</v>
      </c>
      <c r="O35" s="66">
        <v>0</v>
      </c>
      <c r="P35" s="66">
        <v>0</v>
      </c>
      <c r="Q35" s="66">
        <v>0</v>
      </c>
      <c r="R35" s="66">
        <v>0</v>
      </c>
      <c r="S35" s="66">
        <v>0</v>
      </c>
      <c r="T35" s="66">
        <v>0</v>
      </c>
      <c r="U35" s="66">
        <v>0</v>
      </c>
      <c r="V35" s="67">
        <f t="shared" si="8"/>
        <v>0</v>
      </c>
      <c r="W35" s="78" t="str">
        <f>IFERROR(IF(VLOOKUP(#REF!,'Customer Name'!$B$6:$E$99,4,0)=1,VLOOKUP($C35,#REF!,HLOOKUP(#REF!,#REF!,2,0),0)," ")," ")</f>
        <v xml:space="preserve"> </v>
      </c>
      <c r="X35" s="79" t="str">
        <f t="shared" si="6"/>
        <v xml:space="preserve"> </v>
      </c>
      <c r="Y35" s="80" t="str">
        <f>IF(AND(C35&lt;&gt;" ",A36&lt;&gt;" ",C36&lt;&gt;" "),SUM($V$21:$V35)-SUM($Y$20:$Y34),IF(AND(C35&lt;&gt;" ",A36=" ",C36=" "),SUM($V$21:$V35)-SUM($Y$20:$Y34),IF(AND(C35=" ",C36=" ",A36=" ",C34&lt;&gt;" "),SUM($V$21:$V34)," ")))</f>
        <v xml:space="preserve"> </v>
      </c>
      <c r="Z35" s="81" t="str">
        <f>IF(AND(C35&lt;&gt;" ",A36&lt;&gt;" ",C36&lt;&gt;" "),SUM($X$21:$X35)-SUM($Z$20:$Z34),IF(AND(C35&lt;&gt;" ",A36=" ",C36=" "),SUM($X$21:$X35)-SUM($Z$20:$Z34),IF(AND(C35=" ",C36=" ",A36=" ",C34&lt;&gt;" "),SUM($X$21:$X34)," ")))</f>
        <v xml:space="preserve"> </v>
      </c>
      <c r="AC35" s="70"/>
      <c r="AD35" s="70" t="str">
        <f t="shared" si="7"/>
        <v>NEW 34/100000072205</v>
      </c>
    </row>
    <row r="36" spans="1:30" ht="60" customHeight="1">
      <c r="A36" s="40" t="s">
        <v>34</v>
      </c>
      <c r="B36" s="59" t="s">
        <v>3</v>
      </c>
      <c r="C36" s="41">
        <v>100000072305</v>
      </c>
      <c r="D36" s="41">
        <v>663963723050</v>
      </c>
      <c r="E36" s="42" t="s">
        <v>90</v>
      </c>
      <c r="F36" s="15"/>
      <c r="G36" s="43" t="s">
        <v>17</v>
      </c>
      <c r="H36" s="43">
        <v>3</v>
      </c>
      <c r="I36" s="28">
        <v>0</v>
      </c>
      <c r="J36" s="66">
        <v>0</v>
      </c>
      <c r="K36" s="66">
        <v>0</v>
      </c>
      <c r="L36" s="66">
        <v>0</v>
      </c>
      <c r="M36" s="66">
        <v>0</v>
      </c>
      <c r="N36" s="66">
        <v>0</v>
      </c>
      <c r="O36" s="66">
        <v>0</v>
      </c>
      <c r="P36" s="66">
        <v>0</v>
      </c>
      <c r="Q36" s="66">
        <v>0</v>
      </c>
      <c r="R36" s="66">
        <v>0</v>
      </c>
      <c r="S36" s="66">
        <v>0</v>
      </c>
      <c r="T36" s="66">
        <v>0</v>
      </c>
      <c r="U36" s="66">
        <v>0</v>
      </c>
      <c r="V36" s="67">
        <f t="shared" si="8"/>
        <v>0</v>
      </c>
      <c r="W36" s="78" t="str">
        <f>IFERROR(IF(VLOOKUP(#REF!,'Customer Name'!$B$6:$E$99,4,0)=1,VLOOKUP($C36,#REF!,HLOOKUP(#REF!,#REF!,2,0),0)," ")," ")</f>
        <v xml:space="preserve"> </v>
      </c>
      <c r="X36" s="79" t="str">
        <f t="shared" si="6"/>
        <v xml:space="preserve"> </v>
      </c>
      <c r="Y36" s="80" t="str">
        <f>IF(AND(C36&lt;&gt;" ",A37&lt;&gt;" ",C37&lt;&gt;" "),SUM($V$21:$V36)-SUM($Y$20:$Y35),IF(AND(C36&lt;&gt;" ",A37=" ",C37=" "),SUM($V$21:$V36)-SUM($Y$20:$Y35),IF(AND(C36=" ",C37=" ",A37=" ",C35&lt;&gt;" "),SUM($V$21:$V35)," ")))</f>
        <v xml:space="preserve"> </v>
      </c>
      <c r="Z36" s="81" t="str">
        <f>IF(AND(C36&lt;&gt;" ",A37&lt;&gt;" ",C37&lt;&gt;" "),SUM($X$21:$X36)-SUM($Z$20:$Z35),IF(AND(C36&lt;&gt;" ",A37=" ",C37=" "),SUM($X$21:$X36)-SUM($Z$20:$Z35),IF(AND(C36=" ",C37=" ",A37=" ",C35&lt;&gt;" "),SUM($X$21:$X35)," ")))</f>
        <v xml:space="preserve"> </v>
      </c>
      <c r="AC36" s="70"/>
      <c r="AD36" s="70" t="str">
        <f t="shared" si="7"/>
        <v>NEW 34/100000072305</v>
      </c>
    </row>
    <row r="37" spans="1:30" ht="60" customHeight="1">
      <c r="A37" s="40" t="s">
        <v>34</v>
      </c>
      <c r="B37" s="59" t="s">
        <v>3</v>
      </c>
      <c r="C37" s="41">
        <v>100000072905</v>
      </c>
      <c r="D37" s="41">
        <v>663963729052</v>
      </c>
      <c r="E37" s="42" t="s">
        <v>89</v>
      </c>
      <c r="F37" s="15"/>
      <c r="G37" s="43" t="s">
        <v>16</v>
      </c>
      <c r="H37" s="43">
        <v>3</v>
      </c>
      <c r="I37" s="28">
        <v>0</v>
      </c>
      <c r="J37" s="66">
        <v>0</v>
      </c>
      <c r="K37" s="66">
        <v>0</v>
      </c>
      <c r="L37" s="66">
        <v>0</v>
      </c>
      <c r="M37" s="66">
        <v>0</v>
      </c>
      <c r="N37" s="66">
        <v>0</v>
      </c>
      <c r="O37" s="66">
        <v>0</v>
      </c>
      <c r="P37" s="66">
        <v>0</v>
      </c>
      <c r="Q37" s="66">
        <v>0</v>
      </c>
      <c r="R37" s="66">
        <v>0</v>
      </c>
      <c r="S37" s="66">
        <v>0</v>
      </c>
      <c r="T37" s="66">
        <v>0</v>
      </c>
      <c r="U37" s="66">
        <v>0</v>
      </c>
      <c r="V37" s="67">
        <f t="shared" si="8"/>
        <v>0</v>
      </c>
      <c r="W37" s="78" t="str">
        <f>IFERROR(IF(VLOOKUP(#REF!,'Customer Name'!$B$6:$E$99,4,0)=1,VLOOKUP($C37,#REF!,HLOOKUP(#REF!,#REF!,2,0),0)," ")," ")</f>
        <v xml:space="preserve"> </v>
      </c>
      <c r="X37" s="79" t="str">
        <f t="shared" si="6"/>
        <v xml:space="preserve"> </v>
      </c>
      <c r="Y37" s="80" t="str">
        <f>IF(AND(C37&lt;&gt;" ",A38&lt;&gt;" ",C38&lt;&gt;" "),SUM($V$21:$V37)-SUM($Y$20:$Y36),IF(AND(C37&lt;&gt;" ",A38=" ",C38=" "),SUM($V$21:$V37)-SUM($Y$20:$Y36),IF(AND(C37=" ",C38=" ",A38=" ",C36&lt;&gt;" "),SUM($V$21:$V36)," ")))</f>
        <v xml:space="preserve"> </v>
      </c>
      <c r="Z37" s="81" t="str">
        <f>IF(AND(C37&lt;&gt;" ",A38&lt;&gt;" ",C38&lt;&gt;" "),SUM($X$21:$X37)-SUM($Z$20:$Z36),IF(AND(C37&lt;&gt;" ",A38=" ",C38=" "),SUM($X$21:$X37)-SUM($Z$20:$Z36),IF(AND(C37=" ",C38=" ",A38=" ",C36&lt;&gt;" "),SUM($X$21:$X36)," ")))</f>
        <v xml:space="preserve"> </v>
      </c>
      <c r="AC37" s="70"/>
      <c r="AD37" s="70" t="str">
        <f t="shared" si="7"/>
        <v>NEW 34/100000072905</v>
      </c>
    </row>
    <row r="38" spans="1:30" ht="60" customHeight="1">
      <c r="A38" s="40" t="s">
        <v>34</v>
      </c>
      <c r="B38" s="59" t="s">
        <v>3</v>
      </c>
      <c r="C38" s="41">
        <v>100000073405</v>
      </c>
      <c r="D38" s="41">
        <v>663963734056</v>
      </c>
      <c r="E38" s="42" t="s">
        <v>88</v>
      </c>
      <c r="F38" s="15"/>
      <c r="G38" s="43" t="s">
        <v>20</v>
      </c>
      <c r="H38" s="43">
        <v>3</v>
      </c>
      <c r="I38" s="28">
        <v>0</v>
      </c>
      <c r="J38" s="66">
        <v>0</v>
      </c>
      <c r="K38" s="66">
        <v>0</v>
      </c>
      <c r="L38" s="66">
        <v>0</v>
      </c>
      <c r="M38" s="66">
        <v>0</v>
      </c>
      <c r="N38" s="66">
        <v>0</v>
      </c>
      <c r="O38" s="66">
        <v>0</v>
      </c>
      <c r="P38" s="66">
        <v>0</v>
      </c>
      <c r="Q38" s="66">
        <v>0</v>
      </c>
      <c r="R38" s="66">
        <v>0</v>
      </c>
      <c r="S38" s="66">
        <v>0</v>
      </c>
      <c r="T38" s="66">
        <v>0</v>
      </c>
      <c r="U38" s="66">
        <v>0</v>
      </c>
      <c r="V38" s="67">
        <f t="shared" si="8"/>
        <v>0</v>
      </c>
      <c r="W38" s="78" t="str">
        <f>IFERROR(IF(VLOOKUP(#REF!,'Customer Name'!$B$6:$E$99,4,0)=1,VLOOKUP($C38,#REF!,HLOOKUP(#REF!,#REF!,2,0),0)," ")," ")</f>
        <v xml:space="preserve"> </v>
      </c>
      <c r="X38" s="79" t="str">
        <f t="shared" si="6"/>
        <v xml:space="preserve"> </v>
      </c>
      <c r="Y38" s="80" t="str">
        <f>IF(AND(C38&lt;&gt;" ",A39&lt;&gt;" ",C39&lt;&gt;" "),SUM($V$21:$V38)-SUM($Y$20:$Y37),IF(AND(C38&lt;&gt;" ",A39=" ",C39=" "),SUM($V$21:$V38)-SUM($Y$20:$Y37),IF(AND(C38=" ",C39=" ",A39=" ",C37&lt;&gt;" "),SUM($V$21:$V37)," ")))</f>
        <v xml:space="preserve"> </v>
      </c>
      <c r="Z38" s="81" t="str">
        <f>IF(AND(C38&lt;&gt;" ",A39&lt;&gt;" ",C39&lt;&gt;" "),SUM($X$21:$X38)-SUM($Z$20:$Z37),IF(AND(C38&lt;&gt;" ",A39=" ",C39=" "),SUM($X$21:$X38)-SUM($Z$20:$Z37),IF(AND(C38=" ",C39=" ",A39=" ",C37&lt;&gt;" "),SUM($X$21:$X37)," ")))</f>
        <v xml:space="preserve"> </v>
      </c>
      <c r="AC38" s="70"/>
      <c r="AD38" s="70" t="str">
        <f t="shared" si="7"/>
        <v>NEW 34/100000073405</v>
      </c>
    </row>
    <row r="39" spans="1:30" ht="60" customHeight="1">
      <c r="A39" s="40" t="s">
        <v>34</v>
      </c>
      <c r="B39" s="59" t="s">
        <v>3</v>
      </c>
      <c r="C39" s="41">
        <v>100000073505</v>
      </c>
      <c r="D39" s="41">
        <v>663963735053</v>
      </c>
      <c r="E39" s="42" t="s">
        <v>87</v>
      </c>
      <c r="F39" s="15"/>
      <c r="G39" s="43" t="s">
        <v>20</v>
      </c>
      <c r="H39" s="43">
        <v>3</v>
      </c>
      <c r="I39" s="28">
        <v>0</v>
      </c>
      <c r="J39" s="66">
        <v>0</v>
      </c>
      <c r="K39" s="66">
        <v>0</v>
      </c>
      <c r="L39" s="66">
        <v>0</v>
      </c>
      <c r="M39" s="66">
        <v>0</v>
      </c>
      <c r="N39" s="66">
        <v>0</v>
      </c>
      <c r="O39" s="66">
        <v>0</v>
      </c>
      <c r="P39" s="66">
        <v>0</v>
      </c>
      <c r="Q39" s="66">
        <v>0</v>
      </c>
      <c r="R39" s="66">
        <v>0</v>
      </c>
      <c r="S39" s="66">
        <v>0</v>
      </c>
      <c r="T39" s="66">
        <v>0</v>
      </c>
      <c r="U39" s="66">
        <v>0</v>
      </c>
      <c r="V39" s="67">
        <f t="shared" si="8"/>
        <v>0</v>
      </c>
      <c r="W39" s="78" t="str">
        <f>IFERROR(IF(VLOOKUP(#REF!,'Customer Name'!$B$6:$E$99,4,0)=1,VLOOKUP($C39,#REF!,HLOOKUP(#REF!,#REF!,2,0),0)," ")," ")</f>
        <v xml:space="preserve"> </v>
      </c>
      <c r="X39" s="79" t="str">
        <f t="shared" si="6"/>
        <v xml:space="preserve"> </v>
      </c>
      <c r="Y39" s="80" t="str">
        <f>IF(AND(C39&lt;&gt;" ",A40&lt;&gt;" ",C40&lt;&gt;" "),SUM($V$21:$V39)-SUM($Y$20:$Y38),IF(AND(C39&lt;&gt;" ",A40=" ",C40=" "),SUM($V$21:$V39)-SUM($Y$20:$Y38),IF(AND(C39=" ",C40=" ",A40=" ",C38&lt;&gt;" "),SUM($V$21:$V38)," ")))</f>
        <v xml:space="preserve"> </v>
      </c>
      <c r="Z39" s="81" t="str">
        <f>IF(AND(C39&lt;&gt;" ",A40&lt;&gt;" ",C40&lt;&gt;" "),SUM($X$21:$X39)-SUM($Z$20:$Z38),IF(AND(C39&lt;&gt;" ",A40=" ",C40=" "),SUM($X$21:$X39)-SUM($Z$20:$Z38),IF(AND(C39=" ",C40=" ",A40=" ",C38&lt;&gt;" "),SUM($X$21:$X38)," ")))</f>
        <v xml:space="preserve"> </v>
      </c>
      <c r="AC39" s="70"/>
      <c r="AD39" s="70" t="str">
        <f t="shared" si="7"/>
        <v>NEW 34/100000073505</v>
      </c>
    </row>
    <row r="40" spans="1:30" ht="60" customHeight="1">
      <c r="A40" s="40" t="s">
        <v>34</v>
      </c>
      <c r="B40" s="59" t="s">
        <v>3</v>
      </c>
      <c r="C40" s="41">
        <v>100000073605</v>
      </c>
      <c r="D40" s="41">
        <v>663963736050</v>
      </c>
      <c r="E40" s="42" t="s">
        <v>86</v>
      </c>
      <c r="F40" s="15"/>
      <c r="G40" s="43" t="s">
        <v>20</v>
      </c>
      <c r="H40" s="43">
        <v>3</v>
      </c>
      <c r="I40" s="28">
        <v>0</v>
      </c>
      <c r="J40" s="66">
        <v>0</v>
      </c>
      <c r="K40" s="66">
        <v>0</v>
      </c>
      <c r="L40" s="66">
        <v>0</v>
      </c>
      <c r="M40" s="66">
        <v>0</v>
      </c>
      <c r="N40" s="66">
        <v>0</v>
      </c>
      <c r="O40" s="66">
        <v>0</v>
      </c>
      <c r="P40" s="66">
        <v>0</v>
      </c>
      <c r="Q40" s="66">
        <v>0</v>
      </c>
      <c r="R40" s="66">
        <v>0</v>
      </c>
      <c r="S40" s="66">
        <v>0</v>
      </c>
      <c r="T40" s="66">
        <v>0</v>
      </c>
      <c r="U40" s="66">
        <v>0</v>
      </c>
      <c r="V40" s="67">
        <f t="shared" si="8"/>
        <v>0</v>
      </c>
      <c r="W40" s="78" t="str">
        <f>IFERROR(IF(VLOOKUP(#REF!,'Customer Name'!$B$6:$E$99,4,0)=1,VLOOKUP($C40,#REF!,HLOOKUP(#REF!,#REF!,2,0),0)," ")," ")</f>
        <v xml:space="preserve"> </v>
      </c>
      <c r="X40" s="79" t="str">
        <f t="shared" si="6"/>
        <v xml:space="preserve"> </v>
      </c>
      <c r="Y40" s="80" t="str">
        <f>IF(AND(C40&lt;&gt;" ",A41&lt;&gt;" ",C41&lt;&gt;" "),SUM($V$21:$V40)-SUM($Y$20:$Y39),IF(AND(C40&lt;&gt;" ",A41=" ",C41=" "),SUM($V$21:$V40)-SUM($Y$20:$Y39),IF(AND(C40=" ",C41=" ",A41=" ",C39&lt;&gt;" "),SUM($V$21:$V39)," ")))</f>
        <v xml:space="preserve"> </v>
      </c>
      <c r="Z40" s="81" t="str">
        <f>IF(AND(C40&lt;&gt;" ",A41&lt;&gt;" ",C41&lt;&gt;" "),SUM($X$21:$X40)-SUM($Z$20:$Z39),IF(AND(C40&lt;&gt;" ",A41=" ",C41=" "),SUM($X$21:$X40)-SUM($Z$20:$Z39),IF(AND(C40=" ",C41=" ",A41=" ",C39&lt;&gt;" "),SUM($X$21:$X39)," ")))</f>
        <v xml:space="preserve"> </v>
      </c>
      <c r="AC40" s="70"/>
      <c r="AD40" s="70" t="str">
        <f t="shared" si="7"/>
        <v>NEW 34/100000073605</v>
      </c>
    </row>
    <row r="41" spans="1:30" ht="60" customHeight="1">
      <c r="A41" s="40" t="s">
        <v>34</v>
      </c>
      <c r="B41" s="59" t="s">
        <v>3</v>
      </c>
      <c r="C41" s="41">
        <v>100000073805</v>
      </c>
      <c r="D41" s="41">
        <v>663963738054</v>
      </c>
      <c r="E41" s="42" t="s">
        <v>85</v>
      </c>
      <c r="F41" s="15"/>
      <c r="G41" s="43" t="s">
        <v>19</v>
      </c>
      <c r="H41" s="43">
        <v>3</v>
      </c>
      <c r="I41" s="28">
        <v>0</v>
      </c>
      <c r="J41" s="66">
        <v>0</v>
      </c>
      <c r="K41" s="66">
        <v>0</v>
      </c>
      <c r="L41" s="66">
        <v>0</v>
      </c>
      <c r="M41" s="66">
        <v>0</v>
      </c>
      <c r="N41" s="66">
        <v>0</v>
      </c>
      <c r="O41" s="66">
        <v>0</v>
      </c>
      <c r="P41" s="66">
        <v>0</v>
      </c>
      <c r="Q41" s="66">
        <v>0</v>
      </c>
      <c r="R41" s="66">
        <v>0</v>
      </c>
      <c r="S41" s="66">
        <v>0</v>
      </c>
      <c r="T41" s="66">
        <v>0</v>
      </c>
      <c r="U41" s="66">
        <v>0</v>
      </c>
      <c r="V41" s="67">
        <f t="shared" si="8"/>
        <v>0</v>
      </c>
      <c r="W41" s="78" t="str">
        <f>IFERROR(IF(VLOOKUP(#REF!,'Customer Name'!$B$6:$E$99,4,0)=1,VLOOKUP($C41,#REF!,HLOOKUP(#REF!,#REF!,2,0),0)," ")," ")</f>
        <v xml:space="preserve"> </v>
      </c>
      <c r="X41" s="79" t="str">
        <f t="shared" si="6"/>
        <v xml:space="preserve"> </v>
      </c>
      <c r="Y41" s="80" t="str">
        <f>IF(AND(C41&lt;&gt;" ",A42&lt;&gt;" ",C42&lt;&gt;" "),SUM($V$21:$V41)-SUM($Y$20:$Y40),IF(AND(C41&lt;&gt;" ",A42=" ",C42=" "),SUM($V$21:$V41)-SUM($Y$20:$Y40),IF(AND(C41=" ",C42=" ",A42=" ",C40&lt;&gt;" "),SUM($V$21:$V40)," ")))</f>
        <v xml:space="preserve"> </v>
      </c>
      <c r="Z41" s="81" t="str">
        <f>IF(AND(C41&lt;&gt;" ",A42&lt;&gt;" ",C42&lt;&gt;" "),SUM($X$21:$X41)-SUM($Z$20:$Z40),IF(AND(C41&lt;&gt;" ",A42=" ",C42=" "),SUM($X$21:$X41)-SUM($Z$20:$Z40),IF(AND(C41=" ",C42=" ",A42=" ",C40&lt;&gt;" "),SUM($X$21:$X40)," ")))</f>
        <v xml:space="preserve"> </v>
      </c>
      <c r="AC41" s="70"/>
      <c r="AD41" s="70" t="str">
        <f t="shared" si="7"/>
        <v>NEW 34/100000073805</v>
      </c>
    </row>
    <row r="42" spans="1:30" ht="60" customHeight="1">
      <c r="A42" s="40" t="s">
        <v>34</v>
      </c>
      <c r="B42" s="59" t="s">
        <v>3</v>
      </c>
      <c r="C42" s="41">
        <v>100000074505</v>
      </c>
      <c r="D42" s="41">
        <v>663963745052</v>
      </c>
      <c r="E42" s="42" t="s">
        <v>84</v>
      </c>
      <c r="F42" s="15"/>
      <c r="G42" s="43" t="s">
        <v>22</v>
      </c>
      <c r="H42" s="43">
        <v>3</v>
      </c>
      <c r="I42" s="28">
        <v>0</v>
      </c>
      <c r="J42" s="66">
        <v>0</v>
      </c>
      <c r="K42" s="66">
        <v>0</v>
      </c>
      <c r="L42" s="66">
        <v>0</v>
      </c>
      <c r="M42" s="66">
        <v>0</v>
      </c>
      <c r="N42" s="66">
        <v>0</v>
      </c>
      <c r="O42" s="66">
        <v>0</v>
      </c>
      <c r="P42" s="66">
        <v>0</v>
      </c>
      <c r="Q42" s="66">
        <v>0</v>
      </c>
      <c r="R42" s="66">
        <v>0</v>
      </c>
      <c r="S42" s="66">
        <v>0</v>
      </c>
      <c r="T42" s="66">
        <v>0</v>
      </c>
      <c r="U42" s="66">
        <v>0</v>
      </c>
      <c r="V42" s="67">
        <f t="shared" si="8"/>
        <v>0</v>
      </c>
      <c r="W42" s="78" t="str">
        <f>IFERROR(IF(VLOOKUP(#REF!,'Customer Name'!$B$6:$E$99,4,0)=1,VLOOKUP($C42,#REF!,HLOOKUP(#REF!,#REF!,2,0),0)," ")," ")</f>
        <v xml:space="preserve"> </v>
      </c>
      <c r="X42" s="79" t="str">
        <f t="shared" si="6"/>
        <v xml:space="preserve"> </v>
      </c>
      <c r="Y42" s="80" t="str">
        <f>IF(AND(C42&lt;&gt;" ",A43&lt;&gt;" ",C43&lt;&gt;" "),SUM($V$21:$V42)-SUM($Y$20:$Y41),IF(AND(C42&lt;&gt;" ",A43=" ",C43=" "),SUM($V$21:$V42)-SUM($Y$20:$Y41),IF(AND(C42=" ",C43=" ",A43=" ",C41&lt;&gt;" "),SUM($V$21:$V41)," ")))</f>
        <v xml:space="preserve"> </v>
      </c>
      <c r="Z42" s="81" t="str">
        <f>IF(AND(C42&lt;&gt;" ",A43&lt;&gt;" ",C43&lt;&gt;" "),SUM($X$21:$X42)-SUM($Z$20:$Z41),IF(AND(C42&lt;&gt;" ",A43=" ",C43=" "),SUM($X$21:$X42)-SUM($Z$20:$Z41),IF(AND(C42=" ",C43=" ",A43=" ",C41&lt;&gt;" "),SUM($X$21:$X41)," ")))</f>
        <v xml:space="preserve"> </v>
      </c>
      <c r="AC42" s="70"/>
      <c r="AD42" s="70" t="str">
        <f t="shared" si="7"/>
        <v>NEW 34/100000074505</v>
      </c>
    </row>
    <row r="43" spans="1:30" ht="60" customHeight="1">
      <c r="A43" s="40" t="s">
        <v>34</v>
      </c>
      <c r="B43" s="59" t="s">
        <v>3</v>
      </c>
      <c r="C43" s="41">
        <v>100000075305</v>
      </c>
      <c r="D43" s="41">
        <v>663963753057</v>
      </c>
      <c r="E43" s="42" t="s">
        <v>83</v>
      </c>
      <c r="F43" s="15"/>
      <c r="G43" s="43" t="s">
        <v>15</v>
      </c>
      <c r="H43" s="43">
        <v>3</v>
      </c>
      <c r="I43" s="28">
        <v>0</v>
      </c>
      <c r="J43" s="66">
        <v>0</v>
      </c>
      <c r="K43" s="66">
        <v>0</v>
      </c>
      <c r="L43" s="66">
        <v>0</v>
      </c>
      <c r="M43" s="66">
        <v>0</v>
      </c>
      <c r="N43" s="66">
        <v>0</v>
      </c>
      <c r="O43" s="66">
        <v>0</v>
      </c>
      <c r="P43" s="66">
        <v>0</v>
      </c>
      <c r="Q43" s="66">
        <v>0</v>
      </c>
      <c r="R43" s="66">
        <v>0</v>
      </c>
      <c r="S43" s="66">
        <v>0</v>
      </c>
      <c r="T43" s="66">
        <v>0</v>
      </c>
      <c r="U43" s="66">
        <v>0</v>
      </c>
      <c r="V43" s="67">
        <f t="shared" si="8"/>
        <v>0</v>
      </c>
      <c r="W43" s="78" t="str">
        <f>IFERROR(IF(VLOOKUP(#REF!,'Customer Name'!$B$6:$E$99,4,0)=1,VLOOKUP($C43,#REF!,HLOOKUP(#REF!,#REF!,2,0),0)," ")," ")</f>
        <v xml:space="preserve"> </v>
      </c>
      <c r="X43" s="79" t="str">
        <f t="shared" si="6"/>
        <v xml:space="preserve"> </v>
      </c>
      <c r="Y43" s="80">
        <f>IF(AND(C43&lt;&gt;" ",A44&lt;&gt;" ",C44&lt;&gt;" "),SUM($V$21:$V43)-SUM($Y$20:$Y42),IF(AND(C43&lt;&gt;" ",A44=" ",C44=" "),SUM($V$21:$V43)-SUM($Y$20:$Y42),IF(AND(C43=" ",C44=" ",A44=" ",C42&lt;&gt;" "),SUM($V$21:$V42)," ")))</f>
        <v>0</v>
      </c>
      <c r="Z43" s="81">
        <f>IF(AND(C43&lt;&gt;" ",A44&lt;&gt;" ",C44&lt;&gt;" "),SUM($X$21:$X43)-SUM($Z$20:$Z42),IF(AND(C43&lt;&gt;" ",A44=" ",C44=" "),SUM($X$21:$X43)-SUM($Z$20:$Z42),IF(AND(C43=" ",C44=" ",A44=" ",C42&lt;&gt;" "),SUM($X$21:$X42)," ")))</f>
        <v>0</v>
      </c>
      <c r="AC43" s="70"/>
      <c r="AD43" s="70" t="str">
        <f t="shared" si="7"/>
        <v>NEW 34/100000075305</v>
      </c>
    </row>
    <row r="44" spans="1:30" ht="60" customHeight="1">
      <c r="A44" s="40" t="s">
        <v>2</v>
      </c>
      <c r="B44" s="59" t="s">
        <v>2</v>
      </c>
      <c r="C44" s="41">
        <v>100000042105</v>
      </c>
      <c r="D44" s="41">
        <v>663963421055</v>
      </c>
      <c r="E44" s="42" t="s">
        <v>82</v>
      </c>
      <c r="F44" s="15"/>
      <c r="G44" s="43" t="s">
        <v>12</v>
      </c>
      <c r="H44" s="43">
        <v>3</v>
      </c>
      <c r="I44" s="28">
        <v>0</v>
      </c>
      <c r="J44" s="66">
        <v>0</v>
      </c>
      <c r="K44" s="66">
        <v>0</v>
      </c>
      <c r="L44" s="66">
        <v>0</v>
      </c>
      <c r="M44" s="66">
        <v>0</v>
      </c>
      <c r="N44" s="66">
        <v>0</v>
      </c>
      <c r="O44" s="66">
        <v>0</v>
      </c>
      <c r="P44" s="66">
        <v>0</v>
      </c>
      <c r="Q44" s="66">
        <v>0</v>
      </c>
      <c r="R44" s="66">
        <v>0</v>
      </c>
      <c r="S44" s="66">
        <v>0</v>
      </c>
      <c r="T44" s="66">
        <v>0</v>
      </c>
      <c r="U44" s="66">
        <v>0</v>
      </c>
      <c r="V44" s="67">
        <f t="shared" si="8"/>
        <v>0</v>
      </c>
      <c r="W44" s="78" t="str">
        <f>IFERROR(IF(VLOOKUP(#REF!,'Customer Name'!$B$6:$E$99,4,0)=1,VLOOKUP($C44,#REF!,HLOOKUP(#REF!,#REF!,2,0),0)," ")," ")</f>
        <v xml:space="preserve"> </v>
      </c>
      <c r="X44" s="79" t="str">
        <f t="shared" si="6"/>
        <v xml:space="preserve"> </v>
      </c>
      <c r="Y44" s="80" t="str">
        <f>IF(AND(C44&lt;&gt;" ",A45&lt;&gt;" ",C45&lt;&gt;" "),SUM($V$21:$V44)-SUM($Y$20:$Y43),IF(AND(C44&lt;&gt;" ",A45=" ",C45=" "),SUM($V$21:$V44)-SUM($Y$20:$Y43),IF(AND(C44=" ",C45=" ",A45=" ",C43&lt;&gt;" "),SUM($V$21:$V43)," ")))</f>
        <v xml:space="preserve"> </v>
      </c>
      <c r="Z44" s="81" t="str">
        <f>IF(AND(C44&lt;&gt;" ",A45&lt;&gt;" ",C45&lt;&gt;" "),SUM($X$21:$X44)-SUM($Z$20:$Z43),IF(AND(C44&lt;&gt;" ",A45=" ",C45=" "),SUM($X$21:$X44)-SUM($Z$20:$Z43),IF(AND(C44=" ",C45=" ",A45=" ",C43&lt;&gt;" "),SUM($X$21:$X43)," ")))</f>
        <v xml:space="preserve"> </v>
      </c>
      <c r="AC44" s="70"/>
      <c r="AD44" s="70" t="str">
        <f t="shared" si="7"/>
        <v>NEW 34/100000042105</v>
      </c>
    </row>
    <row r="45" spans="1:30" ht="60" customHeight="1">
      <c r="A45" s="40" t="s">
        <v>34</v>
      </c>
      <c r="B45" s="59" t="s">
        <v>2</v>
      </c>
      <c r="C45" s="41">
        <v>100000042205</v>
      </c>
      <c r="D45" s="41">
        <v>663963422052</v>
      </c>
      <c r="E45" s="42" t="s">
        <v>81</v>
      </c>
      <c r="F45" s="15"/>
      <c r="G45" s="43" t="s">
        <v>10</v>
      </c>
      <c r="H45" s="43">
        <v>3</v>
      </c>
      <c r="I45" s="28">
        <v>0</v>
      </c>
      <c r="J45" s="66">
        <v>0</v>
      </c>
      <c r="K45" s="66">
        <v>0</v>
      </c>
      <c r="L45" s="66">
        <v>0</v>
      </c>
      <c r="M45" s="66">
        <v>0</v>
      </c>
      <c r="N45" s="66">
        <v>0</v>
      </c>
      <c r="O45" s="66">
        <v>0</v>
      </c>
      <c r="P45" s="66">
        <v>0</v>
      </c>
      <c r="Q45" s="66">
        <v>0</v>
      </c>
      <c r="R45" s="66">
        <v>0</v>
      </c>
      <c r="S45" s="66">
        <v>0</v>
      </c>
      <c r="T45" s="66">
        <v>0</v>
      </c>
      <c r="U45" s="66">
        <v>0</v>
      </c>
      <c r="V45" s="67">
        <f t="shared" si="8"/>
        <v>0</v>
      </c>
      <c r="W45" s="78" t="str">
        <f>IFERROR(IF(VLOOKUP(#REF!,'Customer Name'!$B$6:$E$99,4,0)=1,VLOOKUP($C45,#REF!,HLOOKUP(#REF!,#REF!,2,0),0)," ")," ")</f>
        <v xml:space="preserve"> </v>
      </c>
      <c r="X45" s="79" t="str">
        <f t="shared" si="6"/>
        <v xml:space="preserve"> </v>
      </c>
      <c r="Y45" s="80" t="str">
        <f>IF(AND(C45&lt;&gt;" ",A46&lt;&gt;" ",C46&lt;&gt;" "),SUM($V$21:$V45)-SUM($Y$20:$Y44),IF(AND(C45&lt;&gt;" ",A46=" ",C46=" "),SUM($V$21:$V45)-SUM($Y$20:$Y44),IF(AND(C45=" ",C46=" ",A46=" ",C44&lt;&gt;" "),SUM($V$21:$V44)," ")))</f>
        <v xml:space="preserve"> </v>
      </c>
      <c r="Z45" s="81" t="str">
        <f>IF(AND(C45&lt;&gt;" ",A46&lt;&gt;" ",C46&lt;&gt;" "),SUM($X$21:$X45)-SUM($Z$20:$Z44),IF(AND(C45&lt;&gt;" ",A46=" ",C46=" "),SUM($X$21:$X45)-SUM($Z$20:$Z44),IF(AND(C45=" ",C46=" ",A46=" ",C44&lt;&gt;" "),SUM($X$21:$X44)," ")))</f>
        <v xml:space="preserve"> </v>
      </c>
      <c r="AC45" s="70"/>
      <c r="AD45" s="70" t="str">
        <f t="shared" si="7"/>
        <v>NEW 34/100000042205</v>
      </c>
    </row>
    <row r="46" spans="1:30" ht="60" customHeight="1">
      <c r="A46" s="40" t="s">
        <v>34</v>
      </c>
      <c r="B46" s="59" t="s">
        <v>2</v>
      </c>
      <c r="C46" s="41">
        <v>100000042305</v>
      </c>
      <c r="D46" s="41">
        <v>663963423059</v>
      </c>
      <c r="E46" s="42" t="s">
        <v>80</v>
      </c>
      <c r="F46" s="15"/>
      <c r="G46" s="43" t="s">
        <v>13</v>
      </c>
      <c r="H46" s="43">
        <v>3</v>
      </c>
      <c r="I46" s="28">
        <v>0</v>
      </c>
      <c r="J46" s="66">
        <v>0</v>
      </c>
      <c r="K46" s="66">
        <v>0</v>
      </c>
      <c r="L46" s="66">
        <v>0</v>
      </c>
      <c r="M46" s="66">
        <v>0</v>
      </c>
      <c r="N46" s="66">
        <v>0</v>
      </c>
      <c r="O46" s="66">
        <v>0</v>
      </c>
      <c r="P46" s="66">
        <v>0</v>
      </c>
      <c r="Q46" s="66">
        <v>0</v>
      </c>
      <c r="R46" s="66">
        <v>0</v>
      </c>
      <c r="S46" s="66">
        <v>0</v>
      </c>
      <c r="T46" s="66">
        <v>0</v>
      </c>
      <c r="U46" s="66">
        <v>0</v>
      </c>
      <c r="V46" s="67">
        <f t="shared" si="8"/>
        <v>0</v>
      </c>
      <c r="W46" s="78" t="str">
        <f>IFERROR(IF(VLOOKUP(#REF!,'Customer Name'!$B$6:$E$99,4,0)=1,VLOOKUP($C46,#REF!,HLOOKUP(#REF!,#REF!,2,0),0)," ")," ")</f>
        <v xml:space="preserve"> </v>
      </c>
      <c r="X46" s="79" t="str">
        <f t="shared" si="6"/>
        <v xml:space="preserve"> </v>
      </c>
      <c r="Y46" s="80" t="str">
        <f>IF(AND(C46&lt;&gt;" ",A47&lt;&gt;" ",C47&lt;&gt;" "),SUM($V$21:$V46)-SUM($Y$20:$Y45),IF(AND(C46&lt;&gt;" ",A47=" ",C47=" "),SUM($V$21:$V46)-SUM($Y$20:$Y45),IF(AND(C46=" ",C47=" ",A47=" ",C45&lt;&gt;" "),SUM($V$21:$V45)," ")))</f>
        <v xml:space="preserve"> </v>
      </c>
      <c r="Z46" s="81" t="str">
        <f>IF(AND(C46&lt;&gt;" ",A47&lt;&gt;" ",C47&lt;&gt;" "),SUM($X$21:$X46)-SUM($Z$20:$Z45),IF(AND(C46&lt;&gt;" ",A47=" ",C47=" "),SUM($X$21:$X46)-SUM($Z$20:$Z45),IF(AND(C46=" ",C47=" ",A47=" ",C45&lt;&gt;" "),SUM($X$21:$X45)," ")))</f>
        <v xml:space="preserve"> </v>
      </c>
      <c r="AC46" s="70"/>
      <c r="AD46" s="70" t="str">
        <f t="shared" si="7"/>
        <v>NEW 34/100000042305</v>
      </c>
    </row>
    <row r="47" spans="1:30" ht="60" customHeight="1">
      <c r="A47" s="40" t="s">
        <v>34</v>
      </c>
      <c r="B47" s="59" t="s">
        <v>2</v>
      </c>
      <c r="C47" s="41">
        <v>100000042405</v>
      </c>
      <c r="D47" s="41">
        <v>663963424056</v>
      </c>
      <c r="E47" s="42" t="s">
        <v>79</v>
      </c>
      <c r="F47" s="15"/>
      <c r="G47" s="43" t="s">
        <v>10</v>
      </c>
      <c r="H47" s="43">
        <v>3</v>
      </c>
      <c r="I47" s="28">
        <v>0</v>
      </c>
      <c r="J47" s="66">
        <v>0</v>
      </c>
      <c r="K47" s="66">
        <v>0</v>
      </c>
      <c r="L47" s="66">
        <v>0</v>
      </c>
      <c r="M47" s="66">
        <v>0</v>
      </c>
      <c r="N47" s="66">
        <v>0</v>
      </c>
      <c r="O47" s="66">
        <v>0</v>
      </c>
      <c r="P47" s="66">
        <v>0</v>
      </c>
      <c r="Q47" s="66">
        <v>0</v>
      </c>
      <c r="R47" s="66">
        <v>0</v>
      </c>
      <c r="S47" s="66">
        <v>0</v>
      </c>
      <c r="T47" s="66">
        <v>0</v>
      </c>
      <c r="U47" s="66">
        <v>0</v>
      </c>
      <c r="V47" s="67">
        <f t="shared" si="8"/>
        <v>0</v>
      </c>
      <c r="W47" s="78" t="str">
        <f>IFERROR(IF(VLOOKUP(#REF!,'Customer Name'!$B$6:$E$99,4,0)=1,VLOOKUP($C47,#REF!,HLOOKUP(#REF!,#REF!,2,0),0)," ")," ")</f>
        <v xml:space="preserve"> </v>
      </c>
      <c r="X47" s="79" t="str">
        <f t="shared" si="6"/>
        <v xml:space="preserve"> </v>
      </c>
      <c r="Y47" s="80" t="str">
        <f>IF(AND(C47&lt;&gt;" ",A48&lt;&gt;" ",C48&lt;&gt;" "),SUM($V$21:$V47)-SUM($Y$20:$Y46),IF(AND(C47&lt;&gt;" ",A48=" ",C48=" "),SUM($V$21:$V47)-SUM($Y$20:$Y46),IF(AND(C47=" ",C48=" ",A48=" ",C46&lt;&gt;" "),SUM($V$21:$V46)," ")))</f>
        <v xml:space="preserve"> </v>
      </c>
      <c r="Z47" s="81" t="str">
        <f>IF(AND(C47&lt;&gt;" ",A48&lt;&gt;" ",C48&lt;&gt;" "),SUM($X$21:$X47)-SUM($Z$20:$Z46),IF(AND(C47&lt;&gt;" ",A48=" ",C48=" "),SUM($X$21:$X47)-SUM($Z$20:$Z46),IF(AND(C47=" ",C48=" ",A48=" ",C46&lt;&gt;" "),SUM($X$21:$X46)," ")))</f>
        <v xml:space="preserve"> </v>
      </c>
      <c r="AC47" s="70"/>
      <c r="AD47" s="70" t="str">
        <f t="shared" si="7"/>
        <v>NEW 34/100000042405</v>
      </c>
    </row>
    <row r="48" spans="1:30" ht="60" customHeight="1">
      <c r="A48" s="40" t="s">
        <v>34</v>
      </c>
      <c r="B48" s="59" t="s">
        <v>2</v>
      </c>
      <c r="C48" s="41">
        <v>100000043805</v>
      </c>
      <c r="D48" s="41">
        <v>663963438053</v>
      </c>
      <c r="E48" s="42" t="s">
        <v>78</v>
      </c>
      <c r="F48" s="15"/>
      <c r="G48" s="43" t="s">
        <v>11</v>
      </c>
      <c r="H48" s="43">
        <v>3</v>
      </c>
      <c r="I48" s="28">
        <v>0</v>
      </c>
      <c r="J48" s="66">
        <v>0</v>
      </c>
      <c r="K48" s="66">
        <v>0</v>
      </c>
      <c r="L48" s="66">
        <v>0</v>
      </c>
      <c r="M48" s="66">
        <v>0</v>
      </c>
      <c r="N48" s="66">
        <v>0</v>
      </c>
      <c r="O48" s="66">
        <v>0</v>
      </c>
      <c r="P48" s="66">
        <v>0</v>
      </c>
      <c r="Q48" s="66">
        <v>0</v>
      </c>
      <c r="R48" s="66">
        <v>0</v>
      </c>
      <c r="S48" s="66">
        <v>0</v>
      </c>
      <c r="T48" s="66">
        <v>0</v>
      </c>
      <c r="U48" s="66">
        <v>0</v>
      </c>
      <c r="V48" s="67">
        <f t="shared" si="8"/>
        <v>0</v>
      </c>
      <c r="W48" s="78" t="str">
        <f>IFERROR(IF(VLOOKUP(#REF!,'Customer Name'!$B$6:$E$99,4,0)=1,VLOOKUP($C48,#REF!,HLOOKUP(#REF!,#REF!,2,0),0)," ")," ")</f>
        <v xml:space="preserve"> </v>
      </c>
      <c r="X48" s="79" t="str">
        <f t="shared" si="6"/>
        <v xml:space="preserve"> </v>
      </c>
      <c r="Y48" s="80" t="str">
        <f>IF(AND(C48&lt;&gt;" ",A49&lt;&gt;" ",C49&lt;&gt;" "),SUM($V$21:$V48)-SUM($Y$20:$Y47),IF(AND(C48&lt;&gt;" ",A49=" ",C49=" "),SUM($V$21:$V48)-SUM($Y$20:$Y47),IF(AND(C48=" ",C49=" ",A49=" ",C47&lt;&gt;" "),SUM($V$21:$V47)," ")))</f>
        <v xml:space="preserve"> </v>
      </c>
      <c r="Z48" s="81" t="str">
        <f>IF(AND(C48&lt;&gt;" ",A49&lt;&gt;" ",C49&lt;&gt;" "),SUM($X$21:$X48)-SUM($Z$20:$Z47),IF(AND(C48&lt;&gt;" ",A49=" ",C49=" "),SUM($X$21:$X48)-SUM($Z$20:$Z47),IF(AND(C48=" ",C49=" ",A49=" ",C47&lt;&gt;" "),SUM($X$21:$X47)," ")))</f>
        <v xml:space="preserve"> </v>
      </c>
      <c r="AC48" s="70"/>
      <c r="AD48" s="70" t="str">
        <f t="shared" si="7"/>
        <v>NEW 34/100000043805</v>
      </c>
    </row>
    <row r="49" spans="1:30" ht="60" customHeight="1">
      <c r="A49" s="40" t="s">
        <v>34</v>
      </c>
      <c r="B49" s="59" t="s">
        <v>2</v>
      </c>
      <c r="C49" s="41">
        <v>100000043905</v>
      </c>
      <c r="D49" s="41">
        <v>663963439050</v>
      </c>
      <c r="E49" s="42" t="s">
        <v>77</v>
      </c>
      <c r="F49" s="15"/>
      <c r="G49" s="43" t="s">
        <v>10</v>
      </c>
      <c r="H49" s="43">
        <v>3</v>
      </c>
      <c r="I49" s="28">
        <v>0</v>
      </c>
      <c r="J49" s="66">
        <v>0</v>
      </c>
      <c r="K49" s="66">
        <v>0</v>
      </c>
      <c r="L49" s="66">
        <v>0</v>
      </c>
      <c r="M49" s="66">
        <v>0</v>
      </c>
      <c r="N49" s="66">
        <v>0</v>
      </c>
      <c r="O49" s="66">
        <v>0</v>
      </c>
      <c r="P49" s="66">
        <v>0</v>
      </c>
      <c r="Q49" s="66">
        <v>0</v>
      </c>
      <c r="R49" s="66">
        <v>0</v>
      </c>
      <c r="S49" s="66">
        <v>0</v>
      </c>
      <c r="T49" s="66">
        <v>0</v>
      </c>
      <c r="U49" s="66">
        <v>0</v>
      </c>
      <c r="V49" s="67">
        <f t="shared" si="8"/>
        <v>0</v>
      </c>
      <c r="W49" s="78" t="str">
        <f>IFERROR(IF(VLOOKUP(#REF!,'Customer Name'!$B$6:$E$99,4,0)=1,VLOOKUP($C49,#REF!,HLOOKUP(#REF!,#REF!,2,0),0)," ")," ")</f>
        <v xml:space="preserve"> </v>
      </c>
      <c r="X49" s="79" t="str">
        <f t="shared" si="6"/>
        <v xml:space="preserve"> </v>
      </c>
      <c r="Y49" s="80" t="str">
        <f>IF(AND(C49&lt;&gt;" ",A50&lt;&gt;" ",C50&lt;&gt;" "),SUM($V$21:$V49)-SUM($Y$20:$Y48),IF(AND(C49&lt;&gt;" ",A50=" ",C50=" "),SUM($V$21:$V49)-SUM($Y$20:$Y48),IF(AND(C49=" ",C50=" ",A50=" ",C48&lt;&gt;" "),SUM($V$21:$V48)," ")))</f>
        <v xml:space="preserve"> </v>
      </c>
      <c r="Z49" s="81" t="str">
        <f>IF(AND(C49&lt;&gt;" ",A50&lt;&gt;" ",C50&lt;&gt;" "),SUM($X$21:$X49)-SUM($Z$20:$Z48),IF(AND(C49&lt;&gt;" ",A50=" ",C50=" "),SUM($X$21:$X49)-SUM($Z$20:$Z48),IF(AND(C49=" ",C50=" ",A50=" ",C48&lt;&gt;" "),SUM($X$21:$X48)," ")))</f>
        <v xml:space="preserve"> </v>
      </c>
      <c r="AC49" s="70"/>
      <c r="AD49" s="70" t="str">
        <f t="shared" si="7"/>
        <v>NEW 34/100000043905</v>
      </c>
    </row>
    <row r="50" spans="1:30" ht="60" customHeight="1">
      <c r="A50" s="40" t="s">
        <v>34</v>
      </c>
      <c r="B50" s="59" t="s">
        <v>2</v>
      </c>
      <c r="C50" s="41">
        <v>100000045605</v>
      </c>
      <c r="D50" s="41">
        <v>663963456057</v>
      </c>
      <c r="E50" s="42" t="s">
        <v>76</v>
      </c>
      <c r="F50" s="15"/>
      <c r="G50" s="43" t="s">
        <v>38</v>
      </c>
      <c r="H50" s="43">
        <v>3</v>
      </c>
      <c r="I50" s="28">
        <v>0</v>
      </c>
      <c r="J50" s="66">
        <v>0</v>
      </c>
      <c r="K50" s="66">
        <v>0</v>
      </c>
      <c r="L50" s="66">
        <v>0</v>
      </c>
      <c r="M50" s="66">
        <v>0</v>
      </c>
      <c r="N50" s="66">
        <v>0</v>
      </c>
      <c r="O50" s="66">
        <v>0</v>
      </c>
      <c r="P50" s="66">
        <v>0</v>
      </c>
      <c r="Q50" s="66">
        <v>0</v>
      </c>
      <c r="R50" s="66">
        <v>0</v>
      </c>
      <c r="S50" s="66">
        <v>0</v>
      </c>
      <c r="T50" s="66">
        <v>0</v>
      </c>
      <c r="U50" s="66">
        <v>0</v>
      </c>
      <c r="V50" s="67">
        <f t="shared" si="8"/>
        <v>0</v>
      </c>
      <c r="W50" s="78" t="str">
        <f>IFERROR(IF(VLOOKUP(#REF!,'Customer Name'!$B$6:$E$99,4,0)=1,VLOOKUP($C50,#REF!,HLOOKUP(#REF!,#REF!,2,0),0)," ")," ")</f>
        <v xml:space="preserve"> </v>
      </c>
      <c r="X50" s="79" t="str">
        <f t="shared" si="6"/>
        <v xml:space="preserve"> </v>
      </c>
      <c r="Y50" s="80">
        <f>IF(AND(C50&lt;&gt;" ",A51&lt;&gt;" ",C51&lt;&gt;" "),SUM($V$21:$V50)-SUM($Y$20:$Y49),IF(AND(C50&lt;&gt;" ",A51=" ",C51=" "),SUM($V$21:$V50)-SUM($Y$20:$Y49),IF(AND(C50=" ",C51=" ",A51=" ",C49&lt;&gt;" "),SUM($V$21:$V49)," ")))</f>
        <v>0</v>
      </c>
      <c r="Z50" s="81">
        <f>IF(AND(C50&lt;&gt;" ",A51&lt;&gt;" ",C51&lt;&gt;" "),SUM($X$21:$X50)-SUM($Z$20:$Z49),IF(AND(C50&lt;&gt;" ",A51=" ",C51=" "),SUM($X$21:$X50)-SUM($Z$20:$Z49),IF(AND(C50=" ",C51=" ",A51=" ",C49&lt;&gt;" "),SUM($X$21:$X49)," ")))</f>
        <v>0</v>
      </c>
      <c r="AC50" s="70"/>
      <c r="AD50" s="70" t="str">
        <f t="shared" si="7"/>
        <v>NEW 34/100000045605</v>
      </c>
    </row>
    <row r="51" spans="1:30" ht="60" customHeight="1">
      <c r="A51" s="40" t="s">
        <v>34</v>
      </c>
      <c r="B51" s="59" t="s">
        <v>34</v>
      </c>
      <c r="C51" s="41" t="s">
        <v>34</v>
      </c>
      <c r="D51" s="41" t="s">
        <v>34</v>
      </c>
      <c r="E51" s="42" t="s">
        <v>34</v>
      </c>
      <c r="F51" s="15"/>
      <c r="G51" s="43" t="s">
        <v>34</v>
      </c>
      <c r="H51" s="43" t="s">
        <v>34</v>
      </c>
      <c r="I51" s="28" t="s">
        <v>34</v>
      </c>
      <c r="J51" s="66">
        <v>0</v>
      </c>
      <c r="K51" s="66">
        <v>0</v>
      </c>
      <c r="L51" s="66">
        <v>0</v>
      </c>
      <c r="M51" s="66">
        <v>0</v>
      </c>
      <c r="N51" s="66">
        <v>0</v>
      </c>
      <c r="O51" s="66">
        <v>0</v>
      </c>
      <c r="P51" s="66">
        <v>0</v>
      </c>
      <c r="Q51" s="66">
        <v>0</v>
      </c>
      <c r="R51" s="66">
        <v>0</v>
      </c>
      <c r="S51" s="66">
        <v>0</v>
      </c>
      <c r="T51" s="66">
        <v>0</v>
      </c>
      <c r="U51" s="66">
        <v>0</v>
      </c>
      <c r="V51" s="67">
        <f t="shared" si="8"/>
        <v>0</v>
      </c>
      <c r="W51" s="78" t="str">
        <f>IFERROR(IF(VLOOKUP(#REF!,'Customer Name'!$B$6:$E$99,4,0)=1,VLOOKUP($C51,#REF!,HLOOKUP(#REF!,#REF!,2,0),0)," ")," ")</f>
        <v xml:space="preserve"> </v>
      </c>
      <c r="X51" s="79" t="str">
        <f t="shared" si="6"/>
        <v>TOTAL</v>
      </c>
      <c r="Y51" s="80">
        <f>IF(AND(C51&lt;&gt;" ",A52&lt;&gt;" ",C52&lt;&gt;" "),SUM($V$21:$V51)-SUM($Y$20:$Y50),IF(AND(C51&lt;&gt;" ",A52=" ",C52=" "),SUM($V$21:$V51)-SUM($Y$20:$Y50),IF(AND(C51=" ",C52=" ",A52=" ",C50&lt;&gt;" "),SUM($V$21:$V50)," ")))</f>
        <v>0</v>
      </c>
      <c r="Z51" s="81">
        <f>IF(AND(C51&lt;&gt;" ",A52&lt;&gt;" ",C52&lt;&gt;" "),SUM($X$21:$X51)-SUM($Z$20:$Z50),IF(AND(C51&lt;&gt;" ",A52=" ",C52=" "),SUM($X$21:$X51)-SUM($Z$20:$Z50),IF(AND(C51=" ",C52=" ",A52=" ",C50&lt;&gt;" "),SUM($X$21:$X50)," ")))</f>
        <v>0</v>
      </c>
      <c r="AC51" s="70"/>
      <c r="AD51" s="70" t="str">
        <f t="shared" si="7"/>
        <v xml:space="preserve"> </v>
      </c>
    </row>
    <row r="52" spans="1:30" ht="60" customHeight="1">
      <c r="A52" s="40" t="s">
        <v>34</v>
      </c>
      <c r="B52" s="59" t="s">
        <v>34</v>
      </c>
      <c r="C52" s="41" t="s">
        <v>34</v>
      </c>
      <c r="D52" s="41" t="s">
        <v>34</v>
      </c>
      <c r="E52" s="42" t="s">
        <v>34</v>
      </c>
      <c r="F52" s="15"/>
      <c r="G52" s="43" t="s">
        <v>34</v>
      </c>
      <c r="H52" s="43" t="s">
        <v>34</v>
      </c>
      <c r="I52" s="28" t="s">
        <v>34</v>
      </c>
      <c r="J52" s="66">
        <v>0</v>
      </c>
      <c r="K52" s="66">
        <v>0</v>
      </c>
      <c r="L52" s="66">
        <v>0</v>
      </c>
      <c r="M52" s="66">
        <v>0</v>
      </c>
      <c r="N52" s="66">
        <v>0</v>
      </c>
      <c r="O52" s="66">
        <v>0</v>
      </c>
      <c r="P52" s="66">
        <v>0</v>
      </c>
      <c r="Q52" s="66">
        <v>0</v>
      </c>
      <c r="R52" s="66">
        <v>0</v>
      </c>
      <c r="S52" s="66">
        <v>0</v>
      </c>
      <c r="T52" s="66">
        <v>0</v>
      </c>
      <c r="U52" s="66">
        <v>0</v>
      </c>
      <c r="V52" s="67">
        <f t="shared" si="8"/>
        <v>0</v>
      </c>
      <c r="W52" s="78" t="str">
        <f>IFERROR(IF(VLOOKUP(#REF!,'Customer Name'!$B$6:$E$99,4,0)=1,VLOOKUP($C52,#REF!,HLOOKUP(#REF!,#REF!,2,0),0)," ")," ")</f>
        <v xml:space="preserve"> </v>
      </c>
      <c r="X52" s="79" t="str">
        <f t="shared" si="6"/>
        <v xml:space="preserve"> </v>
      </c>
      <c r="Y52" s="80" t="str">
        <f>IF(AND(C52&lt;&gt;" ",A53&lt;&gt;" ",C53&lt;&gt;" "),SUM($V$21:$V52)-SUM($Y$20:$Y51),IF(AND(C52&lt;&gt;" ",A53=" ",C53=" "),SUM($V$21:$V52)-SUM($Y$20:$Y51),IF(AND(C52=" ",C53=" ",A53=" ",C51&lt;&gt;" "),SUM($V$21:$V51)," ")))</f>
        <v xml:space="preserve"> </v>
      </c>
      <c r="Z52" s="81" t="str">
        <f>IF(AND(C52&lt;&gt;" ",A53&lt;&gt;" ",C53&lt;&gt;" "),SUM($X$21:$X52)-SUM($Z$20:$Z51),IF(AND(C52&lt;&gt;" ",A53=" ",C53=" "),SUM($X$21:$X52)-SUM($Z$20:$Z51),IF(AND(C52=" ",C53=" ",A53=" ",C51&lt;&gt;" "),SUM($X$21:$X51)," ")))</f>
        <v xml:space="preserve"> </v>
      </c>
      <c r="AC52" s="70"/>
      <c r="AD52" s="70" t="str">
        <f t="shared" si="7"/>
        <v xml:space="preserve"> </v>
      </c>
    </row>
    <row r="53" spans="1:30" ht="60" customHeight="1">
      <c r="A53" s="40" t="s">
        <v>34</v>
      </c>
      <c r="B53" s="59" t="s">
        <v>34</v>
      </c>
      <c r="C53" s="41" t="s">
        <v>34</v>
      </c>
      <c r="D53" s="41" t="s">
        <v>34</v>
      </c>
      <c r="E53" s="42" t="s">
        <v>34</v>
      </c>
      <c r="F53" s="15"/>
      <c r="G53" s="43" t="s">
        <v>34</v>
      </c>
      <c r="H53" s="43" t="s">
        <v>34</v>
      </c>
      <c r="I53" s="28" t="s">
        <v>34</v>
      </c>
      <c r="J53" s="66">
        <v>0</v>
      </c>
      <c r="K53" s="66">
        <v>0</v>
      </c>
      <c r="L53" s="66">
        <v>0</v>
      </c>
      <c r="M53" s="66">
        <v>0</v>
      </c>
      <c r="N53" s="66">
        <v>0</v>
      </c>
      <c r="O53" s="66">
        <v>0</v>
      </c>
      <c r="P53" s="66">
        <v>0</v>
      </c>
      <c r="Q53" s="66">
        <v>0</v>
      </c>
      <c r="R53" s="66">
        <v>0</v>
      </c>
      <c r="S53" s="66">
        <v>0</v>
      </c>
      <c r="T53" s="66">
        <v>0</v>
      </c>
      <c r="U53" s="66">
        <v>0</v>
      </c>
      <c r="V53" s="67">
        <f t="shared" si="8"/>
        <v>0</v>
      </c>
      <c r="W53" s="78" t="str">
        <f>IFERROR(IF(VLOOKUP(#REF!,'Customer Name'!$B$6:$E$99,4,0)=1,VLOOKUP($C53,#REF!,HLOOKUP(#REF!,#REF!,2,0),0)," ")," ")</f>
        <v xml:space="preserve"> </v>
      </c>
      <c r="X53" s="79" t="str">
        <f t="shared" si="6"/>
        <v xml:space="preserve"> </v>
      </c>
      <c r="Y53" s="80" t="str">
        <f>IF(AND(C53&lt;&gt;" ",A54&lt;&gt;" ",C54&lt;&gt;" "),SUM($V$21:$V53)-SUM($Y$20:$Y52),IF(AND(C53&lt;&gt;" ",A54=" ",C54=" "),SUM($V$21:$V53)-SUM($Y$20:$Y52),IF(AND(C53=" ",C54=" ",A54=" ",C52&lt;&gt;" "),SUM($V$21:$V52)," ")))</f>
        <v xml:space="preserve"> </v>
      </c>
      <c r="Z53" s="81" t="str">
        <f>IF(AND(C53&lt;&gt;" ",A54&lt;&gt;" ",C54&lt;&gt;" "),SUM($X$21:$X53)-SUM($Z$20:$Z52),IF(AND(C53&lt;&gt;" ",A54=" ",C54=" "),SUM($X$21:$X53)-SUM($Z$20:$Z52),IF(AND(C53=" ",C54=" ",A54=" ",C52&lt;&gt;" "),SUM($X$21:$X52)," ")))</f>
        <v xml:space="preserve"> </v>
      </c>
      <c r="AC53" s="70"/>
      <c r="AD53" s="70" t="str">
        <f t="shared" si="7"/>
        <v xml:space="preserve"> </v>
      </c>
    </row>
    <row r="54" spans="1:30" ht="60" customHeight="1">
      <c r="A54" s="40" t="s">
        <v>34</v>
      </c>
      <c r="B54" s="59" t="s">
        <v>34</v>
      </c>
      <c r="C54" s="41" t="s">
        <v>34</v>
      </c>
      <c r="D54" s="41" t="s">
        <v>34</v>
      </c>
      <c r="E54" s="42" t="s">
        <v>34</v>
      </c>
      <c r="F54" s="15"/>
      <c r="G54" s="43" t="s">
        <v>34</v>
      </c>
      <c r="H54" s="43" t="s">
        <v>34</v>
      </c>
      <c r="I54" s="28" t="s">
        <v>34</v>
      </c>
      <c r="J54" s="66">
        <v>0</v>
      </c>
      <c r="K54" s="66">
        <v>0</v>
      </c>
      <c r="L54" s="66">
        <v>0</v>
      </c>
      <c r="M54" s="66">
        <v>0</v>
      </c>
      <c r="N54" s="66">
        <v>0</v>
      </c>
      <c r="O54" s="66">
        <v>0</v>
      </c>
      <c r="P54" s="66">
        <v>0</v>
      </c>
      <c r="Q54" s="66">
        <v>0</v>
      </c>
      <c r="R54" s="66">
        <v>0</v>
      </c>
      <c r="S54" s="66">
        <v>0</v>
      </c>
      <c r="T54" s="66">
        <v>0</v>
      </c>
      <c r="U54" s="66">
        <v>0</v>
      </c>
      <c r="V54" s="67">
        <f t="shared" si="8"/>
        <v>0</v>
      </c>
      <c r="W54" s="78" t="str">
        <f>IFERROR(IF(VLOOKUP(#REF!,'Customer Name'!$B$6:$E$99,4,0)=1,VLOOKUP($C54,#REF!,HLOOKUP(#REF!,#REF!,2,0),0)," ")," ")</f>
        <v xml:space="preserve"> </v>
      </c>
      <c r="X54" s="79" t="str">
        <f t="shared" si="6"/>
        <v xml:space="preserve"> </v>
      </c>
      <c r="Y54" s="80" t="str">
        <f>IF(AND(C54&lt;&gt;" ",A55&lt;&gt;" ",C55&lt;&gt;" "),SUM($V$21:$V54)-SUM($Y$20:$Y53),IF(AND(C54&lt;&gt;" ",A55=" ",C55=" "),SUM($V$21:$V54)-SUM($Y$20:$Y53),IF(AND(C54=" ",C55=" ",A55=" ",C53&lt;&gt;" "),SUM($V$21:$V53)," ")))</f>
        <v xml:space="preserve"> </v>
      </c>
      <c r="Z54" s="81" t="str">
        <f>IF(AND(C54&lt;&gt;" ",A55&lt;&gt;" ",C55&lt;&gt;" "),SUM($X$21:$X54)-SUM($Z$20:$Z53),IF(AND(C54&lt;&gt;" ",A55=" ",C55=" "),SUM($X$21:$X54)-SUM($Z$20:$Z53),IF(AND(C54=" ",C55=" ",A55=" ",C53&lt;&gt;" "),SUM($X$21:$X53)," ")))</f>
        <v xml:space="preserve"> </v>
      </c>
      <c r="AC54" s="70"/>
      <c r="AD54" s="70" t="str">
        <f t="shared" si="7"/>
        <v xml:space="preserve"> </v>
      </c>
    </row>
    <row r="55" spans="1:30" ht="60" customHeight="1">
      <c r="A55" s="40" t="s">
        <v>34</v>
      </c>
      <c r="B55" s="59" t="s">
        <v>34</v>
      </c>
      <c r="C55" s="41" t="s">
        <v>34</v>
      </c>
      <c r="D55" s="41" t="s">
        <v>34</v>
      </c>
      <c r="E55" s="42" t="s">
        <v>34</v>
      </c>
      <c r="F55" s="15"/>
      <c r="G55" s="43" t="s">
        <v>34</v>
      </c>
      <c r="H55" s="43" t="s">
        <v>34</v>
      </c>
      <c r="I55" s="28" t="s">
        <v>34</v>
      </c>
      <c r="J55" s="66">
        <v>0</v>
      </c>
      <c r="K55" s="66">
        <v>0</v>
      </c>
      <c r="L55" s="66">
        <v>0</v>
      </c>
      <c r="M55" s="66">
        <v>0</v>
      </c>
      <c r="N55" s="66">
        <v>0</v>
      </c>
      <c r="O55" s="66">
        <v>0</v>
      </c>
      <c r="P55" s="66">
        <v>0</v>
      </c>
      <c r="Q55" s="66">
        <v>0</v>
      </c>
      <c r="R55" s="66">
        <v>0</v>
      </c>
      <c r="S55" s="66">
        <v>0</v>
      </c>
      <c r="T55" s="66">
        <v>0</v>
      </c>
      <c r="U55" s="66">
        <v>0</v>
      </c>
      <c r="V55" s="67">
        <f t="shared" si="8"/>
        <v>0</v>
      </c>
      <c r="W55" s="78" t="str">
        <f>IFERROR(IF(VLOOKUP(#REF!,'Customer Name'!$B$6:$E$99,4,0)=1,VLOOKUP($C55,#REF!,HLOOKUP(#REF!,#REF!,2,0),0)," ")," ")</f>
        <v xml:space="preserve"> </v>
      </c>
      <c r="X55" s="79" t="str">
        <f t="shared" si="6"/>
        <v xml:space="preserve"> </v>
      </c>
      <c r="Y55" s="80" t="str">
        <f>IF(AND(C55&lt;&gt;" ",A56&lt;&gt;" ",C56&lt;&gt;" "),SUM($V$21:$V55)-SUM($Y$20:$Y54),IF(AND(C55&lt;&gt;" ",A56=" ",C56=" "),SUM($V$21:$V55)-SUM($Y$20:$Y54),IF(AND(C55=" ",C56=" ",A56=" ",C54&lt;&gt;" "),SUM($V$21:$V54)," ")))</f>
        <v xml:space="preserve"> </v>
      </c>
      <c r="Z55" s="81" t="str">
        <f>IF(AND(C55&lt;&gt;" ",A56&lt;&gt;" ",C56&lt;&gt;" "),SUM($X$21:$X55)-SUM($Z$20:$Z54),IF(AND(C55&lt;&gt;" ",A56=" ",C56=" "),SUM($X$21:$X55)-SUM($Z$20:$Z54),IF(AND(C55=" ",C56=" ",A56=" ",C54&lt;&gt;" "),SUM($X$21:$X54)," ")))</f>
        <v xml:space="preserve"> </v>
      </c>
      <c r="AC55" s="70"/>
      <c r="AD55" s="70" t="str">
        <f t="shared" si="7"/>
        <v xml:space="preserve"> </v>
      </c>
    </row>
    <row r="56" spans="1:30" ht="60" customHeight="1">
      <c r="A56" s="40" t="s">
        <v>34</v>
      </c>
      <c r="B56" s="59" t="s">
        <v>34</v>
      </c>
      <c r="C56" s="41" t="s">
        <v>34</v>
      </c>
      <c r="D56" s="41" t="s">
        <v>34</v>
      </c>
      <c r="E56" s="42" t="s">
        <v>34</v>
      </c>
      <c r="F56" s="15"/>
      <c r="G56" s="43" t="s">
        <v>34</v>
      </c>
      <c r="H56" s="43" t="s">
        <v>34</v>
      </c>
      <c r="I56" s="28" t="s">
        <v>34</v>
      </c>
      <c r="J56" s="66">
        <v>0</v>
      </c>
      <c r="K56" s="66">
        <v>0</v>
      </c>
      <c r="L56" s="66">
        <v>0</v>
      </c>
      <c r="M56" s="66">
        <v>0</v>
      </c>
      <c r="N56" s="66">
        <v>0</v>
      </c>
      <c r="O56" s="66">
        <v>0</v>
      </c>
      <c r="P56" s="66">
        <v>0</v>
      </c>
      <c r="Q56" s="66">
        <v>0</v>
      </c>
      <c r="R56" s="66">
        <v>0</v>
      </c>
      <c r="S56" s="66">
        <v>0</v>
      </c>
      <c r="T56" s="66">
        <v>0</v>
      </c>
      <c r="U56" s="66">
        <v>0</v>
      </c>
      <c r="V56" s="67">
        <f t="shared" si="8"/>
        <v>0</v>
      </c>
      <c r="W56" s="78" t="str">
        <f>IFERROR(IF(VLOOKUP(#REF!,'Customer Name'!$B$6:$E$99,4,0)=1,VLOOKUP($C56,#REF!,HLOOKUP(#REF!,#REF!,2,0),0)," ")," ")</f>
        <v xml:space="preserve"> </v>
      </c>
      <c r="X56" s="79" t="str">
        <f t="shared" si="6"/>
        <v xml:space="preserve"> </v>
      </c>
      <c r="Y56" s="80" t="str">
        <f>IF(AND(C56&lt;&gt;" ",A57&lt;&gt;" ",C57&lt;&gt;" "),SUM($V$21:$V56)-SUM($Y$20:$Y55),IF(AND(C56&lt;&gt;" ",A57=" ",C57=" "),SUM($V$21:$V56)-SUM($Y$20:$Y55),IF(AND(C56=" ",C57=" ",A57=" ",C55&lt;&gt;" "),SUM($V$21:$V55)," ")))</f>
        <v xml:space="preserve"> </v>
      </c>
      <c r="Z56" s="81" t="str">
        <f>IF(AND(C56&lt;&gt;" ",A57&lt;&gt;" ",C57&lt;&gt;" "),SUM($X$21:$X56)-SUM($Z$20:$Z55),IF(AND(C56&lt;&gt;" ",A57=" ",C57=" "),SUM($X$21:$X56)-SUM($Z$20:$Z55),IF(AND(C56=" ",C57=" ",A57=" ",C55&lt;&gt;" "),SUM($X$21:$X55)," ")))</f>
        <v xml:space="preserve"> </v>
      </c>
      <c r="AC56" s="70"/>
      <c r="AD56" s="70" t="str">
        <f t="shared" si="7"/>
        <v xml:space="preserve"> </v>
      </c>
    </row>
    <row r="57" spans="1:30" ht="60" customHeight="1">
      <c r="A57" s="40" t="s">
        <v>34</v>
      </c>
      <c r="B57" s="59" t="s">
        <v>34</v>
      </c>
      <c r="C57" s="41" t="s">
        <v>34</v>
      </c>
      <c r="D57" s="41" t="s">
        <v>34</v>
      </c>
      <c r="E57" s="42" t="s">
        <v>34</v>
      </c>
      <c r="F57" s="15"/>
      <c r="G57" s="43" t="s">
        <v>34</v>
      </c>
      <c r="H57" s="43" t="s">
        <v>34</v>
      </c>
      <c r="I57" s="28" t="s">
        <v>34</v>
      </c>
      <c r="J57" s="66">
        <v>0</v>
      </c>
      <c r="K57" s="66">
        <v>0</v>
      </c>
      <c r="L57" s="66">
        <v>0</v>
      </c>
      <c r="M57" s="66">
        <v>0</v>
      </c>
      <c r="N57" s="66">
        <v>0</v>
      </c>
      <c r="O57" s="66">
        <v>0</v>
      </c>
      <c r="P57" s="66">
        <v>0</v>
      </c>
      <c r="Q57" s="66">
        <v>0</v>
      </c>
      <c r="R57" s="66">
        <v>0</v>
      </c>
      <c r="S57" s="66">
        <v>0</v>
      </c>
      <c r="T57" s="66">
        <v>0</v>
      </c>
      <c r="U57" s="66">
        <v>0</v>
      </c>
      <c r="V57" s="67">
        <f t="shared" si="8"/>
        <v>0</v>
      </c>
      <c r="W57" s="78" t="str">
        <f>IFERROR(IF(VLOOKUP(#REF!,'Customer Name'!$B$6:$E$99,4,0)=1,VLOOKUP($C57,#REF!,HLOOKUP(#REF!,#REF!,2,0),0)," ")," ")</f>
        <v xml:space="preserve"> </v>
      </c>
      <c r="X57" s="79" t="str">
        <f t="shared" si="6"/>
        <v xml:space="preserve"> </v>
      </c>
      <c r="Y57" s="80" t="str">
        <f>IF(AND(C57&lt;&gt;" ",A58&lt;&gt;" ",C58&lt;&gt;" "),SUM($V$21:$V57)-SUM($Y$20:$Y56),IF(AND(C57&lt;&gt;" ",A58=" ",C58=" "),SUM($V$21:$V57)-SUM($Y$20:$Y56),IF(AND(C57=" ",C58=" ",A58=" ",C56&lt;&gt;" "),SUM($V$21:$V56)," ")))</f>
        <v xml:space="preserve"> </v>
      </c>
      <c r="Z57" s="81" t="str">
        <f>IF(AND(C57&lt;&gt;" ",A58&lt;&gt;" ",C58&lt;&gt;" "),SUM($X$21:$X57)-SUM($Z$20:$Z56),IF(AND(C57&lt;&gt;" ",A58=" ",C58=" "),SUM($X$21:$X57)-SUM($Z$20:$Z56),IF(AND(C57=" ",C58=" ",A58=" ",C56&lt;&gt;" "),SUM($X$21:$X56)," ")))</f>
        <v xml:space="preserve"> </v>
      </c>
      <c r="AC57" s="70"/>
      <c r="AD57" s="70" t="str">
        <f t="shared" si="7"/>
        <v xml:space="preserve"> </v>
      </c>
    </row>
    <row r="58" spans="1:30" ht="60" customHeight="1">
      <c r="A58" s="40" t="s">
        <v>34</v>
      </c>
      <c r="B58" s="59" t="s">
        <v>34</v>
      </c>
      <c r="C58" s="41" t="s">
        <v>34</v>
      </c>
      <c r="D58" s="41" t="s">
        <v>34</v>
      </c>
      <c r="E58" s="42" t="s">
        <v>34</v>
      </c>
      <c r="F58" s="15"/>
      <c r="G58" s="43" t="s">
        <v>34</v>
      </c>
      <c r="H58" s="43" t="s">
        <v>34</v>
      </c>
      <c r="I58" s="28" t="s">
        <v>34</v>
      </c>
      <c r="J58" s="66">
        <v>0</v>
      </c>
      <c r="K58" s="66">
        <v>0</v>
      </c>
      <c r="L58" s="66">
        <v>0</v>
      </c>
      <c r="M58" s="66">
        <v>0</v>
      </c>
      <c r="N58" s="66">
        <v>0</v>
      </c>
      <c r="O58" s="66">
        <v>0</v>
      </c>
      <c r="P58" s="66">
        <v>0</v>
      </c>
      <c r="Q58" s="66">
        <v>0</v>
      </c>
      <c r="R58" s="66">
        <v>0</v>
      </c>
      <c r="S58" s="66">
        <v>0</v>
      </c>
      <c r="T58" s="66">
        <v>0</v>
      </c>
      <c r="U58" s="66">
        <v>0</v>
      </c>
      <c r="V58" s="67">
        <f t="shared" si="8"/>
        <v>0</v>
      </c>
      <c r="W58" s="78" t="str">
        <f>IFERROR(IF(VLOOKUP(#REF!,'Customer Name'!$B$6:$E$99,4,0)=1,VLOOKUP($C58,#REF!,HLOOKUP(#REF!,#REF!,2,0),0)," ")," ")</f>
        <v xml:space="preserve"> </v>
      </c>
      <c r="X58" s="79" t="str">
        <f t="shared" si="6"/>
        <v xml:space="preserve"> </v>
      </c>
      <c r="Y58" s="80" t="str">
        <f>IF(AND(C58&lt;&gt;" ",A59&lt;&gt;" ",C59&lt;&gt;" "),SUM($V$21:$V58)-SUM($Y$20:$Y57),IF(AND(C58&lt;&gt;" ",A59=" ",C59=" "),SUM($V$21:$V58)-SUM($Y$20:$Y57),IF(AND(C58=" ",C59=" ",A59=" ",C57&lt;&gt;" "),SUM($V$21:$V57)," ")))</f>
        <v xml:space="preserve"> </v>
      </c>
      <c r="Z58" s="81" t="str">
        <f>IF(AND(C58&lt;&gt;" ",A59&lt;&gt;" ",C59&lt;&gt;" "),SUM($X$21:$X58)-SUM($Z$20:$Z57),IF(AND(C58&lt;&gt;" ",A59=" ",C59=" "),SUM($X$21:$X58)-SUM($Z$20:$Z57),IF(AND(C58=" ",C59=" ",A59=" ",C57&lt;&gt;" "),SUM($X$21:$X57)," ")))</f>
        <v xml:space="preserve"> </v>
      </c>
      <c r="AC58" s="70"/>
      <c r="AD58" s="70" t="str">
        <f t="shared" si="7"/>
        <v xml:space="preserve"> </v>
      </c>
    </row>
    <row r="59" spans="1:30" ht="60" customHeight="1">
      <c r="A59" s="40" t="s">
        <v>34</v>
      </c>
      <c r="B59" s="59" t="s">
        <v>34</v>
      </c>
      <c r="C59" s="41" t="s">
        <v>34</v>
      </c>
      <c r="D59" s="41" t="s">
        <v>34</v>
      </c>
      <c r="E59" s="42" t="s">
        <v>34</v>
      </c>
      <c r="F59" s="15"/>
      <c r="G59" s="43" t="s">
        <v>34</v>
      </c>
      <c r="H59" s="43" t="s">
        <v>34</v>
      </c>
      <c r="I59" s="28" t="s">
        <v>34</v>
      </c>
      <c r="J59" s="66">
        <v>0</v>
      </c>
      <c r="K59" s="66">
        <v>0</v>
      </c>
      <c r="L59" s="66">
        <v>0</v>
      </c>
      <c r="M59" s="66">
        <v>0</v>
      </c>
      <c r="N59" s="66">
        <v>0</v>
      </c>
      <c r="O59" s="66">
        <v>0</v>
      </c>
      <c r="P59" s="66">
        <v>0</v>
      </c>
      <c r="Q59" s="66">
        <v>0</v>
      </c>
      <c r="R59" s="66">
        <v>0</v>
      </c>
      <c r="S59" s="66">
        <v>0</v>
      </c>
      <c r="T59" s="66">
        <v>0</v>
      </c>
      <c r="U59" s="66">
        <v>0</v>
      </c>
      <c r="V59" s="67">
        <f t="shared" si="8"/>
        <v>0</v>
      </c>
      <c r="W59" s="78" t="str">
        <f>IFERROR(IF(VLOOKUP(#REF!,'Customer Name'!$B$6:$E$99,4,0)=1,VLOOKUP($C59,#REF!,HLOOKUP(#REF!,#REF!,2,0),0)," ")," ")</f>
        <v xml:space="preserve"> </v>
      </c>
      <c r="X59" s="79" t="str">
        <f t="shared" si="6"/>
        <v xml:space="preserve"> </v>
      </c>
      <c r="Y59" s="80" t="str">
        <f>IF(AND(C59&lt;&gt;" ",A60&lt;&gt;" ",C60&lt;&gt;" "),SUM($V$21:$V59)-SUM($Y$20:$Y58),IF(AND(C59&lt;&gt;" ",A60=" ",C60=" "),SUM($V$21:$V59)-SUM($Y$20:$Y58),IF(AND(C59=" ",C60=" ",A60=" ",C58&lt;&gt;" "),SUM($V$21:$V58)," ")))</f>
        <v xml:space="preserve"> </v>
      </c>
      <c r="Z59" s="81" t="str">
        <f>IF(AND(C59&lt;&gt;" ",A60&lt;&gt;" ",C60&lt;&gt;" "),SUM($X$21:$X59)-SUM($Z$20:$Z58),IF(AND(C59&lt;&gt;" ",A60=" ",C60=" "),SUM($X$21:$X59)-SUM($Z$20:$Z58),IF(AND(C59=" ",C60=" ",A60=" ",C58&lt;&gt;" "),SUM($X$21:$X58)," ")))</f>
        <v xml:space="preserve"> </v>
      </c>
      <c r="AC59" s="70"/>
      <c r="AD59" s="70" t="str">
        <f t="shared" si="7"/>
        <v xml:space="preserve"> </v>
      </c>
    </row>
    <row r="60" spans="1:30" ht="60" customHeight="1">
      <c r="A60" s="40" t="s">
        <v>34</v>
      </c>
      <c r="B60" s="59" t="s">
        <v>34</v>
      </c>
      <c r="C60" s="41" t="s">
        <v>34</v>
      </c>
      <c r="D60" s="41" t="s">
        <v>34</v>
      </c>
      <c r="E60" s="42" t="s">
        <v>34</v>
      </c>
      <c r="F60" s="15"/>
      <c r="G60" s="43" t="s">
        <v>34</v>
      </c>
      <c r="H60" s="43" t="s">
        <v>34</v>
      </c>
      <c r="I60" s="28" t="s">
        <v>34</v>
      </c>
      <c r="J60" s="66">
        <v>0</v>
      </c>
      <c r="K60" s="66">
        <v>0</v>
      </c>
      <c r="L60" s="66">
        <v>0</v>
      </c>
      <c r="M60" s="66">
        <v>0</v>
      </c>
      <c r="N60" s="66">
        <v>0</v>
      </c>
      <c r="O60" s="66">
        <v>0</v>
      </c>
      <c r="P60" s="66">
        <v>0</v>
      </c>
      <c r="Q60" s="66">
        <v>0</v>
      </c>
      <c r="R60" s="66">
        <v>0</v>
      </c>
      <c r="S60" s="66">
        <v>0</v>
      </c>
      <c r="T60" s="66">
        <v>0</v>
      </c>
      <c r="U60" s="66">
        <v>0</v>
      </c>
      <c r="V60" s="67">
        <f t="shared" si="8"/>
        <v>0</v>
      </c>
      <c r="W60" s="78" t="str">
        <f>IFERROR(IF(VLOOKUP(#REF!,'Customer Name'!$B$6:$E$99,4,0)=1,VLOOKUP($C60,#REF!,HLOOKUP(#REF!,#REF!,2,0),0)," ")," ")</f>
        <v xml:space="preserve"> </v>
      </c>
      <c r="X60" s="79" t="str">
        <f t="shared" si="6"/>
        <v xml:space="preserve"> </v>
      </c>
      <c r="Y60" s="80" t="str">
        <f>IF(AND(C60&lt;&gt;" ",A61&lt;&gt;" ",C61&lt;&gt;" "),SUM($V$21:$V60)-SUM($Y$20:$Y59),IF(AND(C60&lt;&gt;" ",A61=" ",C61=" "),SUM($V$21:$V60)-SUM($Y$20:$Y59),IF(AND(C60=" ",C61=" ",A61=" ",C59&lt;&gt;" "),SUM($V$21:$V59)," ")))</f>
        <v xml:space="preserve"> </v>
      </c>
      <c r="Z60" s="81" t="str">
        <f>IF(AND(C60&lt;&gt;" ",A61&lt;&gt;" ",C61&lt;&gt;" "),SUM($X$21:$X60)-SUM($Z$20:$Z59),IF(AND(C60&lt;&gt;" ",A61=" ",C61=" "),SUM($X$21:$X60)-SUM($Z$20:$Z59),IF(AND(C60=" ",C61=" ",A61=" ",C59&lt;&gt;" "),SUM($X$21:$X59)," ")))</f>
        <v xml:space="preserve"> </v>
      </c>
      <c r="AC60" s="70"/>
      <c r="AD60" s="70" t="str">
        <f t="shared" si="7"/>
        <v xml:space="preserve"> </v>
      </c>
    </row>
    <row r="61" spans="1:30" ht="60" customHeight="1">
      <c r="A61" s="40" t="s">
        <v>34</v>
      </c>
      <c r="B61" s="59" t="s">
        <v>34</v>
      </c>
      <c r="C61" s="41" t="s">
        <v>34</v>
      </c>
      <c r="D61" s="41" t="s">
        <v>34</v>
      </c>
      <c r="E61" s="42" t="s">
        <v>34</v>
      </c>
      <c r="F61" s="15"/>
      <c r="G61" s="43" t="s">
        <v>34</v>
      </c>
      <c r="H61" s="43" t="s">
        <v>34</v>
      </c>
      <c r="I61" s="28" t="s">
        <v>34</v>
      </c>
      <c r="J61" s="66">
        <v>0</v>
      </c>
      <c r="K61" s="66">
        <v>0</v>
      </c>
      <c r="L61" s="66">
        <v>0</v>
      </c>
      <c r="M61" s="66">
        <v>0</v>
      </c>
      <c r="N61" s="66">
        <v>0</v>
      </c>
      <c r="O61" s="66">
        <v>0</v>
      </c>
      <c r="P61" s="66">
        <v>0</v>
      </c>
      <c r="Q61" s="66">
        <v>0</v>
      </c>
      <c r="R61" s="66">
        <v>0</v>
      </c>
      <c r="S61" s="66">
        <v>0</v>
      </c>
      <c r="T61" s="66">
        <v>0</v>
      </c>
      <c r="U61" s="66">
        <v>0</v>
      </c>
      <c r="V61" s="67">
        <f t="shared" si="8"/>
        <v>0</v>
      </c>
      <c r="W61" s="78" t="str">
        <f>IFERROR(IF(VLOOKUP(#REF!,'Customer Name'!$B$6:$E$99,4,0)=1,VLOOKUP($C61,#REF!,HLOOKUP(#REF!,#REF!,2,0),0)," ")," ")</f>
        <v xml:space="preserve"> </v>
      </c>
      <c r="X61" s="79" t="str">
        <f t="shared" si="6"/>
        <v xml:space="preserve"> </v>
      </c>
      <c r="Y61" s="80" t="str">
        <f>IF(AND(C61&lt;&gt;" ",A62&lt;&gt;" ",C62&lt;&gt;" "),SUM($V$21:$V61)-SUM($Y$20:$Y60),IF(AND(C61&lt;&gt;" ",A62=" ",C62=" "),SUM($V$21:$V61)-SUM($Y$20:$Y60),IF(AND(C61=" ",C62=" ",A62=" ",C60&lt;&gt;" "),SUM($V$21:$V60)," ")))</f>
        <v xml:space="preserve"> </v>
      </c>
      <c r="Z61" s="81" t="str">
        <f>IF(AND(C61&lt;&gt;" ",A62&lt;&gt;" ",C62&lt;&gt;" "),SUM($X$21:$X61)-SUM($Z$20:$Z60),IF(AND(C61&lt;&gt;" ",A62=" ",C62=" "),SUM($X$21:$X61)-SUM($Z$20:$Z60),IF(AND(C61=" ",C62=" ",A62=" ",C60&lt;&gt;" "),SUM($X$21:$X60)," ")))</f>
        <v xml:space="preserve"> </v>
      </c>
      <c r="AC61" s="70"/>
      <c r="AD61" s="70" t="str">
        <f t="shared" si="7"/>
        <v xml:space="preserve"> </v>
      </c>
    </row>
    <row r="62" spans="1:30" ht="60" customHeight="1">
      <c r="A62" s="40" t="s">
        <v>34</v>
      </c>
      <c r="B62" s="59" t="s">
        <v>34</v>
      </c>
      <c r="C62" s="41" t="s">
        <v>34</v>
      </c>
      <c r="D62" s="41" t="s">
        <v>34</v>
      </c>
      <c r="E62" s="42" t="s">
        <v>34</v>
      </c>
      <c r="F62" s="15"/>
      <c r="G62" s="43" t="s">
        <v>34</v>
      </c>
      <c r="H62" s="43" t="s">
        <v>34</v>
      </c>
      <c r="I62" s="28" t="s">
        <v>34</v>
      </c>
      <c r="J62" s="66">
        <v>0</v>
      </c>
      <c r="K62" s="66">
        <v>0</v>
      </c>
      <c r="L62" s="66">
        <v>0</v>
      </c>
      <c r="M62" s="66">
        <v>0</v>
      </c>
      <c r="N62" s="66">
        <v>0</v>
      </c>
      <c r="O62" s="66">
        <v>0</v>
      </c>
      <c r="P62" s="66">
        <v>0</v>
      </c>
      <c r="Q62" s="66">
        <v>0</v>
      </c>
      <c r="R62" s="66">
        <v>0</v>
      </c>
      <c r="S62" s="66">
        <v>0</v>
      </c>
      <c r="T62" s="66">
        <v>0</v>
      </c>
      <c r="U62" s="66">
        <v>0</v>
      </c>
      <c r="V62" s="67">
        <f t="shared" si="8"/>
        <v>0</v>
      </c>
      <c r="W62" s="78" t="str">
        <f>IFERROR(IF(VLOOKUP(#REF!,'Customer Name'!$B$6:$E$99,4,0)=1,VLOOKUP($C62,#REF!,HLOOKUP(#REF!,#REF!,2,0),0)," ")," ")</f>
        <v xml:space="preserve"> </v>
      </c>
      <c r="X62" s="79" t="str">
        <f t="shared" si="6"/>
        <v xml:space="preserve"> </v>
      </c>
      <c r="Y62" s="80" t="str">
        <f>IF(AND(C62&lt;&gt;" ",A63&lt;&gt;" ",C63&lt;&gt;" "),SUM($V$21:$V62)-SUM($Y$20:$Y61),IF(AND(C62&lt;&gt;" ",A63=" ",C63=" "),SUM($V$21:$V62)-SUM($Y$20:$Y61),IF(AND(C62=" ",C63=" ",A63=" ",C61&lt;&gt;" "),SUM($V$21:$V61)," ")))</f>
        <v xml:space="preserve"> </v>
      </c>
      <c r="Z62" s="81" t="str">
        <f>IF(AND(C62&lt;&gt;" ",A63&lt;&gt;" ",C63&lt;&gt;" "),SUM($X$21:$X62)-SUM($Z$20:$Z61),IF(AND(C62&lt;&gt;" ",A63=" ",C63=" "),SUM($X$21:$X62)-SUM($Z$20:$Z61),IF(AND(C62=" ",C63=" ",A63=" ",C61&lt;&gt;" "),SUM($X$21:$X61)," ")))</f>
        <v xml:space="preserve"> </v>
      </c>
      <c r="AC62" s="70"/>
      <c r="AD62" s="70" t="str">
        <f t="shared" si="7"/>
        <v xml:space="preserve"> </v>
      </c>
    </row>
    <row r="63" spans="1:30" ht="60" customHeight="1">
      <c r="A63" s="40" t="s">
        <v>34</v>
      </c>
      <c r="B63" s="59" t="s">
        <v>34</v>
      </c>
      <c r="C63" s="41" t="s">
        <v>34</v>
      </c>
      <c r="D63" s="41" t="s">
        <v>34</v>
      </c>
      <c r="E63" s="42" t="s">
        <v>34</v>
      </c>
      <c r="F63" s="15"/>
      <c r="G63" s="43" t="s">
        <v>34</v>
      </c>
      <c r="H63" s="43" t="s">
        <v>34</v>
      </c>
      <c r="I63" s="28" t="s">
        <v>34</v>
      </c>
      <c r="J63" s="66">
        <v>0</v>
      </c>
      <c r="K63" s="66">
        <v>0</v>
      </c>
      <c r="L63" s="66">
        <v>0</v>
      </c>
      <c r="M63" s="66">
        <v>0</v>
      </c>
      <c r="N63" s="66">
        <v>0</v>
      </c>
      <c r="O63" s="66">
        <v>0</v>
      </c>
      <c r="P63" s="66">
        <v>0</v>
      </c>
      <c r="Q63" s="66">
        <v>0</v>
      </c>
      <c r="R63" s="66">
        <v>0</v>
      </c>
      <c r="S63" s="66">
        <v>0</v>
      </c>
      <c r="T63" s="66">
        <v>0</v>
      </c>
      <c r="U63" s="66">
        <v>0</v>
      </c>
      <c r="V63" s="67">
        <f t="shared" si="8"/>
        <v>0</v>
      </c>
      <c r="W63" s="78" t="str">
        <f>IFERROR(IF(VLOOKUP(#REF!,'Customer Name'!$B$6:$E$99,4,0)=1,VLOOKUP($C63,#REF!,HLOOKUP(#REF!,#REF!,2,0),0)," ")," ")</f>
        <v xml:space="preserve"> </v>
      </c>
      <c r="X63" s="79" t="str">
        <f t="shared" si="6"/>
        <v xml:space="preserve"> </v>
      </c>
      <c r="Y63" s="80" t="str">
        <f>IF(AND(C63&lt;&gt;" ",A64&lt;&gt;" ",C64&lt;&gt;" "),SUM($V$21:$V63)-SUM($Y$20:$Y62),IF(AND(C63&lt;&gt;" ",A64=" ",C64=" "),SUM($V$21:$V63)-SUM($Y$20:$Y62),IF(AND(C63=" ",C64=" ",A64=" ",C62&lt;&gt;" "),SUM($V$21:$V62)," ")))</f>
        <v xml:space="preserve"> </v>
      </c>
      <c r="Z63" s="81" t="str">
        <f>IF(AND(C63&lt;&gt;" ",A64&lt;&gt;" ",C64&lt;&gt;" "),SUM($X$21:$X63)-SUM($Z$20:$Z62),IF(AND(C63&lt;&gt;" ",A64=" ",C64=" "),SUM($X$21:$X63)-SUM($Z$20:$Z62),IF(AND(C63=" ",C64=" ",A64=" ",C62&lt;&gt;" "),SUM($X$21:$X62)," ")))</f>
        <v xml:space="preserve"> </v>
      </c>
      <c r="AC63" s="70"/>
      <c r="AD63" s="70" t="str">
        <f t="shared" si="7"/>
        <v xml:space="preserve"> </v>
      </c>
    </row>
    <row r="64" spans="1:30" ht="60" customHeight="1">
      <c r="A64" s="40" t="s">
        <v>34</v>
      </c>
      <c r="B64" s="59" t="s">
        <v>34</v>
      </c>
      <c r="C64" s="41" t="s">
        <v>34</v>
      </c>
      <c r="D64" s="41" t="s">
        <v>34</v>
      </c>
      <c r="E64" s="42" t="s">
        <v>34</v>
      </c>
      <c r="F64" s="15"/>
      <c r="G64" s="43" t="s">
        <v>34</v>
      </c>
      <c r="H64" s="43" t="s">
        <v>34</v>
      </c>
      <c r="I64" s="28" t="s">
        <v>34</v>
      </c>
      <c r="J64" s="66">
        <v>0</v>
      </c>
      <c r="K64" s="66">
        <v>0</v>
      </c>
      <c r="L64" s="66">
        <v>0</v>
      </c>
      <c r="M64" s="66">
        <v>0</v>
      </c>
      <c r="N64" s="66">
        <v>0</v>
      </c>
      <c r="O64" s="66">
        <v>0</v>
      </c>
      <c r="P64" s="66">
        <v>0</v>
      </c>
      <c r="Q64" s="66">
        <v>0</v>
      </c>
      <c r="R64" s="66">
        <v>0</v>
      </c>
      <c r="S64" s="66">
        <v>0</v>
      </c>
      <c r="T64" s="66">
        <v>0</v>
      </c>
      <c r="U64" s="66">
        <v>0</v>
      </c>
      <c r="V64" s="67">
        <f t="shared" si="8"/>
        <v>0</v>
      </c>
      <c r="W64" s="78" t="str">
        <f>IFERROR(IF(VLOOKUP(#REF!,'Customer Name'!$B$6:$E$99,4,0)=1,VLOOKUP($C64,#REF!,HLOOKUP(#REF!,#REF!,2,0),0)," ")," ")</f>
        <v xml:space="preserve"> </v>
      </c>
      <c r="X64" s="79" t="str">
        <f t="shared" si="6"/>
        <v xml:space="preserve"> </v>
      </c>
      <c r="Y64" s="80" t="str">
        <f>IF(AND(C64&lt;&gt;" ",A65&lt;&gt;" ",C65&lt;&gt;" "),SUM($V$21:$V64)-SUM($Y$20:$Y63),IF(AND(C64&lt;&gt;" ",A65=" ",C65=" "),SUM($V$21:$V64)-SUM($Y$20:$Y63),IF(AND(C64=" ",C65=" ",A65=" ",C63&lt;&gt;" "),SUM($V$21:$V63)," ")))</f>
        <v xml:space="preserve"> </v>
      </c>
      <c r="Z64" s="81" t="str">
        <f>IF(AND(C64&lt;&gt;" ",A65&lt;&gt;" ",C65&lt;&gt;" "),SUM($X$21:$X64)-SUM($Z$20:$Z63),IF(AND(C64&lt;&gt;" ",A65=" ",C65=" "),SUM($X$21:$X64)-SUM($Z$20:$Z63),IF(AND(C64=" ",C65=" ",A65=" ",C63&lt;&gt;" "),SUM($X$21:$X63)," ")))</f>
        <v xml:space="preserve"> </v>
      </c>
      <c r="AC64" s="70"/>
      <c r="AD64" s="70" t="str">
        <f t="shared" si="7"/>
        <v xml:space="preserve"> </v>
      </c>
    </row>
    <row r="65" spans="1:30" ht="60" customHeight="1">
      <c r="A65" s="40" t="s">
        <v>34</v>
      </c>
      <c r="B65" s="59" t="s">
        <v>34</v>
      </c>
      <c r="C65" s="41" t="s">
        <v>34</v>
      </c>
      <c r="D65" s="41" t="s">
        <v>34</v>
      </c>
      <c r="E65" s="42" t="s">
        <v>34</v>
      </c>
      <c r="F65" s="15"/>
      <c r="G65" s="43" t="s">
        <v>34</v>
      </c>
      <c r="H65" s="43" t="s">
        <v>34</v>
      </c>
      <c r="I65" s="28" t="s">
        <v>34</v>
      </c>
      <c r="J65" s="66">
        <v>0</v>
      </c>
      <c r="K65" s="66">
        <v>0</v>
      </c>
      <c r="L65" s="66">
        <v>0</v>
      </c>
      <c r="M65" s="66">
        <v>0</v>
      </c>
      <c r="N65" s="66">
        <v>0</v>
      </c>
      <c r="O65" s="66">
        <v>0</v>
      </c>
      <c r="P65" s="66">
        <v>0</v>
      </c>
      <c r="Q65" s="66">
        <v>0</v>
      </c>
      <c r="R65" s="66">
        <v>0</v>
      </c>
      <c r="S65" s="66">
        <v>0</v>
      </c>
      <c r="T65" s="66">
        <v>0</v>
      </c>
      <c r="U65" s="66">
        <v>0</v>
      </c>
      <c r="V65" s="67">
        <f t="shared" si="8"/>
        <v>0</v>
      </c>
      <c r="W65" s="78" t="str">
        <f>IFERROR(IF(VLOOKUP(#REF!,'Customer Name'!$B$6:$E$99,4,0)=1,VLOOKUP($C65,#REF!,HLOOKUP(#REF!,#REF!,2,0),0)," ")," ")</f>
        <v xml:space="preserve"> </v>
      </c>
      <c r="X65" s="79" t="str">
        <f t="shared" si="6"/>
        <v xml:space="preserve"> </v>
      </c>
      <c r="Y65" s="80" t="str">
        <f>IF(AND(C65&lt;&gt;" ",A66&lt;&gt;" ",C66&lt;&gt;" "),SUM($V$21:$V65)-SUM($Y$20:$Y64),IF(AND(C65&lt;&gt;" ",A66=" ",C66=" "),SUM($V$21:$V65)-SUM($Y$20:$Y64),IF(AND(C65=" ",C66=" ",A66=" ",C64&lt;&gt;" "),SUM($V$21:$V64)," ")))</f>
        <v xml:space="preserve"> </v>
      </c>
      <c r="Z65" s="81" t="str">
        <f>IF(AND(C65&lt;&gt;" ",A66&lt;&gt;" ",C66&lt;&gt;" "),SUM($X$21:$X65)-SUM($Z$20:$Z64),IF(AND(C65&lt;&gt;" ",A66=" ",C66=" "),SUM($X$21:$X65)-SUM($Z$20:$Z64),IF(AND(C65=" ",C66=" ",A66=" ",C64&lt;&gt;" "),SUM($X$21:$X64)," ")))</f>
        <v xml:space="preserve"> </v>
      </c>
      <c r="AC65" s="70"/>
      <c r="AD65" s="70" t="str">
        <f t="shared" si="7"/>
        <v xml:space="preserve"> </v>
      </c>
    </row>
    <row r="66" spans="1:30" ht="60" customHeight="1">
      <c r="A66" s="40" t="s">
        <v>34</v>
      </c>
      <c r="B66" s="59" t="s">
        <v>34</v>
      </c>
      <c r="C66" s="41" t="s">
        <v>34</v>
      </c>
      <c r="D66" s="41" t="s">
        <v>34</v>
      </c>
      <c r="E66" s="42" t="s">
        <v>34</v>
      </c>
      <c r="F66" s="15"/>
      <c r="G66" s="43" t="s">
        <v>34</v>
      </c>
      <c r="H66" s="43" t="s">
        <v>34</v>
      </c>
      <c r="I66" s="28" t="s">
        <v>34</v>
      </c>
      <c r="J66" s="66">
        <v>0</v>
      </c>
      <c r="K66" s="66">
        <v>0</v>
      </c>
      <c r="L66" s="66">
        <v>0</v>
      </c>
      <c r="M66" s="66">
        <v>0</v>
      </c>
      <c r="N66" s="66">
        <v>0</v>
      </c>
      <c r="O66" s="66">
        <v>0</v>
      </c>
      <c r="P66" s="66">
        <v>0</v>
      </c>
      <c r="Q66" s="66">
        <v>0</v>
      </c>
      <c r="R66" s="66">
        <v>0</v>
      </c>
      <c r="S66" s="66">
        <v>0</v>
      </c>
      <c r="T66" s="66">
        <v>0</v>
      </c>
      <c r="U66" s="66">
        <v>0</v>
      </c>
      <c r="V66" s="67">
        <f t="shared" si="8"/>
        <v>0</v>
      </c>
      <c r="W66" s="78" t="str">
        <f>IFERROR(IF(VLOOKUP(#REF!,'Customer Name'!$B$6:$E$99,4,0)=1,VLOOKUP($C66,#REF!,HLOOKUP(#REF!,#REF!,2,0),0)," ")," ")</f>
        <v xml:space="preserve"> </v>
      </c>
      <c r="X66" s="79" t="str">
        <f t="shared" si="6"/>
        <v xml:space="preserve"> </v>
      </c>
      <c r="Y66" s="80" t="str">
        <f>IF(AND(C66&lt;&gt;" ",A67&lt;&gt;" ",C67&lt;&gt;" "),SUM($V$21:$V66)-SUM($Y$20:$Y65),IF(AND(C66&lt;&gt;" ",A67=" ",C67=" "),SUM($V$21:$V66)-SUM($Y$20:$Y65),IF(AND(C66=" ",C67=" ",A67=" ",C65&lt;&gt;" "),SUM($V$21:$V65)," ")))</f>
        <v xml:space="preserve"> </v>
      </c>
      <c r="Z66" s="81" t="str">
        <f>IF(AND(C66&lt;&gt;" ",A67&lt;&gt;" ",C67&lt;&gt;" "),SUM($X$21:$X66)-SUM($Z$20:$Z65),IF(AND(C66&lt;&gt;" ",A67=" ",C67=" "),SUM($X$21:$X66)-SUM($Z$20:$Z65),IF(AND(C66=" ",C67=" ",A67=" ",C65&lt;&gt;" "),SUM($X$21:$X65)," ")))</f>
        <v xml:space="preserve"> </v>
      </c>
      <c r="AC66" s="70"/>
      <c r="AD66" s="70" t="str">
        <f t="shared" si="7"/>
        <v xml:space="preserve"> </v>
      </c>
    </row>
    <row r="67" spans="1:30" ht="60" customHeight="1">
      <c r="A67" s="40" t="s">
        <v>34</v>
      </c>
      <c r="B67" s="59" t="s">
        <v>34</v>
      </c>
      <c r="C67" s="41" t="s">
        <v>34</v>
      </c>
      <c r="D67" s="41" t="s">
        <v>34</v>
      </c>
      <c r="E67" s="42" t="s">
        <v>34</v>
      </c>
      <c r="F67" s="15"/>
      <c r="G67" s="43" t="s">
        <v>34</v>
      </c>
      <c r="H67" s="43" t="s">
        <v>34</v>
      </c>
      <c r="I67" s="28" t="s">
        <v>34</v>
      </c>
      <c r="J67" s="66">
        <v>0</v>
      </c>
      <c r="K67" s="66">
        <v>0</v>
      </c>
      <c r="L67" s="66">
        <v>0</v>
      </c>
      <c r="M67" s="66">
        <v>0</v>
      </c>
      <c r="N67" s="66">
        <v>0</v>
      </c>
      <c r="O67" s="66">
        <v>0</v>
      </c>
      <c r="P67" s="66">
        <v>0</v>
      </c>
      <c r="Q67" s="66">
        <v>0</v>
      </c>
      <c r="R67" s="66">
        <v>0</v>
      </c>
      <c r="S67" s="66">
        <v>0</v>
      </c>
      <c r="T67" s="66">
        <v>0</v>
      </c>
      <c r="U67" s="66">
        <v>0</v>
      </c>
      <c r="V67" s="67">
        <f t="shared" ref="V67:V130" si="9">SUM(J67:U67)</f>
        <v>0</v>
      </c>
      <c r="W67" s="78" t="str">
        <f>IFERROR(IF(VLOOKUP(#REF!,'Customer Name'!$B$6:$E$99,4,0)=1,VLOOKUP($C67,#REF!,HLOOKUP(#REF!,#REF!,2,0),0)," ")," ")</f>
        <v xml:space="preserve"> </v>
      </c>
      <c r="X67" s="79" t="str">
        <f t="shared" ref="X67:X130" si="10">IF(AND(C67=" ",C66&lt;&gt;" "),"TOTAL",IFERROR(V67*W67," "))</f>
        <v xml:space="preserve"> </v>
      </c>
      <c r="Y67" s="80" t="str">
        <f>IF(AND(C67&lt;&gt;" ",A68&lt;&gt;" ",C68&lt;&gt;" "),SUM($V$21:$V67)-SUM($Y$20:$Y66),IF(AND(C67&lt;&gt;" ",A68=" ",C68=" "),SUM($V$21:$V67)-SUM($Y$20:$Y66),IF(AND(C67=" ",C68=" ",A68=" ",C66&lt;&gt;" "),SUM($V$21:$V66)," ")))</f>
        <v xml:space="preserve"> </v>
      </c>
      <c r="Z67" s="81" t="str">
        <f>IF(AND(C67&lt;&gt;" ",A68&lt;&gt;" ",C68&lt;&gt;" "),SUM($X$21:$X67)-SUM($Z$20:$Z66),IF(AND(C67&lt;&gt;" ",A68=" ",C68=" "),SUM($X$21:$X67)-SUM($Z$20:$Z66),IF(AND(C67=" ",C68=" ",A68=" ",C66&lt;&gt;" "),SUM($X$21:$X66)," ")))</f>
        <v xml:space="preserve"> </v>
      </c>
      <c r="AC67" s="70"/>
      <c r="AD67" s="70" t="str">
        <f t="shared" si="7"/>
        <v xml:space="preserve"> </v>
      </c>
    </row>
    <row r="68" spans="1:30" ht="60" customHeight="1">
      <c r="A68" s="40" t="s">
        <v>34</v>
      </c>
      <c r="B68" s="59" t="s">
        <v>34</v>
      </c>
      <c r="C68" s="41" t="s">
        <v>34</v>
      </c>
      <c r="D68" s="41" t="s">
        <v>34</v>
      </c>
      <c r="E68" s="42" t="s">
        <v>34</v>
      </c>
      <c r="F68" s="15"/>
      <c r="G68" s="43" t="s">
        <v>34</v>
      </c>
      <c r="H68" s="43" t="s">
        <v>34</v>
      </c>
      <c r="I68" s="28" t="s">
        <v>34</v>
      </c>
      <c r="J68" s="66">
        <v>0</v>
      </c>
      <c r="K68" s="66">
        <v>0</v>
      </c>
      <c r="L68" s="66">
        <v>0</v>
      </c>
      <c r="M68" s="66">
        <v>0</v>
      </c>
      <c r="N68" s="66">
        <v>0</v>
      </c>
      <c r="O68" s="66">
        <v>0</v>
      </c>
      <c r="P68" s="66">
        <v>0</v>
      </c>
      <c r="Q68" s="66">
        <v>0</v>
      </c>
      <c r="R68" s="66">
        <v>0</v>
      </c>
      <c r="S68" s="66">
        <v>0</v>
      </c>
      <c r="T68" s="66">
        <v>0</v>
      </c>
      <c r="U68" s="66">
        <v>0</v>
      </c>
      <c r="V68" s="67">
        <f t="shared" si="9"/>
        <v>0</v>
      </c>
      <c r="W68" s="78" t="str">
        <f>IFERROR(IF(VLOOKUP(#REF!,'Customer Name'!$B$6:$E$99,4,0)=1,VLOOKUP($C68,#REF!,HLOOKUP(#REF!,#REF!,2,0),0)," ")," ")</f>
        <v xml:space="preserve"> </v>
      </c>
      <c r="X68" s="79" t="str">
        <f t="shared" si="10"/>
        <v xml:space="preserve"> </v>
      </c>
      <c r="Y68" s="80" t="str">
        <f>IF(AND(C68&lt;&gt;" ",A69&lt;&gt;" ",C69&lt;&gt;" "),SUM($V$21:$V68)-SUM($Y$20:$Y67),IF(AND(C68&lt;&gt;" ",A69=" ",C69=" "),SUM($V$21:$V68)-SUM($Y$20:$Y67),IF(AND(C68=" ",C69=" ",A69=" ",C67&lt;&gt;" "),SUM($V$21:$V67)," ")))</f>
        <v xml:space="preserve"> </v>
      </c>
      <c r="Z68" s="81" t="str">
        <f>IF(AND(C68&lt;&gt;" ",A69&lt;&gt;" ",C69&lt;&gt;" "),SUM($X$21:$X68)-SUM($Z$20:$Z67),IF(AND(C68&lt;&gt;" ",A69=" ",C69=" "),SUM($X$21:$X68)-SUM($Z$20:$Z67),IF(AND(C68=" ",C69=" ",A69=" ",C67&lt;&gt;" "),SUM($X$21:$X67)," ")))</f>
        <v xml:space="preserve"> </v>
      </c>
      <c r="AC68" s="70"/>
      <c r="AD68" s="70" t="str">
        <f t="shared" si="7"/>
        <v xml:space="preserve"> </v>
      </c>
    </row>
    <row r="69" spans="1:30" ht="60" customHeight="1">
      <c r="A69" s="40" t="s">
        <v>34</v>
      </c>
      <c r="B69" s="59" t="s">
        <v>34</v>
      </c>
      <c r="C69" s="41" t="s">
        <v>34</v>
      </c>
      <c r="D69" s="41" t="s">
        <v>34</v>
      </c>
      <c r="E69" s="42" t="s">
        <v>34</v>
      </c>
      <c r="F69" s="15"/>
      <c r="G69" s="43" t="s">
        <v>34</v>
      </c>
      <c r="H69" s="43" t="s">
        <v>34</v>
      </c>
      <c r="I69" s="28" t="s">
        <v>34</v>
      </c>
      <c r="J69" s="66">
        <v>0</v>
      </c>
      <c r="K69" s="66">
        <v>0</v>
      </c>
      <c r="L69" s="66">
        <v>0</v>
      </c>
      <c r="M69" s="66">
        <v>0</v>
      </c>
      <c r="N69" s="66">
        <v>0</v>
      </c>
      <c r="O69" s="66">
        <v>0</v>
      </c>
      <c r="P69" s="66">
        <v>0</v>
      </c>
      <c r="Q69" s="66">
        <v>0</v>
      </c>
      <c r="R69" s="66">
        <v>0</v>
      </c>
      <c r="S69" s="66">
        <v>0</v>
      </c>
      <c r="T69" s="66">
        <v>0</v>
      </c>
      <c r="U69" s="66">
        <v>0</v>
      </c>
      <c r="V69" s="67">
        <f t="shared" si="9"/>
        <v>0</v>
      </c>
      <c r="W69" s="78" t="str">
        <f>IFERROR(IF(VLOOKUP(#REF!,'Customer Name'!$B$6:$E$99,4,0)=1,VLOOKUP($C69,#REF!,HLOOKUP(#REF!,#REF!,2,0),0)," ")," ")</f>
        <v xml:space="preserve"> </v>
      </c>
      <c r="X69" s="79" t="str">
        <f t="shared" si="10"/>
        <v xml:space="preserve"> </v>
      </c>
      <c r="Y69" s="80" t="str">
        <f>IF(AND(C69&lt;&gt;" ",A70&lt;&gt;" ",C70&lt;&gt;" "),SUM($V$21:$V69)-SUM($Y$20:$Y68),IF(AND(C69&lt;&gt;" ",A70=" ",C70=" "),SUM($V$21:$V69)-SUM($Y$20:$Y68),IF(AND(C69=" ",C70=" ",A70=" ",C68&lt;&gt;" "),SUM($V$21:$V68)," ")))</f>
        <v xml:space="preserve"> </v>
      </c>
      <c r="Z69" s="81" t="str">
        <f>IF(AND(C69&lt;&gt;" ",A70&lt;&gt;" ",C70&lt;&gt;" "),SUM($X$21:$X69)-SUM($Z$20:$Z68),IF(AND(C69&lt;&gt;" ",A70=" ",C70=" "),SUM($X$21:$X69)-SUM($Z$20:$Z68),IF(AND(C69=" ",C70=" ",A70=" ",C68&lt;&gt;" "),SUM($X$21:$X68)," ")))</f>
        <v xml:space="preserve"> </v>
      </c>
      <c r="AC69" s="70"/>
      <c r="AD69" s="70" t="str">
        <f t="shared" si="7"/>
        <v xml:space="preserve"> </v>
      </c>
    </row>
    <row r="70" spans="1:30" ht="60" customHeight="1">
      <c r="A70" s="40" t="s">
        <v>34</v>
      </c>
      <c r="B70" s="59" t="s">
        <v>34</v>
      </c>
      <c r="C70" s="41" t="s">
        <v>34</v>
      </c>
      <c r="D70" s="41" t="s">
        <v>34</v>
      </c>
      <c r="E70" s="42" t="s">
        <v>34</v>
      </c>
      <c r="F70" s="15"/>
      <c r="G70" s="43" t="s">
        <v>34</v>
      </c>
      <c r="H70" s="43" t="s">
        <v>34</v>
      </c>
      <c r="I70" s="28" t="s">
        <v>34</v>
      </c>
      <c r="J70" s="66">
        <v>0</v>
      </c>
      <c r="K70" s="66">
        <v>0</v>
      </c>
      <c r="L70" s="66">
        <v>0</v>
      </c>
      <c r="M70" s="66">
        <v>0</v>
      </c>
      <c r="N70" s="66">
        <v>0</v>
      </c>
      <c r="O70" s="66">
        <v>0</v>
      </c>
      <c r="P70" s="66">
        <v>0</v>
      </c>
      <c r="Q70" s="66">
        <v>0</v>
      </c>
      <c r="R70" s="66">
        <v>0</v>
      </c>
      <c r="S70" s="66">
        <v>0</v>
      </c>
      <c r="T70" s="66">
        <v>0</v>
      </c>
      <c r="U70" s="66">
        <v>0</v>
      </c>
      <c r="V70" s="67">
        <f t="shared" si="9"/>
        <v>0</v>
      </c>
      <c r="W70" s="78" t="str">
        <f>IFERROR(IF(VLOOKUP(#REF!,'Customer Name'!$B$6:$E$99,4,0)=1,VLOOKUP($C70,#REF!,HLOOKUP(#REF!,#REF!,2,0),0)," ")," ")</f>
        <v xml:space="preserve"> </v>
      </c>
      <c r="X70" s="79" t="str">
        <f t="shared" si="10"/>
        <v xml:space="preserve"> </v>
      </c>
      <c r="Y70" s="80" t="str">
        <f>IF(AND(C70&lt;&gt;" ",A71&lt;&gt;" ",C71&lt;&gt;" "),SUM($V$21:$V70)-SUM($Y$20:$Y69),IF(AND(C70&lt;&gt;" ",A71=" ",C71=" "),SUM($V$21:$V70)-SUM($Y$20:$Y69),IF(AND(C70=" ",C71=" ",A71=" ",C69&lt;&gt;" "),SUM($V$21:$V69)," ")))</f>
        <v xml:space="preserve"> </v>
      </c>
      <c r="Z70" s="81" t="str">
        <f>IF(AND(C70&lt;&gt;" ",A71&lt;&gt;" ",C71&lt;&gt;" "),SUM($X$21:$X70)-SUM($Z$20:$Z69),IF(AND(C70&lt;&gt;" ",A71=" ",C71=" "),SUM($X$21:$X70)-SUM($Z$20:$Z69),IF(AND(C70=" ",C71=" ",A71=" ",C69&lt;&gt;" "),SUM($X$21:$X69)," ")))</f>
        <v xml:space="preserve"> </v>
      </c>
      <c r="AC70" s="70"/>
      <c r="AD70" s="70" t="str">
        <f t="shared" si="7"/>
        <v xml:space="preserve"> </v>
      </c>
    </row>
    <row r="71" spans="1:30" ht="60" customHeight="1">
      <c r="A71" s="40" t="s">
        <v>34</v>
      </c>
      <c r="B71" s="59" t="s">
        <v>34</v>
      </c>
      <c r="C71" s="41" t="s">
        <v>34</v>
      </c>
      <c r="D71" s="41" t="s">
        <v>34</v>
      </c>
      <c r="E71" s="42" t="s">
        <v>34</v>
      </c>
      <c r="F71" s="15"/>
      <c r="G71" s="43" t="s">
        <v>34</v>
      </c>
      <c r="H71" s="43" t="s">
        <v>34</v>
      </c>
      <c r="I71" s="28" t="s">
        <v>34</v>
      </c>
      <c r="J71" s="66">
        <v>0</v>
      </c>
      <c r="K71" s="66">
        <v>0</v>
      </c>
      <c r="L71" s="66">
        <v>0</v>
      </c>
      <c r="M71" s="66">
        <v>0</v>
      </c>
      <c r="N71" s="66">
        <v>0</v>
      </c>
      <c r="O71" s="66">
        <v>0</v>
      </c>
      <c r="P71" s="66">
        <v>0</v>
      </c>
      <c r="Q71" s="66">
        <v>0</v>
      </c>
      <c r="R71" s="66">
        <v>0</v>
      </c>
      <c r="S71" s="66">
        <v>0</v>
      </c>
      <c r="T71" s="66">
        <v>0</v>
      </c>
      <c r="U71" s="66">
        <v>0</v>
      </c>
      <c r="V71" s="67">
        <f t="shared" si="9"/>
        <v>0</v>
      </c>
      <c r="W71" s="78" t="str">
        <f>IFERROR(IF(VLOOKUP(#REF!,'Customer Name'!$B$6:$E$99,4,0)=1,VLOOKUP($C71,#REF!,HLOOKUP(#REF!,#REF!,2,0),0)," ")," ")</f>
        <v xml:space="preserve"> </v>
      </c>
      <c r="X71" s="79" t="str">
        <f t="shared" si="10"/>
        <v xml:space="preserve"> </v>
      </c>
      <c r="Y71" s="80" t="str">
        <f>IF(AND(C71&lt;&gt;" ",A72&lt;&gt;" ",C72&lt;&gt;" "),SUM($V$21:$V71)-SUM($Y$20:$Y70),IF(AND(C71&lt;&gt;" ",A72=" ",C72=" "),SUM($V$21:$V71)-SUM($Y$20:$Y70),IF(AND(C71=" ",C72=" ",A72=" ",C70&lt;&gt;" "),SUM($V$21:$V70)," ")))</f>
        <v xml:space="preserve"> </v>
      </c>
      <c r="Z71" s="81" t="str">
        <f>IF(AND(C71&lt;&gt;" ",A72&lt;&gt;" ",C72&lt;&gt;" "),SUM($X$21:$X71)-SUM($Z$20:$Z70),IF(AND(C71&lt;&gt;" ",A72=" ",C72=" "),SUM($X$21:$X71)-SUM($Z$20:$Z70),IF(AND(C71=" ",C72=" ",A72=" ",C70&lt;&gt;" "),SUM($X$21:$X70)," ")))</f>
        <v xml:space="preserve"> </v>
      </c>
      <c r="AC71" s="70"/>
      <c r="AD71" s="70" t="str">
        <f t="shared" si="7"/>
        <v xml:space="preserve"> </v>
      </c>
    </row>
    <row r="72" spans="1:30" ht="60" customHeight="1">
      <c r="A72" s="40" t="s">
        <v>34</v>
      </c>
      <c r="B72" s="59" t="s">
        <v>34</v>
      </c>
      <c r="C72" s="41" t="s">
        <v>34</v>
      </c>
      <c r="D72" s="41" t="s">
        <v>34</v>
      </c>
      <c r="E72" s="42" t="s">
        <v>34</v>
      </c>
      <c r="F72" s="15"/>
      <c r="G72" s="43" t="s">
        <v>34</v>
      </c>
      <c r="H72" s="43" t="s">
        <v>34</v>
      </c>
      <c r="I72" s="28" t="s">
        <v>34</v>
      </c>
      <c r="J72" s="66">
        <v>0</v>
      </c>
      <c r="K72" s="66">
        <v>0</v>
      </c>
      <c r="L72" s="66">
        <v>0</v>
      </c>
      <c r="M72" s="66">
        <v>0</v>
      </c>
      <c r="N72" s="66">
        <v>0</v>
      </c>
      <c r="O72" s="66">
        <v>0</v>
      </c>
      <c r="P72" s="66">
        <v>0</v>
      </c>
      <c r="Q72" s="66">
        <v>0</v>
      </c>
      <c r="R72" s="66">
        <v>0</v>
      </c>
      <c r="S72" s="66">
        <v>0</v>
      </c>
      <c r="T72" s="66">
        <v>0</v>
      </c>
      <c r="U72" s="66">
        <v>0</v>
      </c>
      <c r="V72" s="67">
        <f t="shared" si="9"/>
        <v>0</v>
      </c>
      <c r="W72" s="78" t="str">
        <f>IFERROR(IF(VLOOKUP(#REF!,'Customer Name'!$B$6:$E$99,4,0)=1,VLOOKUP($C72,#REF!,HLOOKUP(#REF!,#REF!,2,0),0)," ")," ")</f>
        <v xml:space="preserve"> </v>
      </c>
      <c r="X72" s="79" t="str">
        <f t="shared" si="10"/>
        <v xml:space="preserve"> </v>
      </c>
      <c r="Y72" s="80" t="str">
        <f>IF(AND(C72&lt;&gt;" ",A73&lt;&gt;" ",C73&lt;&gt;" "),SUM($V$21:$V72)-SUM($Y$20:$Y71),IF(AND(C72&lt;&gt;" ",A73=" ",C73=" "),SUM($V$21:$V72)-SUM($Y$20:$Y71),IF(AND(C72=" ",C73=" ",A73=" ",C71&lt;&gt;" "),SUM($V$21:$V71)," ")))</f>
        <v xml:space="preserve"> </v>
      </c>
      <c r="Z72" s="81" t="str">
        <f>IF(AND(C72&lt;&gt;" ",A73&lt;&gt;" ",C73&lt;&gt;" "),SUM($X$21:$X72)-SUM($Z$20:$Z71),IF(AND(C72&lt;&gt;" ",A73=" ",C73=" "),SUM($X$21:$X72)-SUM($Z$20:$Z71),IF(AND(C72=" ",C73=" ",A73=" ",C71&lt;&gt;" "),SUM($X$21:$X71)," ")))</f>
        <v xml:space="preserve"> </v>
      </c>
      <c r="AC72" s="70"/>
      <c r="AD72" s="70" t="str">
        <f t="shared" si="7"/>
        <v xml:space="preserve"> </v>
      </c>
    </row>
    <row r="73" spans="1:30" ht="60" customHeight="1">
      <c r="A73" s="40" t="s">
        <v>34</v>
      </c>
      <c r="B73" s="59" t="s">
        <v>34</v>
      </c>
      <c r="C73" s="41" t="s">
        <v>34</v>
      </c>
      <c r="D73" s="41" t="s">
        <v>34</v>
      </c>
      <c r="E73" s="42" t="s">
        <v>34</v>
      </c>
      <c r="F73" s="15"/>
      <c r="G73" s="43" t="s">
        <v>34</v>
      </c>
      <c r="H73" s="43" t="s">
        <v>34</v>
      </c>
      <c r="I73" s="28" t="s">
        <v>34</v>
      </c>
      <c r="J73" s="66">
        <v>0</v>
      </c>
      <c r="K73" s="66">
        <v>0</v>
      </c>
      <c r="L73" s="66">
        <v>0</v>
      </c>
      <c r="M73" s="66">
        <v>0</v>
      </c>
      <c r="N73" s="66">
        <v>0</v>
      </c>
      <c r="O73" s="66">
        <v>0</v>
      </c>
      <c r="P73" s="66">
        <v>0</v>
      </c>
      <c r="Q73" s="66">
        <v>0</v>
      </c>
      <c r="R73" s="66">
        <v>0</v>
      </c>
      <c r="S73" s="66">
        <v>0</v>
      </c>
      <c r="T73" s="66">
        <v>0</v>
      </c>
      <c r="U73" s="66">
        <v>0</v>
      </c>
      <c r="V73" s="67">
        <f t="shared" si="9"/>
        <v>0</v>
      </c>
      <c r="W73" s="78" t="str">
        <f>IFERROR(IF(VLOOKUP(#REF!,'Customer Name'!$B$6:$E$99,4,0)=1,VLOOKUP($C73,#REF!,HLOOKUP(#REF!,#REF!,2,0),0)," ")," ")</f>
        <v xml:space="preserve"> </v>
      </c>
      <c r="X73" s="79" t="str">
        <f t="shared" si="10"/>
        <v xml:space="preserve"> </v>
      </c>
      <c r="Y73" s="80" t="str">
        <f>IF(AND(C73&lt;&gt;" ",A74&lt;&gt;" ",C74&lt;&gt;" "),SUM($V$21:$V73)-SUM($Y$20:$Y72),IF(AND(C73&lt;&gt;" ",A74=" ",C74=" "),SUM($V$21:$V73)-SUM($Y$20:$Y72),IF(AND(C73=" ",C74=" ",A74=" ",C72&lt;&gt;" "),SUM($V$21:$V72)," ")))</f>
        <v xml:space="preserve"> </v>
      </c>
      <c r="Z73" s="81" t="str">
        <f>IF(AND(C73&lt;&gt;" ",A74&lt;&gt;" ",C74&lt;&gt;" "),SUM($X$21:$X73)-SUM($Z$20:$Z72),IF(AND(C73&lt;&gt;" ",A74=" ",C74=" "),SUM($X$21:$X73)-SUM($Z$20:$Z72),IF(AND(C73=" ",C74=" ",A74=" ",C72&lt;&gt;" "),SUM($X$21:$X72)," ")))</f>
        <v xml:space="preserve"> </v>
      </c>
      <c r="AC73" s="70"/>
      <c r="AD73" s="70" t="str">
        <f t="shared" si="7"/>
        <v xml:space="preserve"> </v>
      </c>
    </row>
    <row r="74" spans="1:30" ht="60" customHeight="1">
      <c r="A74" s="40" t="s">
        <v>34</v>
      </c>
      <c r="B74" s="59" t="s">
        <v>34</v>
      </c>
      <c r="C74" s="41" t="s">
        <v>34</v>
      </c>
      <c r="D74" s="41" t="s">
        <v>34</v>
      </c>
      <c r="E74" s="42" t="s">
        <v>34</v>
      </c>
      <c r="F74" s="15"/>
      <c r="G74" s="43" t="s">
        <v>34</v>
      </c>
      <c r="H74" s="43" t="s">
        <v>34</v>
      </c>
      <c r="I74" s="28" t="s">
        <v>34</v>
      </c>
      <c r="J74" s="66">
        <v>0</v>
      </c>
      <c r="K74" s="66">
        <v>0</v>
      </c>
      <c r="L74" s="66">
        <v>0</v>
      </c>
      <c r="M74" s="66">
        <v>0</v>
      </c>
      <c r="N74" s="66">
        <v>0</v>
      </c>
      <c r="O74" s="66">
        <v>0</v>
      </c>
      <c r="P74" s="66">
        <v>0</v>
      </c>
      <c r="Q74" s="66">
        <v>0</v>
      </c>
      <c r="R74" s="66">
        <v>0</v>
      </c>
      <c r="S74" s="66">
        <v>0</v>
      </c>
      <c r="T74" s="66">
        <v>0</v>
      </c>
      <c r="U74" s="66">
        <v>0</v>
      </c>
      <c r="V74" s="67">
        <f t="shared" si="9"/>
        <v>0</v>
      </c>
      <c r="W74" s="78" t="str">
        <f>IFERROR(IF(VLOOKUP(#REF!,'Customer Name'!$B$6:$E$99,4,0)=1,VLOOKUP($C74,#REF!,HLOOKUP(#REF!,#REF!,2,0),0)," ")," ")</f>
        <v xml:space="preserve"> </v>
      </c>
      <c r="X74" s="79" t="str">
        <f t="shared" si="10"/>
        <v xml:space="preserve"> </v>
      </c>
      <c r="Y74" s="80" t="str">
        <f>IF(AND(C74&lt;&gt;" ",A75&lt;&gt;" ",C75&lt;&gt;" "),SUM($V$21:$V74)-SUM($Y$20:$Y73),IF(AND(C74&lt;&gt;" ",A75=" ",C75=" "),SUM($V$21:$V74)-SUM($Y$20:$Y73),IF(AND(C74=" ",C75=" ",A75=" ",C73&lt;&gt;" "),SUM($V$21:$V73)," ")))</f>
        <v xml:space="preserve"> </v>
      </c>
      <c r="Z74" s="81" t="str">
        <f>IF(AND(C74&lt;&gt;" ",A75&lt;&gt;" ",C75&lt;&gt;" "),SUM($X$21:$X74)-SUM($Z$20:$Z73),IF(AND(C74&lt;&gt;" ",A75=" ",C75=" "),SUM($X$21:$X74)-SUM($Z$20:$Z73),IF(AND(C74=" ",C75=" ",A75=" ",C73&lt;&gt;" "),SUM($X$21:$X73)," ")))</f>
        <v xml:space="preserve"> </v>
      </c>
      <c r="AC74" s="70"/>
      <c r="AD74" s="70" t="str">
        <f t="shared" si="7"/>
        <v xml:space="preserve"> </v>
      </c>
    </row>
    <row r="75" spans="1:30" ht="60" customHeight="1">
      <c r="A75" s="40" t="s">
        <v>34</v>
      </c>
      <c r="B75" s="59" t="s">
        <v>34</v>
      </c>
      <c r="C75" s="41" t="s">
        <v>34</v>
      </c>
      <c r="D75" s="41" t="s">
        <v>34</v>
      </c>
      <c r="E75" s="42" t="s">
        <v>34</v>
      </c>
      <c r="F75" s="15"/>
      <c r="G75" s="43" t="s">
        <v>34</v>
      </c>
      <c r="H75" s="43" t="s">
        <v>34</v>
      </c>
      <c r="I75" s="28" t="s">
        <v>34</v>
      </c>
      <c r="J75" s="66">
        <v>0</v>
      </c>
      <c r="K75" s="66">
        <v>0</v>
      </c>
      <c r="L75" s="66">
        <v>0</v>
      </c>
      <c r="M75" s="66">
        <v>0</v>
      </c>
      <c r="N75" s="66">
        <v>0</v>
      </c>
      <c r="O75" s="66">
        <v>0</v>
      </c>
      <c r="P75" s="66">
        <v>0</v>
      </c>
      <c r="Q75" s="66">
        <v>0</v>
      </c>
      <c r="R75" s="66">
        <v>0</v>
      </c>
      <c r="S75" s="66">
        <v>0</v>
      </c>
      <c r="T75" s="66">
        <v>0</v>
      </c>
      <c r="U75" s="66">
        <v>0</v>
      </c>
      <c r="V75" s="67">
        <f t="shared" si="9"/>
        <v>0</v>
      </c>
      <c r="W75" s="78" t="str">
        <f>IFERROR(IF(VLOOKUP(#REF!,'Customer Name'!$B$6:$E$99,4,0)=1,VLOOKUP($C75,#REF!,HLOOKUP(#REF!,#REF!,2,0),0)," ")," ")</f>
        <v xml:space="preserve"> </v>
      </c>
      <c r="X75" s="79" t="str">
        <f t="shared" si="10"/>
        <v xml:space="preserve"> </v>
      </c>
      <c r="Y75" s="80" t="str">
        <f>IF(AND(C75&lt;&gt;" ",A76&lt;&gt;" ",C76&lt;&gt;" "),SUM($V$21:$V75)-SUM($Y$20:$Y74),IF(AND(C75&lt;&gt;" ",A76=" ",C76=" "),SUM($V$21:$V75)-SUM($Y$20:$Y74),IF(AND(C75=" ",C76=" ",A76=" ",C74&lt;&gt;" "),SUM($V$21:$V74)," ")))</f>
        <v xml:space="preserve"> </v>
      </c>
      <c r="Z75" s="81" t="str">
        <f>IF(AND(C75&lt;&gt;" ",A76&lt;&gt;" ",C76&lt;&gt;" "),SUM($X$21:$X75)-SUM($Z$20:$Z74),IF(AND(C75&lt;&gt;" ",A76=" ",C76=" "),SUM($X$21:$X75)-SUM($Z$20:$Z74),IF(AND(C75=" ",C76=" ",A76=" ",C74&lt;&gt;" "),SUM($X$21:$X74)," ")))</f>
        <v xml:space="preserve"> </v>
      </c>
      <c r="AC75" s="70"/>
      <c r="AD75" s="70" t="str">
        <f t="shared" si="7"/>
        <v xml:space="preserve"> </v>
      </c>
    </row>
    <row r="76" spans="1:30" ht="60" customHeight="1">
      <c r="A76" s="40" t="s">
        <v>34</v>
      </c>
      <c r="B76" s="59" t="s">
        <v>34</v>
      </c>
      <c r="C76" s="41" t="s">
        <v>34</v>
      </c>
      <c r="D76" s="41" t="s">
        <v>34</v>
      </c>
      <c r="E76" s="42" t="s">
        <v>34</v>
      </c>
      <c r="F76" s="15"/>
      <c r="G76" s="43" t="s">
        <v>34</v>
      </c>
      <c r="H76" s="43" t="s">
        <v>34</v>
      </c>
      <c r="I76" s="28" t="s">
        <v>34</v>
      </c>
      <c r="J76" s="66">
        <v>0</v>
      </c>
      <c r="K76" s="66">
        <v>0</v>
      </c>
      <c r="L76" s="66">
        <v>0</v>
      </c>
      <c r="M76" s="66">
        <v>0</v>
      </c>
      <c r="N76" s="66">
        <v>0</v>
      </c>
      <c r="O76" s="66">
        <v>0</v>
      </c>
      <c r="P76" s="66">
        <v>0</v>
      </c>
      <c r="Q76" s="66">
        <v>0</v>
      </c>
      <c r="R76" s="66">
        <v>0</v>
      </c>
      <c r="S76" s="66">
        <v>0</v>
      </c>
      <c r="T76" s="66">
        <v>0</v>
      </c>
      <c r="U76" s="66">
        <v>0</v>
      </c>
      <c r="V76" s="67">
        <f t="shared" si="9"/>
        <v>0</v>
      </c>
      <c r="W76" s="78" t="str">
        <f>IFERROR(IF(VLOOKUP(#REF!,'Customer Name'!$B$6:$E$99,4,0)=1,VLOOKUP($C76,#REF!,HLOOKUP(#REF!,#REF!,2,0),0)," ")," ")</f>
        <v xml:space="preserve"> </v>
      </c>
      <c r="X76" s="79" t="str">
        <f t="shared" si="10"/>
        <v xml:space="preserve"> </v>
      </c>
      <c r="Y76" s="80" t="str">
        <f>IF(AND(C76&lt;&gt;" ",A77&lt;&gt;" ",C77&lt;&gt;" "),SUM($V$21:$V76)-SUM($Y$20:$Y75),IF(AND(C76&lt;&gt;" ",A77=" ",C77=" "),SUM($V$21:$V76)-SUM($Y$20:$Y75),IF(AND(C76=" ",C77=" ",A77=" ",C75&lt;&gt;" "),SUM($V$21:$V75)," ")))</f>
        <v xml:space="preserve"> </v>
      </c>
      <c r="Z76" s="81" t="str">
        <f>IF(AND(C76&lt;&gt;" ",A77&lt;&gt;" ",C77&lt;&gt;" "),SUM($X$21:$X76)-SUM($Z$20:$Z75),IF(AND(C76&lt;&gt;" ",A77=" ",C77=" "),SUM($X$21:$X76)-SUM($Z$20:$Z75),IF(AND(C76=" ",C77=" ",A77=" ",C75&lt;&gt;" "),SUM($X$21:$X75)," ")))</f>
        <v xml:space="preserve"> </v>
      </c>
      <c r="AC76" s="70"/>
      <c r="AD76" s="70" t="str">
        <f t="shared" si="7"/>
        <v xml:space="preserve"> </v>
      </c>
    </row>
    <row r="77" spans="1:30" ht="60" customHeight="1">
      <c r="A77" s="40" t="s">
        <v>34</v>
      </c>
      <c r="B77" s="59" t="s">
        <v>34</v>
      </c>
      <c r="C77" s="41" t="s">
        <v>34</v>
      </c>
      <c r="D77" s="41" t="s">
        <v>34</v>
      </c>
      <c r="E77" s="42" t="s">
        <v>34</v>
      </c>
      <c r="F77" s="15"/>
      <c r="G77" s="43" t="s">
        <v>34</v>
      </c>
      <c r="H77" s="43" t="s">
        <v>34</v>
      </c>
      <c r="I77" s="28" t="s">
        <v>34</v>
      </c>
      <c r="J77" s="66">
        <v>0</v>
      </c>
      <c r="K77" s="66">
        <v>0</v>
      </c>
      <c r="L77" s="66">
        <v>0</v>
      </c>
      <c r="M77" s="66">
        <v>0</v>
      </c>
      <c r="N77" s="66">
        <v>0</v>
      </c>
      <c r="O77" s="66">
        <v>0</v>
      </c>
      <c r="P77" s="66">
        <v>0</v>
      </c>
      <c r="Q77" s="66">
        <v>0</v>
      </c>
      <c r="R77" s="66">
        <v>0</v>
      </c>
      <c r="S77" s="66">
        <v>0</v>
      </c>
      <c r="T77" s="66">
        <v>0</v>
      </c>
      <c r="U77" s="66">
        <v>0</v>
      </c>
      <c r="V77" s="67">
        <f t="shared" si="9"/>
        <v>0</v>
      </c>
      <c r="W77" s="78" t="str">
        <f>IFERROR(IF(VLOOKUP(#REF!,'Customer Name'!$B$6:$E$99,4,0)=1,VLOOKUP($C77,#REF!,HLOOKUP(#REF!,#REF!,2,0),0)," ")," ")</f>
        <v xml:space="preserve"> </v>
      </c>
      <c r="X77" s="79" t="str">
        <f t="shared" si="10"/>
        <v xml:space="preserve"> </v>
      </c>
      <c r="Y77" s="80" t="str">
        <f>IF(AND(C77&lt;&gt;" ",A78&lt;&gt;" ",C78&lt;&gt;" "),SUM($V$21:$V77)-SUM($Y$20:$Y76),IF(AND(C77&lt;&gt;" ",A78=" ",C78=" "),SUM($V$21:$V77)-SUM($Y$20:$Y76),IF(AND(C77=" ",C78=" ",A78=" ",C76&lt;&gt;" "),SUM($V$21:$V76)," ")))</f>
        <v xml:space="preserve"> </v>
      </c>
      <c r="Z77" s="81" t="str">
        <f>IF(AND(C77&lt;&gt;" ",A78&lt;&gt;" ",C78&lt;&gt;" "),SUM($X$21:$X77)-SUM($Z$20:$Z76),IF(AND(C77&lt;&gt;" ",A78=" ",C78=" "),SUM($X$21:$X77)-SUM($Z$20:$Z76),IF(AND(C77=" ",C78=" ",A78=" ",C76&lt;&gt;" "),SUM($X$21:$X76)," ")))</f>
        <v xml:space="preserve"> </v>
      </c>
      <c r="AC77" s="70"/>
      <c r="AD77" s="70" t="str">
        <f t="shared" si="7"/>
        <v xml:space="preserve"> </v>
      </c>
    </row>
    <row r="78" spans="1:30" ht="60" customHeight="1">
      <c r="A78" s="40" t="s">
        <v>34</v>
      </c>
      <c r="B78" s="59" t="s">
        <v>34</v>
      </c>
      <c r="C78" s="41" t="s">
        <v>34</v>
      </c>
      <c r="D78" s="41" t="s">
        <v>34</v>
      </c>
      <c r="E78" s="42" t="s">
        <v>34</v>
      </c>
      <c r="F78" s="15"/>
      <c r="G78" s="43" t="s">
        <v>34</v>
      </c>
      <c r="H78" s="43" t="s">
        <v>34</v>
      </c>
      <c r="I78" s="28" t="s">
        <v>34</v>
      </c>
      <c r="J78" s="66">
        <v>0</v>
      </c>
      <c r="K78" s="66">
        <v>0</v>
      </c>
      <c r="L78" s="66">
        <v>0</v>
      </c>
      <c r="M78" s="66">
        <v>0</v>
      </c>
      <c r="N78" s="66">
        <v>0</v>
      </c>
      <c r="O78" s="66">
        <v>0</v>
      </c>
      <c r="P78" s="66">
        <v>0</v>
      </c>
      <c r="Q78" s="66">
        <v>0</v>
      </c>
      <c r="R78" s="66">
        <v>0</v>
      </c>
      <c r="S78" s="66">
        <v>0</v>
      </c>
      <c r="T78" s="66">
        <v>0</v>
      </c>
      <c r="U78" s="66">
        <v>0</v>
      </c>
      <c r="V78" s="67">
        <f t="shared" si="9"/>
        <v>0</v>
      </c>
      <c r="W78" s="78" t="str">
        <f>IFERROR(IF(VLOOKUP(#REF!,'Customer Name'!$B$6:$E$99,4,0)=1,VLOOKUP($C78,#REF!,HLOOKUP(#REF!,#REF!,2,0),0)," ")," ")</f>
        <v xml:space="preserve"> </v>
      </c>
      <c r="X78" s="79" t="str">
        <f t="shared" si="10"/>
        <v xml:space="preserve"> </v>
      </c>
      <c r="Y78" s="80" t="str">
        <f>IF(AND(C78&lt;&gt;" ",A79&lt;&gt;" ",C79&lt;&gt;" "),SUM($V$21:$V78)-SUM($Y$20:$Y77),IF(AND(C78&lt;&gt;" ",A79=" ",C79=" "),SUM($V$21:$V78)-SUM($Y$20:$Y77),IF(AND(C78=" ",C79=" ",A79=" ",C77&lt;&gt;" "),SUM($V$21:$V77)," ")))</f>
        <v xml:space="preserve"> </v>
      </c>
      <c r="Z78" s="81" t="str">
        <f>IF(AND(C78&lt;&gt;" ",A79&lt;&gt;" ",C79&lt;&gt;" "),SUM($X$21:$X78)-SUM($Z$20:$Z77),IF(AND(C78&lt;&gt;" ",A79=" ",C79=" "),SUM($X$21:$X78)-SUM($Z$20:$Z77),IF(AND(C78=" ",C79=" ",A79=" ",C77&lt;&gt;" "),SUM($X$21:$X77)," ")))</f>
        <v xml:space="preserve"> </v>
      </c>
      <c r="AC78" s="70"/>
      <c r="AD78" s="70" t="str">
        <f t="shared" si="7"/>
        <v xml:space="preserve"> </v>
      </c>
    </row>
    <row r="79" spans="1:30" ht="60" customHeight="1">
      <c r="A79" s="40" t="s">
        <v>34</v>
      </c>
      <c r="B79" s="59" t="s">
        <v>34</v>
      </c>
      <c r="C79" s="41" t="s">
        <v>34</v>
      </c>
      <c r="D79" s="41" t="s">
        <v>34</v>
      </c>
      <c r="E79" s="42" t="s">
        <v>34</v>
      </c>
      <c r="F79" s="15"/>
      <c r="G79" s="43" t="s">
        <v>34</v>
      </c>
      <c r="H79" s="43" t="s">
        <v>34</v>
      </c>
      <c r="I79" s="28" t="s">
        <v>34</v>
      </c>
      <c r="J79" s="66">
        <v>0</v>
      </c>
      <c r="K79" s="66">
        <v>0</v>
      </c>
      <c r="L79" s="66">
        <v>0</v>
      </c>
      <c r="M79" s="66">
        <v>0</v>
      </c>
      <c r="N79" s="66">
        <v>0</v>
      </c>
      <c r="O79" s="66">
        <v>0</v>
      </c>
      <c r="P79" s="66">
        <v>0</v>
      </c>
      <c r="Q79" s="66">
        <v>0</v>
      </c>
      <c r="R79" s="66">
        <v>0</v>
      </c>
      <c r="S79" s="66">
        <v>0</v>
      </c>
      <c r="T79" s="66">
        <v>0</v>
      </c>
      <c r="U79" s="66">
        <v>0</v>
      </c>
      <c r="V79" s="67">
        <f t="shared" si="9"/>
        <v>0</v>
      </c>
      <c r="W79" s="78" t="str">
        <f>IFERROR(IF(VLOOKUP(#REF!,'Customer Name'!$B$6:$E$99,4,0)=1,VLOOKUP($C79,#REF!,HLOOKUP(#REF!,#REF!,2,0),0)," ")," ")</f>
        <v xml:space="preserve"> </v>
      </c>
      <c r="X79" s="79" t="str">
        <f t="shared" si="10"/>
        <v xml:space="preserve"> </v>
      </c>
      <c r="Y79" s="80" t="str">
        <f>IF(AND(C79&lt;&gt;" ",A80&lt;&gt;" ",C80&lt;&gt;" "),SUM($V$21:$V79)-SUM($Y$20:$Y78),IF(AND(C79&lt;&gt;" ",A80=" ",C80=" "),SUM($V$21:$V79)-SUM($Y$20:$Y78),IF(AND(C79=" ",C80=" ",A80=" ",C78&lt;&gt;" "),SUM($V$21:$V78)," ")))</f>
        <v xml:space="preserve"> </v>
      </c>
      <c r="Z79" s="81" t="str">
        <f>IF(AND(C79&lt;&gt;" ",A80&lt;&gt;" ",C80&lt;&gt;" "),SUM($X$21:$X79)-SUM($Z$20:$Z78),IF(AND(C79&lt;&gt;" ",A80=" ",C80=" "),SUM($X$21:$X79)-SUM($Z$20:$Z78),IF(AND(C79=" ",C80=" ",A80=" ",C78&lt;&gt;" "),SUM($X$21:$X78)," ")))</f>
        <v xml:space="preserve"> </v>
      </c>
      <c r="AC79" s="70"/>
      <c r="AD79" s="70" t="str">
        <f t="shared" si="7"/>
        <v xml:space="preserve"> </v>
      </c>
    </row>
    <row r="80" spans="1:30" ht="60" customHeight="1">
      <c r="A80" s="40" t="s">
        <v>34</v>
      </c>
      <c r="B80" s="59" t="s">
        <v>34</v>
      </c>
      <c r="C80" s="41" t="s">
        <v>34</v>
      </c>
      <c r="D80" s="41" t="s">
        <v>34</v>
      </c>
      <c r="E80" s="42" t="s">
        <v>34</v>
      </c>
      <c r="F80" s="15"/>
      <c r="G80" s="43" t="s">
        <v>34</v>
      </c>
      <c r="H80" s="43" t="s">
        <v>34</v>
      </c>
      <c r="I80" s="28" t="s">
        <v>34</v>
      </c>
      <c r="J80" s="66">
        <v>0</v>
      </c>
      <c r="K80" s="66">
        <v>0</v>
      </c>
      <c r="L80" s="66">
        <v>0</v>
      </c>
      <c r="M80" s="66">
        <v>0</v>
      </c>
      <c r="N80" s="66">
        <v>0</v>
      </c>
      <c r="O80" s="66">
        <v>0</v>
      </c>
      <c r="P80" s="66">
        <v>0</v>
      </c>
      <c r="Q80" s="66">
        <v>0</v>
      </c>
      <c r="R80" s="66">
        <v>0</v>
      </c>
      <c r="S80" s="66">
        <v>0</v>
      </c>
      <c r="T80" s="66">
        <v>0</v>
      </c>
      <c r="U80" s="66">
        <v>0</v>
      </c>
      <c r="V80" s="67">
        <f t="shared" si="9"/>
        <v>0</v>
      </c>
      <c r="W80" s="78" t="str">
        <f>IFERROR(IF(VLOOKUP(#REF!,'Customer Name'!$B$6:$E$99,4,0)=1,VLOOKUP($C80,#REF!,HLOOKUP(#REF!,#REF!,2,0),0)," ")," ")</f>
        <v xml:space="preserve"> </v>
      </c>
      <c r="X80" s="79" t="str">
        <f t="shared" si="10"/>
        <v xml:space="preserve"> </v>
      </c>
      <c r="Y80" s="80" t="str">
        <f>IF(AND(C80&lt;&gt;" ",A81&lt;&gt;" ",C81&lt;&gt;" "),SUM($V$21:$V80)-SUM($Y$20:$Y79),IF(AND(C80&lt;&gt;" ",A81=" ",C81=" "),SUM($V$21:$V80)-SUM($Y$20:$Y79),IF(AND(C80=" ",C81=" ",A81=" ",C79&lt;&gt;" "),SUM($V$21:$V79)," ")))</f>
        <v xml:space="preserve"> </v>
      </c>
      <c r="Z80" s="81" t="str">
        <f>IF(AND(C80&lt;&gt;" ",A81&lt;&gt;" ",C81&lt;&gt;" "),SUM($X$21:$X80)-SUM($Z$20:$Z79),IF(AND(C80&lt;&gt;" ",A81=" ",C81=" "),SUM($X$21:$X80)-SUM($Z$20:$Z79),IF(AND(C80=" ",C81=" ",A81=" ",C79&lt;&gt;" "),SUM($X$21:$X79)," ")))</f>
        <v xml:space="preserve"> </v>
      </c>
      <c r="AC80" s="70"/>
      <c r="AD80" s="70" t="str">
        <f t="shared" si="7"/>
        <v xml:space="preserve"> </v>
      </c>
    </row>
    <row r="81" spans="1:30" ht="60" customHeight="1">
      <c r="A81" s="40" t="s">
        <v>34</v>
      </c>
      <c r="B81" s="59" t="s">
        <v>34</v>
      </c>
      <c r="C81" s="41" t="s">
        <v>34</v>
      </c>
      <c r="D81" s="41" t="s">
        <v>34</v>
      </c>
      <c r="E81" s="42" t="s">
        <v>34</v>
      </c>
      <c r="F81" s="15"/>
      <c r="G81" s="43" t="s">
        <v>34</v>
      </c>
      <c r="H81" s="43" t="s">
        <v>34</v>
      </c>
      <c r="I81" s="28" t="s">
        <v>34</v>
      </c>
      <c r="J81" s="66">
        <v>0</v>
      </c>
      <c r="K81" s="66">
        <v>0</v>
      </c>
      <c r="L81" s="66">
        <v>0</v>
      </c>
      <c r="M81" s="66">
        <v>0</v>
      </c>
      <c r="N81" s="66">
        <v>0</v>
      </c>
      <c r="O81" s="66">
        <v>0</v>
      </c>
      <c r="P81" s="66">
        <v>0</v>
      </c>
      <c r="Q81" s="66">
        <v>0</v>
      </c>
      <c r="R81" s="66">
        <v>0</v>
      </c>
      <c r="S81" s="66">
        <v>0</v>
      </c>
      <c r="T81" s="66">
        <v>0</v>
      </c>
      <c r="U81" s="66">
        <v>0</v>
      </c>
      <c r="V81" s="67">
        <f t="shared" si="9"/>
        <v>0</v>
      </c>
      <c r="W81" s="78" t="str">
        <f>IFERROR(IF(VLOOKUP(#REF!,'Customer Name'!$B$6:$E$99,4,0)=1,VLOOKUP($C81,#REF!,HLOOKUP(#REF!,#REF!,2,0),0)," ")," ")</f>
        <v xml:space="preserve"> </v>
      </c>
      <c r="X81" s="79" t="str">
        <f t="shared" si="10"/>
        <v xml:space="preserve"> </v>
      </c>
      <c r="Y81" s="80" t="str">
        <f>IF(AND(C81&lt;&gt;" ",A82&lt;&gt;" ",C82&lt;&gt;" "),SUM($V$21:$V81)-SUM($Y$20:$Y80),IF(AND(C81&lt;&gt;" ",A82=" ",C82=" "),SUM($V$21:$V81)-SUM($Y$20:$Y80),IF(AND(C81=" ",C82=" ",A82=" ",C80&lt;&gt;" "),SUM($V$21:$V80)," ")))</f>
        <v xml:space="preserve"> </v>
      </c>
      <c r="Z81" s="81" t="str">
        <f>IF(AND(C81&lt;&gt;" ",A82&lt;&gt;" ",C82&lt;&gt;" "),SUM($X$21:$X81)-SUM($Z$20:$Z80),IF(AND(C81&lt;&gt;" ",A82=" ",C82=" "),SUM($X$21:$X81)-SUM($Z$20:$Z80),IF(AND(C81=" ",C82=" ",A82=" ",C80&lt;&gt;" "),SUM($X$21:$X80)," ")))</f>
        <v xml:space="preserve"> </v>
      </c>
      <c r="AC81" s="70"/>
      <c r="AD81" s="70" t="str">
        <f t="shared" si="7"/>
        <v xml:space="preserve"> </v>
      </c>
    </row>
    <row r="82" spans="1:30" ht="60" customHeight="1">
      <c r="A82" s="40" t="s">
        <v>34</v>
      </c>
      <c r="B82" s="59" t="s">
        <v>34</v>
      </c>
      <c r="C82" s="41" t="s">
        <v>34</v>
      </c>
      <c r="D82" s="41" t="s">
        <v>34</v>
      </c>
      <c r="E82" s="42" t="s">
        <v>34</v>
      </c>
      <c r="F82" s="15"/>
      <c r="G82" s="43" t="s">
        <v>34</v>
      </c>
      <c r="H82" s="43" t="s">
        <v>34</v>
      </c>
      <c r="I82" s="28" t="s">
        <v>34</v>
      </c>
      <c r="J82" s="66">
        <v>0</v>
      </c>
      <c r="K82" s="66">
        <v>0</v>
      </c>
      <c r="L82" s="66">
        <v>0</v>
      </c>
      <c r="M82" s="66">
        <v>0</v>
      </c>
      <c r="N82" s="66">
        <v>0</v>
      </c>
      <c r="O82" s="66">
        <v>0</v>
      </c>
      <c r="P82" s="66">
        <v>0</v>
      </c>
      <c r="Q82" s="66">
        <v>0</v>
      </c>
      <c r="R82" s="66">
        <v>0</v>
      </c>
      <c r="S82" s="66">
        <v>0</v>
      </c>
      <c r="T82" s="66">
        <v>0</v>
      </c>
      <c r="U82" s="66">
        <v>0</v>
      </c>
      <c r="V82" s="67">
        <f t="shared" si="9"/>
        <v>0</v>
      </c>
      <c r="W82" s="78" t="str">
        <f>IFERROR(IF(VLOOKUP(#REF!,'Customer Name'!$B$6:$E$99,4,0)=1,VLOOKUP($C82,#REF!,HLOOKUP(#REF!,#REF!,2,0),0)," ")," ")</f>
        <v xml:space="preserve"> </v>
      </c>
      <c r="X82" s="79" t="str">
        <f t="shared" si="10"/>
        <v xml:space="preserve"> </v>
      </c>
      <c r="Y82" s="80" t="str">
        <f>IF(AND(C82&lt;&gt;" ",A83&lt;&gt;" ",C83&lt;&gt;" "),SUM($V$21:$V82)-SUM($Y$20:$Y81),IF(AND(C82&lt;&gt;" ",A83=" ",C83=" "),SUM($V$21:$V82)-SUM($Y$20:$Y81),IF(AND(C82=" ",C83=" ",A83=" ",C81&lt;&gt;" "),SUM($V$21:$V81)," ")))</f>
        <v xml:space="preserve"> </v>
      </c>
      <c r="Z82" s="81" t="str">
        <f>IF(AND(C82&lt;&gt;" ",A83&lt;&gt;" ",C83&lt;&gt;" "),SUM($X$21:$X82)-SUM($Z$20:$Z81),IF(AND(C82&lt;&gt;" ",A83=" ",C83=" "),SUM($X$21:$X82)-SUM($Z$20:$Z81),IF(AND(C82=" ",C83=" ",A83=" ",C81&lt;&gt;" "),SUM($X$21:$X81)," ")))</f>
        <v xml:space="preserve"> </v>
      </c>
      <c r="AC82" s="70"/>
      <c r="AD82" s="70" t="str">
        <f t="shared" si="7"/>
        <v xml:space="preserve"> </v>
      </c>
    </row>
    <row r="83" spans="1:30" ht="60" customHeight="1">
      <c r="A83" s="40" t="s">
        <v>34</v>
      </c>
      <c r="B83" s="59" t="s">
        <v>34</v>
      </c>
      <c r="C83" s="41" t="s">
        <v>34</v>
      </c>
      <c r="D83" s="41" t="s">
        <v>34</v>
      </c>
      <c r="E83" s="42" t="s">
        <v>34</v>
      </c>
      <c r="F83" s="15"/>
      <c r="G83" s="43" t="s">
        <v>34</v>
      </c>
      <c r="H83" s="43" t="s">
        <v>34</v>
      </c>
      <c r="I83" s="28" t="s">
        <v>34</v>
      </c>
      <c r="J83" s="66">
        <v>0</v>
      </c>
      <c r="K83" s="66">
        <v>0</v>
      </c>
      <c r="L83" s="66">
        <v>0</v>
      </c>
      <c r="M83" s="66">
        <v>0</v>
      </c>
      <c r="N83" s="66">
        <v>0</v>
      </c>
      <c r="O83" s="66">
        <v>0</v>
      </c>
      <c r="P83" s="66">
        <v>0</v>
      </c>
      <c r="Q83" s="66">
        <v>0</v>
      </c>
      <c r="R83" s="66">
        <v>0</v>
      </c>
      <c r="S83" s="66">
        <v>0</v>
      </c>
      <c r="T83" s="66">
        <v>0</v>
      </c>
      <c r="U83" s="66">
        <v>0</v>
      </c>
      <c r="V83" s="67">
        <f t="shared" si="9"/>
        <v>0</v>
      </c>
      <c r="W83" s="78" t="str">
        <f>IFERROR(IF(VLOOKUP(#REF!,'Customer Name'!$B$6:$E$99,4,0)=1,VLOOKUP($C83,#REF!,HLOOKUP(#REF!,#REF!,2,0),0)," ")," ")</f>
        <v xml:space="preserve"> </v>
      </c>
      <c r="X83" s="79" t="str">
        <f t="shared" si="10"/>
        <v xml:space="preserve"> </v>
      </c>
      <c r="Y83" s="80" t="str">
        <f>IF(AND(C83&lt;&gt;" ",A84&lt;&gt;" ",C84&lt;&gt;" "),SUM($V$21:$V83)-SUM($Y$20:$Y82),IF(AND(C83&lt;&gt;" ",A84=" ",C84=" "),SUM($V$21:$V83)-SUM($Y$20:$Y82),IF(AND(C83=" ",C84=" ",A84=" ",C82&lt;&gt;" "),SUM($V$21:$V82)," ")))</f>
        <v xml:space="preserve"> </v>
      </c>
      <c r="Z83" s="81" t="str">
        <f>IF(AND(C83&lt;&gt;" ",A84&lt;&gt;" ",C84&lt;&gt;" "),SUM($X$21:$X83)-SUM($Z$20:$Z82),IF(AND(C83&lt;&gt;" ",A84=" ",C84=" "),SUM($X$21:$X83)-SUM($Z$20:$Z82),IF(AND(C83=" ",C84=" ",A84=" ",C82&lt;&gt;" "),SUM($X$21:$X82)," ")))</f>
        <v xml:space="preserve"> </v>
      </c>
      <c r="AC83" s="70"/>
      <c r="AD83" s="70" t="str">
        <f t="shared" si="7"/>
        <v xml:space="preserve"> </v>
      </c>
    </row>
    <row r="84" spans="1:30" ht="60" customHeight="1">
      <c r="A84" s="40" t="s">
        <v>34</v>
      </c>
      <c r="B84" s="59" t="s">
        <v>34</v>
      </c>
      <c r="C84" s="41" t="s">
        <v>34</v>
      </c>
      <c r="D84" s="41" t="s">
        <v>34</v>
      </c>
      <c r="E84" s="42" t="s">
        <v>34</v>
      </c>
      <c r="F84" s="15"/>
      <c r="G84" s="43" t="s">
        <v>34</v>
      </c>
      <c r="H84" s="43" t="s">
        <v>34</v>
      </c>
      <c r="I84" s="28" t="s">
        <v>34</v>
      </c>
      <c r="J84" s="66">
        <v>0</v>
      </c>
      <c r="K84" s="66">
        <v>0</v>
      </c>
      <c r="L84" s="66">
        <v>0</v>
      </c>
      <c r="M84" s="66">
        <v>0</v>
      </c>
      <c r="N84" s="66">
        <v>0</v>
      </c>
      <c r="O84" s="66">
        <v>0</v>
      </c>
      <c r="P84" s="66">
        <v>0</v>
      </c>
      <c r="Q84" s="66">
        <v>0</v>
      </c>
      <c r="R84" s="66">
        <v>0</v>
      </c>
      <c r="S84" s="66">
        <v>0</v>
      </c>
      <c r="T84" s="66">
        <v>0</v>
      </c>
      <c r="U84" s="66">
        <v>0</v>
      </c>
      <c r="V84" s="67">
        <f t="shared" si="9"/>
        <v>0</v>
      </c>
      <c r="W84" s="78" t="str">
        <f>IFERROR(IF(VLOOKUP(#REF!,'Customer Name'!$B$6:$E$99,4,0)=1,VLOOKUP($C84,#REF!,HLOOKUP(#REF!,#REF!,2,0),0)," ")," ")</f>
        <v xml:space="preserve"> </v>
      </c>
      <c r="X84" s="79" t="str">
        <f t="shared" si="10"/>
        <v xml:space="preserve"> </v>
      </c>
      <c r="Y84" s="80" t="str">
        <f>IF(AND(C84&lt;&gt;" ",A85&lt;&gt;" ",C85&lt;&gt;" "),SUM($V$21:$V84)-SUM($Y$20:$Y83),IF(AND(C84&lt;&gt;" ",A85=" ",C85=" "),SUM($V$21:$V84)-SUM($Y$20:$Y83),IF(AND(C84=" ",C85=" ",A85=" ",C83&lt;&gt;" "),SUM($V$21:$V83)," ")))</f>
        <v xml:space="preserve"> </v>
      </c>
      <c r="Z84" s="81" t="str">
        <f>IF(AND(C84&lt;&gt;" ",A85&lt;&gt;" ",C85&lt;&gt;" "),SUM($X$21:$X84)-SUM($Z$20:$Z83),IF(AND(C84&lt;&gt;" ",A85=" ",C85=" "),SUM($X$21:$X84)-SUM($Z$20:$Z83),IF(AND(C84=" ",C85=" ",A85=" ",C83&lt;&gt;" "),SUM($X$21:$X83)," ")))</f>
        <v xml:space="preserve"> </v>
      </c>
      <c r="AC84" s="70"/>
      <c r="AD84" s="70" t="str">
        <f t="shared" si="7"/>
        <v xml:space="preserve"> </v>
      </c>
    </row>
    <row r="85" spans="1:30" ht="60" customHeight="1">
      <c r="A85" s="40" t="s">
        <v>34</v>
      </c>
      <c r="B85" s="59" t="s">
        <v>34</v>
      </c>
      <c r="C85" s="41" t="s">
        <v>34</v>
      </c>
      <c r="D85" s="41" t="s">
        <v>34</v>
      </c>
      <c r="E85" s="42" t="s">
        <v>34</v>
      </c>
      <c r="F85" s="15"/>
      <c r="G85" s="43" t="s">
        <v>34</v>
      </c>
      <c r="H85" s="43" t="s">
        <v>34</v>
      </c>
      <c r="I85" s="28" t="s">
        <v>34</v>
      </c>
      <c r="J85" s="66">
        <v>0</v>
      </c>
      <c r="K85" s="66">
        <v>0</v>
      </c>
      <c r="L85" s="66">
        <v>0</v>
      </c>
      <c r="M85" s="66">
        <v>0</v>
      </c>
      <c r="N85" s="66">
        <v>0</v>
      </c>
      <c r="O85" s="66">
        <v>0</v>
      </c>
      <c r="P85" s="66">
        <v>0</v>
      </c>
      <c r="Q85" s="66">
        <v>0</v>
      </c>
      <c r="R85" s="66">
        <v>0</v>
      </c>
      <c r="S85" s="66">
        <v>0</v>
      </c>
      <c r="T85" s="66">
        <v>0</v>
      </c>
      <c r="U85" s="66">
        <v>0</v>
      </c>
      <c r="V85" s="67">
        <f t="shared" si="9"/>
        <v>0</v>
      </c>
      <c r="W85" s="78" t="str">
        <f>IFERROR(IF(VLOOKUP(#REF!,'Customer Name'!$B$6:$E$99,4,0)=1,VLOOKUP($C85,#REF!,HLOOKUP(#REF!,#REF!,2,0),0)," ")," ")</f>
        <v xml:space="preserve"> </v>
      </c>
      <c r="X85" s="79" t="str">
        <f t="shared" si="10"/>
        <v xml:space="preserve"> </v>
      </c>
      <c r="Y85" s="80" t="str">
        <f>IF(AND(C85&lt;&gt;" ",A86&lt;&gt;" ",C86&lt;&gt;" "),SUM($V$21:$V85)-SUM($Y$20:$Y84),IF(AND(C85&lt;&gt;" ",A86=" ",C86=" "),SUM($V$21:$V85)-SUM($Y$20:$Y84),IF(AND(C85=" ",C86=" ",A86=" ",C84&lt;&gt;" "),SUM($V$21:$V84)," ")))</f>
        <v xml:space="preserve"> </v>
      </c>
      <c r="Z85" s="81" t="str">
        <f>IF(AND(C85&lt;&gt;" ",A86&lt;&gt;" ",C86&lt;&gt;" "),SUM($X$21:$X85)-SUM($Z$20:$Z84),IF(AND(C85&lt;&gt;" ",A86=" ",C86=" "),SUM($X$21:$X85)-SUM($Z$20:$Z84),IF(AND(C85=" ",C86=" ",A86=" ",C84&lt;&gt;" "),SUM($X$21:$X84)," ")))</f>
        <v xml:space="preserve"> </v>
      </c>
      <c r="AC85" s="70"/>
      <c r="AD85" s="70" t="str">
        <f t="shared" si="7"/>
        <v xml:space="preserve"> </v>
      </c>
    </row>
    <row r="86" spans="1:30" ht="60" customHeight="1">
      <c r="A86" s="40" t="s">
        <v>34</v>
      </c>
      <c r="B86" s="59" t="s">
        <v>34</v>
      </c>
      <c r="C86" s="41" t="s">
        <v>34</v>
      </c>
      <c r="D86" s="41" t="s">
        <v>34</v>
      </c>
      <c r="E86" s="42" t="s">
        <v>34</v>
      </c>
      <c r="F86" s="15"/>
      <c r="G86" s="43" t="s">
        <v>34</v>
      </c>
      <c r="H86" s="43" t="s">
        <v>34</v>
      </c>
      <c r="I86" s="28" t="s">
        <v>34</v>
      </c>
      <c r="J86" s="66">
        <v>0</v>
      </c>
      <c r="K86" s="66">
        <v>0</v>
      </c>
      <c r="L86" s="66">
        <v>0</v>
      </c>
      <c r="M86" s="66">
        <v>0</v>
      </c>
      <c r="N86" s="66">
        <v>0</v>
      </c>
      <c r="O86" s="66">
        <v>0</v>
      </c>
      <c r="P86" s="66">
        <v>0</v>
      </c>
      <c r="Q86" s="66">
        <v>0</v>
      </c>
      <c r="R86" s="66">
        <v>0</v>
      </c>
      <c r="S86" s="66">
        <v>0</v>
      </c>
      <c r="T86" s="66">
        <v>0</v>
      </c>
      <c r="U86" s="66">
        <v>0</v>
      </c>
      <c r="V86" s="67">
        <f t="shared" si="9"/>
        <v>0</v>
      </c>
      <c r="W86" s="78" t="str">
        <f>IFERROR(IF(VLOOKUP(#REF!,'Customer Name'!$B$6:$E$99,4,0)=1,VLOOKUP($C86,#REF!,HLOOKUP(#REF!,#REF!,2,0),0)," ")," ")</f>
        <v xml:space="preserve"> </v>
      </c>
      <c r="X86" s="79" t="str">
        <f t="shared" si="10"/>
        <v xml:space="preserve"> </v>
      </c>
      <c r="Y86" s="80" t="str">
        <f>IF(AND(C86&lt;&gt;" ",A87&lt;&gt;" ",C87&lt;&gt;" "),SUM($V$21:$V86)-SUM($Y$20:$Y85),IF(AND(C86&lt;&gt;" ",A87=" ",C87=" "),SUM($V$21:$V86)-SUM($Y$20:$Y85),IF(AND(C86=" ",C87=" ",A87=" ",C85&lt;&gt;" "),SUM($V$21:$V85)," ")))</f>
        <v xml:space="preserve"> </v>
      </c>
      <c r="Z86" s="81" t="str">
        <f>IF(AND(C86&lt;&gt;" ",A87&lt;&gt;" ",C87&lt;&gt;" "),SUM($X$21:$X86)-SUM($Z$20:$Z85),IF(AND(C86&lt;&gt;" ",A87=" ",C87=" "),SUM($X$21:$X86)-SUM($Z$20:$Z85),IF(AND(C86=" ",C87=" ",A87=" ",C85&lt;&gt;" "),SUM($X$21:$X85)," ")))</f>
        <v xml:space="preserve"> </v>
      </c>
      <c r="AC86" s="70"/>
      <c r="AD86" s="70" t="str">
        <f t="shared" ref="AD86:AD149" si="11">IF(C86&lt;&gt;" ",CONCATENATE($D$4,"/",C86)," ")</f>
        <v xml:space="preserve"> </v>
      </c>
    </row>
    <row r="87" spans="1:30" ht="60" customHeight="1">
      <c r="A87" s="40" t="s">
        <v>34</v>
      </c>
      <c r="B87" s="59" t="s">
        <v>34</v>
      </c>
      <c r="C87" s="41" t="s">
        <v>34</v>
      </c>
      <c r="D87" s="41" t="s">
        <v>34</v>
      </c>
      <c r="E87" s="42" t="s">
        <v>34</v>
      </c>
      <c r="F87" s="15"/>
      <c r="G87" s="43" t="s">
        <v>34</v>
      </c>
      <c r="H87" s="43" t="s">
        <v>34</v>
      </c>
      <c r="I87" s="28" t="s">
        <v>34</v>
      </c>
      <c r="J87" s="66">
        <v>0</v>
      </c>
      <c r="K87" s="66">
        <v>0</v>
      </c>
      <c r="L87" s="66">
        <v>0</v>
      </c>
      <c r="M87" s="66">
        <v>0</v>
      </c>
      <c r="N87" s="66">
        <v>0</v>
      </c>
      <c r="O87" s="66">
        <v>0</v>
      </c>
      <c r="P87" s="66">
        <v>0</v>
      </c>
      <c r="Q87" s="66">
        <v>0</v>
      </c>
      <c r="R87" s="66">
        <v>0</v>
      </c>
      <c r="S87" s="66">
        <v>0</v>
      </c>
      <c r="T87" s="66">
        <v>0</v>
      </c>
      <c r="U87" s="66">
        <v>0</v>
      </c>
      <c r="V87" s="67">
        <f t="shared" si="9"/>
        <v>0</v>
      </c>
      <c r="W87" s="78" t="str">
        <f>IFERROR(IF(VLOOKUP(#REF!,'Customer Name'!$B$6:$E$99,4,0)=1,VLOOKUP($C87,#REF!,HLOOKUP(#REF!,#REF!,2,0),0)," ")," ")</f>
        <v xml:space="preserve"> </v>
      </c>
      <c r="X87" s="79" t="str">
        <f t="shared" si="10"/>
        <v xml:space="preserve"> </v>
      </c>
      <c r="Y87" s="80" t="str">
        <f>IF(AND(C87&lt;&gt;" ",A88&lt;&gt;" ",C88&lt;&gt;" "),SUM($V$21:$V87)-SUM($Y$20:$Y86),IF(AND(C87&lt;&gt;" ",A88=" ",C88=" "),SUM($V$21:$V87)-SUM($Y$20:$Y86),IF(AND(C87=" ",C88=" ",A88=" ",C86&lt;&gt;" "),SUM($V$21:$V86)," ")))</f>
        <v xml:space="preserve"> </v>
      </c>
      <c r="Z87" s="81" t="str">
        <f>IF(AND(C87&lt;&gt;" ",A88&lt;&gt;" ",C88&lt;&gt;" "),SUM($X$21:$X87)-SUM($Z$20:$Z86),IF(AND(C87&lt;&gt;" ",A88=" ",C88=" "),SUM($X$21:$X87)-SUM($Z$20:$Z86),IF(AND(C87=" ",C88=" ",A88=" ",C86&lt;&gt;" "),SUM($X$21:$X86)," ")))</f>
        <v xml:space="preserve"> </v>
      </c>
      <c r="AC87" s="70"/>
      <c r="AD87" s="70" t="str">
        <f t="shared" si="11"/>
        <v xml:space="preserve"> </v>
      </c>
    </row>
    <row r="88" spans="1:30" ht="60" customHeight="1">
      <c r="A88" s="40" t="s">
        <v>34</v>
      </c>
      <c r="B88" s="59" t="s">
        <v>34</v>
      </c>
      <c r="C88" s="41" t="s">
        <v>34</v>
      </c>
      <c r="D88" s="41" t="s">
        <v>34</v>
      </c>
      <c r="E88" s="42" t="s">
        <v>34</v>
      </c>
      <c r="F88" s="15"/>
      <c r="G88" s="43" t="s">
        <v>34</v>
      </c>
      <c r="H88" s="43" t="s">
        <v>34</v>
      </c>
      <c r="I88" s="28" t="s">
        <v>34</v>
      </c>
      <c r="J88" s="66">
        <v>0</v>
      </c>
      <c r="K88" s="66">
        <v>0</v>
      </c>
      <c r="L88" s="66">
        <v>0</v>
      </c>
      <c r="M88" s="66">
        <v>0</v>
      </c>
      <c r="N88" s="66">
        <v>0</v>
      </c>
      <c r="O88" s="66">
        <v>0</v>
      </c>
      <c r="P88" s="66">
        <v>0</v>
      </c>
      <c r="Q88" s="66">
        <v>0</v>
      </c>
      <c r="R88" s="66">
        <v>0</v>
      </c>
      <c r="S88" s="66">
        <v>0</v>
      </c>
      <c r="T88" s="66">
        <v>0</v>
      </c>
      <c r="U88" s="66">
        <v>0</v>
      </c>
      <c r="V88" s="67">
        <f t="shared" si="9"/>
        <v>0</v>
      </c>
      <c r="W88" s="78" t="str">
        <f>IFERROR(IF(VLOOKUP(#REF!,'Customer Name'!$B$6:$E$99,4,0)=1,VLOOKUP($C88,#REF!,HLOOKUP(#REF!,#REF!,2,0),0)," ")," ")</f>
        <v xml:space="preserve"> </v>
      </c>
      <c r="X88" s="79" t="str">
        <f t="shared" si="10"/>
        <v xml:space="preserve"> </v>
      </c>
      <c r="Y88" s="80" t="str">
        <f>IF(AND(C88&lt;&gt;" ",A89&lt;&gt;" ",C89&lt;&gt;" "),SUM($V$21:$V88)-SUM($Y$20:$Y87),IF(AND(C88&lt;&gt;" ",A89=" ",C89=" "),SUM($V$21:$V88)-SUM($Y$20:$Y87),IF(AND(C88=" ",C89=" ",A89=" ",C87&lt;&gt;" "),SUM($V$21:$V87)," ")))</f>
        <v xml:space="preserve"> </v>
      </c>
      <c r="Z88" s="81" t="str">
        <f>IF(AND(C88&lt;&gt;" ",A89&lt;&gt;" ",C89&lt;&gt;" "),SUM($X$21:$X88)-SUM($Z$20:$Z87),IF(AND(C88&lt;&gt;" ",A89=" ",C89=" "),SUM($X$21:$X88)-SUM($Z$20:$Z87),IF(AND(C88=" ",C89=" ",A89=" ",C87&lt;&gt;" "),SUM($X$21:$X87)," ")))</f>
        <v xml:space="preserve"> </v>
      </c>
      <c r="AC88" s="70"/>
      <c r="AD88" s="70" t="str">
        <f t="shared" si="11"/>
        <v xml:space="preserve"> </v>
      </c>
    </row>
    <row r="89" spans="1:30" ht="60" customHeight="1">
      <c r="A89" s="40" t="s">
        <v>34</v>
      </c>
      <c r="B89" s="59" t="s">
        <v>34</v>
      </c>
      <c r="C89" s="41" t="s">
        <v>34</v>
      </c>
      <c r="D89" s="41" t="s">
        <v>34</v>
      </c>
      <c r="E89" s="42" t="s">
        <v>34</v>
      </c>
      <c r="F89" s="15"/>
      <c r="G89" s="43" t="s">
        <v>34</v>
      </c>
      <c r="H89" s="43" t="s">
        <v>34</v>
      </c>
      <c r="I89" s="28" t="s">
        <v>34</v>
      </c>
      <c r="J89" s="66">
        <v>0</v>
      </c>
      <c r="K89" s="66">
        <v>0</v>
      </c>
      <c r="L89" s="66">
        <v>0</v>
      </c>
      <c r="M89" s="66">
        <v>0</v>
      </c>
      <c r="N89" s="66">
        <v>0</v>
      </c>
      <c r="O89" s="66">
        <v>0</v>
      </c>
      <c r="P89" s="66">
        <v>0</v>
      </c>
      <c r="Q89" s="66">
        <v>0</v>
      </c>
      <c r="R89" s="66">
        <v>0</v>
      </c>
      <c r="S89" s="66">
        <v>0</v>
      </c>
      <c r="T89" s="66">
        <v>0</v>
      </c>
      <c r="U89" s="66">
        <v>0</v>
      </c>
      <c r="V89" s="67">
        <f t="shared" si="9"/>
        <v>0</v>
      </c>
      <c r="W89" s="78" t="str">
        <f>IFERROR(IF(VLOOKUP(#REF!,'Customer Name'!$B$6:$E$99,4,0)=1,VLOOKUP($C89,#REF!,HLOOKUP(#REF!,#REF!,2,0),0)," ")," ")</f>
        <v xml:space="preserve"> </v>
      </c>
      <c r="X89" s="79" t="str">
        <f t="shared" si="10"/>
        <v xml:space="preserve"> </v>
      </c>
      <c r="Y89" s="80" t="str">
        <f>IF(AND(C89&lt;&gt;" ",A90&lt;&gt;" ",C90&lt;&gt;" "),SUM($V$21:$V89)-SUM($Y$20:$Y88),IF(AND(C89&lt;&gt;" ",A90=" ",C90=" "),SUM($V$21:$V89)-SUM($Y$20:$Y88),IF(AND(C89=" ",C90=" ",A90=" ",C88&lt;&gt;" "),SUM($V$21:$V88)," ")))</f>
        <v xml:space="preserve"> </v>
      </c>
      <c r="Z89" s="81" t="str">
        <f>IF(AND(C89&lt;&gt;" ",A90&lt;&gt;" ",C90&lt;&gt;" "),SUM($X$21:$X89)-SUM($Z$20:$Z88),IF(AND(C89&lt;&gt;" ",A90=" ",C90=" "),SUM($X$21:$X89)-SUM($Z$20:$Z88),IF(AND(C89=" ",C90=" ",A90=" ",C88&lt;&gt;" "),SUM($X$21:$X88)," ")))</f>
        <v xml:space="preserve"> </v>
      </c>
      <c r="AC89" s="70"/>
      <c r="AD89" s="70" t="str">
        <f t="shared" si="11"/>
        <v xml:space="preserve"> </v>
      </c>
    </row>
    <row r="90" spans="1:30" ht="60" customHeight="1">
      <c r="A90" s="40" t="s">
        <v>34</v>
      </c>
      <c r="B90" s="59" t="s">
        <v>34</v>
      </c>
      <c r="C90" s="41" t="s">
        <v>34</v>
      </c>
      <c r="D90" s="41" t="s">
        <v>34</v>
      </c>
      <c r="E90" s="42" t="s">
        <v>34</v>
      </c>
      <c r="F90" s="15"/>
      <c r="G90" s="43" t="s">
        <v>34</v>
      </c>
      <c r="H90" s="43" t="s">
        <v>34</v>
      </c>
      <c r="I90" s="28" t="s">
        <v>34</v>
      </c>
      <c r="J90" s="66">
        <v>0</v>
      </c>
      <c r="K90" s="66">
        <v>0</v>
      </c>
      <c r="L90" s="66">
        <v>0</v>
      </c>
      <c r="M90" s="66">
        <v>0</v>
      </c>
      <c r="N90" s="66">
        <v>0</v>
      </c>
      <c r="O90" s="66">
        <v>0</v>
      </c>
      <c r="P90" s="66">
        <v>0</v>
      </c>
      <c r="Q90" s="66">
        <v>0</v>
      </c>
      <c r="R90" s="66">
        <v>0</v>
      </c>
      <c r="S90" s="66">
        <v>0</v>
      </c>
      <c r="T90" s="66">
        <v>0</v>
      </c>
      <c r="U90" s="66">
        <v>0</v>
      </c>
      <c r="V90" s="67">
        <f t="shared" si="9"/>
        <v>0</v>
      </c>
      <c r="W90" s="78" t="str">
        <f>IFERROR(IF(VLOOKUP(#REF!,'Customer Name'!$B$6:$E$99,4,0)=1,VLOOKUP($C90,#REF!,HLOOKUP(#REF!,#REF!,2,0),0)," ")," ")</f>
        <v xml:space="preserve"> </v>
      </c>
      <c r="X90" s="79" t="str">
        <f t="shared" si="10"/>
        <v xml:space="preserve"> </v>
      </c>
      <c r="Y90" s="80" t="str">
        <f>IF(AND(C90&lt;&gt;" ",A91&lt;&gt;" ",C91&lt;&gt;" "),SUM($V$21:$V90)-SUM($Y$20:$Y89),IF(AND(C90&lt;&gt;" ",A91=" ",C91=" "),SUM($V$21:$V90)-SUM($Y$20:$Y89),IF(AND(C90=" ",C91=" ",A91=" ",C89&lt;&gt;" "),SUM($V$21:$V89)," ")))</f>
        <v xml:space="preserve"> </v>
      </c>
      <c r="Z90" s="81" t="str">
        <f>IF(AND(C90&lt;&gt;" ",A91&lt;&gt;" ",C91&lt;&gt;" "),SUM($X$21:$X90)-SUM($Z$20:$Z89),IF(AND(C90&lt;&gt;" ",A91=" ",C91=" "),SUM($X$21:$X90)-SUM($Z$20:$Z89),IF(AND(C90=" ",C91=" ",A91=" ",C89&lt;&gt;" "),SUM($X$21:$X89)," ")))</f>
        <v xml:space="preserve"> </v>
      </c>
      <c r="AC90" s="70"/>
      <c r="AD90" s="70" t="str">
        <f t="shared" si="11"/>
        <v xml:space="preserve"> </v>
      </c>
    </row>
    <row r="91" spans="1:30" ht="60" customHeight="1">
      <c r="A91" s="40" t="s">
        <v>34</v>
      </c>
      <c r="B91" s="59" t="s">
        <v>34</v>
      </c>
      <c r="C91" s="41" t="s">
        <v>34</v>
      </c>
      <c r="D91" s="41" t="s">
        <v>34</v>
      </c>
      <c r="E91" s="42" t="s">
        <v>34</v>
      </c>
      <c r="F91" s="15"/>
      <c r="G91" s="43" t="s">
        <v>34</v>
      </c>
      <c r="H91" s="43" t="s">
        <v>34</v>
      </c>
      <c r="I91" s="28" t="s">
        <v>34</v>
      </c>
      <c r="J91" s="66">
        <v>0</v>
      </c>
      <c r="K91" s="66">
        <v>0</v>
      </c>
      <c r="L91" s="66">
        <v>0</v>
      </c>
      <c r="M91" s="66">
        <v>0</v>
      </c>
      <c r="N91" s="66">
        <v>0</v>
      </c>
      <c r="O91" s="66">
        <v>0</v>
      </c>
      <c r="P91" s="66">
        <v>0</v>
      </c>
      <c r="Q91" s="66">
        <v>0</v>
      </c>
      <c r="R91" s="66">
        <v>0</v>
      </c>
      <c r="S91" s="66">
        <v>0</v>
      </c>
      <c r="T91" s="66">
        <v>0</v>
      </c>
      <c r="U91" s="66">
        <v>0</v>
      </c>
      <c r="V91" s="67">
        <f t="shared" si="9"/>
        <v>0</v>
      </c>
      <c r="W91" s="78" t="str">
        <f>IFERROR(IF(VLOOKUP(#REF!,'Customer Name'!$B$6:$E$99,4,0)=1,VLOOKUP($C91,#REF!,HLOOKUP(#REF!,#REF!,2,0),0)," ")," ")</f>
        <v xml:space="preserve"> </v>
      </c>
      <c r="X91" s="79" t="str">
        <f t="shared" si="10"/>
        <v xml:space="preserve"> </v>
      </c>
      <c r="Y91" s="80" t="str">
        <f>IF(AND(C91&lt;&gt;" ",A92&lt;&gt;" ",C92&lt;&gt;" "),SUM($V$21:$V91)-SUM($Y$20:$Y90),IF(AND(C91&lt;&gt;" ",A92=" ",C92=" "),SUM($V$21:$V91)-SUM($Y$20:$Y90),IF(AND(C91=" ",C92=" ",A92=" ",C90&lt;&gt;" "),SUM($V$21:$V90)," ")))</f>
        <v xml:space="preserve"> </v>
      </c>
      <c r="Z91" s="81" t="str">
        <f>IF(AND(C91&lt;&gt;" ",A92&lt;&gt;" ",C92&lt;&gt;" "),SUM($X$21:$X91)-SUM($Z$20:$Z90),IF(AND(C91&lt;&gt;" ",A92=" ",C92=" "),SUM($X$21:$X91)-SUM($Z$20:$Z90),IF(AND(C91=" ",C92=" ",A92=" ",C90&lt;&gt;" "),SUM($X$21:$X90)," ")))</f>
        <v xml:space="preserve"> </v>
      </c>
      <c r="AC91" s="70"/>
      <c r="AD91" s="70" t="str">
        <f t="shared" si="11"/>
        <v xml:space="preserve"> </v>
      </c>
    </row>
    <row r="92" spans="1:30" ht="60" customHeight="1">
      <c r="A92" s="40" t="s">
        <v>34</v>
      </c>
      <c r="B92" s="59" t="s">
        <v>34</v>
      </c>
      <c r="C92" s="41" t="s">
        <v>34</v>
      </c>
      <c r="D92" s="41" t="s">
        <v>34</v>
      </c>
      <c r="E92" s="42" t="s">
        <v>34</v>
      </c>
      <c r="F92" s="15"/>
      <c r="G92" s="43" t="s">
        <v>34</v>
      </c>
      <c r="H92" s="43" t="s">
        <v>34</v>
      </c>
      <c r="I92" s="28" t="s">
        <v>34</v>
      </c>
      <c r="J92" s="66">
        <v>0</v>
      </c>
      <c r="K92" s="66">
        <v>0</v>
      </c>
      <c r="L92" s="66">
        <v>0</v>
      </c>
      <c r="M92" s="66">
        <v>0</v>
      </c>
      <c r="N92" s="66">
        <v>0</v>
      </c>
      <c r="O92" s="66">
        <v>0</v>
      </c>
      <c r="P92" s="66">
        <v>0</v>
      </c>
      <c r="Q92" s="66">
        <v>0</v>
      </c>
      <c r="R92" s="66">
        <v>0</v>
      </c>
      <c r="S92" s="66">
        <v>0</v>
      </c>
      <c r="T92" s="66">
        <v>0</v>
      </c>
      <c r="U92" s="66">
        <v>0</v>
      </c>
      <c r="V92" s="67">
        <f t="shared" si="9"/>
        <v>0</v>
      </c>
      <c r="W92" s="78" t="str">
        <f>IFERROR(IF(VLOOKUP(#REF!,'Customer Name'!$B$6:$E$99,4,0)=1,VLOOKUP($C92,#REF!,HLOOKUP(#REF!,#REF!,2,0),0)," ")," ")</f>
        <v xml:space="preserve"> </v>
      </c>
      <c r="X92" s="79" t="str">
        <f t="shared" si="10"/>
        <v xml:space="preserve"> </v>
      </c>
      <c r="Y92" s="80" t="str">
        <f>IF(AND(C92&lt;&gt;" ",A93&lt;&gt;" ",C93&lt;&gt;" "),SUM($V$21:$V92)-SUM($Y$20:$Y91),IF(AND(C92&lt;&gt;" ",A93=" ",C93=" "),SUM($V$21:$V92)-SUM($Y$20:$Y91),IF(AND(C92=" ",C93=" ",A93=" ",C91&lt;&gt;" "),SUM($V$21:$V91)," ")))</f>
        <v xml:space="preserve"> </v>
      </c>
      <c r="Z92" s="81" t="str">
        <f>IF(AND(C92&lt;&gt;" ",A93&lt;&gt;" ",C93&lt;&gt;" "),SUM($X$21:$X92)-SUM($Z$20:$Z91),IF(AND(C92&lt;&gt;" ",A93=" ",C93=" "),SUM($X$21:$X92)-SUM($Z$20:$Z91),IF(AND(C92=" ",C93=" ",A93=" ",C91&lt;&gt;" "),SUM($X$21:$X91)," ")))</f>
        <v xml:space="preserve"> </v>
      </c>
      <c r="AC92" s="70"/>
      <c r="AD92" s="70" t="str">
        <f t="shared" si="11"/>
        <v xml:space="preserve"> </v>
      </c>
    </row>
    <row r="93" spans="1:30" ht="60" customHeight="1">
      <c r="A93" s="40" t="s">
        <v>34</v>
      </c>
      <c r="B93" s="59" t="s">
        <v>34</v>
      </c>
      <c r="C93" s="41" t="s">
        <v>34</v>
      </c>
      <c r="D93" s="41" t="s">
        <v>34</v>
      </c>
      <c r="E93" s="42" t="s">
        <v>34</v>
      </c>
      <c r="F93" s="15"/>
      <c r="G93" s="43" t="s">
        <v>34</v>
      </c>
      <c r="H93" s="43" t="s">
        <v>34</v>
      </c>
      <c r="I93" s="28" t="s">
        <v>34</v>
      </c>
      <c r="J93" s="66">
        <v>0</v>
      </c>
      <c r="K93" s="66">
        <v>0</v>
      </c>
      <c r="L93" s="66">
        <v>0</v>
      </c>
      <c r="M93" s="66">
        <v>0</v>
      </c>
      <c r="N93" s="66">
        <v>0</v>
      </c>
      <c r="O93" s="66">
        <v>0</v>
      </c>
      <c r="P93" s="66">
        <v>0</v>
      </c>
      <c r="Q93" s="66">
        <v>0</v>
      </c>
      <c r="R93" s="66">
        <v>0</v>
      </c>
      <c r="S93" s="66">
        <v>0</v>
      </c>
      <c r="T93" s="66">
        <v>0</v>
      </c>
      <c r="U93" s="66">
        <v>0</v>
      </c>
      <c r="V93" s="67">
        <f t="shared" si="9"/>
        <v>0</v>
      </c>
      <c r="W93" s="78" t="str">
        <f>IFERROR(IF(VLOOKUP(#REF!,'Customer Name'!$B$6:$E$99,4,0)=1,VLOOKUP($C93,#REF!,HLOOKUP(#REF!,#REF!,2,0),0)," ")," ")</f>
        <v xml:space="preserve"> </v>
      </c>
      <c r="X93" s="79" t="str">
        <f t="shared" si="10"/>
        <v xml:space="preserve"> </v>
      </c>
      <c r="Y93" s="80" t="str">
        <f>IF(AND(C93&lt;&gt;" ",A94&lt;&gt;" ",C94&lt;&gt;" "),SUM($V$21:$V93)-SUM($Y$20:$Y92),IF(AND(C93&lt;&gt;" ",A94=" ",C94=" "),SUM($V$21:$V93)-SUM($Y$20:$Y92),IF(AND(C93=" ",C94=" ",A94=" ",C92&lt;&gt;" "),SUM($V$21:$V92)," ")))</f>
        <v xml:space="preserve"> </v>
      </c>
      <c r="Z93" s="81" t="str">
        <f>IF(AND(C93&lt;&gt;" ",A94&lt;&gt;" ",C94&lt;&gt;" "),SUM($X$21:$X93)-SUM($Z$20:$Z92),IF(AND(C93&lt;&gt;" ",A94=" ",C94=" "),SUM($X$21:$X93)-SUM($Z$20:$Z92),IF(AND(C93=" ",C94=" ",A94=" ",C92&lt;&gt;" "),SUM($X$21:$X92)," ")))</f>
        <v xml:space="preserve"> </v>
      </c>
      <c r="AC93" s="70"/>
      <c r="AD93" s="70" t="str">
        <f t="shared" si="11"/>
        <v xml:space="preserve"> </v>
      </c>
    </row>
    <row r="94" spans="1:30" ht="60" customHeight="1">
      <c r="A94" s="40" t="s">
        <v>34</v>
      </c>
      <c r="B94" s="59" t="s">
        <v>34</v>
      </c>
      <c r="C94" s="41" t="s">
        <v>34</v>
      </c>
      <c r="D94" s="41" t="s">
        <v>34</v>
      </c>
      <c r="E94" s="42" t="s">
        <v>34</v>
      </c>
      <c r="F94" s="15"/>
      <c r="G94" s="43" t="s">
        <v>34</v>
      </c>
      <c r="H94" s="43" t="s">
        <v>34</v>
      </c>
      <c r="I94" s="28" t="s">
        <v>34</v>
      </c>
      <c r="J94" s="66">
        <v>0</v>
      </c>
      <c r="K94" s="66">
        <v>0</v>
      </c>
      <c r="L94" s="66">
        <v>0</v>
      </c>
      <c r="M94" s="66">
        <v>0</v>
      </c>
      <c r="N94" s="66">
        <v>0</v>
      </c>
      <c r="O94" s="66">
        <v>0</v>
      </c>
      <c r="P94" s="66">
        <v>0</v>
      </c>
      <c r="Q94" s="66">
        <v>0</v>
      </c>
      <c r="R94" s="66">
        <v>0</v>
      </c>
      <c r="S94" s="66">
        <v>0</v>
      </c>
      <c r="T94" s="66">
        <v>0</v>
      </c>
      <c r="U94" s="66">
        <v>0</v>
      </c>
      <c r="V94" s="67">
        <f t="shared" si="9"/>
        <v>0</v>
      </c>
      <c r="W94" s="78" t="str">
        <f>IFERROR(IF(VLOOKUP(#REF!,'Customer Name'!$B$6:$E$99,4,0)=1,VLOOKUP($C94,#REF!,HLOOKUP(#REF!,#REF!,2,0),0)," ")," ")</f>
        <v xml:space="preserve"> </v>
      </c>
      <c r="X94" s="79" t="str">
        <f t="shared" si="10"/>
        <v xml:space="preserve"> </v>
      </c>
      <c r="Y94" s="80" t="str">
        <f>IF(AND(C94&lt;&gt;" ",A95&lt;&gt;" ",C95&lt;&gt;" "),SUM($V$21:$V94)-SUM($Y$20:$Y93),IF(AND(C94&lt;&gt;" ",A95=" ",C95=" "),SUM($V$21:$V94)-SUM($Y$20:$Y93),IF(AND(C94=" ",C95=" ",A95=" ",C93&lt;&gt;" "),SUM($V$21:$V93)," ")))</f>
        <v xml:space="preserve"> </v>
      </c>
      <c r="Z94" s="81" t="str">
        <f>IF(AND(C94&lt;&gt;" ",A95&lt;&gt;" ",C95&lt;&gt;" "),SUM($X$21:$X94)-SUM($Z$20:$Z93),IF(AND(C94&lt;&gt;" ",A95=" ",C95=" "),SUM($X$21:$X94)-SUM($Z$20:$Z93),IF(AND(C94=" ",C95=" ",A95=" ",C93&lt;&gt;" "),SUM($X$21:$X93)," ")))</f>
        <v xml:space="preserve"> </v>
      </c>
      <c r="AC94" s="70"/>
      <c r="AD94" s="70" t="str">
        <f t="shared" si="11"/>
        <v xml:space="preserve"> </v>
      </c>
    </row>
    <row r="95" spans="1:30" ht="60" customHeight="1">
      <c r="A95" s="40" t="s">
        <v>34</v>
      </c>
      <c r="B95" s="59" t="s">
        <v>34</v>
      </c>
      <c r="C95" s="41" t="s">
        <v>34</v>
      </c>
      <c r="D95" s="41" t="s">
        <v>34</v>
      </c>
      <c r="E95" s="42" t="s">
        <v>34</v>
      </c>
      <c r="F95" s="15"/>
      <c r="G95" s="43" t="s">
        <v>34</v>
      </c>
      <c r="H95" s="43" t="s">
        <v>34</v>
      </c>
      <c r="I95" s="28" t="s">
        <v>34</v>
      </c>
      <c r="J95" s="66">
        <v>0</v>
      </c>
      <c r="K95" s="66">
        <v>0</v>
      </c>
      <c r="L95" s="66">
        <v>0</v>
      </c>
      <c r="M95" s="66">
        <v>0</v>
      </c>
      <c r="N95" s="66">
        <v>0</v>
      </c>
      <c r="O95" s="66">
        <v>0</v>
      </c>
      <c r="P95" s="66">
        <v>0</v>
      </c>
      <c r="Q95" s="66">
        <v>0</v>
      </c>
      <c r="R95" s="66">
        <v>0</v>
      </c>
      <c r="S95" s="66">
        <v>0</v>
      </c>
      <c r="T95" s="66">
        <v>0</v>
      </c>
      <c r="U95" s="66">
        <v>0</v>
      </c>
      <c r="V95" s="67">
        <f t="shared" si="9"/>
        <v>0</v>
      </c>
      <c r="W95" s="78" t="str">
        <f>IFERROR(IF(VLOOKUP(#REF!,'Customer Name'!$B$6:$E$99,4,0)=1,VLOOKUP($C95,#REF!,HLOOKUP(#REF!,#REF!,2,0),0)," ")," ")</f>
        <v xml:space="preserve"> </v>
      </c>
      <c r="X95" s="79" t="str">
        <f t="shared" si="10"/>
        <v xml:space="preserve"> </v>
      </c>
      <c r="Y95" s="80" t="str">
        <f>IF(AND(C95&lt;&gt;" ",A96&lt;&gt;" ",C96&lt;&gt;" "),SUM($V$21:$V95)-SUM($Y$20:$Y94),IF(AND(C95&lt;&gt;" ",A96=" ",C96=" "),SUM($V$21:$V95)-SUM($Y$20:$Y94),IF(AND(C95=" ",C96=" ",A96=" ",C94&lt;&gt;" "),SUM($V$21:$V94)," ")))</f>
        <v xml:space="preserve"> </v>
      </c>
      <c r="Z95" s="81" t="str">
        <f>IF(AND(C95&lt;&gt;" ",A96&lt;&gt;" ",C96&lt;&gt;" "),SUM($X$21:$X95)-SUM($Z$20:$Z94),IF(AND(C95&lt;&gt;" ",A96=" ",C96=" "),SUM($X$21:$X95)-SUM($Z$20:$Z94),IF(AND(C95=" ",C96=" ",A96=" ",C94&lt;&gt;" "),SUM($X$21:$X94)," ")))</f>
        <v xml:space="preserve"> </v>
      </c>
      <c r="AC95" s="70"/>
      <c r="AD95" s="70" t="str">
        <f t="shared" si="11"/>
        <v xml:space="preserve"> </v>
      </c>
    </row>
    <row r="96" spans="1:30" ht="60" customHeight="1">
      <c r="A96" s="40" t="s">
        <v>34</v>
      </c>
      <c r="B96" s="59" t="s">
        <v>34</v>
      </c>
      <c r="C96" s="41" t="s">
        <v>34</v>
      </c>
      <c r="D96" s="41" t="s">
        <v>34</v>
      </c>
      <c r="E96" s="42" t="s">
        <v>34</v>
      </c>
      <c r="F96" s="15"/>
      <c r="G96" s="43" t="s">
        <v>34</v>
      </c>
      <c r="H96" s="43" t="s">
        <v>34</v>
      </c>
      <c r="I96" s="28" t="s">
        <v>34</v>
      </c>
      <c r="J96" s="66">
        <v>0</v>
      </c>
      <c r="K96" s="66">
        <v>0</v>
      </c>
      <c r="L96" s="66">
        <v>0</v>
      </c>
      <c r="M96" s="66">
        <v>0</v>
      </c>
      <c r="N96" s="66">
        <v>0</v>
      </c>
      <c r="O96" s="66">
        <v>0</v>
      </c>
      <c r="P96" s="66">
        <v>0</v>
      </c>
      <c r="Q96" s="66">
        <v>0</v>
      </c>
      <c r="R96" s="66">
        <v>0</v>
      </c>
      <c r="S96" s="66">
        <v>0</v>
      </c>
      <c r="T96" s="66">
        <v>0</v>
      </c>
      <c r="U96" s="66">
        <v>0</v>
      </c>
      <c r="V96" s="67">
        <f t="shared" si="9"/>
        <v>0</v>
      </c>
      <c r="W96" s="78" t="str">
        <f>IFERROR(IF(VLOOKUP(#REF!,'Customer Name'!$B$6:$E$99,4,0)=1,VLOOKUP($C96,#REF!,HLOOKUP(#REF!,#REF!,2,0),0)," ")," ")</f>
        <v xml:space="preserve"> </v>
      </c>
      <c r="X96" s="79" t="str">
        <f t="shared" si="10"/>
        <v xml:space="preserve"> </v>
      </c>
      <c r="Y96" s="80" t="str">
        <f>IF(AND(C96&lt;&gt;" ",A97&lt;&gt;" ",C97&lt;&gt;" "),SUM($V$21:$V96)-SUM($Y$20:$Y95),IF(AND(C96&lt;&gt;" ",A97=" ",C97=" "),SUM($V$21:$V96)-SUM($Y$20:$Y95),IF(AND(C96=" ",C97=" ",A97=" ",C95&lt;&gt;" "),SUM($V$21:$V95)," ")))</f>
        <v xml:space="preserve"> </v>
      </c>
      <c r="Z96" s="81" t="str">
        <f>IF(AND(C96&lt;&gt;" ",A97&lt;&gt;" ",C97&lt;&gt;" "),SUM($X$21:$X96)-SUM($Z$20:$Z95),IF(AND(C96&lt;&gt;" ",A97=" ",C97=" "),SUM($X$21:$X96)-SUM($Z$20:$Z95),IF(AND(C96=" ",C97=" ",A97=" ",C95&lt;&gt;" "),SUM($X$21:$X95)," ")))</f>
        <v xml:space="preserve"> </v>
      </c>
      <c r="AC96" s="70"/>
      <c r="AD96" s="70" t="str">
        <f t="shared" si="11"/>
        <v xml:space="preserve"> </v>
      </c>
    </row>
    <row r="97" spans="1:30" ht="60" customHeight="1">
      <c r="A97" s="40" t="s">
        <v>34</v>
      </c>
      <c r="B97" s="59" t="s">
        <v>34</v>
      </c>
      <c r="C97" s="41" t="s">
        <v>34</v>
      </c>
      <c r="D97" s="41" t="s">
        <v>34</v>
      </c>
      <c r="E97" s="42" t="s">
        <v>34</v>
      </c>
      <c r="F97" s="15"/>
      <c r="G97" s="43" t="s">
        <v>34</v>
      </c>
      <c r="H97" s="43" t="s">
        <v>34</v>
      </c>
      <c r="I97" s="28" t="s">
        <v>34</v>
      </c>
      <c r="J97" s="66">
        <v>0</v>
      </c>
      <c r="K97" s="66">
        <v>0</v>
      </c>
      <c r="L97" s="66">
        <v>0</v>
      </c>
      <c r="M97" s="66">
        <v>0</v>
      </c>
      <c r="N97" s="66">
        <v>0</v>
      </c>
      <c r="O97" s="66">
        <v>0</v>
      </c>
      <c r="P97" s="66">
        <v>0</v>
      </c>
      <c r="Q97" s="66">
        <v>0</v>
      </c>
      <c r="R97" s="66">
        <v>0</v>
      </c>
      <c r="S97" s="66">
        <v>0</v>
      </c>
      <c r="T97" s="66">
        <v>0</v>
      </c>
      <c r="U97" s="66">
        <v>0</v>
      </c>
      <c r="V97" s="67">
        <f t="shared" si="9"/>
        <v>0</v>
      </c>
      <c r="W97" s="78" t="str">
        <f>IFERROR(IF(VLOOKUP(#REF!,'Customer Name'!$B$6:$E$99,4,0)=1,VLOOKUP($C97,#REF!,HLOOKUP(#REF!,#REF!,2,0),0)," ")," ")</f>
        <v xml:space="preserve"> </v>
      </c>
      <c r="X97" s="79" t="str">
        <f t="shared" si="10"/>
        <v xml:space="preserve"> </v>
      </c>
      <c r="Y97" s="80" t="str">
        <f>IF(AND(C97&lt;&gt;" ",A98&lt;&gt;" ",C98&lt;&gt;" "),SUM($V$21:$V97)-SUM($Y$20:$Y96),IF(AND(C97&lt;&gt;" ",A98=" ",C98=" "),SUM($V$21:$V97)-SUM($Y$20:$Y96),IF(AND(C97=" ",C98=" ",A98=" ",C96&lt;&gt;" "),SUM($V$21:$V96)," ")))</f>
        <v xml:space="preserve"> </v>
      </c>
      <c r="Z97" s="81" t="str">
        <f>IF(AND(C97&lt;&gt;" ",A98&lt;&gt;" ",C98&lt;&gt;" "),SUM($X$21:$X97)-SUM($Z$20:$Z96),IF(AND(C97&lt;&gt;" ",A98=" ",C98=" "),SUM($X$21:$X97)-SUM($Z$20:$Z96),IF(AND(C97=" ",C98=" ",A98=" ",C96&lt;&gt;" "),SUM($X$21:$X96)," ")))</f>
        <v xml:space="preserve"> </v>
      </c>
      <c r="AC97" s="70"/>
      <c r="AD97" s="70" t="str">
        <f t="shared" si="11"/>
        <v xml:space="preserve"> </v>
      </c>
    </row>
    <row r="98" spans="1:30" ht="60" customHeight="1">
      <c r="A98" s="40" t="s">
        <v>34</v>
      </c>
      <c r="B98" s="59" t="s">
        <v>34</v>
      </c>
      <c r="C98" s="41" t="s">
        <v>34</v>
      </c>
      <c r="D98" s="41" t="s">
        <v>34</v>
      </c>
      <c r="E98" s="42" t="s">
        <v>34</v>
      </c>
      <c r="F98" s="15"/>
      <c r="G98" s="43" t="s">
        <v>34</v>
      </c>
      <c r="H98" s="43" t="s">
        <v>34</v>
      </c>
      <c r="I98" s="28" t="s">
        <v>34</v>
      </c>
      <c r="J98" s="66">
        <v>0</v>
      </c>
      <c r="K98" s="66">
        <v>0</v>
      </c>
      <c r="L98" s="66">
        <v>0</v>
      </c>
      <c r="M98" s="66">
        <v>0</v>
      </c>
      <c r="N98" s="66">
        <v>0</v>
      </c>
      <c r="O98" s="66">
        <v>0</v>
      </c>
      <c r="P98" s="66">
        <v>0</v>
      </c>
      <c r="Q98" s="66">
        <v>0</v>
      </c>
      <c r="R98" s="66">
        <v>0</v>
      </c>
      <c r="S98" s="66">
        <v>0</v>
      </c>
      <c r="T98" s="66">
        <v>0</v>
      </c>
      <c r="U98" s="66">
        <v>0</v>
      </c>
      <c r="V98" s="67">
        <f t="shared" si="9"/>
        <v>0</v>
      </c>
      <c r="W98" s="78" t="str">
        <f>IFERROR(IF(VLOOKUP(#REF!,'Customer Name'!$B$6:$E$99,4,0)=1,VLOOKUP($C98,#REF!,HLOOKUP(#REF!,#REF!,2,0),0)," ")," ")</f>
        <v xml:space="preserve"> </v>
      </c>
      <c r="X98" s="79" t="str">
        <f t="shared" si="10"/>
        <v xml:space="preserve"> </v>
      </c>
      <c r="Y98" s="80" t="str">
        <f>IF(AND(C98&lt;&gt;" ",A99&lt;&gt;" ",C99&lt;&gt;" "),SUM($V$21:$V98)-SUM($Y$20:$Y97),IF(AND(C98&lt;&gt;" ",A99=" ",C99=" "),SUM($V$21:$V98)-SUM($Y$20:$Y97),IF(AND(C98=" ",C99=" ",A99=" ",C97&lt;&gt;" "),SUM($V$21:$V97)," ")))</f>
        <v xml:space="preserve"> </v>
      </c>
      <c r="Z98" s="81" t="str">
        <f>IF(AND(C98&lt;&gt;" ",A99&lt;&gt;" ",C99&lt;&gt;" "),SUM($X$21:$X98)-SUM($Z$20:$Z97),IF(AND(C98&lt;&gt;" ",A99=" ",C99=" "),SUM($X$21:$X98)-SUM($Z$20:$Z97),IF(AND(C98=" ",C99=" ",A99=" ",C97&lt;&gt;" "),SUM($X$21:$X97)," ")))</f>
        <v xml:space="preserve"> </v>
      </c>
      <c r="AC98" s="70"/>
      <c r="AD98" s="70" t="str">
        <f t="shared" si="11"/>
        <v xml:space="preserve"> </v>
      </c>
    </row>
    <row r="99" spans="1:30" ht="60" customHeight="1">
      <c r="A99" s="40" t="s">
        <v>34</v>
      </c>
      <c r="B99" s="59" t="s">
        <v>34</v>
      </c>
      <c r="C99" s="41" t="s">
        <v>34</v>
      </c>
      <c r="D99" s="41" t="s">
        <v>34</v>
      </c>
      <c r="E99" s="42" t="s">
        <v>34</v>
      </c>
      <c r="F99" s="15"/>
      <c r="G99" s="43" t="s">
        <v>34</v>
      </c>
      <c r="H99" s="43" t="s">
        <v>34</v>
      </c>
      <c r="I99" s="28" t="s">
        <v>34</v>
      </c>
      <c r="J99" s="66">
        <v>0</v>
      </c>
      <c r="K99" s="66">
        <v>0</v>
      </c>
      <c r="L99" s="66">
        <v>0</v>
      </c>
      <c r="M99" s="66">
        <v>0</v>
      </c>
      <c r="N99" s="66">
        <v>0</v>
      </c>
      <c r="O99" s="66">
        <v>0</v>
      </c>
      <c r="P99" s="66">
        <v>0</v>
      </c>
      <c r="Q99" s="66">
        <v>0</v>
      </c>
      <c r="R99" s="66">
        <v>0</v>
      </c>
      <c r="S99" s="66">
        <v>0</v>
      </c>
      <c r="T99" s="66">
        <v>0</v>
      </c>
      <c r="U99" s="66">
        <v>0</v>
      </c>
      <c r="V99" s="67">
        <f t="shared" si="9"/>
        <v>0</v>
      </c>
      <c r="W99" s="78" t="str">
        <f>IFERROR(IF(VLOOKUP(#REF!,'Customer Name'!$B$6:$E$99,4,0)=1,VLOOKUP($C99,#REF!,HLOOKUP(#REF!,#REF!,2,0),0)," ")," ")</f>
        <v xml:space="preserve"> </v>
      </c>
      <c r="X99" s="79" t="str">
        <f t="shared" si="10"/>
        <v xml:space="preserve"> </v>
      </c>
      <c r="Y99" s="80" t="str">
        <f>IF(AND(C99&lt;&gt;" ",A100&lt;&gt;" ",C100&lt;&gt;" "),SUM($V$21:$V99)-SUM($Y$20:$Y98),IF(AND(C99&lt;&gt;" ",A100=" ",C100=" "),SUM($V$21:$V99)-SUM($Y$20:$Y98),IF(AND(C99=" ",C100=" ",A100=" ",C98&lt;&gt;" "),SUM($V$21:$V98)," ")))</f>
        <v xml:space="preserve"> </v>
      </c>
      <c r="Z99" s="81" t="str">
        <f>IF(AND(C99&lt;&gt;" ",A100&lt;&gt;" ",C100&lt;&gt;" "),SUM($X$21:$X99)-SUM($Z$20:$Z98),IF(AND(C99&lt;&gt;" ",A100=" ",C100=" "),SUM($X$21:$X99)-SUM($Z$20:$Z98),IF(AND(C99=" ",C100=" ",A100=" ",C98&lt;&gt;" "),SUM($X$21:$X98)," ")))</f>
        <v xml:space="preserve"> </v>
      </c>
      <c r="AC99" s="70"/>
      <c r="AD99" s="70" t="str">
        <f t="shared" si="11"/>
        <v xml:space="preserve"> </v>
      </c>
    </row>
    <row r="100" spans="1:30" ht="60" customHeight="1">
      <c r="A100" s="40" t="s">
        <v>34</v>
      </c>
      <c r="B100" s="59" t="s">
        <v>34</v>
      </c>
      <c r="C100" s="41" t="s">
        <v>34</v>
      </c>
      <c r="D100" s="41" t="s">
        <v>34</v>
      </c>
      <c r="E100" s="42" t="s">
        <v>34</v>
      </c>
      <c r="F100" s="15"/>
      <c r="G100" s="43" t="s">
        <v>34</v>
      </c>
      <c r="H100" s="43" t="s">
        <v>34</v>
      </c>
      <c r="I100" s="28" t="s">
        <v>34</v>
      </c>
      <c r="J100" s="66">
        <v>0</v>
      </c>
      <c r="K100" s="66">
        <v>0</v>
      </c>
      <c r="L100" s="66">
        <v>0</v>
      </c>
      <c r="M100" s="66">
        <v>0</v>
      </c>
      <c r="N100" s="66">
        <v>0</v>
      </c>
      <c r="O100" s="66">
        <v>0</v>
      </c>
      <c r="P100" s="66">
        <v>0</v>
      </c>
      <c r="Q100" s="66">
        <v>0</v>
      </c>
      <c r="R100" s="66">
        <v>0</v>
      </c>
      <c r="S100" s="66">
        <v>0</v>
      </c>
      <c r="T100" s="66">
        <v>0</v>
      </c>
      <c r="U100" s="66">
        <v>0</v>
      </c>
      <c r="V100" s="67">
        <f t="shared" si="9"/>
        <v>0</v>
      </c>
      <c r="W100" s="78" t="str">
        <f>IFERROR(IF(VLOOKUP(#REF!,'Customer Name'!$B$6:$E$99,4,0)=1,VLOOKUP($C100,#REF!,HLOOKUP(#REF!,#REF!,2,0),0)," ")," ")</f>
        <v xml:space="preserve"> </v>
      </c>
      <c r="X100" s="79" t="str">
        <f t="shared" si="10"/>
        <v xml:space="preserve"> </v>
      </c>
      <c r="Y100" s="80" t="str">
        <f>IF(AND(C100&lt;&gt;" ",A101&lt;&gt;" ",C101&lt;&gt;" "),SUM($V$21:$V100)-SUM($Y$20:$Y99),IF(AND(C100&lt;&gt;" ",A101=" ",C101=" "),SUM($V$21:$V100)-SUM($Y$20:$Y99),IF(AND(C100=" ",C101=" ",A101=" ",C99&lt;&gt;" "),SUM($V$21:$V99)," ")))</f>
        <v xml:space="preserve"> </v>
      </c>
      <c r="Z100" s="81" t="str">
        <f>IF(AND(C100&lt;&gt;" ",A101&lt;&gt;" ",C101&lt;&gt;" "),SUM($X$21:$X100)-SUM($Z$20:$Z99),IF(AND(C100&lt;&gt;" ",A101=" ",C101=" "),SUM($X$21:$X100)-SUM($Z$20:$Z99),IF(AND(C100=" ",C101=" ",A101=" ",C99&lt;&gt;" "),SUM($X$21:$X99)," ")))</f>
        <v xml:space="preserve"> </v>
      </c>
      <c r="AC100" s="70"/>
      <c r="AD100" s="70" t="str">
        <f t="shared" si="11"/>
        <v xml:space="preserve"> </v>
      </c>
    </row>
    <row r="101" spans="1:30" ht="60" customHeight="1">
      <c r="A101" s="40" t="s">
        <v>34</v>
      </c>
      <c r="B101" s="59" t="s">
        <v>34</v>
      </c>
      <c r="C101" s="41" t="s">
        <v>34</v>
      </c>
      <c r="D101" s="41" t="s">
        <v>34</v>
      </c>
      <c r="E101" s="42" t="s">
        <v>34</v>
      </c>
      <c r="F101" s="15"/>
      <c r="G101" s="43" t="s">
        <v>34</v>
      </c>
      <c r="H101" s="43" t="s">
        <v>34</v>
      </c>
      <c r="I101" s="28" t="s">
        <v>34</v>
      </c>
      <c r="J101" s="66">
        <v>0</v>
      </c>
      <c r="K101" s="66">
        <v>0</v>
      </c>
      <c r="L101" s="66">
        <v>0</v>
      </c>
      <c r="M101" s="66">
        <v>0</v>
      </c>
      <c r="N101" s="66">
        <v>0</v>
      </c>
      <c r="O101" s="66">
        <v>0</v>
      </c>
      <c r="P101" s="66">
        <v>0</v>
      </c>
      <c r="Q101" s="66">
        <v>0</v>
      </c>
      <c r="R101" s="66">
        <v>0</v>
      </c>
      <c r="S101" s="66">
        <v>0</v>
      </c>
      <c r="T101" s="66">
        <v>0</v>
      </c>
      <c r="U101" s="66">
        <v>0</v>
      </c>
      <c r="V101" s="67">
        <f t="shared" si="9"/>
        <v>0</v>
      </c>
      <c r="W101" s="78" t="str">
        <f>IFERROR(IF(VLOOKUP(#REF!,'Customer Name'!$B$6:$E$99,4,0)=1,VLOOKUP($C101,#REF!,HLOOKUP(#REF!,#REF!,2,0),0)," ")," ")</f>
        <v xml:space="preserve"> </v>
      </c>
      <c r="X101" s="79" t="str">
        <f t="shared" si="10"/>
        <v xml:space="preserve"> </v>
      </c>
      <c r="Y101" s="80" t="str">
        <f>IF(AND(C101&lt;&gt;" ",A102&lt;&gt;" ",C102&lt;&gt;" "),SUM($V$21:$V101)-SUM($Y$20:$Y100),IF(AND(C101&lt;&gt;" ",A102=" ",C102=" "),SUM($V$21:$V101)-SUM($Y$20:$Y100),IF(AND(C101=" ",C102=" ",A102=" ",C100&lt;&gt;" "),SUM($V$21:$V100)," ")))</f>
        <v xml:space="preserve"> </v>
      </c>
      <c r="Z101" s="81" t="str">
        <f>IF(AND(C101&lt;&gt;" ",A102&lt;&gt;" ",C102&lt;&gt;" "),SUM($X$21:$X101)-SUM($Z$20:$Z100),IF(AND(C101&lt;&gt;" ",A102=" ",C102=" "),SUM($X$21:$X101)-SUM($Z$20:$Z100),IF(AND(C101=" ",C102=" ",A102=" ",C100&lt;&gt;" "),SUM($X$21:$X100)," ")))</f>
        <v xml:space="preserve"> </v>
      </c>
      <c r="AC101" s="70"/>
      <c r="AD101" s="70" t="str">
        <f t="shared" si="11"/>
        <v xml:space="preserve"> </v>
      </c>
    </row>
    <row r="102" spans="1:30" ht="60" customHeight="1">
      <c r="A102" s="40" t="s">
        <v>34</v>
      </c>
      <c r="B102" s="59" t="s">
        <v>34</v>
      </c>
      <c r="C102" s="41" t="s">
        <v>34</v>
      </c>
      <c r="D102" s="41" t="s">
        <v>34</v>
      </c>
      <c r="E102" s="42" t="s">
        <v>34</v>
      </c>
      <c r="F102" s="15"/>
      <c r="G102" s="43" t="s">
        <v>34</v>
      </c>
      <c r="H102" s="43" t="s">
        <v>34</v>
      </c>
      <c r="I102" s="28" t="s">
        <v>34</v>
      </c>
      <c r="J102" s="66">
        <v>0</v>
      </c>
      <c r="K102" s="66">
        <v>0</v>
      </c>
      <c r="L102" s="66">
        <v>0</v>
      </c>
      <c r="M102" s="66">
        <v>0</v>
      </c>
      <c r="N102" s="66">
        <v>0</v>
      </c>
      <c r="O102" s="66">
        <v>0</v>
      </c>
      <c r="P102" s="66">
        <v>0</v>
      </c>
      <c r="Q102" s="66">
        <v>0</v>
      </c>
      <c r="R102" s="66">
        <v>0</v>
      </c>
      <c r="S102" s="66">
        <v>0</v>
      </c>
      <c r="T102" s="66">
        <v>0</v>
      </c>
      <c r="U102" s="66">
        <v>0</v>
      </c>
      <c r="V102" s="67">
        <f t="shared" si="9"/>
        <v>0</v>
      </c>
      <c r="W102" s="78" t="str">
        <f>IFERROR(IF(VLOOKUP(#REF!,'Customer Name'!$B$6:$E$99,4,0)=1,VLOOKUP($C102,#REF!,HLOOKUP(#REF!,#REF!,2,0),0)," ")," ")</f>
        <v xml:space="preserve"> </v>
      </c>
      <c r="X102" s="79" t="str">
        <f t="shared" si="10"/>
        <v xml:space="preserve"> </v>
      </c>
      <c r="Y102" s="80" t="str">
        <f>IF(AND(C102&lt;&gt;" ",A103&lt;&gt;" ",C103&lt;&gt;" "),SUM($V$21:$V102)-SUM($Y$20:$Y101),IF(AND(C102&lt;&gt;" ",A103=" ",C103=" "),SUM($V$21:$V102)-SUM($Y$20:$Y101),IF(AND(C102=" ",C103=" ",A103=" ",C101&lt;&gt;" "),SUM($V$21:$V101)," ")))</f>
        <v xml:space="preserve"> </v>
      </c>
      <c r="Z102" s="81" t="str">
        <f>IF(AND(C102&lt;&gt;" ",A103&lt;&gt;" ",C103&lt;&gt;" "),SUM($X$21:$X102)-SUM($Z$20:$Z101),IF(AND(C102&lt;&gt;" ",A103=" ",C103=" "),SUM($X$21:$X102)-SUM($Z$20:$Z101),IF(AND(C102=" ",C103=" ",A103=" ",C101&lt;&gt;" "),SUM($X$21:$X101)," ")))</f>
        <v xml:space="preserve"> </v>
      </c>
      <c r="AC102" s="70"/>
      <c r="AD102" s="70" t="str">
        <f t="shared" si="11"/>
        <v xml:space="preserve"> </v>
      </c>
    </row>
    <row r="103" spans="1:30" ht="60" customHeight="1">
      <c r="A103" s="40" t="s">
        <v>34</v>
      </c>
      <c r="B103" s="59" t="s">
        <v>34</v>
      </c>
      <c r="C103" s="41" t="s">
        <v>34</v>
      </c>
      <c r="D103" s="41" t="s">
        <v>34</v>
      </c>
      <c r="E103" s="42" t="s">
        <v>34</v>
      </c>
      <c r="F103" s="15"/>
      <c r="G103" s="43" t="s">
        <v>34</v>
      </c>
      <c r="H103" s="43" t="s">
        <v>34</v>
      </c>
      <c r="I103" s="28" t="s">
        <v>34</v>
      </c>
      <c r="J103" s="66">
        <v>0</v>
      </c>
      <c r="K103" s="66">
        <v>0</v>
      </c>
      <c r="L103" s="66">
        <v>0</v>
      </c>
      <c r="M103" s="66">
        <v>0</v>
      </c>
      <c r="N103" s="66">
        <v>0</v>
      </c>
      <c r="O103" s="66">
        <v>0</v>
      </c>
      <c r="P103" s="66">
        <v>0</v>
      </c>
      <c r="Q103" s="66">
        <v>0</v>
      </c>
      <c r="R103" s="66">
        <v>0</v>
      </c>
      <c r="S103" s="66">
        <v>0</v>
      </c>
      <c r="T103" s="66">
        <v>0</v>
      </c>
      <c r="U103" s="66">
        <v>0</v>
      </c>
      <c r="V103" s="67">
        <f t="shared" si="9"/>
        <v>0</v>
      </c>
      <c r="W103" s="78" t="str">
        <f>IFERROR(IF(VLOOKUP(#REF!,'Customer Name'!$B$6:$E$99,4,0)=1,VLOOKUP($C103,#REF!,HLOOKUP(#REF!,#REF!,2,0),0)," ")," ")</f>
        <v xml:space="preserve"> </v>
      </c>
      <c r="X103" s="79" t="str">
        <f t="shared" si="10"/>
        <v xml:space="preserve"> </v>
      </c>
      <c r="Y103" s="80" t="str">
        <f>IF(AND(C103&lt;&gt;" ",A104&lt;&gt;" ",C104&lt;&gt;" "),SUM($V$21:$V103)-SUM($Y$20:$Y102),IF(AND(C103&lt;&gt;" ",A104=" ",C104=" "),SUM($V$21:$V103)-SUM($Y$20:$Y102),IF(AND(C103=" ",C104=" ",A104=" ",C102&lt;&gt;" "),SUM($V$21:$V102)," ")))</f>
        <v xml:space="preserve"> </v>
      </c>
      <c r="Z103" s="81" t="str">
        <f>IF(AND(C103&lt;&gt;" ",A104&lt;&gt;" ",C104&lt;&gt;" "),SUM($X$21:$X103)-SUM($Z$20:$Z102),IF(AND(C103&lt;&gt;" ",A104=" ",C104=" "),SUM($X$21:$X103)-SUM($Z$20:$Z102),IF(AND(C103=" ",C104=" ",A104=" ",C102&lt;&gt;" "),SUM($X$21:$X102)," ")))</f>
        <v xml:space="preserve"> </v>
      </c>
      <c r="AC103" s="70"/>
      <c r="AD103" s="70" t="str">
        <f t="shared" si="11"/>
        <v xml:space="preserve"> </v>
      </c>
    </row>
    <row r="104" spans="1:30" ht="60" customHeight="1">
      <c r="A104" s="40" t="s">
        <v>34</v>
      </c>
      <c r="B104" s="59" t="s">
        <v>34</v>
      </c>
      <c r="C104" s="41" t="s">
        <v>34</v>
      </c>
      <c r="D104" s="41" t="s">
        <v>34</v>
      </c>
      <c r="E104" s="42" t="s">
        <v>34</v>
      </c>
      <c r="F104" s="15"/>
      <c r="G104" s="43" t="s">
        <v>34</v>
      </c>
      <c r="H104" s="43" t="s">
        <v>34</v>
      </c>
      <c r="I104" s="28" t="s">
        <v>34</v>
      </c>
      <c r="J104" s="66">
        <v>0</v>
      </c>
      <c r="K104" s="66">
        <v>0</v>
      </c>
      <c r="L104" s="66">
        <v>0</v>
      </c>
      <c r="M104" s="66">
        <v>0</v>
      </c>
      <c r="N104" s="66">
        <v>0</v>
      </c>
      <c r="O104" s="66">
        <v>0</v>
      </c>
      <c r="P104" s="66">
        <v>0</v>
      </c>
      <c r="Q104" s="66">
        <v>0</v>
      </c>
      <c r="R104" s="66">
        <v>0</v>
      </c>
      <c r="S104" s="66">
        <v>0</v>
      </c>
      <c r="T104" s="66">
        <v>0</v>
      </c>
      <c r="U104" s="66">
        <v>0</v>
      </c>
      <c r="V104" s="67">
        <f t="shared" si="9"/>
        <v>0</v>
      </c>
      <c r="W104" s="78" t="str">
        <f>IFERROR(IF(VLOOKUP(#REF!,'Customer Name'!$B$6:$E$99,4,0)=1,VLOOKUP($C104,#REF!,HLOOKUP(#REF!,#REF!,2,0),0)," ")," ")</f>
        <v xml:space="preserve"> </v>
      </c>
      <c r="X104" s="79" t="str">
        <f t="shared" si="10"/>
        <v xml:space="preserve"> </v>
      </c>
      <c r="Y104" s="80" t="str">
        <f>IF(AND(C104&lt;&gt;" ",A105&lt;&gt;" ",C105&lt;&gt;" "),SUM($V$21:$V104)-SUM($Y$20:$Y103),IF(AND(C104&lt;&gt;" ",A105=" ",C105=" "),SUM($V$21:$V104)-SUM($Y$20:$Y103),IF(AND(C104=" ",C105=" ",A105=" ",C103&lt;&gt;" "),SUM($V$21:$V103)," ")))</f>
        <v xml:space="preserve"> </v>
      </c>
      <c r="Z104" s="81" t="str">
        <f>IF(AND(C104&lt;&gt;" ",A105&lt;&gt;" ",C105&lt;&gt;" "),SUM($X$21:$X104)-SUM($Z$20:$Z103),IF(AND(C104&lt;&gt;" ",A105=" ",C105=" "),SUM($X$21:$X104)-SUM($Z$20:$Z103),IF(AND(C104=" ",C105=" ",A105=" ",C103&lt;&gt;" "),SUM($X$21:$X103)," ")))</f>
        <v xml:space="preserve"> </v>
      </c>
      <c r="AC104" s="70"/>
      <c r="AD104" s="70" t="str">
        <f t="shared" si="11"/>
        <v xml:space="preserve"> </v>
      </c>
    </row>
    <row r="105" spans="1:30" ht="60" customHeight="1">
      <c r="A105" s="40" t="s">
        <v>34</v>
      </c>
      <c r="B105" s="59" t="s">
        <v>34</v>
      </c>
      <c r="C105" s="41" t="s">
        <v>34</v>
      </c>
      <c r="D105" s="41" t="s">
        <v>34</v>
      </c>
      <c r="E105" s="42" t="s">
        <v>34</v>
      </c>
      <c r="F105" s="15"/>
      <c r="G105" s="43" t="s">
        <v>34</v>
      </c>
      <c r="H105" s="43" t="s">
        <v>34</v>
      </c>
      <c r="I105" s="28" t="s">
        <v>34</v>
      </c>
      <c r="J105" s="66">
        <v>0</v>
      </c>
      <c r="K105" s="66">
        <v>0</v>
      </c>
      <c r="L105" s="66">
        <v>0</v>
      </c>
      <c r="M105" s="66">
        <v>0</v>
      </c>
      <c r="N105" s="66">
        <v>0</v>
      </c>
      <c r="O105" s="66">
        <v>0</v>
      </c>
      <c r="P105" s="66">
        <v>0</v>
      </c>
      <c r="Q105" s="66">
        <v>0</v>
      </c>
      <c r="R105" s="66">
        <v>0</v>
      </c>
      <c r="S105" s="66">
        <v>0</v>
      </c>
      <c r="T105" s="66">
        <v>0</v>
      </c>
      <c r="U105" s="66">
        <v>0</v>
      </c>
      <c r="V105" s="67">
        <f t="shared" si="9"/>
        <v>0</v>
      </c>
      <c r="W105" s="78" t="str">
        <f>IFERROR(IF(VLOOKUP(#REF!,'Customer Name'!$B$6:$E$99,4,0)=1,VLOOKUP($C105,#REF!,HLOOKUP(#REF!,#REF!,2,0),0)," ")," ")</f>
        <v xml:space="preserve"> </v>
      </c>
      <c r="X105" s="79" t="str">
        <f t="shared" si="10"/>
        <v xml:space="preserve"> </v>
      </c>
      <c r="Y105" s="80" t="str">
        <f>IF(AND(C105&lt;&gt;" ",A106&lt;&gt;" ",C106&lt;&gt;" "),SUM($V$21:$V105)-SUM($Y$20:$Y104),IF(AND(C105&lt;&gt;" ",A106=" ",C106=" "),SUM($V$21:$V105)-SUM($Y$20:$Y104),IF(AND(C105=" ",C106=" ",A106=" ",C104&lt;&gt;" "),SUM($V$21:$V104)," ")))</f>
        <v xml:space="preserve"> </v>
      </c>
      <c r="Z105" s="81" t="str">
        <f>IF(AND(C105&lt;&gt;" ",A106&lt;&gt;" ",C106&lt;&gt;" "),SUM($X$21:$X105)-SUM($Z$20:$Z104),IF(AND(C105&lt;&gt;" ",A106=" ",C106=" "),SUM($X$21:$X105)-SUM($Z$20:$Z104),IF(AND(C105=" ",C106=" ",A106=" ",C104&lt;&gt;" "),SUM($X$21:$X104)," ")))</f>
        <v xml:space="preserve"> </v>
      </c>
      <c r="AC105" s="70"/>
      <c r="AD105" s="70" t="str">
        <f t="shared" si="11"/>
        <v xml:space="preserve"> </v>
      </c>
    </row>
    <row r="106" spans="1:30" ht="60" customHeight="1">
      <c r="A106" s="40" t="s">
        <v>34</v>
      </c>
      <c r="B106" s="59" t="s">
        <v>34</v>
      </c>
      <c r="C106" s="41" t="s">
        <v>34</v>
      </c>
      <c r="D106" s="41" t="s">
        <v>34</v>
      </c>
      <c r="E106" s="42" t="s">
        <v>34</v>
      </c>
      <c r="F106" s="15"/>
      <c r="G106" s="43" t="s">
        <v>34</v>
      </c>
      <c r="H106" s="43" t="s">
        <v>34</v>
      </c>
      <c r="I106" s="28" t="s">
        <v>34</v>
      </c>
      <c r="J106" s="66">
        <v>0</v>
      </c>
      <c r="K106" s="66">
        <v>0</v>
      </c>
      <c r="L106" s="66">
        <v>0</v>
      </c>
      <c r="M106" s="66">
        <v>0</v>
      </c>
      <c r="N106" s="66">
        <v>0</v>
      </c>
      <c r="O106" s="66">
        <v>0</v>
      </c>
      <c r="P106" s="66">
        <v>0</v>
      </c>
      <c r="Q106" s="66">
        <v>0</v>
      </c>
      <c r="R106" s="66">
        <v>0</v>
      </c>
      <c r="S106" s="66">
        <v>0</v>
      </c>
      <c r="T106" s="66">
        <v>0</v>
      </c>
      <c r="U106" s="66">
        <v>0</v>
      </c>
      <c r="V106" s="67">
        <f t="shared" si="9"/>
        <v>0</v>
      </c>
      <c r="W106" s="78" t="str">
        <f>IFERROR(IF(VLOOKUP(#REF!,'Customer Name'!$B$6:$E$99,4,0)=1,VLOOKUP($C106,#REF!,HLOOKUP(#REF!,#REF!,2,0),0)," ")," ")</f>
        <v xml:space="preserve"> </v>
      </c>
      <c r="X106" s="79" t="str">
        <f t="shared" si="10"/>
        <v xml:space="preserve"> </v>
      </c>
      <c r="Y106" s="80" t="str">
        <f>IF(AND(C106&lt;&gt;" ",A107&lt;&gt;" ",C107&lt;&gt;" "),SUM($V$21:$V106)-SUM($Y$20:$Y105),IF(AND(C106&lt;&gt;" ",A107=" ",C107=" "),SUM($V$21:$V106)-SUM($Y$20:$Y105),IF(AND(C106=" ",C107=" ",A107=" ",C105&lt;&gt;" "),SUM($V$21:$V105)," ")))</f>
        <v xml:space="preserve"> </v>
      </c>
      <c r="Z106" s="81" t="str">
        <f>IF(AND(C106&lt;&gt;" ",A107&lt;&gt;" ",C107&lt;&gt;" "),SUM($X$21:$X106)-SUM($Z$20:$Z105),IF(AND(C106&lt;&gt;" ",A107=" ",C107=" "),SUM($X$21:$X106)-SUM($Z$20:$Z105),IF(AND(C106=" ",C107=" ",A107=" ",C105&lt;&gt;" "),SUM($X$21:$X105)," ")))</f>
        <v xml:space="preserve"> </v>
      </c>
      <c r="AC106" s="70"/>
      <c r="AD106" s="70" t="str">
        <f t="shared" si="11"/>
        <v xml:space="preserve"> </v>
      </c>
    </row>
    <row r="107" spans="1:30" ht="60" customHeight="1">
      <c r="A107" s="40" t="s">
        <v>34</v>
      </c>
      <c r="B107" s="59" t="s">
        <v>34</v>
      </c>
      <c r="C107" s="41" t="s">
        <v>34</v>
      </c>
      <c r="D107" s="41" t="s">
        <v>34</v>
      </c>
      <c r="E107" s="42" t="s">
        <v>34</v>
      </c>
      <c r="F107" s="15"/>
      <c r="G107" s="43" t="s">
        <v>34</v>
      </c>
      <c r="H107" s="43" t="s">
        <v>34</v>
      </c>
      <c r="I107" s="28" t="s">
        <v>34</v>
      </c>
      <c r="J107" s="66">
        <v>0</v>
      </c>
      <c r="K107" s="66">
        <v>0</v>
      </c>
      <c r="L107" s="66">
        <v>0</v>
      </c>
      <c r="M107" s="66">
        <v>0</v>
      </c>
      <c r="N107" s="66">
        <v>0</v>
      </c>
      <c r="O107" s="66">
        <v>0</v>
      </c>
      <c r="P107" s="66">
        <v>0</v>
      </c>
      <c r="Q107" s="66">
        <v>0</v>
      </c>
      <c r="R107" s="66">
        <v>0</v>
      </c>
      <c r="S107" s="66">
        <v>0</v>
      </c>
      <c r="T107" s="66">
        <v>0</v>
      </c>
      <c r="U107" s="66">
        <v>0</v>
      </c>
      <c r="V107" s="67">
        <f t="shared" si="9"/>
        <v>0</v>
      </c>
      <c r="W107" s="78" t="str">
        <f>IFERROR(IF(VLOOKUP(#REF!,'Customer Name'!$B$6:$E$99,4,0)=1,VLOOKUP($C107,#REF!,HLOOKUP(#REF!,#REF!,2,0),0)," ")," ")</f>
        <v xml:space="preserve"> </v>
      </c>
      <c r="X107" s="79" t="str">
        <f t="shared" si="10"/>
        <v xml:space="preserve"> </v>
      </c>
      <c r="Y107" s="80" t="str">
        <f>IF(AND(C107&lt;&gt;" ",A108&lt;&gt;" ",C108&lt;&gt;" "),SUM($V$21:$V107)-SUM($Y$20:$Y106),IF(AND(C107&lt;&gt;" ",A108=" ",C108=" "),SUM($V$21:$V107)-SUM($Y$20:$Y106),IF(AND(C107=" ",C108=" ",A108=" ",C106&lt;&gt;" "),SUM($V$21:$V106)," ")))</f>
        <v xml:space="preserve"> </v>
      </c>
      <c r="Z107" s="81" t="str">
        <f>IF(AND(C107&lt;&gt;" ",A108&lt;&gt;" ",C108&lt;&gt;" "),SUM($X$21:$X107)-SUM($Z$20:$Z106),IF(AND(C107&lt;&gt;" ",A108=" ",C108=" "),SUM($X$21:$X107)-SUM($Z$20:$Z106),IF(AND(C107=" ",C108=" ",A108=" ",C106&lt;&gt;" "),SUM($X$21:$X106)," ")))</f>
        <v xml:space="preserve"> </v>
      </c>
      <c r="AC107" s="70"/>
      <c r="AD107" s="70" t="str">
        <f t="shared" si="11"/>
        <v xml:space="preserve"> </v>
      </c>
    </row>
    <row r="108" spans="1:30" ht="60" customHeight="1">
      <c r="A108" s="40" t="s">
        <v>34</v>
      </c>
      <c r="B108" s="59" t="s">
        <v>34</v>
      </c>
      <c r="C108" s="41" t="s">
        <v>34</v>
      </c>
      <c r="D108" s="41" t="s">
        <v>34</v>
      </c>
      <c r="E108" s="42" t="s">
        <v>34</v>
      </c>
      <c r="F108" s="15"/>
      <c r="G108" s="43" t="s">
        <v>34</v>
      </c>
      <c r="H108" s="43" t="s">
        <v>34</v>
      </c>
      <c r="I108" s="28" t="s">
        <v>34</v>
      </c>
      <c r="J108" s="66">
        <v>0</v>
      </c>
      <c r="K108" s="66">
        <v>0</v>
      </c>
      <c r="L108" s="66">
        <v>0</v>
      </c>
      <c r="M108" s="66">
        <v>0</v>
      </c>
      <c r="N108" s="66">
        <v>0</v>
      </c>
      <c r="O108" s="66">
        <v>0</v>
      </c>
      <c r="P108" s="66">
        <v>0</v>
      </c>
      <c r="Q108" s="66">
        <v>0</v>
      </c>
      <c r="R108" s="66">
        <v>0</v>
      </c>
      <c r="S108" s="66">
        <v>0</v>
      </c>
      <c r="T108" s="66">
        <v>0</v>
      </c>
      <c r="U108" s="66">
        <v>0</v>
      </c>
      <c r="V108" s="67">
        <f t="shared" si="9"/>
        <v>0</v>
      </c>
      <c r="W108" s="78" t="str">
        <f>IFERROR(IF(VLOOKUP(#REF!,'Customer Name'!$B$6:$E$99,4,0)=1,VLOOKUP($C108,#REF!,HLOOKUP(#REF!,#REF!,2,0),0)," ")," ")</f>
        <v xml:space="preserve"> </v>
      </c>
      <c r="X108" s="79" t="str">
        <f t="shared" si="10"/>
        <v xml:space="preserve"> </v>
      </c>
      <c r="Y108" s="80" t="str">
        <f>IF(AND(C108&lt;&gt;" ",A109&lt;&gt;" ",C109&lt;&gt;" "),SUM($V$21:$V108)-SUM($Y$20:$Y107),IF(AND(C108&lt;&gt;" ",A109=" ",C109=" "),SUM($V$21:$V108)-SUM($Y$20:$Y107),IF(AND(C108=" ",C109=" ",A109=" ",C107&lt;&gt;" "),SUM($V$21:$V107)," ")))</f>
        <v xml:space="preserve"> </v>
      </c>
      <c r="Z108" s="81" t="str">
        <f>IF(AND(C108&lt;&gt;" ",A109&lt;&gt;" ",C109&lt;&gt;" "),SUM($X$21:$X108)-SUM($Z$20:$Z107),IF(AND(C108&lt;&gt;" ",A109=" ",C109=" "),SUM($X$21:$X108)-SUM($Z$20:$Z107),IF(AND(C108=" ",C109=" ",A109=" ",C107&lt;&gt;" "),SUM($X$21:$X107)," ")))</f>
        <v xml:space="preserve"> </v>
      </c>
      <c r="AC108" s="70"/>
      <c r="AD108" s="70" t="str">
        <f t="shared" si="11"/>
        <v xml:space="preserve"> </v>
      </c>
    </row>
    <row r="109" spans="1:30" ht="60" customHeight="1">
      <c r="A109" s="40" t="s">
        <v>34</v>
      </c>
      <c r="B109" s="59" t="s">
        <v>34</v>
      </c>
      <c r="C109" s="41" t="s">
        <v>34</v>
      </c>
      <c r="D109" s="41" t="s">
        <v>34</v>
      </c>
      <c r="E109" s="42" t="s">
        <v>34</v>
      </c>
      <c r="F109" s="15"/>
      <c r="G109" s="43" t="s">
        <v>34</v>
      </c>
      <c r="H109" s="43" t="s">
        <v>34</v>
      </c>
      <c r="I109" s="28" t="s">
        <v>34</v>
      </c>
      <c r="J109" s="66">
        <v>0</v>
      </c>
      <c r="K109" s="66">
        <v>0</v>
      </c>
      <c r="L109" s="66">
        <v>0</v>
      </c>
      <c r="M109" s="66">
        <v>0</v>
      </c>
      <c r="N109" s="66">
        <v>0</v>
      </c>
      <c r="O109" s="66">
        <v>0</v>
      </c>
      <c r="P109" s="66">
        <v>0</v>
      </c>
      <c r="Q109" s="66">
        <v>0</v>
      </c>
      <c r="R109" s="66">
        <v>0</v>
      </c>
      <c r="S109" s="66">
        <v>0</v>
      </c>
      <c r="T109" s="66">
        <v>0</v>
      </c>
      <c r="U109" s="66">
        <v>0</v>
      </c>
      <c r="V109" s="67">
        <f t="shared" si="9"/>
        <v>0</v>
      </c>
      <c r="W109" s="78" t="str">
        <f>IFERROR(IF(VLOOKUP(#REF!,'Customer Name'!$B$6:$E$99,4,0)=1,VLOOKUP($C109,#REF!,HLOOKUP(#REF!,#REF!,2,0),0)," ")," ")</f>
        <v xml:space="preserve"> </v>
      </c>
      <c r="X109" s="79" t="str">
        <f t="shared" si="10"/>
        <v xml:space="preserve"> </v>
      </c>
      <c r="Y109" s="80" t="str">
        <f>IF(AND(C109&lt;&gt;" ",A110&lt;&gt;" ",C110&lt;&gt;" "),SUM($V$21:$V109)-SUM($Y$20:$Y108),IF(AND(C109&lt;&gt;" ",A110=" ",C110=" "),SUM($V$21:$V109)-SUM($Y$20:$Y108),IF(AND(C109=" ",C110=" ",A110=" ",C108&lt;&gt;" "),SUM($V$21:$V108)," ")))</f>
        <v xml:space="preserve"> </v>
      </c>
      <c r="Z109" s="81" t="str">
        <f>IF(AND(C109&lt;&gt;" ",A110&lt;&gt;" ",C110&lt;&gt;" "),SUM($X$21:$X109)-SUM($Z$20:$Z108),IF(AND(C109&lt;&gt;" ",A110=" ",C110=" "),SUM($X$21:$X109)-SUM($Z$20:$Z108),IF(AND(C109=" ",C110=" ",A110=" ",C108&lt;&gt;" "),SUM($X$21:$X108)," ")))</f>
        <v xml:space="preserve"> </v>
      </c>
      <c r="AC109" s="70"/>
      <c r="AD109" s="70" t="str">
        <f t="shared" si="11"/>
        <v xml:space="preserve"> </v>
      </c>
    </row>
    <row r="110" spans="1:30" ht="60" customHeight="1">
      <c r="A110" s="40" t="s">
        <v>34</v>
      </c>
      <c r="B110" s="59" t="s">
        <v>34</v>
      </c>
      <c r="C110" s="41" t="s">
        <v>34</v>
      </c>
      <c r="D110" s="41" t="s">
        <v>34</v>
      </c>
      <c r="E110" s="42" t="s">
        <v>34</v>
      </c>
      <c r="F110" s="15"/>
      <c r="G110" s="43" t="s">
        <v>34</v>
      </c>
      <c r="H110" s="43" t="s">
        <v>34</v>
      </c>
      <c r="I110" s="28" t="s">
        <v>34</v>
      </c>
      <c r="J110" s="66">
        <v>0</v>
      </c>
      <c r="K110" s="66">
        <v>0</v>
      </c>
      <c r="L110" s="66">
        <v>0</v>
      </c>
      <c r="M110" s="66">
        <v>0</v>
      </c>
      <c r="N110" s="66">
        <v>0</v>
      </c>
      <c r="O110" s="66">
        <v>0</v>
      </c>
      <c r="P110" s="66">
        <v>0</v>
      </c>
      <c r="Q110" s="66">
        <v>0</v>
      </c>
      <c r="R110" s="66">
        <v>0</v>
      </c>
      <c r="S110" s="66">
        <v>0</v>
      </c>
      <c r="T110" s="66">
        <v>0</v>
      </c>
      <c r="U110" s="66">
        <v>0</v>
      </c>
      <c r="V110" s="67">
        <f t="shared" si="9"/>
        <v>0</v>
      </c>
      <c r="W110" s="78" t="str">
        <f>IFERROR(IF(VLOOKUP(#REF!,'Customer Name'!$B$6:$E$99,4,0)=1,VLOOKUP($C110,#REF!,HLOOKUP(#REF!,#REF!,2,0),0)," ")," ")</f>
        <v xml:space="preserve"> </v>
      </c>
      <c r="X110" s="79" t="str">
        <f t="shared" si="10"/>
        <v xml:space="preserve"> </v>
      </c>
      <c r="Y110" s="80" t="str">
        <f>IF(AND(C110&lt;&gt;" ",A111&lt;&gt;" ",C111&lt;&gt;" "),SUM($V$21:$V110)-SUM($Y$20:$Y109),IF(AND(C110&lt;&gt;" ",A111=" ",C111=" "),SUM($V$21:$V110)-SUM($Y$20:$Y109),IF(AND(C110=" ",C111=" ",A111=" ",C109&lt;&gt;" "),SUM($V$21:$V109)," ")))</f>
        <v xml:space="preserve"> </v>
      </c>
      <c r="Z110" s="81" t="str">
        <f>IF(AND(C110&lt;&gt;" ",A111&lt;&gt;" ",C111&lt;&gt;" "),SUM($X$21:$X110)-SUM($Z$20:$Z109),IF(AND(C110&lt;&gt;" ",A111=" ",C111=" "),SUM($X$21:$X110)-SUM($Z$20:$Z109),IF(AND(C110=" ",C111=" ",A111=" ",C109&lt;&gt;" "),SUM($X$21:$X109)," ")))</f>
        <v xml:space="preserve"> </v>
      </c>
      <c r="AC110" s="70"/>
      <c r="AD110" s="70" t="str">
        <f t="shared" si="11"/>
        <v xml:space="preserve"> </v>
      </c>
    </row>
    <row r="111" spans="1:30" ht="60" customHeight="1">
      <c r="A111" s="40" t="s">
        <v>34</v>
      </c>
      <c r="B111" s="59" t="s">
        <v>34</v>
      </c>
      <c r="C111" s="41" t="s">
        <v>34</v>
      </c>
      <c r="D111" s="41" t="s">
        <v>34</v>
      </c>
      <c r="E111" s="42" t="s">
        <v>34</v>
      </c>
      <c r="F111" s="15"/>
      <c r="G111" s="43" t="s">
        <v>34</v>
      </c>
      <c r="H111" s="43" t="s">
        <v>34</v>
      </c>
      <c r="I111" s="28" t="s">
        <v>34</v>
      </c>
      <c r="J111" s="66">
        <v>0</v>
      </c>
      <c r="K111" s="66">
        <v>0</v>
      </c>
      <c r="L111" s="66">
        <v>0</v>
      </c>
      <c r="M111" s="66">
        <v>0</v>
      </c>
      <c r="N111" s="66">
        <v>0</v>
      </c>
      <c r="O111" s="66">
        <v>0</v>
      </c>
      <c r="P111" s="66">
        <v>0</v>
      </c>
      <c r="Q111" s="66">
        <v>0</v>
      </c>
      <c r="R111" s="66">
        <v>0</v>
      </c>
      <c r="S111" s="66">
        <v>0</v>
      </c>
      <c r="T111" s="66">
        <v>0</v>
      </c>
      <c r="U111" s="66">
        <v>0</v>
      </c>
      <c r="V111" s="67">
        <f t="shared" si="9"/>
        <v>0</v>
      </c>
      <c r="W111" s="78" t="str">
        <f>IFERROR(IF(VLOOKUP(#REF!,'Customer Name'!$B$6:$E$99,4,0)=1,VLOOKUP($C111,#REF!,HLOOKUP(#REF!,#REF!,2,0),0)," ")," ")</f>
        <v xml:space="preserve"> </v>
      </c>
      <c r="X111" s="79" t="str">
        <f t="shared" si="10"/>
        <v xml:space="preserve"> </v>
      </c>
      <c r="Y111" s="80" t="str">
        <f>IF(AND(C111&lt;&gt;" ",A112&lt;&gt;" ",C112&lt;&gt;" "),SUM($V$21:$V111)-SUM($Y$20:$Y110),IF(AND(C111&lt;&gt;" ",A112=" ",C112=" "),SUM($V$21:$V111)-SUM($Y$20:$Y110),IF(AND(C111=" ",C112=" ",A112=" ",C110&lt;&gt;" "),SUM($V$21:$V110)," ")))</f>
        <v xml:space="preserve"> </v>
      </c>
      <c r="Z111" s="81" t="str">
        <f>IF(AND(C111&lt;&gt;" ",A112&lt;&gt;" ",C112&lt;&gt;" "),SUM($X$21:$X111)-SUM($Z$20:$Z110),IF(AND(C111&lt;&gt;" ",A112=" ",C112=" "),SUM($X$21:$X111)-SUM($Z$20:$Z110),IF(AND(C111=" ",C112=" ",A112=" ",C110&lt;&gt;" "),SUM($X$21:$X110)," ")))</f>
        <v xml:space="preserve"> </v>
      </c>
      <c r="AC111" s="70"/>
      <c r="AD111" s="70" t="str">
        <f t="shared" si="11"/>
        <v xml:space="preserve"> </v>
      </c>
    </row>
    <row r="112" spans="1:30" ht="60" customHeight="1">
      <c r="A112" s="40" t="s">
        <v>34</v>
      </c>
      <c r="B112" s="59" t="s">
        <v>34</v>
      </c>
      <c r="C112" s="41" t="s">
        <v>34</v>
      </c>
      <c r="D112" s="41" t="s">
        <v>34</v>
      </c>
      <c r="E112" s="42" t="s">
        <v>34</v>
      </c>
      <c r="F112" s="15"/>
      <c r="G112" s="43" t="s">
        <v>34</v>
      </c>
      <c r="H112" s="43" t="s">
        <v>34</v>
      </c>
      <c r="I112" s="28" t="s">
        <v>34</v>
      </c>
      <c r="J112" s="66">
        <v>0</v>
      </c>
      <c r="K112" s="66">
        <v>0</v>
      </c>
      <c r="L112" s="66">
        <v>0</v>
      </c>
      <c r="M112" s="66">
        <v>0</v>
      </c>
      <c r="N112" s="66">
        <v>0</v>
      </c>
      <c r="O112" s="66">
        <v>0</v>
      </c>
      <c r="P112" s="66">
        <v>0</v>
      </c>
      <c r="Q112" s="66">
        <v>0</v>
      </c>
      <c r="R112" s="66">
        <v>0</v>
      </c>
      <c r="S112" s="66">
        <v>0</v>
      </c>
      <c r="T112" s="66">
        <v>0</v>
      </c>
      <c r="U112" s="66">
        <v>0</v>
      </c>
      <c r="V112" s="67">
        <f t="shared" si="9"/>
        <v>0</v>
      </c>
      <c r="W112" s="78" t="str">
        <f>IFERROR(IF(VLOOKUP(#REF!,'Customer Name'!$B$6:$E$99,4,0)=1,VLOOKUP($C112,#REF!,HLOOKUP(#REF!,#REF!,2,0),0)," ")," ")</f>
        <v xml:space="preserve"> </v>
      </c>
      <c r="X112" s="79" t="str">
        <f t="shared" si="10"/>
        <v xml:space="preserve"> </v>
      </c>
      <c r="Y112" s="80" t="str">
        <f>IF(AND(C112&lt;&gt;" ",A113&lt;&gt;" ",C113&lt;&gt;" "),SUM($V$21:$V112)-SUM($Y$20:$Y111),IF(AND(C112&lt;&gt;" ",A113=" ",C113=" "),SUM($V$21:$V112)-SUM($Y$20:$Y111),IF(AND(C112=" ",C113=" ",A113=" ",C111&lt;&gt;" "),SUM($V$21:$V111)," ")))</f>
        <v xml:space="preserve"> </v>
      </c>
      <c r="Z112" s="81" t="str">
        <f>IF(AND(C112&lt;&gt;" ",A113&lt;&gt;" ",C113&lt;&gt;" "),SUM($X$21:$X112)-SUM($Z$20:$Z111),IF(AND(C112&lt;&gt;" ",A113=" ",C113=" "),SUM($X$21:$X112)-SUM($Z$20:$Z111),IF(AND(C112=" ",C113=" ",A113=" ",C111&lt;&gt;" "),SUM($X$21:$X111)," ")))</f>
        <v xml:space="preserve"> </v>
      </c>
      <c r="AC112" s="70"/>
      <c r="AD112" s="70" t="str">
        <f t="shared" si="11"/>
        <v xml:space="preserve"> </v>
      </c>
    </row>
    <row r="113" spans="1:30" ht="60" customHeight="1">
      <c r="A113" s="40" t="s">
        <v>34</v>
      </c>
      <c r="B113" s="59" t="s">
        <v>34</v>
      </c>
      <c r="C113" s="41" t="s">
        <v>34</v>
      </c>
      <c r="D113" s="41" t="s">
        <v>34</v>
      </c>
      <c r="E113" s="42" t="s">
        <v>34</v>
      </c>
      <c r="F113" s="15"/>
      <c r="G113" s="43" t="s">
        <v>34</v>
      </c>
      <c r="H113" s="43" t="s">
        <v>34</v>
      </c>
      <c r="I113" s="28" t="s">
        <v>34</v>
      </c>
      <c r="J113" s="66">
        <v>0</v>
      </c>
      <c r="K113" s="66">
        <v>0</v>
      </c>
      <c r="L113" s="66">
        <v>0</v>
      </c>
      <c r="M113" s="66">
        <v>0</v>
      </c>
      <c r="N113" s="66">
        <v>0</v>
      </c>
      <c r="O113" s="66">
        <v>0</v>
      </c>
      <c r="P113" s="66">
        <v>0</v>
      </c>
      <c r="Q113" s="66">
        <v>0</v>
      </c>
      <c r="R113" s="66">
        <v>0</v>
      </c>
      <c r="S113" s="66">
        <v>0</v>
      </c>
      <c r="T113" s="66">
        <v>0</v>
      </c>
      <c r="U113" s="66">
        <v>0</v>
      </c>
      <c r="V113" s="67">
        <f t="shared" si="9"/>
        <v>0</v>
      </c>
      <c r="W113" s="78" t="str">
        <f>IFERROR(IF(VLOOKUP(#REF!,'Customer Name'!$B$6:$E$99,4,0)=1,VLOOKUP($C113,#REF!,HLOOKUP(#REF!,#REF!,2,0),0)," ")," ")</f>
        <v xml:space="preserve"> </v>
      </c>
      <c r="X113" s="79" t="str">
        <f t="shared" si="10"/>
        <v xml:space="preserve"> </v>
      </c>
      <c r="Y113" s="80" t="str">
        <f>IF(AND(C113&lt;&gt;" ",A114&lt;&gt;" ",C114&lt;&gt;" "),SUM($V$21:$V113)-SUM($Y$20:$Y112),IF(AND(C113&lt;&gt;" ",A114=" ",C114=" "),SUM($V$21:$V113)-SUM($Y$20:$Y112),IF(AND(C113=" ",C114=" ",A114=" ",C112&lt;&gt;" "),SUM($V$21:$V112)," ")))</f>
        <v xml:space="preserve"> </v>
      </c>
      <c r="Z113" s="81" t="str">
        <f>IF(AND(C113&lt;&gt;" ",A114&lt;&gt;" ",C114&lt;&gt;" "),SUM($X$21:$X113)-SUM($Z$20:$Z112),IF(AND(C113&lt;&gt;" ",A114=" ",C114=" "),SUM($X$21:$X113)-SUM($Z$20:$Z112),IF(AND(C113=" ",C114=" ",A114=" ",C112&lt;&gt;" "),SUM($X$21:$X112)," ")))</f>
        <v xml:space="preserve"> </v>
      </c>
      <c r="AC113" s="70"/>
      <c r="AD113" s="70" t="str">
        <f t="shared" si="11"/>
        <v xml:space="preserve"> </v>
      </c>
    </row>
    <row r="114" spans="1:30" ht="60" customHeight="1">
      <c r="A114" s="40" t="s">
        <v>34</v>
      </c>
      <c r="B114" s="59" t="s">
        <v>34</v>
      </c>
      <c r="C114" s="41" t="s">
        <v>34</v>
      </c>
      <c r="D114" s="41" t="s">
        <v>34</v>
      </c>
      <c r="E114" s="42" t="s">
        <v>34</v>
      </c>
      <c r="F114" s="15"/>
      <c r="G114" s="43" t="s">
        <v>34</v>
      </c>
      <c r="H114" s="43" t="s">
        <v>34</v>
      </c>
      <c r="I114" s="28" t="s">
        <v>34</v>
      </c>
      <c r="J114" s="66">
        <v>0</v>
      </c>
      <c r="K114" s="66">
        <v>0</v>
      </c>
      <c r="L114" s="66">
        <v>0</v>
      </c>
      <c r="M114" s="66">
        <v>0</v>
      </c>
      <c r="N114" s="66">
        <v>0</v>
      </c>
      <c r="O114" s="66">
        <v>0</v>
      </c>
      <c r="P114" s="66">
        <v>0</v>
      </c>
      <c r="Q114" s="66">
        <v>0</v>
      </c>
      <c r="R114" s="66">
        <v>0</v>
      </c>
      <c r="S114" s="66">
        <v>0</v>
      </c>
      <c r="T114" s="66">
        <v>0</v>
      </c>
      <c r="U114" s="66">
        <v>0</v>
      </c>
      <c r="V114" s="67">
        <f t="shared" si="9"/>
        <v>0</v>
      </c>
      <c r="W114" s="78" t="str">
        <f>IFERROR(IF(VLOOKUP(#REF!,'Customer Name'!$B$6:$E$99,4,0)=1,VLOOKUP($C114,#REF!,HLOOKUP(#REF!,#REF!,2,0),0)," ")," ")</f>
        <v xml:space="preserve"> </v>
      </c>
      <c r="X114" s="79" t="str">
        <f t="shared" si="10"/>
        <v xml:space="preserve"> </v>
      </c>
      <c r="Y114" s="80" t="str">
        <f>IF(AND(C114&lt;&gt;" ",A115&lt;&gt;" ",C115&lt;&gt;" "),SUM($V$21:$V114)-SUM($Y$20:$Y113),IF(AND(C114&lt;&gt;" ",A115=" ",C115=" "),SUM($V$21:$V114)-SUM($Y$20:$Y113),IF(AND(C114=" ",C115=" ",A115=" ",C113&lt;&gt;" "),SUM($V$21:$V113)," ")))</f>
        <v xml:space="preserve"> </v>
      </c>
      <c r="Z114" s="81" t="str">
        <f>IF(AND(C114&lt;&gt;" ",A115&lt;&gt;" ",C115&lt;&gt;" "),SUM($X$21:$X114)-SUM($Z$20:$Z113),IF(AND(C114&lt;&gt;" ",A115=" ",C115=" "),SUM($X$21:$X114)-SUM($Z$20:$Z113),IF(AND(C114=" ",C115=" ",A115=" ",C113&lt;&gt;" "),SUM($X$21:$X113)," ")))</f>
        <v xml:space="preserve"> </v>
      </c>
      <c r="AC114" s="70"/>
      <c r="AD114" s="70" t="str">
        <f t="shared" si="11"/>
        <v xml:space="preserve"> </v>
      </c>
    </row>
    <row r="115" spans="1:30" ht="60" customHeight="1">
      <c r="A115" s="40" t="s">
        <v>34</v>
      </c>
      <c r="B115" s="59" t="s">
        <v>34</v>
      </c>
      <c r="C115" s="41" t="s">
        <v>34</v>
      </c>
      <c r="D115" s="41" t="s">
        <v>34</v>
      </c>
      <c r="E115" s="42" t="s">
        <v>34</v>
      </c>
      <c r="F115" s="15"/>
      <c r="G115" s="43" t="s">
        <v>34</v>
      </c>
      <c r="H115" s="43" t="s">
        <v>34</v>
      </c>
      <c r="I115" s="28" t="s">
        <v>34</v>
      </c>
      <c r="J115" s="66">
        <v>0</v>
      </c>
      <c r="K115" s="66">
        <v>0</v>
      </c>
      <c r="L115" s="66">
        <v>0</v>
      </c>
      <c r="M115" s="66">
        <v>0</v>
      </c>
      <c r="N115" s="66">
        <v>0</v>
      </c>
      <c r="O115" s="66">
        <v>0</v>
      </c>
      <c r="P115" s="66">
        <v>0</v>
      </c>
      <c r="Q115" s="66">
        <v>0</v>
      </c>
      <c r="R115" s="66">
        <v>0</v>
      </c>
      <c r="S115" s="66">
        <v>0</v>
      </c>
      <c r="T115" s="66">
        <v>0</v>
      </c>
      <c r="U115" s="66">
        <v>0</v>
      </c>
      <c r="V115" s="67">
        <f t="shared" si="9"/>
        <v>0</v>
      </c>
      <c r="W115" s="78" t="str">
        <f>IFERROR(IF(VLOOKUP(#REF!,'Customer Name'!$B$6:$E$99,4,0)=1,VLOOKUP($C115,#REF!,HLOOKUP(#REF!,#REF!,2,0),0)," ")," ")</f>
        <v xml:space="preserve"> </v>
      </c>
      <c r="X115" s="79" t="str">
        <f t="shared" si="10"/>
        <v xml:space="preserve"> </v>
      </c>
      <c r="Y115" s="80" t="str">
        <f>IF(AND(C115&lt;&gt;" ",A116&lt;&gt;" ",C116&lt;&gt;" "),SUM($V$21:$V115)-SUM($Y$20:$Y114),IF(AND(C115&lt;&gt;" ",A116=" ",C116=" "),SUM($V$21:$V115)-SUM($Y$20:$Y114),IF(AND(C115=" ",C116=" ",A116=" ",C114&lt;&gt;" "),SUM($V$21:$V114)," ")))</f>
        <v xml:space="preserve"> </v>
      </c>
      <c r="Z115" s="81" t="str">
        <f>IF(AND(C115&lt;&gt;" ",A116&lt;&gt;" ",C116&lt;&gt;" "),SUM($X$21:$X115)-SUM($Z$20:$Z114),IF(AND(C115&lt;&gt;" ",A116=" ",C116=" "),SUM($X$21:$X115)-SUM($Z$20:$Z114),IF(AND(C115=" ",C116=" ",A116=" ",C114&lt;&gt;" "),SUM($X$21:$X114)," ")))</f>
        <v xml:space="preserve"> </v>
      </c>
      <c r="AC115" s="70"/>
      <c r="AD115" s="70" t="str">
        <f t="shared" si="11"/>
        <v xml:space="preserve"> </v>
      </c>
    </row>
    <row r="116" spans="1:30" ht="60" customHeight="1">
      <c r="A116" s="40" t="s">
        <v>34</v>
      </c>
      <c r="B116" s="59" t="s">
        <v>34</v>
      </c>
      <c r="C116" s="41" t="s">
        <v>34</v>
      </c>
      <c r="D116" s="41" t="s">
        <v>34</v>
      </c>
      <c r="E116" s="42" t="s">
        <v>34</v>
      </c>
      <c r="F116" s="15"/>
      <c r="G116" s="43" t="s">
        <v>34</v>
      </c>
      <c r="H116" s="43" t="s">
        <v>34</v>
      </c>
      <c r="I116" s="28" t="s">
        <v>34</v>
      </c>
      <c r="J116" s="66">
        <v>0</v>
      </c>
      <c r="K116" s="66">
        <v>0</v>
      </c>
      <c r="L116" s="66">
        <v>0</v>
      </c>
      <c r="M116" s="66">
        <v>0</v>
      </c>
      <c r="N116" s="66">
        <v>0</v>
      </c>
      <c r="O116" s="66">
        <v>0</v>
      </c>
      <c r="P116" s="66">
        <v>0</v>
      </c>
      <c r="Q116" s="66">
        <v>0</v>
      </c>
      <c r="R116" s="66">
        <v>0</v>
      </c>
      <c r="S116" s="66">
        <v>0</v>
      </c>
      <c r="T116" s="66">
        <v>0</v>
      </c>
      <c r="U116" s="66">
        <v>0</v>
      </c>
      <c r="V116" s="67">
        <f t="shared" si="9"/>
        <v>0</v>
      </c>
      <c r="W116" s="78" t="str">
        <f>IFERROR(IF(VLOOKUP(#REF!,'Customer Name'!$B$6:$E$99,4,0)=1,VLOOKUP($C116,#REF!,HLOOKUP(#REF!,#REF!,2,0),0)," ")," ")</f>
        <v xml:space="preserve"> </v>
      </c>
      <c r="X116" s="79" t="str">
        <f t="shared" si="10"/>
        <v xml:space="preserve"> </v>
      </c>
      <c r="Y116" s="80" t="str">
        <f>IF(AND(C116&lt;&gt;" ",A117&lt;&gt;" ",C117&lt;&gt;" "),SUM($V$21:$V116)-SUM($Y$20:$Y115),IF(AND(C116&lt;&gt;" ",A117=" ",C117=" "),SUM($V$21:$V116)-SUM($Y$20:$Y115),IF(AND(C116=" ",C117=" ",A117=" ",C115&lt;&gt;" "),SUM($V$21:$V115)," ")))</f>
        <v xml:space="preserve"> </v>
      </c>
      <c r="Z116" s="81" t="str">
        <f>IF(AND(C116&lt;&gt;" ",A117&lt;&gt;" ",C117&lt;&gt;" "),SUM($X$21:$X116)-SUM($Z$20:$Z115),IF(AND(C116&lt;&gt;" ",A117=" ",C117=" "),SUM($X$21:$X116)-SUM($Z$20:$Z115),IF(AND(C116=" ",C117=" ",A117=" ",C115&lt;&gt;" "),SUM($X$21:$X115)," ")))</f>
        <v xml:space="preserve"> </v>
      </c>
      <c r="AC116" s="70"/>
      <c r="AD116" s="70" t="str">
        <f t="shared" si="11"/>
        <v xml:space="preserve"> </v>
      </c>
    </row>
    <row r="117" spans="1:30" ht="60" customHeight="1">
      <c r="A117" s="40" t="s">
        <v>34</v>
      </c>
      <c r="B117" s="59" t="s">
        <v>34</v>
      </c>
      <c r="C117" s="41" t="s">
        <v>34</v>
      </c>
      <c r="D117" s="41" t="s">
        <v>34</v>
      </c>
      <c r="E117" s="42" t="s">
        <v>34</v>
      </c>
      <c r="F117" s="15"/>
      <c r="G117" s="43" t="s">
        <v>34</v>
      </c>
      <c r="H117" s="43" t="s">
        <v>34</v>
      </c>
      <c r="I117" s="28" t="s">
        <v>34</v>
      </c>
      <c r="J117" s="66">
        <v>0</v>
      </c>
      <c r="K117" s="66">
        <v>0</v>
      </c>
      <c r="L117" s="66">
        <v>0</v>
      </c>
      <c r="M117" s="66">
        <v>0</v>
      </c>
      <c r="N117" s="66">
        <v>0</v>
      </c>
      <c r="O117" s="66">
        <v>0</v>
      </c>
      <c r="P117" s="66">
        <v>0</v>
      </c>
      <c r="Q117" s="66">
        <v>0</v>
      </c>
      <c r="R117" s="66">
        <v>0</v>
      </c>
      <c r="S117" s="66">
        <v>0</v>
      </c>
      <c r="T117" s="66">
        <v>0</v>
      </c>
      <c r="U117" s="66">
        <v>0</v>
      </c>
      <c r="V117" s="67">
        <f t="shared" si="9"/>
        <v>0</v>
      </c>
      <c r="W117" s="78" t="str">
        <f>IFERROR(IF(VLOOKUP(#REF!,'Customer Name'!$B$6:$E$99,4,0)=1,VLOOKUP($C117,#REF!,HLOOKUP(#REF!,#REF!,2,0),0)," ")," ")</f>
        <v xml:space="preserve"> </v>
      </c>
      <c r="X117" s="79" t="str">
        <f t="shared" si="10"/>
        <v xml:space="preserve"> </v>
      </c>
      <c r="Y117" s="80" t="str">
        <f>IF(AND(C117&lt;&gt;" ",A118&lt;&gt;" ",C118&lt;&gt;" "),SUM($V$21:$V117)-SUM($Y$20:$Y116),IF(AND(C117&lt;&gt;" ",A118=" ",C118=" "),SUM($V$21:$V117)-SUM($Y$20:$Y116),IF(AND(C117=" ",C118=" ",A118=" ",C116&lt;&gt;" "),SUM($V$21:$V116)," ")))</f>
        <v xml:space="preserve"> </v>
      </c>
      <c r="Z117" s="81" t="str">
        <f>IF(AND(C117&lt;&gt;" ",A118&lt;&gt;" ",C118&lt;&gt;" "),SUM($X$21:$X117)-SUM($Z$20:$Z116),IF(AND(C117&lt;&gt;" ",A118=" ",C118=" "),SUM($X$21:$X117)-SUM($Z$20:$Z116),IF(AND(C117=" ",C118=" ",A118=" ",C116&lt;&gt;" "),SUM($X$21:$X116)," ")))</f>
        <v xml:space="preserve"> </v>
      </c>
      <c r="AC117" s="70"/>
      <c r="AD117" s="70" t="str">
        <f t="shared" si="11"/>
        <v xml:space="preserve"> </v>
      </c>
    </row>
    <row r="118" spans="1:30" ht="60" customHeight="1">
      <c r="A118" s="40" t="s">
        <v>34</v>
      </c>
      <c r="B118" s="59" t="s">
        <v>34</v>
      </c>
      <c r="C118" s="41" t="s">
        <v>34</v>
      </c>
      <c r="D118" s="41" t="s">
        <v>34</v>
      </c>
      <c r="E118" s="42" t="s">
        <v>34</v>
      </c>
      <c r="F118" s="15"/>
      <c r="G118" s="43" t="s">
        <v>34</v>
      </c>
      <c r="H118" s="43" t="s">
        <v>34</v>
      </c>
      <c r="I118" s="28" t="s">
        <v>34</v>
      </c>
      <c r="J118" s="66">
        <v>0</v>
      </c>
      <c r="K118" s="66">
        <v>0</v>
      </c>
      <c r="L118" s="66">
        <v>0</v>
      </c>
      <c r="M118" s="66">
        <v>0</v>
      </c>
      <c r="N118" s="66">
        <v>0</v>
      </c>
      <c r="O118" s="66">
        <v>0</v>
      </c>
      <c r="P118" s="66">
        <v>0</v>
      </c>
      <c r="Q118" s="66">
        <v>0</v>
      </c>
      <c r="R118" s="66">
        <v>0</v>
      </c>
      <c r="S118" s="66">
        <v>0</v>
      </c>
      <c r="T118" s="66">
        <v>0</v>
      </c>
      <c r="U118" s="66">
        <v>0</v>
      </c>
      <c r="V118" s="67">
        <f t="shared" si="9"/>
        <v>0</v>
      </c>
      <c r="W118" s="78" t="str">
        <f>IFERROR(IF(VLOOKUP(#REF!,'Customer Name'!$B$6:$E$99,4,0)=1,VLOOKUP($C118,#REF!,HLOOKUP(#REF!,#REF!,2,0),0)," ")," ")</f>
        <v xml:space="preserve"> </v>
      </c>
      <c r="X118" s="79" t="str">
        <f t="shared" si="10"/>
        <v xml:space="preserve"> </v>
      </c>
      <c r="Y118" s="80" t="str">
        <f>IF(AND(C118&lt;&gt;" ",A119&lt;&gt;" ",C119&lt;&gt;" "),SUM($V$21:$V118)-SUM($Y$20:$Y117),IF(AND(C118&lt;&gt;" ",A119=" ",C119=" "),SUM($V$21:$V118)-SUM($Y$20:$Y117),IF(AND(C118=" ",C119=" ",A119=" ",C117&lt;&gt;" "),SUM($V$21:$V117)," ")))</f>
        <v xml:space="preserve"> </v>
      </c>
      <c r="Z118" s="81" t="str">
        <f>IF(AND(C118&lt;&gt;" ",A119&lt;&gt;" ",C119&lt;&gt;" "),SUM($X$21:$X118)-SUM($Z$20:$Z117),IF(AND(C118&lt;&gt;" ",A119=" ",C119=" "),SUM($X$21:$X118)-SUM($Z$20:$Z117),IF(AND(C118=" ",C119=" ",A119=" ",C117&lt;&gt;" "),SUM($X$21:$X117)," ")))</f>
        <v xml:space="preserve"> </v>
      </c>
      <c r="AC118" s="70"/>
      <c r="AD118" s="70" t="str">
        <f t="shared" si="11"/>
        <v xml:space="preserve"> </v>
      </c>
    </row>
    <row r="119" spans="1:30" ht="60" customHeight="1">
      <c r="A119" s="40" t="s">
        <v>34</v>
      </c>
      <c r="B119" s="59" t="s">
        <v>34</v>
      </c>
      <c r="C119" s="41" t="s">
        <v>34</v>
      </c>
      <c r="D119" s="41" t="s">
        <v>34</v>
      </c>
      <c r="E119" s="42" t="s">
        <v>34</v>
      </c>
      <c r="F119" s="15"/>
      <c r="G119" s="43" t="s">
        <v>34</v>
      </c>
      <c r="H119" s="43" t="s">
        <v>34</v>
      </c>
      <c r="I119" s="28" t="s">
        <v>34</v>
      </c>
      <c r="J119" s="66">
        <v>0</v>
      </c>
      <c r="K119" s="66">
        <v>0</v>
      </c>
      <c r="L119" s="66">
        <v>0</v>
      </c>
      <c r="M119" s="66">
        <v>0</v>
      </c>
      <c r="N119" s="66">
        <v>0</v>
      </c>
      <c r="O119" s="66">
        <v>0</v>
      </c>
      <c r="P119" s="66">
        <v>0</v>
      </c>
      <c r="Q119" s="66">
        <v>0</v>
      </c>
      <c r="R119" s="66">
        <v>0</v>
      </c>
      <c r="S119" s="66">
        <v>0</v>
      </c>
      <c r="T119" s="66">
        <v>0</v>
      </c>
      <c r="U119" s="66">
        <v>0</v>
      </c>
      <c r="V119" s="67">
        <f t="shared" si="9"/>
        <v>0</v>
      </c>
      <c r="W119" s="78" t="str">
        <f>IFERROR(IF(VLOOKUP(#REF!,'Customer Name'!$B$6:$E$99,4,0)=1,VLOOKUP($C119,#REF!,HLOOKUP(#REF!,#REF!,2,0),0)," ")," ")</f>
        <v xml:space="preserve"> </v>
      </c>
      <c r="X119" s="79" t="str">
        <f t="shared" si="10"/>
        <v xml:space="preserve"> </v>
      </c>
      <c r="Y119" s="80" t="str">
        <f>IF(AND(C119&lt;&gt;" ",A120&lt;&gt;" ",C120&lt;&gt;" "),SUM($V$21:$V119)-SUM($Y$20:$Y118),IF(AND(C119&lt;&gt;" ",A120=" ",C120=" "),SUM($V$21:$V119)-SUM($Y$20:$Y118),IF(AND(C119=" ",C120=" ",A120=" ",C118&lt;&gt;" "),SUM($V$21:$V118)," ")))</f>
        <v xml:space="preserve"> </v>
      </c>
      <c r="Z119" s="81" t="str">
        <f>IF(AND(C119&lt;&gt;" ",A120&lt;&gt;" ",C120&lt;&gt;" "),SUM($X$21:$X119)-SUM($Z$20:$Z118),IF(AND(C119&lt;&gt;" ",A120=" ",C120=" "),SUM($X$21:$X119)-SUM($Z$20:$Z118),IF(AND(C119=" ",C120=" ",A120=" ",C118&lt;&gt;" "),SUM($X$21:$X118)," ")))</f>
        <v xml:space="preserve"> </v>
      </c>
      <c r="AC119" s="70"/>
      <c r="AD119" s="70" t="str">
        <f t="shared" si="11"/>
        <v xml:space="preserve"> </v>
      </c>
    </row>
    <row r="120" spans="1:30" ht="60" customHeight="1">
      <c r="A120" s="40" t="s">
        <v>34</v>
      </c>
      <c r="B120" s="59" t="s">
        <v>34</v>
      </c>
      <c r="C120" s="41" t="s">
        <v>34</v>
      </c>
      <c r="D120" s="41" t="s">
        <v>34</v>
      </c>
      <c r="E120" s="42" t="s">
        <v>34</v>
      </c>
      <c r="F120" s="15"/>
      <c r="G120" s="43" t="s">
        <v>34</v>
      </c>
      <c r="H120" s="43" t="s">
        <v>34</v>
      </c>
      <c r="I120" s="28" t="s">
        <v>34</v>
      </c>
      <c r="J120" s="66">
        <v>0</v>
      </c>
      <c r="K120" s="66">
        <v>0</v>
      </c>
      <c r="L120" s="66">
        <v>0</v>
      </c>
      <c r="M120" s="66">
        <v>0</v>
      </c>
      <c r="N120" s="66">
        <v>0</v>
      </c>
      <c r="O120" s="66">
        <v>0</v>
      </c>
      <c r="P120" s="66">
        <v>0</v>
      </c>
      <c r="Q120" s="66">
        <v>0</v>
      </c>
      <c r="R120" s="66">
        <v>0</v>
      </c>
      <c r="S120" s="66">
        <v>0</v>
      </c>
      <c r="T120" s="66">
        <v>0</v>
      </c>
      <c r="U120" s="66">
        <v>0</v>
      </c>
      <c r="V120" s="67">
        <f t="shared" si="9"/>
        <v>0</v>
      </c>
      <c r="W120" s="78" t="str">
        <f>IFERROR(IF(VLOOKUP(#REF!,'Customer Name'!$B$6:$E$99,4,0)=1,VLOOKUP($C120,#REF!,HLOOKUP(#REF!,#REF!,2,0),0)," ")," ")</f>
        <v xml:space="preserve"> </v>
      </c>
      <c r="X120" s="79" t="str">
        <f t="shared" si="10"/>
        <v xml:space="preserve"> </v>
      </c>
      <c r="Y120" s="80" t="str">
        <f>IF(AND(C120&lt;&gt;" ",A121&lt;&gt;" ",C121&lt;&gt;" "),SUM($V$21:$V120)-SUM($Y$20:$Y119),IF(AND(C120&lt;&gt;" ",A121=" ",C121=" "),SUM($V$21:$V120)-SUM($Y$20:$Y119),IF(AND(C120=" ",C121=" ",A121=" ",C119&lt;&gt;" "),SUM($V$21:$V119)," ")))</f>
        <v xml:space="preserve"> </v>
      </c>
      <c r="Z120" s="81" t="str">
        <f>IF(AND(C120&lt;&gt;" ",A121&lt;&gt;" ",C121&lt;&gt;" "),SUM($X$21:$X120)-SUM($Z$20:$Z119),IF(AND(C120&lt;&gt;" ",A121=" ",C121=" "),SUM($X$21:$X120)-SUM($Z$20:$Z119),IF(AND(C120=" ",C121=" ",A121=" ",C119&lt;&gt;" "),SUM($X$21:$X119)," ")))</f>
        <v xml:space="preserve"> </v>
      </c>
      <c r="AC120" s="70"/>
      <c r="AD120" s="70" t="str">
        <f t="shared" si="11"/>
        <v xml:space="preserve"> </v>
      </c>
    </row>
    <row r="121" spans="1:30" ht="60" customHeight="1">
      <c r="A121" s="40" t="s">
        <v>34</v>
      </c>
      <c r="B121" s="59" t="s">
        <v>34</v>
      </c>
      <c r="C121" s="41" t="s">
        <v>34</v>
      </c>
      <c r="D121" s="41" t="s">
        <v>34</v>
      </c>
      <c r="E121" s="42" t="s">
        <v>34</v>
      </c>
      <c r="F121" s="15"/>
      <c r="G121" s="43" t="s">
        <v>34</v>
      </c>
      <c r="H121" s="43" t="s">
        <v>34</v>
      </c>
      <c r="I121" s="28" t="s">
        <v>34</v>
      </c>
      <c r="J121" s="66">
        <v>0</v>
      </c>
      <c r="K121" s="66">
        <v>0</v>
      </c>
      <c r="L121" s="66">
        <v>0</v>
      </c>
      <c r="M121" s="66">
        <v>0</v>
      </c>
      <c r="N121" s="66">
        <v>0</v>
      </c>
      <c r="O121" s="66">
        <v>0</v>
      </c>
      <c r="P121" s="66">
        <v>0</v>
      </c>
      <c r="Q121" s="66">
        <v>0</v>
      </c>
      <c r="R121" s="66">
        <v>0</v>
      </c>
      <c r="S121" s="66">
        <v>0</v>
      </c>
      <c r="T121" s="66">
        <v>0</v>
      </c>
      <c r="U121" s="66">
        <v>0</v>
      </c>
      <c r="V121" s="67">
        <f t="shared" si="9"/>
        <v>0</v>
      </c>
      <c r="W121" s="78" t="str">
        <f>IFERROR(IF(VLOOKUP(#REF!,'Customer Name'!$B$6:$E$99,4,0)=1,VLOOKUP($C121,#REF!,HLOOKUP(#REF!,#REF!,2,0),0)," ")," ")</f>
        <v xml:space="preserve"> </v>
      </c>
      <c r="X121" s="79" t="str">
        <f t="shared" si="10"/>
        <v xml:space="preserve"> </v>
      </c>
      <c r="Y121" s="80" t="str">
        <f>IF(AND(C121&lt;&gt;" ",A122&lt;&gt;" ",C122&lt;&gt;" "),SUM($V$21:$V121)-SUM($Y$20:$Y120),IF(AND(C121&lt;&gt;" ",A122=" ",C122=" "),SUM($V$21:$V121)-SUM($Y$20:$Y120),IF(AND(C121=" ",C122=" ",A122=" ",C120&lt;&gt;" "),SUM($V$21:$V120)," ")))</f>
        <v xml:space="preserve"> </v>
      </c>
      <c r="Z121" s="81" t="str">
        <f>IF(AND(C121&lt;&gt;" ",A122&lt;&gt;" ",C122&lt;&gt;" "),SUM($X$21:$X121)-SUM($Z$20:$Z120),IF(AND(C121&lt;&gt;" ",A122=" ",C122=" "),SUM($X$21:$X121)-SUM($Z$20:$Z120),IF(AND(C121=" ",C122=" ",A122=" ",C120&lt;&gt;" "),SUM($X$21:$X120)," ")))</f>
        <v xml:space="preserve"> </v>
      </c>
      <c r="AC121" s="70"/>
      <c r="AD121" s="70" t="str">
        <f t="shared" si="11"/>
        <v xml:space="preserve"> </v>
      </c>
    </row>
    <row r="122" spans="1:30" ht="60" customHeight="1">
      <c r="A122" s="40" t="s">
        <v>34</v>
      </c>
      <c r="B122" s="59" t="s">
        <v>34</v>
      </c>
      <c r="C122" s="41" t="s">
        <v>34</v>
      </c>
      <c r="D122" s="41" t="s">
        <v>34</v>
      </c>
      <c r="E122" s="42" t="s">
        <v>34</v>
      </c>
      <c r="F122" s="15"/>
      <c r="G122" s="43" t="s">
        <v>34</v>
      </c>
      <c r="H122" s="43" t="s">
        <v>34</v>
      </c>
      <c r="I122" s="28" t="s">
        <v>34</v>
      </c>
      <c r="J122" s="66">
        <v>0</v>
      </c>
      <c r="K122" s="66">
        <v>0</v>
      </c>
      <c r="L122" s="66">
        <v>0</v>
      </c>
      <c r="M122" s="66">
        <v>0</v>
      </c>
      <c r="N122" s="66">
        <v>0</v>
      </c>
      <c r="O122" s="66">
        <v>0</v>
      </c>
      <c r="P122" s="66">
        <v>0</v>
      </c>
      <c r="Q122" s="66">
        <v>0</v>
      </c>
      <c r="R122" s="66">
        <v>0</v>
      </c>
      <c r="S122" s="66">
        <v>0</v>
      </c>
      <c r="T122" s="66">
        <v>0</v>
      </c>
      <c r="U122" s="66">
        <v>0</v>
      </c>
      <c r="V122" s="67">
        <f t="shared" si="9"/>
        <v>0</v>
      </c>
      <c r="W122" s="78" t="str">
        <f>IFERROR(IF(VLOOKUP(#REF!,'Customer Name'!$B$6:$E$99,4,0)=1,VLOOKUP($C122,#REF!,HLOOKUP(#REF!,#REF!,2,0),0)," ")," ")</f>
        <v xml:space="preserve"> </v>
      </c>
      <c r="X122" s="79" t="str">
        <f t="shared" si="10"/>
        <v xml:space="preserve"> </v>
      </c>
      <c r="Y122" s="80" t="str">
        <f>IF(AND(C122&lt;&gt;" ",A123&lt;&gt;" ",C123&lt;&gt;" "),SUM($V$21:$V122)-SUM($Y$20:$Y121),IF(AND(C122&lt;&gt;" ",A123=" ",C123=" "),SUM($V$21:$V122)-SUM($Y$20:$Y121),IF(AND(C122=" ",C123=" ",A123=" ",C121&lt;&gt;" "),SUM($V$21:$V121)," ")))</f>
        <v xml:space="preserve"> </v>
      </c>
      <c r="Z122" s="81" t="str">
        <f>IF(AND(C122&lt;&gt;" ",A123&lt;&gt;" ",C123&lt;&gt;" "),SUM($X$21:$X122)-SUM($Z$20:$Z121),IF(AND(C122&lt;&gt;" ",A123=" ",C123=" "),SUM($X$21:$X122)-SUM($Z$20:$Z121),IF(AND(C122=" ",C123=" ",A123=" ",C121&lt;&gt;" "),SUM($X$21:$X121)," ")))</f>
        <v xml:space="preserve"> </v>
      </c>
      <c r="AC122" s="70"/>
      <c r="AD122" s="70" t="str">
        <f t="shared" si="11"/>
        <v xml:space="preserve"> </v>
      </c>
    </row>
    <row r="123" spans="1:30" ht="60" customHeight="1">
      <c r="A123" s="40" t="s">
        <v>34</v>
      </c>
      <c r="B123" s="59" t="s">
        <v>34</v>
      </c>
      <c r="C123" s="41" t="s">
        <v>34</v>
      </c>
      <c r="D123" s="41" t="s">
        <v>34</v>
      </c>
      <c r="E123" s="42" t="s">
        <v>34</v>
      </c>
      <c r="F123" s="15"/>
      <c r="G123" s="43" t="s">
        <v>34</v>
      </c>
      <c r="H123" s="43" t="s">
        <v>34</v>
      </c>
      <c r="I123" s="28" t="s">
        <v>34</v>
      </c>
      <c r="J123" s="66">
        <v>0</v>
      </c>
      <c r="K123" s="66">
        <v>0</v>
      </c>
      <c r="L123" s="66">
        <v>0</v>
      </c>
      <c r="M123" s="66">
        <v>0</v>
      </c>
      <c r="N123" s="66">
        <v>0</v>
      </c>
      <c r="O123" s="66">
        <v>0</v>
      </c>
      <c r="P123" s="66">
        <v>0</v>
      </c>
      <c r="Q123" s="66">
        <v>0</v>
      </c>
      <c r="R123" s="66">
        <v>0</v>
      </c>
      <c r="S123" s="66">
        <v>0</v>
      </c>
      <c r="T123" s="66">
        <v>0</v>
      </c>
      <c r="U123" s="66">
        <v>0</v>
      </c>
      <c r="V123" s="67">
        <f t="shared" si="9"/>
        <v>0</v>
      </c>
      <c r="W123" s="78" t="str">
        <f>IFERROR(IF(VLOOKUP(#REF!,'Customer Name'!$B$6:$E$99,4,0)=1,VLOOKUP($C123,#REF!,HLOOKUP(#REF!,#REF!,2,0),0)," ")," ")</f>
        <v xml:space="preserve"> </v>
      </c>
      <c r="X123" s="79" t="str">
        <f t="shared" si="10"/>
        <v xml:space="preserve"> </v>
      </c>
      <c r="Y123" s="80" t="str">
        <f>IF(AND(C123&lt;&gt;" ",A124&lt;&gt;" ",C124&lt;&gt;" "),SUM($V$21:$V123)-SUM($Y$20:$Y122),IF(AND(C123&lt;&gt;" ",A124=" ",C124=" "),SUM($V$21:$V123)-SUM($Y$20:$Y122),IF(AND(C123=" ",C124=" ",A124=" ",C122&lt;&gt;" "),SUM($V$21:$V122)," ")))</f>
        <v xml:space="preserve"> </v>
      </c>
      <c r="Z123" s="81" t="str">
        <f>IF(AND(C123&lt;&gt;" ",A124&lt;&gt;" ",C124&lt;&gt;" "),SUM($X$21:$X123)-SUM($Z$20:$Z122),IF(AND(C123&lt;&gt;" ",A124=" ",C124=" "),SUM($X$21:$X123)-SUM($Z$20:$Z122),IF(AND(C123=" ",C124=" ",A124=" ",C122&lt;&gt;" "),SUM($X$21:$X122)," ")))</f>
        <v xml:space="preserve"> </v>
      </c>
      <c r="AC123" s="70"/>
      <c r="AD123" s="70" t="str">
        <f t="shared" si="11"/>
        <v xml:space="preserve"> </v>
      </c>
    </row>
    <row r="124" spans="1:30" ht="60" customHeight="1">
      <c r="A124" s="40" t="s">
        <v>34</v>
      </c>
      <c r="B124" s="59" t="s">
        <v>34</v>
      </c>
      <c r="C124" s="41" t="s">
        <v>34</v>
      </c>
      <c r="D124" s="41" t="s">
        <v>34</v>
      </c>
      <c r="E124" s="42" t="s">
        <v>34</v>
      </c>
      <c r="F124" s="15"/>
      <c r="G124" s="43" t="s">
        <v>34</v>
      </c>
      <c r="H124" s="43" t="s">
        <v>34</v>
      </c>
      <c r="I124" s="28" t="s">
        <v>34</v>
      </c>
      <c r="J124" s="66">
        <v>0</v>
      </c>
      <c r="K124" s="66">
        <v>0</v>
      </c>
      <c r="L124" s="66">
        <v>0</v>
      </c>
      <c r="M124" s="66">
        <v>0</v>
      </c>
      <c r="N124" s="66">
        <v>0</v>
      </c>
      <c r="O124" s="66">
        <v>0</v>
      </c>
      <c r="P124" s="66">
        <v>0</v>
      </c>
      <c r="Q124" s="66">
        <v>0</v>
      </c>
      <c r="R124" s="66">
        <v>0</v>
      </c>
      <c r="S124" s="66">
        <v>0</v>
      </c>
      <c r="T124" s="66">
        <v>0</v>
      </c>
      <c r="U124" s="66">
        <v>0</v>
      </c>
      <c r="V124" s="67">
        <f t="shared" si="9"/>
        <v>0</v>
      </c>
      <c r="W124" s="78" t="str">
        <f>IFERROR(IF(VLOOKUP(#REF!,'Customer Name'!$B$6:$E$99,4,0)=1,VLOOKUP($C124,#REF!,HLOOKUP(#REF!,#REF!,2,0),0)," ")," ")</f>
        <v xml:space="preserve"> </v>
      </c>
      <c r="X124" s="79" t="str">
        <f t="shared" si="10"/>
        <v xml:space="preserve"> </v>
      </c>
      <c r="Y124" s="80" t="str">
        <f>IF(AND(C124&lt;&gt;" ",A125&lt;&gt;" ",C125&lt;&gt;" "),SUM($V$21:$V124)-SUM($Y$20:$Y123),IF(AND(C124&lt;&gt;" ",A125=" ",C125=" "),SUM($V$21:$V124)-SUM($Y$20:$Y123),IF(AND(C124=" ",C125=" ",A125=" ",C123&lt;&gt;" "),SUM($V$21:$V123)," ")))</f>
        <v xml:space="preserve"> </v>
      </c>
      <c r="Z124" s="81" t="str">
        <f>IF(AND(C124&lt;&gt;" ",A125&lt;&gt;" ",C125&lt;&gt;" "),SUM($X$21:$X124)-SUM($Z$20:$Z123),IF(AND(C124&lt;&gt;" ",A125=" ",C125=" "),SUM($X$21:$X124)-SUM($Z$20:$Z123),IF(AND(C124=" ",C125=" ",A125=" ",C123&lt;&gt;" "),SUM($X$21:$X123)," ")))</f>
        <v xml:space="preserve"> </v>
      </c>
      <c r="AC124" s="70"/>
      <c r="AD124" s="70" t="str">
        <f t="shared" si="11"/>
        <v xml:space="preserve"> </v>
      </c>
    </row>
    <row r="125" spans="1:30" ht="60" customHeight="1">
      <c r="A125" s="40" t="s">
        <v>34</v>
      </c>
      <c r="B125" s="59" t="s">
        <v>34</v>
      </c>
      <c r="C125" s="41" t="s">
        <v>34</v>
      </c>
      <c r="D125" s="41" t="s">
        <v>34</v>
      </c>
      <c r="E125" s="42" t="s">
        <v>34</v>
      </c>
      <c r="F125" s="15"/>
      <c r="G125" s="43" t="s">
        <v>34</v>
      </c>
      <c r="H125" s="43" t="s">
        <v>34</v>
      </c>
      <c r="I125" s="28" t="s">
        <v>34</v>
      </c>
      <c r="J125" s="66">
        <v>0</v>
      </c>
      <c r="K125" s="66">
        <v>0</v>
      </c>
      <c r="L125" s="66">
        <v>0</v>
      </c>
      <c r="M125" s="66">
        <v>0</v>
      </c>
      <c r="N125" s="66">
        <v>0</v>
      </c>
      <c r="O125" s="66">
        <v>0</v>
      </c>
      <c r="P125" s="66">
        <v>0</v>
      </c>
      <c r="Q125" s="66">
        <v>0</v>
      </c>
      <c r="R125" s="66">
        <v>0</v>
      </c>
      <c r="S125" s="66">
        <v>0</v>
      </c>
      <c r="T125" s="66">
        <v>0</v>
      </c>
      <c r="U125" s="66">
        <v>0</v>
      </c>
      <c r="V125" s="67">
        <f t="shared" si="9"/>
        <v>0</v>
      </c>
      <c r="W125" s="78" t="str">
        <f>IFERROR(IF(VLOOKUP(#REF!,'Customer Name'!$B$6:$E$99,4,0)=1,VLOOKUP($C125,#REF!,HLOOKUP(#REF!,#REF!,2,0),0)," ")," ")</f>
        <v xml:space="preserve"> </v>
      </c>
      <c r="X125" s="79" t="str">
        <f t="shared" si="10"/>
        <v xml:space="preserve"> </v>
      </c>
      <c r="Y125" s="80" t="str">
        <f>IF(AND(C125&lt;&gt;" ",A126&lt;&gt;" ",C126&lt;&gt;" "),SUM($V$21:$V125)-SUM($Y$20:$Y124),IF(AND(C125&lt;&gt;" ",A126=" ",C126=" "),SUM($V$21:$V125)-SUM($Y$20:$Y124),IF(AND(C125=" ",C126=" ",A126=" ",C124&lt;&gt;" "),SUM($V$21:$V124)," ")))</f>
        <v xml:space="preserve"> </v>
      </c>
      <c r="Z125" s="81" t="str">
        <f>IF(AND(C125&lt;&gt;" ",A126&lt;&gt;" ",C126&lt;&gt;" "),SUM($X$21:$X125)-SUM($Z$20:$Z124),IF(AND(C125&lt;&gt;" ",A126=" ",C126=" "),SUM($X$21:$X125)-SUM($Z$20:$Z124),IF(AND(C125=" ",C126=" ",A126=" ",C124&lt;&gt;" "),SUM($X$21:$X124)," ")))</f>
        <v xml:space="preserve"> </v>
      </c>
      <c r="AC125" s="70"/>
      <c r="AD125" s="70" t="str">
        <f t="shared" si="11"/>
        <v xml:space="preserve"> </v>
      </c>
    </row>
    <row r="126" spans="1:30" ht="60" customHeight="1">
      <c r="A126" s="40" t="s">
        <v>34</v>
      </c>
      <c r="B126" s="59" t="s">
        <v>34</v>
      </c>
      <c r="C126" s="41" t="s">
        <v>34</v>
      </c>
      <c r="D126" s="41" t="s">
        <v>34</v>
      </c>
      <c r="E126" s="42" t="s">
        <v>34</v>
      </c>
      <c r="F126" s="15"/>
      <c r="G126" s="43" t="s">
        <v>34</v>
      </c>
      <c r="H126" s="43" t="s">
        <v>34</v>
      </c>
      <c r="I126" s="28" t="s">
        <v>34</v>
      </c>
      <c r="J126" s="66">
        <v>0</v>
      </c>
      <c r="K126" s="66">
        <v>0</v>
      </c>
      <c r="L126" s="66">
        <v>0</v>
      </c>
      <c r="M126" s="66">
        <v>0</v>
      </c>
      <c r="N126" s="66">
        <v>0</v>
      </c>
      <c r="O126" s="66">
        <v>0</v>
      </c>
      <c r="P126" s="66">
        <v>0</v>
      </c>
      <c r="Q126" s="66">
        <v>0</v>
      </c>
      <c r="R126" s="66">
        <v>0</v>
      </c>
      <c r="S126" s="66">
        <v>0</v>
      </c>
      <c r="T126" s="66">
        <v>0</v>
      </c>
      <c r="U126" s="66">
        <v>0</v>
      </c>
      <c r="V126" s="67">
        <f t="shared" si="9"/>
        <v>0</v>
      </c>
      <c r="W126" s="78" t="str">
        <f>IFERROR(IF(VLOOKUP(#REF!,'Customer Name'!$B$6:$E$99,4,0)=1,VLOOKUP($C126,#REF!,HLOOKUP(#REF!,#REF!,2,0),0)," ")," ")</f>
        <v xml:space="preserve"> </v>
      </c>
      <c r="X126" s="79" t="str">
        <f t="shared" si="10"/>
        <v xml:space="preserve"> </v>
      </c>
      <c r="Y126" s="80" t="str">
        <f>IF(AND(C126&lt;&gt;" ",A127&lt;&gt;" ",C127&lt;&gt;" "),SUM($V$21:$V126)-SUM($Y$20:$Y125),IF(AND(C126&lt;&gt;" ",A127=" ",C127=" "),SUM($V$21:$V126)-SUM($Y$20:$Y125),IF(AND(C126=" ",C127=" ",A127=" ",C125&lt;&gt;" "),SUM($V$21:$V125)," ")))</f>
        <v xml:space="preserve"> </v>
      </c>
      <c r="Z126" s="81" t="str">
        <f>IF(AND(C126&lt;&gt;" ",A127&lt;&gt;" ",C127&lt;&gt;" "),SUM($X$21:$X126)-SUM($Z$20:$Z125),IF(AND(C126&lt;&gt;" ",A127=" ",C127=" "),SUM($X$21:$X126)-SUM($Z$20:$Z125),IF(AND(C126=" ",C127=" ",A127=" ",C125&lt;&gt;" "),SUM($X$21:$X125)," ")))</f>
        <v xml:space="preserve"> </v>
      </c>
      <c r="AC126" s="70"/>
      <c r="AD126" s="70" t="str">
        <f t="shared" si="11"/>
        <v xml:space="preserve"> </v>
      </c>
    </row>
    <row r="127" spans="1:30" ht="60" customHeight="1">
      <c r="A127" s="40" t="s">
        <v>34</v>
      </c>
      <c r="B127" s="59" t="s">
        <v>34</v>
      </c>
      <c r="C127" s="41" t="s">
        <v>34</v>
      </c>
      <c r="D127" s="41" t="s">
        <v>34</v>
      </c>
      <c r="E127" s="42" t="s">
        <v>34</v>
      </c>
      <c r="F127" s="15"/>
      <c r="G127" s="43" t="s">
        <v>34</v>
      </c>
      <c r="H127" s="43" t="s">
        <v>34</v>
      </c>
      <c r="I127" s="28" t="s">
        <v>34</v>
      </c>
      <c r="J127" s="66">
        <v>0</v>
      </c>
      <c r="K127" s="66">
        <v>0</v>
      </c>
      <c r="L127" s="66">
        <v>0</v>
      </c>
      <c r="M127" s="66">
        <v>0</v>
      </c>
      <c r="N127" s="66">
        <v>0</v>
      </c>
      <c r="O127" s="66">
        <v>0</v>
      </c>
      <c r="P127" s="66">
        <v>0</v>
      </c>
      <c r="Q127" s="66">
        <v>0</v>
      </c>
      <c r="R127" s="66">
        <v>0</v>
      </c>
      <c r="S127" s="66">
        <v>0</v>
      </c>
      <c r="T127" s="66">
        <v>0</v>
      </c>
      <c r="U127" s="66">
        <v>0</v>
      </c>
      <c r="V127" s="67">
        <f t="shared" si="9"/>
        <v>0</v>
      </c>
      <c r="W127" s="78" t="str">
        <f>IFERROR(IF(VLOOKUP(#REF!,'Customer Name'!$B$6:$E$99,4,0)=1,VLOOKUP($C127,#REF!,HLOOKUP(#REF!,#REF!,2,0),0)," ")," ")</f>
        <v xml:space="preserve"> </v>
      </c>
      <c r="X127" s="79" t="str">
        <f t="shared" si="10"/>
        <v xml:space="preserve"> </v>
      </c>
      <c r="Y127" s="80" t="str">
        <f>IF(AND(C127&lt;&gt;" ",A128&lt;&gt;" ",C128&lt;&gt;" "),SUM($V$21:$V127)-SUM($Y$20:$Y126),IF(AND(C127&lt;&gt;" ",A128=" ",C128=" "),SUM($V$21:$V127)-SUM($Y$20:$Y126),IF(AND(C127=" ",C128=" ",A128=" ",C126&lt;&gt;" "),SUM($V$21:$V126)," ")))</f>
        <v xml:space="preserve"> </v>
      </c>
      <c r="Z127" s="81" t="str">
        <f>IF(AND(C127&lt;&gt;" ",A128&lt;&gt;" ",C128&lt;&gt;" "),SUM($X$21:$X127)-SUM($Z$20:$Z126),IF(AND(C127&lt;&gt;" ",A128=" ",C128=" "),SUM($X$21:$X127)-SUM($Z$20:$Z126),IF(AND(C127=" ",C128=" ",A128=" ",C126&lt;&gt;" "),SUM($X$21:$X126)," ")))</f>
        <v xml:space="preserve"> </v>
      </c>
      <c r="AC127" s="70"/>
      <c r="AD127" s="70" t="str">
        <f t="shared" si="11"/>
        <v xml:space="preserve"> </v>
      </c>
    </row>
    <row r="128" spans="1:30" ht="60" customHeight="1">
      <c r="A128" s="40" t="s">
        <v>34</v>
      </c>
      <c r="B128" s="59" t="s">
        <v>34</v>
      </c>
      <c r="C128" s="41" t="s">
        <v>34</v>
      </c>
      <c r="D128" s="41" t="s">
        <v>34</v>
      </c>
      <c r="E128" s="42" t="s">
        <v>34</v>
      </c>
      <c r="F128" s="15"/>
      <c r="G128" s="43" t="s">
        <v>34</v>
      </c>
      <c r="H128" s="43" t="s">
        <v>34</v>
      </c>
      <c r="I128" s="28" t="s">
        <v>34</v>
      </c>
      <c r="J128" s="66">
        <v>0</v>
      </c>
      <c r="K128" s="66">
        <v>0</v>
      </c>
      <c r="L128" s="66">
        <v>0</v>
      </c>
      <c r="M128" s="66">
        <v>0</v>
      </c>
      <c r="N128" s="66">
        <v>0</v>
      </c>
      <c r="O128" s="66">
        <v>0</v>
      </c>
      <c r="P128" s="66">
        <v>0</v>
      </c>
      <c r="Q128" s="66">
        <v>0</v>
      </c>
      <c r="R128" s="66">
        <v>0</v>
      </c>
      <c r="S128" s="66">
        <v>0</v>
      </c>
      <c r="T128" s="66">
        <v>0</v>
      </c>
      <c r="U128" s="66">
        <v>0</v>
      </c>
      <c r="V128" s="67">
        <f t="shared" si="9"/>
        <v>0</v>
      </c>
      <c r="W128" s="78" t="str">
        <f>IFERROR(IF(VLOOKUP(#REF!,'Customer Name'!$B$6:$E$99,4,0)=1,VLOOKUP($C128,#REF!,HLOOKUP(#REF!,#REF!,2,0),0)," ")," ")</f>
        <v xml:space="preserve"> </v>
      </c>
      <c r="X128" s="79" t="str">
        <f t="shared" si="10"/>
        <v xml:space="preserve"> </v>
      </c>
      <c r="Y128" s="80" t="str">
        <f>IF(AND(C128&lt;&gt;" ",A129&lt;&gt;" ",C129&lt;&gt;" "),SUM($V$21:$V128)-SUM($Y$20:$Y127),IF(AND(C128&lt;&gt;" ",A129=" ",C129=" "),SUM($V$21:$V128)-SUM($Y$20:$Y127),IF(AND(C128=" ",C129=" ",A129=" ",C127&lt;&gt;" "),SUM($V$21:$V127)," ")))</f>
        <v xml:space="preserve"> </v>
      </c>
      <c r="Z128" s="81" t="str">
        <f>IF(AND(C128&lt;&gt;" ",A129&lt;&gt;" ",C129&lt;&gt;" "),SUM($X$21:$X128)-SUM($Z$20:$Z127),IF(AND(C128&lt;&gt;" ",A129=" ",C129=" "),SUM($X$21:$X128)-SUM($Z$20:$Z127),IF(AND(C128=" ",C129=" ",A129=" ",C127&lt;&gt;" "),SUM($X$21:$X127)," ")))</f>
        <v xml:space="preserve"> </v>
      </c>
      <c r="AC128" s="70"/>
      <c r="AD128" s="70" t="str">
        <f t="shared" si="11"/>
        <v xml:space="preserve"> </v>
      </c>
    </row>
    <row r="129" spans="1:30" ht="60" customHeight="1">
      <c r="A129" s="40" t="s">
        <v>34</v>
      </c>
      <c r="B129" s="59" t="s">
        <v>34</v>
      </c>
      <c r="C129" s="41" t="s">
        <v>34</v>
      </c>
      <c r="D129" s="41" t="s">
        <v>34</v>
      </c>
      <c r="E129" s="42" t="s">
        <v>34</v>
      </c>
      <c r="F129" s="15"/>
      <c r="G129" s="43" t="s">
        <v>34</v>
      </c>
      <c r="H129" s="43" t="s">
        <v>34</v>
      </c>
      <c r="I129" s="28" t="s">
        <v>34</v>
      </c>
      <c r="J129" s="66">
        <v>0</v>
      </c>
      <c r="K129" s="66">
        <v>0</v>
      </c>
      <c r="L129" s="66">
        <v>0</v>
      </c>
      <c r="M129" s="66">
        <v>0</v>
      </c>
      <c r="N129" s="66">
        <v>0</v>
      </c>
      <c r="O129" s="66">
        <v>0</v>
      </c>
      <c r="P129" s="66">
        <v>0</v>
      </c>
      <c r="Q129" s="66">
        <v>0</v>
      </c>
      <c r="R129" s="66">
        <v>0</v>
      </c>
      <c r="S129" s="66">
        <v>0</v>
      </c>
      <c r="T129" s="66">
        <v>0</v>
      </c>
      <c r="U129" s="66">
        <v>0</v>
      </c>
      <c r="V129" s="67">
        <f t="shared" si="9"/>
        <v>0</v>
      </c>
      <c r="W129" s="78" t="str">
        <f>IFERROR(IF(VLOOKUP(#REF!,'Customer Name'!$B$6:$E$99,4,0)=1,VLOOKUP($C129,#REF!,HLOOKUP(#REF!,#REF!,2,0),0)," ")," ")</f>
        <v xml:space="preserve"> </v>
      </c>
      <c r="X129" s="79" t="str">
        <f t="shared" si="10"/>
        <v xml:space="preserve"> </v>
      </c>
      <c r="Y129" s="80" t="str">
        <f>IF(AND(C129&lt;&gt;" ",A130&lt;&gt;" ",C130&lt;&gt;" "),SUM($V$21:$V129)-SUM($Y$20:$Y128),IF(AND(C129&lt;&gt;" ",A130=" ",C130=" "),SUM($V$21:$V129)-SUM($Y$20:$Y128),IF(AND(C129=" ",C130=" ",A130=" ",C128&lt;&gt;" "),SUM($V$21:$V128)," ")))</f>
        <v xml:space="preserve"> </v>
      </c>
      <c r="Z129" s="81" t="str">
        <f>IF(AND(C129&lt;&gt;" ",A130&lt;&gt;" ",C130&lt;&gt;" "),SUM($X$21:$X129)-SUM($Z$20:$Z128),IF(AND(C129&lt;&gt;" ",A130=" ",C130=" "),SUM($X$21:$X129)-SUM($Z$20:$Z128),IF(AND(C129=" ",C130=" ",A130=" ",C128&lt;&gt;" "),SUM($X$21:$X128)," ")))</f>
        <v xml:space="preserve"> </v>
      </c>
      <c r="AC129" s="70"/>
      <c r="AD129" s="70" t="str">
        <f t="shared" si="11"/>
        <v xml:space="preserve"> </v>
      </c>
    </row>
    <row r="130" spans="1:30" ht="60" customHeight="1">
      <c r="A130" s="40" t="s">
        <v>34</v>
      </c>
      <c r="B130" s="59" t="s">
        <v>34</v>
      </c>
      <c r="C130" s="41" t="s">
        <v>34</v>
      </c>
      <c r="D130" s="41" t="s">
        <v>34</v>
      </c>
      <c r="E130" s="42" t="s">
        <v>34</v>
      </c>
      <c r="F130" s="15"/>
      <c r="G130" s="43" t="s">
        <v>34</v>
      </c>
      <c r="H130" s="43" t="s">
        <v>34</v>
      </c>
      <c r="I130" s="28" t="s">
        <v>34</v>
      </c>
      <c r="J130" s="66">
        <v>0</v>
      </c>
      <c r="K130" s="66">
        <v>0</v>
      </c>
      <c r="L130" s="66">
        <v>0</v>
      </c>
      <c r="M130" s="66">
        <v>0</v>
      </c>
      <c r="N130" s="66">
        <v>0</v>
      </c>
      <c r="O130" s="66">
        <v>0</v>
      </c>
      <c r="P130" s="66">
        <v>0</v>
      </c>
      <c r="Q130" s="66">
        <v>0</v>
      </c>
      <c r="R130" s="66">
        <v>0</v>
      </c>
      <c r="S130" s="66">
        <v>0</v>
      </c>
      <c r="T130" s="66">
        <v>0</v>
      </c>
      <c r="U130" s="66">
        <v>0</v>
      </c>
      <c r="V130" s="67">
        <f t="shared" si="9"/>
        <v>0</v>
      </c>
      <c r="W130" s="78" t="str">
        <f>IFERROR(IF(VLOOKUP(#REF!,'Customer Name'!$B$6:$E$99,4,0)=1,VLOOKUP($C130,#REF!,HLOOKUP(#REF!,#REF!,2,0),0)," ")," ")</f>
        <v xml:space="preserve"> </v>
      </c>
      <c r="X130" s="79" t="str">
        <f t="shared" si="10"/>
        <v xml:space="preserve"> </v>
      </c>
      <c r="Y130" s="80" t="str">
        <f>IF(AND(C130&lt;&gt;" ",A131&lt;&gt;" ",C131&lt;&gt;" "),SUM($V$21:$V130)-SUM($Y$20:$Y129),IF(AND(C130&lt;&gt;" ",A131=" ",C131=" "),SUM($V$21:$V130)-SUM($Y$20:$Y129),IF(AND(C130=" ",C131=" ",A131=" ",C129&lt;&gt;" "),SUM($V$21:$V129)," ")))</f>
        <v xml:space="preserve"> </v>
      </c>
      <c r="Z130" s="81" t="str">
        <f>IF(AND(C130&lt;&gt;" ",A131&lt;&gt;" ",C131&lt;&gt;" "),SUM($X$21:$X130)-SUM($Z$20:$Z129),IF(AND(C130&lt;&gt;" ",A131=" ",C131=" "),SUM($X$21:$X130)-SUM($Z$20:$Z129),IF(AND(C130=" ",C131=" ",A131=" ",C129&lt;&gt;" "),SUM($X$21:$X129)," ")))</f>
        <v xml:space="preserve"> </v>
      </c>
      <c r="AC130" s="70"/>
      <c r="AD130" s="70" t="str">
        <f t="shared" si="11"/>
        <v xml:space="preserve"> </v>
      </c>
    </row>
    <row r="131" spans="1:30" ht="60" customHeight="1">
      <c r="A131" s="40" t="s">
        <v>34</v>
      </c>
      <c r="B131" s="59" t="s">
        <v>34</v>
      </c>
      <c r="C131" s="41" t="s">
        <v>34</v>
      </c>
      <c r="D131" s="41" t="s">
        <v>34</v>
      </c>
      <c r="E131" s="42" t="s">
        <v>34</v>
      </c>
      <c r="F131" s="15"/>
      <c r="G131" s="43" t="s">
        <v>34</v>
      </c>
      <c r="H131" s="43" t="s">
        <v>34</v>
      </c>
      <c r="I131" s="28" t="s">
        <v>34</v>
      </c>
      <c r="J131" s="66">
        <v>0</v>
      </c>
      <c r="K131" s="66">
        <v>0</v>
      </c>
      <c r="L131" s="66">
        <v>0</v>
      </c>
      <c r="M131" s="66">
        <v>0</v>
      </c>
      <c r="N131" s="66">
        <v>0</v>
      </c>
      <c r="O131" s="66">
        <v>0</v>
      </c>
      <c r="P131" s="66">
        <v>0</v>
      </c>
      <c r="Q131" s="66">
        <v>0</v>
      </c>
      <c r="R131" s="66">
        <v>0</v>
      </c>
      <c r="S131" s="66">
        <v>0</v>
      </c>
      <c r="T131" s="66">
        <v>0</v>
      </c>
      <c r="U131" s="66">
        <v>0</v>
      </c>
      <c r="V131" s="67">
        <f t="shared" ref="V131:V149" si="12">SUM(J131:U131)</f>
        <v>0</v>
      </c>
      <c r="W131" s="78" t="str">
        <f>IFERROR(IF(VLOOKUP(#REF!,'Customer Name'!$B$6:$E$99,4,0)=1,VLOOKUP($C131,#REF!,HLOOKUP(#REF!,#REF!,2,0),0)," ")," ")</f>
        <v xml:space="preserve"> </v>
      </c>
      <c r="X131" s="79" t="str">
        <f t="shared" ref="X131:X149" si="13">IF(AND(C131=" ",C130&lt;&gt;" "),"TOTAL",IFERROR(V131*W131," "))</f>
        <v xml:space="preserve"> </v>
      </c>
      <c r="Y131" s="80" t="str">
        <f>IF(AND(C131&lt;&gt;" ",A132&lt;&gt;" ",C132&lt;&gt;" "),SUM($V$21:$V131)-SUM($Y$20:$Y130),IF(AND(C131&lt;&gt;" ",A132=" ",C132=" "),SUM($V$21:$V131)-SUM($Y$20:$Y130),IF(AND(C131=" ",C132=" ",A132=" ",C130&lt;&gt;" "),SUM($V$21:$V130)," ")))</f>
        <v xml:space="preserve"> </v>
      </c>
      <c r="Z131" s="81" t="str">
        <f>IF(AND(C131&lt;&gt;" ",A132&lt;&gt;" ",C132&lt;&gt;" "),SUM($X$21:$X131)-SUM($Z$20:$Z130),IF(AND(C131&lt;&gt;" ",A132=" ",C132=" "),SUM($X$21:$X131)-SUM($Z$20:$Z130),IF(AND(C131=" ",C132=" ",A132=" ",C130&lt;&gt;" "),SUM($X$21:$X130)," ")))</f>
        <v xml:space="preserve"> </v>
      </c>
      <c r="AC131" s="70"/>
      <c r="AD131" s="70" t="str">
        <f t="shared" si="11"/>
        <v xml:space="preserve"> </v>
      </c>
    </row>
    <row r="132" spans="1:30" ht="60" customHeight="1">
      <c r="A132" s="40" t="s">
        <v>34</v>
      </c>
      <c r="B132" s="59" t="s">
        <v>34</v>
      </c>
      <c r="C132" s="41" t="s">
        <v>34</v>
      </c>
      <c r="D132" s="41" t="s">
        <v>34</v>
      </c>
      <c r="E132" s="42" t="s">
        <v>34</v>
      </c>
      <c r="F132" s="15"/>
      <c r="G132" s="43" t="s">
        <v>34</v>
      </c>
      <c r="H132" s="43" t="s">
        <v>34</v>
      </c>
      <c r="I132" s="28" t="s">
        <v>34</v>
      </c>
      <c r="J132" s="66">
        <v>0</v>
      </c>
      <c r="K132" s="66">
        <v>0</v>
      </c>
      <c r="L132" s="66">
        <v>0</v>
      </c>
      <c r="M132" s="66">
        <v>0</v>
      </c>
      <c r="N132" s="66">
        <v>0</v>
      </c>
      <c r="O132" s="66">
        <v>0</v>
      </c>
      <c r="P132" s="66">
        <v>0</v>
      </c>
      <c r="Q132" s="66">
        <v>0</v>
      </c>
      <c r="R132" s="66">
        <v>0</v>
      </c>
      <c r="S132" s="66">
        <v>0</v>
      </c>
      <c r="T132" s="66">
        <v>0</v>
      </c>
      <c r="U132" s="66">
        <v>0</v>
      </c>
      <c r="V132" s="67">
        <f t="shared" si="12"/>
        <v>0</v>
      </c>
      <c r="W132" s="78" t="str">
        <f>IFERROR(IF(VLOOKUP(#REF!,'Customer Name'!$B$6:$E$99,4,0)=1,VLOOKUP($C132,#REF!,HLOOKUP(#REF!,#REF!,2,0),0)," ")," ")</f>
        <v xml:space="preserve"> </v>
      </c>
      <c r="X132" s="79" t="str">
        <f t="shared" si="13"/>
        <v xml:space="preserve"> </v>
      </c>
      <c r="Y132" s="80" t="str">
        <f>IF(AND(C132&lt;&gt;" ",A133&lt;&gt;" ",C133&lt;&gt;" "),SUM($V$21:$V132)-SUM($Y$20:$Y131),IF(AND(C132&lt;&gt;" ",A133=" ",C133=" "),SUM($V$21:$V132)-SUM($Y$20:$Y131),IF(AND(C132=" ",C133=" ",A133=" ",C131&lt;&gt;" "),SUM($V$21:$V131)," ")))</f>
        <v xml:space="preserve"> </v>
      </c>
      <c r="Z132" s="81" t="str">
        <f>IF(AND(C132&lt;&gt;" ",A133&lt;&gt;" ",C133&lt;&gt;" "),SUM($X$21:$X132)-SUM($Z$20:$Z131),IF(AND(C132&lt;&gt;" ",A133=" ",C133=" "),SUM($X$21:$X132)-SUM($Z$20:$Z131),IF(AND(C132=" ",C133=" ",A133=" ",C131&lt;&gt;" "),SUM($X$21:$X131)," ")))</f>
        <v xml:space="preserve"> </v>
      </c>
      <c r="AC132" s="70"/>
      <c r="AD132" s="70" t="str">
        <f t="shared" si="11"/>
        <v xml:space="preserve"> </v>
      </c>
    </row>
    <row r="133" spans="1:30" ht="60" customHeight="1">
      <c r="A133" s="40" t="s">
        <v>34</v>
      </c>
      <c r="B133" s="59" t="s">
        <v>34</v>
      </c>
      <c r="C133" s="41" t="s">
        <v>34</v>
      </c>
      <c r="D133" s="41" t="s">
        <v>34</v>
      </c>
      <c r="E133" s="42" t="s">
        <v>34</v>
      </c>
      <c r="F133" s="15"/>
      <c r="G133" s="43" t="s">
        <v>34</v>
      </c>
      <c r="H133" s="43" t="s">
        <v>34</v>
      </c>
      <c r="I133" s="28" t="s">
        <v>34</v>
      </c>
      <c r="J133" s="66">
        <v>0</v>
      </c>
      <c r="K133" s="66">
        <v>0</v>
      </c>
      <c r="L133" s="66">
        <v>0</v>
      </c>
      <c r="M133" s="66">
        <v>0</v>
      </c>
      <c r="N133" s="66">
        <v>0</v>
      </c>
      <c r="O133" s="66">
        <v>0</v>
      </c>
      <c r="P133" s="66">
        <v>0</v>
      </c>
      <c r="Q133" s="66">
        <v>0</v>
      </c>
      <c r="R133" s="66">
        <v>0</v>
      </c>
      <c r="S133" s="66">
        <v>0</v>
      </c>
      <c r="T133" s="66">
        <v>0</v>
      </c>
      <c r="U133" s="66">
        <v>0</v>
      </c>
      <c r="V133" s="67">
        <f t="shared" si="12"/>
        <v>0</v>
      </c>
      <c r="W133" s="78" t="str">
        <f>IFERROR(IF(VLOOKUP(#REF!,'Customer Name'!$B$6:$E$99,4,0)=1,VLOOKUP($C133,#REF!,HLOOKUP(#REF!,#REF!,2,0),0)," ")," ")</f>
        <v xml:space="preserve"> </v>
      </c>
      <c r="X133" s="79" t="str">
        <f t="shared" si="13"/>
        <v xml:space="preserve"> </v>
      </c>
      <c r="Y133" s="80" t="str">
        <f>IF(AND(C133&lt;&gt;" ",A134&lt;&gt;" ",C134&lt;&gt;" "),SUM($V$21:$V133)-SUM($Y$20:$Y132),IF(AND(C133&lt;&gt;" ",A134=" ",C134=" "),SUM($V$21:$V133)-SUM($Y$20:$Y132),IF(AND(C133=" ",C134=" ",A134=" ",C132&lt;&gt;" "),SUM($V$21:$V132)," ")))</f>
        <v xml:space="preserve"> </v>
      </c>
      <c r="Z133" s="81" t="str">
        <f>IF(AND(C133&lt;&gt;" ",A134&lt;&gt;" ",C134&lt;&gt;" "),SUM($X$21:$X133)-SUM($Z$20:$Z132),IF(AND(C133&lt;&gt;" ",A134=" ",C134=" "),SUM($X$21:$X133)-SUM($Z$20:$Z132),IF(AND(C133=" ",C134=" ",A134=" ",C132&lt;&gt;" "),SUM($X$21:$X132)," ")))</f>
        <v xml:space="preserve"> </v>
      </c>
      <c r="AC133" s="70"/>
      <c r="AD133" s="70" t="str">
        <f t="shared" si="11"/>
        <v xml:space="preserve"> </v>
      </c>
    </row>
    <row r="134" spans="1:30" ht="60" customHeight="1">
      <c r="A134" s="40" t="s">
        <v>34</v>
      </c>
      <c r="B134" s="59" t="s">
        <v>34</v>
      </c>
      <c r="C134" s="41" t="s">
        <v>34</v>
      </c>
      <c r="D134" s="41" t="s">
        <v>34</v>
      </c>
      <c r="E134" s="42" t="s">
        <v>34</v>
      </c>
      <c r="F134" s="15"/>
      <c r="G134" s="43" t="s">
        <v>34</v>
      </c>
      <c r="H134" s="43" t="s">
        <v>34</v>
      </c>
      <c r="I134" s="28" t="s">
        <v>34</v>
      </c>
      <c r="J134" s="66">
        <v>0</v>
      </c>
      <c r="K134" s="66">
        <v>0</v>
      </c>
      <c r="L134" s="66">
        <v>0</v>
      </c>
      <c r="M134" s="66">
        <v>0</v>
      </c>
      <c r="N134" s="66">
        <v>0</v>
      </c>
      <c r="O134" s="66">
        <v>0</v>
      </c>
      <c r="P134" s="66">
        <v>0</v>
      </c>
      <c r="Q134" s="66">
        <v>0</v>
      </c>
      <c r="R134" s="66">
        <v>0</v>
      </c>
      <c r="S134" s="66">
        <v>0</v>
      </c>
      <c r="T134" s="66">
        <v>0</v>
      </c>
      <c r="U134" s="66">
        <v>0</v>
      </c>
      <c r="V134" s="67">
        <f t="shared" si="12"/>
        <v>0</v>
      </c>
      <c r="W134" s="78" t="str">
        <f>IFERROR(IF(VLOOKUP(#REF!,'Customer Name'!$B$6:$E$99,4,0)=1,VLOOKUP($C134,#REF!,HLOOKUP(#REF!,#REF!,2,0),0)," ")," ")</f>
        <v xml:space="preserve"> </v>
      </c>
      <c r="X134" s="79" t="str">
        <f t="shared" si="13"/>
        <v xml:space="preserve"> </v>
      </c>
      <c r="Y134" s="80" t="str">
        <f>IF(AND(C134&lt;&gt;" ",A135&lt;&gt;" ",C135&lt;&gt;" "),SUM($V$21:$V134)-SUM($Y$20:$Y133),IF(AND(C134&lt;&gt;" ",A135=" ",C135=" "),SUM($V$21:$V134)-SUM($Y$20:$Y133),IF(AND(C134=" ",C135=" ",A135=" ",C133&lt;&gt;" "),SUM($V$21:$V133)," ")))</f>
        <v xml:space="preserve"> </v>
      </c>
      <c r="Z134" s="81" t="str">
        <f>IF(AND(C134&lt;&gt;" ",A135&lt;&gt;" ",C135&lt;&gt;" "),SUM($X$21:$X134)-SUM($Z$20:$Z133),IF(AND(C134&lt;&gt;" ",A135=" ",C135=" "),SUM($X$21:$X134)-SUM($Z$20:$Z133),IF(AND(C134=" ",C135=" ",A135=" ",C133&lt;&gt;" "),SUM($X$21:$X133)," ")))</f>
        <v xml:space="preserve"> </v>
      </c>
      <c r="AC134" s="70"/>
      <c r="AD134" s="70" t="str">
        <f t="shared" si="11"/>
        <v xml:space="preserve"> </v>
      </c>
    </row>
    <row r="135" spans="1:30" ht="60" customHeight="1">
      <c r="A135" s="40" t="s">
        <v>34</v>
      </c>
      <c r="B135" s="59" t="s">
        <v>34</v>
      </c>
      <c r="C135" s="41" t="s">
        <v>34</v>
      </c>
      <c r="D135" s="41" t="s">
        <v>34</v>
      </c>
      <c r="E135" s="42" t="s">
        <v>34</v>
      </c>
      <c r="F135" s="15"/>
      <c r="G135" s="43" t="s">
        <v>34</v>
      </c>
      <c r="H135" s="43" t="s">
        <v>34</v>
      </c>
      <c r="I135" s="28" t="s">
        <v>34</v>
      </c>
      <c r="J135" s="66">
        <v>0</v>
      </c>
      <c r="K135" s="66">
        <v>0</v>
      </c>
      <c r="L135" s="66">
        <v>0</v>
      </c>
      <c r="M135" s="66">
        <v>0</v>
      </c>
      <c r="N135" s="66">
        <v>0</v>
      </c>
      <c r="O135" s="66">
        <v>0</v>
      </c>
      <c r="P135" s="66">
        <v>0</v>
      </c>
      <c r="Q135" s="66">
        <v>0</v>
      </c>
      <c r="R135" s="66">
        <v>0</v>
      </c>
      <c r="S135" s="66">
        <v>0</v>
      </c>
      <c r="T135" s="66">
        <v>0</v>
      </c>
      <c r="U135" s="66">
        <v>0</v>
      </c>
      <c r="V135" s="67">
        <f t="shared" si="12"/>
        <v>0</v>
      </c>
      <c r="W135" s="78" t="str">
        <f>IFERROR(IF(VLOOKUP(#REF!,'Customer Name'!$B$6:$E$99,4,0)=1,VLOOKUP($C135,#REF!,HLOOKUP(#REF!,#REF!,2,0),0)," ")," ")</f>
        <v xml:space="preserve"> </v>
      </c>
      <c r="X135" s="79" t="str">
        <f t="shared" si="13"/>
        <v xml:space="preserve"> </v>
      </c>
      <c r="Y135" s="80" t="str">
        <f>IF(AND(C135&lt;&gt;" ",A136&lt;&gt;" ",C136&lt;&gt;" "),SUM($V$21:$V135)-SUM($Y$20:$Y134),IF(AND(C135&lt;&gt;" ",A136=" ",C136=" "),SUM($V$21:$V135)-SUM($Y$20:$Y134),IF(AND(C135=" ",C136=" ",A136=" ",C134&lt;&gt;" "),SUM($V$21:$V134)," ")))</f>
        <v xml:space="preserve"> </v>
      </c>
      <c r="Z135" s="81" t="str">
        <f>IF(AND(C135&lt;&gt;" ",A136&lt;&gt;" ",C136&lt;&gt;" "),SUM($X$21:$X135)-SUM($Z$20:$Z134),IF(AND(C135&lt;&gt;" ",A136=" ",C136=" "),SUM($X$21:$X135)-SUM($Z$20:$Z134),IF(AND(C135=" ",C136=" ",A136=" ",C134&lt;&gt;" "),SUM($X$21:$X134)," ")))</f>
        <v xml:space="preserve"> </v>
      </c>
      <c r="AC135" s="70"/>
      <c r="AD135" s="70" t="str">
        <f t="shared" si="11"/>
        <v xml:space="preserve"> </v>
      </c>
    </row>
    <row r="136" spans="1:30" ht="60" customHeight="1">
      <c r="A136" s="40" t="s">
        <v>34</v>
      </c>
      <c r="B136" s="59" t="s">
        <v>34</v>
      </c>
      <c r="C136" s="41" t="s">
        <v>34</v>
      </c>
      <c r="D136" s="41" t="s">
        <v>34</v>
      </c>
      <c r="E136" s="42" t="s">
        <v>34</v>
      </c>
      <c r="F136" s="15"/>
      <c r="G136" s="43" t="s">
        <v>34</v>
      </c>
      <c r="H136" s="43" t="s">
        <v>34</v>
      </c>
      <c r="I136" s="28" t="s">
        <v>34</v>
      </c>
      <c r="J136" s="66">
        <v>0</v>
      </c>
      <c r="K136" s="66">
        <v>0</v>
      </c>
      <c r="L136" s="66">
        <v>0</v>
      </c>
      <c r="M136" s="66">
        <v>0</v>
      </c>
      <c r="N136" s="66">
        <v>0</v>
      </c>
      <c r="O136" s="66">
        <v>0</v>
      </c>
      <c r="P136" s="66">
        <v>0</v>
      </c>
      <c r="Q136" s="66">
        <v>0</v>
      </c>
      <c r="R136" s="66">
        <v>0</v>
      </c>
      <c r="S136" s="66">
        <v>0</v>
      </c>
      <c r="T136" s="66">
        <v>0</v>
      </c>
      <c r="U136" s="66">
        <v>0</v>
      </c>
      <c r="V136" s="67">
        <f t="shared" si="12"/>
        <v>0</v>
      </c>
      <c r="W136" s="78" t="str">
        <f>IFERROR(IF(VLOOKUP(#REF!,'Customer Name'!$B$6:$E$99,4,0)=1,VLOOKUP($C136,#REF!,HLOOKUP(#REF!,#REF!,2,0),0)," ")," ")</f>
        <v xml:space="preserve"> </v>
      </c>
      <c r="X136" s="79" t="str">
        <f t="shared" si="13"/>
        <v xml:space="preserve"> </v>
      </c>
      <c r="Y136" s="80" t="str">
        <f>IF(AND(C136&lt;&gt;" ",A137&lt;&gt;" ",C137&lt;&gt;" "),SUM($V$21:$V136)-SUM($Y$20:$Y135),IF(AND(C136&lt;&gt;" ",A137=" ",C137=" "),SUM($V$21:$V136)-SUM($Y$20:$Y135),IF(AND(C136=" ",C137=" ",A137=" ",C135&lt;&gt;" "),SUM($V$21:$V135)," ")))</f>
        <v xml:space="preserve"> </v>
      </c>
      <c r="Z136" s="81" t="str">
        <f>IF(AND(C136&lt;&gt;" ",A137&lt;&gt;" ",C137&lt;&gt;" "),SUM($X$21:$X136)-SUM($Z$20:$Z135),IF(AND(C136&lt;&gt;" ",A137=" ",C137=" "),SUM($X$21:$X136)-SUM($Z$20:$Z135),IF(AND(C136=" ",C137=" ",A137=" ",C135&lt;&gt;" "),SUM($X$21:$X135)," ")))</f>
        <v xml:space="preserve"> </v>
      </c>
      <c r="AC136" s="70"/>
      <c r="AD136" s="70" t="str">
        <f t="shared" si="11"/>
        <v xml:space="preserve"> </v>
      </c>
    </row>
    <row r="137" spans="1:30" ht="60" customHeight="1">
      <c r="A137" s="40" t="s">
        <v>34</v>
      </c>
      <c r="B137" s="59" t="s">
        <v>34</v>
      </c>
      <c r="C137" s="41" t="s">
        <v>34</v>
      </c>
      <c r="D137" s="41" t="s">
        <v>34</v>
      </c>
      <c r="E137" s="42" t="s">
        <v>34</v>
      </c>
      <c r="F137" s="15"/>
      <c r="G137" s="43" t="s">
        <v>34</v>
      </c>
      <c r="H137" s="43" t="s">
        <v>34</v>
      </c>
      <c r="I137" s="28" t="s">
        <v>34</v>
      </c>
      <c r="J137" s="66">
        <v>0</v>
      </c>
      <c r="K137" s="66">
        <v>0</v>
      </c>
      <c r="L137" s="66">
        <v>0</v>
      </c>
      <c r="M137" s="66">
        <v>0</v>
      </c>
      <c r="N137" s="66">
        <v>0</v>
      </c>
      <c r="O137" s="66">
        <v>0</v>
      </c>
      <c r="P137" s="66">
        <v>0</v>
      </c>
      <c r="Q137" s="66">
        <v>0</v>
      </c>
      <c r="R137" s="66">
        <v>0</v>
      </c>
      <c r="S137" s="66">
        <v>0</v>
      </c>
      <c r="T137" s="66">
        <v>0</v>
      </c>
      <c r="U137" s="66">
        <v>0</v>
      </c>
      <c r="V137" s="67">
        <f t="shared" si="12"/>
        <v>0</v>
      </c>
      <c r="W137" s="78" t="str">
        <f>IFERROR(IF(VLOOKUP(#REF!,'Customer Name'!$B$6:$E$99,4,0)=1,VLOOKUP($C137,#REF!,HLOOKUP(#REF!,#REF!,2,0),0)," ")," ")</f>
        <v xml:space="preserve"> </v>
      </c>
      <c r="X137" s="79" t="str">
        <f t="shared" si="13"/>
        <v xml:space="preserve"> </v>
      </c>
      <c r="Y137" s="80" t="str">
        <f>IF(AND(C137&lt;&gt;" ",A138&lt;&gt;" ",C138&lt;&gt;" "),SUM($V$21:$V137)-SUM($Y$20:$Y136),IF(AND(C137&lt;&gt;" ",A138=" ",C138=" "),SUM($V$21:$V137)-SUM($Y$20:$Y136),IF(AND(C137=" ",C138=" ",A138=" ",C136&lt;&gt;" "),SUM($V$21:$V136)," ")))</f>
        <v xml:space="preserve"> </v>
      </c>
      <c r="Z137" s="81" t="str">
        <f>IF(AND(C137&lt;&gt;" ",A138&lt;&gt;" ",C138&lt;&gt;" "),SUM($X$21:$X137)-SUM($Z$20:$Z136),IF(AND(C137&lt;&gt;" ",A138=" ",C138=" "),SUM($X$21:$X137)-SUM($Z$20:$Z136),IF(AND(C137=" ",C138=" ",A138=" ",C136&lt;&gt;" "),SUM($X$21:$X136)," ")))</f>
        <v xml:space="preserve"> </v>
      </c>
      <c r="AC137" s="70"/>
      <c r="AD137" s="70" t="str">
        <f t="shared" si="11"/>
        <v xml:space="preserve"> </v>
      </c>
    </row>
    <row r="138" spans="1:30" ht="60" customHeight="1">
      <c r="A138" s="40" t="s">
        <v>34</v>
      </c>
      <c r="B138" s="59" t="s">
        <v>34</v>
      </c>
      <c r="C138" s="41" t="s">
        <v>34</v>
      </c>
      <c r="D138" s="41" t="s">
        <v>34</v>
      </c>
      <c r="E138" s="42" t="s">
        <v>34</v>
      </c>
      <c r="F138" s="15"/>
      <c r="G138" s="43" t="s">
        <v>34</v>
      </c>
      <c r="H138" s="43" t="s">
        <v>34</v>
      </c>
      <c r="I138" s="28" t="s">
        <v>34</v>
      </c>
      <c r="J138" s="66">
        <v>0</v>
      </c>
      <c r="K138" s="66">
        <v>0</v>
      </c>
      <c r="L138" s="66">
        <v>0</v>
      </c>
      <c r="M138" s="66">
        <v>0</v>
      </c>
      <c r="N138" s="66">
        <v>0</v>
      </c>
      <c r="O138" s="66">
        <v>0</v>
      </c>
      <c r="P138" s="66">
        <v>0</v>
      </c>
      <c r="Q138" s="66">
        <v>0</v>
      </c>
      <c r="R138" s="66">
        <v>0</v>
      </c>
      <c r="S138" s="66">
        <v>0</v>
      </c>
      <c r="T138" s="66">
        <v>0</v>
      </c>
      <c r="U138" s="66">
        <v>0</v>
      </c>
      <c r="V138" s="67">
        <f t="shared" si="12"/>
        <v>0</v>
      </c>
      <c r="W138" s="78" t="str">
        <f>IFERROR(IF(VLOOKUP(#REF!,'Customer Name'!$B$6:$E$99,4,0)=1,VLOOKUP($C138,#REF!,HLOOKUP(#REF!,#REF!,2,0),0)," ")," ")</f>
        <v xml:space="preserve"> </v>
      </c>
      <c r="X138" s="79" t="str">
        <f t="shared" si="13"/>
        <v xml:space="preserve"> </v>
      </c>
      <c r="Y138" s="80" t="str">
        <f>IF(AND(C138&lt;&gt;" ",A139&lt;&gt;" ",C139&lt;&gt;" "),SUM($V$21:$V138)-SUM($Y$20:$Y137),IF(AND(C138&lt;&gt;" ",A139=" ",C139=" "),SUM($V$21:$V138)-SUM($Y$20:$Y137),IF(AND(C138=" ",C139=" ",A139=" ",C137&lt;&gt;" "),SUM($V$21:$V137)," ")))</f>
        <v xml:space="preserve"> </v>
      </c>
      <c r="Z138" s="81" t="str">
        <f>IF(AND(C138&lt;&gt;" ",A139&lt;&gt;" ",C139&lt;&gt;" "),SUM($X$21:$X138)-SUM($Z$20:$Z137),IF(AND(C138&lt;&gt;" ",A139=" ",C139=" "),SUM($X$21:$X138)-SUM($Z$20:$Z137),IF(AND(C138=" ",C139=" ",A139=" ",C137&lt;&gt;" "),SUM($X$21:$X137)," ")))</f>
        <v xml:space="preserve"> </v>
      </c>
      <c r="AC138" s="70"/>
      <c r="AD138" s="70" t="str">
        <f t="shared" si="11"/>
        <v xml:space="preserve"> </v>
      </c>
    </row>
    <row r="139" spans="1:30" ht="60" customHeight="1">
      <c r="A139" s="40" t="s">
        <v>34</v>
      </c>
      <c r="B139" s="59" t="s">
        <v>34</v>
      </c>
      <c r="C139" s="41" t="s">
        <v>34</v>
      </c>
      <c r="D139" s="41" t="s">
        <v>34</v>
      </c>
      <c r="E139" s="42" t="s">
        <v>34</v>
      </c>
      <c r="F139" s="15"/>
      <c r="G139" s="43" t="s">
        <v>34</v>
      </c>
      <c r="H139" s="43" t="s">
        <v>34</v>
      </c>
      <c r="I139" s="28" t="s">
        <v>34</v>
      </c>
      <c r="J139" s="66">
        <v>0</v>
      </c>
      <c r="K139" s="66">
        <v>0</v>
      </c>
      <c r="L139" s="66">
        <v>0</v>
      </c>
      <c r="M139" s="66">
        <v>0</v>
      </c>
      <c r="N139" s="66">
        <v>0</v>
      </c>
      <c r="O139" s="66">
        <v>0</v>
      </c>
      <c r="P139" s="66">
        <v>0</v>
      </c>
      <c r="Q139" s="66">
        <v>0</v>
      </c>
      <c r="R139" s="66">
        <v>0</v>
      </c>
      <c r="S139" s="66">
        <v>0</v>
      </c>
      <c r="T139" s="66">
        <v>0</v>
      </c>
      <c r="U139" s="66">
        <v>0</v>
      </c>
      <c r="V139" s="67">
        <f t="shared" si="12"/>
        <v>0</v>
      </c>
      <c r="W139" s="78" t="str">
        <f>IFERROR(IF(VLOOKUP(#REF!,'Customer Name'!$B$6:$E$99,4,0)=1,VLOOKUP($C139,#REF!,HLOOKUP(#REF!,#REF!,2,0),0)," ")," ")</f>
        <v xml:space="preserve"> </v>
      </c>
      <c r="X139" s="79" t="str">
        <f t="shared" si="13"/>
        <v xml:space="preserve"> </v>
      </c>
      <c r="Y139" s="80" t="str">
        <f>IF(AND(C139&lt;&gt;" ",A140&lt;&gt;" ",C140&lt;&gt;" "),SUM($V$21:$V139)-SUM($Y$20:$Y138),IF(AND(C139&lt;&gt;" ",A140=" ",C140=" "),SUM($V$21:$V139)-SUM($Y$20:$Y138),IF(AND(C139=" ",C140=" ",A140=" ",C138&lt;&gt;" "),SUM($V$21:$V138)," ")))</f>
        <v xml:space="preserve"> </v>
      </c>
      <c r="Z139" s="81" t="str">
        <f>IF(AND(C139&lt;&gt;" ",A140&lt;&gt;" ",C140&lt;&gt;" "),SUM($X$21:$X139)-SUM($Z$20:$Z138),IF(AND(C139&lt;&gt;" ",A140=" ",C140=" "),SUM($X$21:$X139)-SUM($Z$20:$Z138),IF(AND(C139=" ",C140=" ",A140=" ",C138&lt;&gt;" "),SUM($X$21:$X138)," ")))</f>
        <v xml:space="preserve"> </v>
      </c>
      <c r="AC139" s="70"/>
      <c r="AD139" s="70" t="str">
        <f t="shared" si="11"/>
        <v xml:space="preserve"> </v>
      </c>
    </row>
    <row r="140" spans="1:30" ht="60" customHeight="1">
      <c r="A140" s="40" t="s">
        <v>34</v>
      </c>
      <c r="B140" s="59" t="s">
        <v>34</v>
      </c>
      <c r="C140" s="41" t="s">
        <v>34</v>
      </c>
      <c r="D140" s="41" t="s">
        <v>34</v>
      </c>
      <c r="E140" s="42" t="s">
        <v>34</v>
      </c>
      <c r="F140" s="15"/>
      <c r="G140" s="43" t="s">
        <v>34</v>
      </c>
      <c r="H140" s="43" t="s">
        <v>34</v>
      </c>
      <c r="I140" s="28" t="s">
        <v>34</v>
      </c>
      <c r="J140" s="66">
        <v>0</v>
      </c>
      <c r="K140" s="66">
        <v>0</v>
      </c>
      <c r="L140" s="66">
        <v>0</v>
      </c>
      <c r="M140" s="66">
        <v>0</v>
      </c>
      <c r="N140" s="66">
        <v>0</v>
      </c>
      <c r="O140" s="66">
        <v>0</v>
      </c>
      <c r="P140" s="66">
        <v>0</v>
      </c>
      <c r="Q140" s="66">
        <v>0</v>
      </c>
      <c r="R140" s="66">
        <v>0</v>
      </c>
      <c r="S140" s="66">
        <v>0</v>
      </c>
      <c r="T140" s="66">
        <v>0</v>
      </c>
      <c r="U140" s="66">
        <v>0</v>
      </c>
      <c r="V140" s="67">
        <f t="shared" si="12"/>
        <v>0</v>
      </c>
      <c r="W140" s="78" t="str">
        <f>IFERROR(IF(VLOOKUP(#REF!,'Customer Name'!$B$6:$E$99,4,0)=1,VLOOKUP($C140,#REF!,HLOOKUP(#REF!,#REF!,2,0),0)," ")," ")</f>
        <v xml:space="preserve"> </v>
      </c>
      <c r="X140" s="79" t="str">
        <f t="shared" si="13"/>
        <v xml:space="preserve"> </v>
      </c>
      <c r="Y140" s="80" t="str">
        <f>IF(AND(C140&lt;&gt;" ",A141&lt;&gt;" ",C141&lt;&gt;" "),SUM($V$21:$V140)-SUM($Y$20:$Y139),IF(AND(C140&lt;&gt;" ",A141=" ",C141=" "),SUM($V$21:$V140)-SUM($Y$20:$Y139),IF(AND(C140=" ",C141=" ",A141=" ",C139&lt;&gt;" "),SUM($V$21:$V139)," ")))</f>
        <v xml:space="preserve"> </v>
      </c>
      <c r="Z140" s="81" t="str">
        <f>IF(AND(C140&lt;&gt;" ",A141&lt;&gt;" ",C141&lt;&gt;" "),SUM($X$21:$X140)-SUM($Z$20:$Z139),IF(AND(C140&lt;&gt;" ",A141=" ",C141=" "),SUM($X$21:$X140)-SUM($Z$20:$Z139),IF(AND(C140=" ",C141=" ",A141=" ",C139&lt;&gt;" "),SUM($X$21:$X139)," ")))</f>
        <v xml:space="preserve"> </v>
      </c>
      <c r="AC140" s="70"/>
      <c r="AD140" s="70" t="str">
        <f t="shared" si="11"/>
        <v xml:space="preserve"> </v>
      </c>
    </row>
    <row r="141" spans="1:30" ht="60" customHeight="1">
      <c r="A141" s="40" t="s">
        <v>34</v>
      </c>
      <c r="B141" s="59" t="s">
        <v>34</v>
      </c>
      <c r="C141" s="41" t="s">
        <v>34</v>
      </c>
      <c r="D141" s="41" t="s">
        <v>34</v>
      </c>
      <c r="E141" s="42" t="s">
        <v>34</v>
      </c>
      <c r="F141" s="15"/>
      <c r="G141" s="43" t="s">
        <v>34</v>
      </c>
      <c r="H141" s="43" t="s">
        <v>34</v>
      </c>
      <c r="I141" s="28" t="s">
        <v>34</v>
      </c>
      <c r="J141" s="66">
        <v>0</v>
      </c>
      <c r="K141" s="66">
        <v>0</v>
      </c>
      <c r="L141" s="66">
        <v>0</v>
      </c>
      <c r="M141" s="66">
        <v>0</v>
      </c>
      <c r="N141" s="66">
        <v>0</v>
      </c>
      <c r="O141" s="66">
        <v>0</v>
      </c>
      <c r="P141" s="66">
        <v>0</v>
      </c>
      <c r="Q141" s="66">
        <v>0</v>
      </c>
      <c r="R141" s="66">
        <v>0</v>
      </c>
      <c r="S141" s="66">
        <v>0</v>
      </c>
      <c r="T141" s="66">
        <v>0</v>
      </c>
      <c r="U141" s="66">
        <v>0</v>
      </c>
      <c r="V141" s="67">
        <f t="shared" si="12"/>
        <v>0</v>
      </c>
      <c r="W141" s="78" t="str">
        <f>IFERROR(IF(VLOOKUP(#REF!,'Customer Name'!$B$6:$E$99,4,0)=1,VLOOKUP($C141,#REF!,HLOOKUP(#REF!,#REF!,2,0),0)," ")," ")</f>
        <v xml:space="preserve"> </v>
      </c>
      <c r="X141" s="79" t="str">
        <f t="shared" si="13"/>
        <v xml:space="preserve"> </v>
      </c>
      <c r="Y141" s="80" t="str">
        <f>IF(AND(C141&lt;&gt;" ",A142&lt;&gt;" ",C142&lt;&gt;" "),SUM($V$21:$V141)-SUM($Y$20:$Y140),IF(AND(C141&lt;&gt;" ",A142=" ",C142=" "),SUM($V$21:$V141)-SUM($Y$20:$Y140),IF(AND(C141=" ",C142=" ",A142=" ",C140&lt;&gt;" "),SUM($V$21:$V140)," ")))</f>
        <v xml:space="preserve"> </v>
      </c>
      <c r="Z141" s="81" t="str">
        <f>IF(AND(C141&lt;&gt;" ",A142&lt;&gt;" ",C142&lt;&gt;" "),SUM($X$21:$X141)-SUM($Z$20:$Z140),IF(AND(C141&lt;&gt;" ",A142=" ",C142=" "),SUM($X$21:$X141)-SUM($Z$20:$Z140),IF(AND(C141=" ",C142=" ",A142=" ",C140&lt;&gt;" "),SUM($X$21:$X140)," ")))</f>
        <v xml:space="preserve"> </v>
      </c>
      <c r="AC141" s="70"/>
      <c r="AD141" s="70" t="str">
        <f t="shared" si="11"/>
        <v xml:space="preserve"> </v>
      </c>
    </row>
    <row r="142" spans="1:30" ht="60" customHeight="1">
      <c r="A142" s="40" t="s">
        <v>34</v>
      </c>
      <c r="B142" s="59" t="s">
        <v>34</v>
      </c>
      <c r="C142" s="41" t="s">
        <v>34</v>
      </c>
      <c r="D142" s="41" t="s">
        <v>34</v>
      </c>
      <c r="E142" s="42" t="s">
        <v>34</v>
      </c>
      <c r="F142" s="15"/>
      <c r="G142" s="43" t="s">
        <v>34</v>
      </c>
      <c r="H142" s="43" t="s">
        <v>34</v>
      </c>
      <c r="I142" s="28" t="s">
        <v>34</v>
      </c>
      <c r="J142" s="66">
        <v>0</v>
      </c>
      <c r="K142" s="66">
        <v>0</v>
      </c>
      <c r="L142" s="66">
        <v>0</v>
      </c>
      <c r="M142" s="66">
        <v>0</v>
      </c>
      <c r="N142" s="66">
        <v>0</v>
      </c>
      <c r="O142" s="66">
        <v>0</v>
      </c>
      <c r="P142" s="66">
        <v>0</v>
      </c>
      <c r="Q142" s="66">
        <v>0</v>
      </c>
      <c r="R142" s="66">
        <v>0</v>
      </c>
      <c r="S142" s="66">
        <v>0</v>
      </c>
      <c r="T142" s="66">
        <v>0</v>
      </c>
      <c r="U142" s="66">
        <v>0</v>
      </c>
      <c r="V142" s="67">
        <f t="shared" si="12"/>
        <v>0</v>
      </c>
      <c r="W142" s="78" t="str">
        <f>IFERROR(IF(VLOOKUP(#REF!,'Customer Name'!$B$6:$E$99,4,0)=1,VLOOKUP($C142,#REF!,HLOOKUP(#REF!,#REF!,2,0),0)," ")," ")</f>
        <v xml:space="preserve"> </v>
      </c>
      <c r="X142" s="79" t="str">
        <f t="shared" si="13"/>
        <v xml:space="preserve"> </v>
      </c>
      <c r="Y142" s="80" t="str">
        <f>IF(AND(C142&lt;&gt;" ",A143&lt;&gt;" ",C143&lt;&gt;" "),SUM($V$21:$V142)-SUM($Y$20:$Y141),IF(AND(C142&lt;&gt;" ",A143=" ",C143=" "),SUM($V$21:$V142)-SUM($Y$20:$Y141),IF(AND(C142=" ",C143=" ",A143=" ",C141&lt;&gt;" "),SUM($V$21:$V141)," ")))</f>
        <v xml:space="preserve"> </v>
      </c>
      <c r="Z142" s="81" t="str">
        <f>IF(AND(C142&lt;&gt;" ",A143&lt;&gt;" ",C143&lt;&gt;" "),SUM($X$21:$X142)-SUM($Z$20:$Z141),IF(AND(C142&lt;&gt;" ",A143=" ",C143=" "),SUM($X$21:$X142)-SUM($Z$20:$Z141),IF(AND(C142=" ",C143=" ",A143=" ",C141&lt;&gt;" "),SUM($X$21:$X141)," ")))</f>
        <v xml:space="preserve"> </v>
      </c>
      <c r="AC142" s="70"/>
      <c r="AD142" s="70" t="str">
        <f t="shared" si="11"/>
        <v xml:space="preserve"> </v>
      </c>
    </row>
    <row r="143" spans="1:30" ht="60" customHeight="1">
      <c r="A143" s="40" t="s">
        <v>34</v>
      </c>
      <c r="B143" s="59" t="s">
        <v>34</v>
      </c>
      <c r="C143" s="41" t="s">
        <v>34</v>
      </c>
      <c r="D143" s="41" t="s">
        <v>34</v>
      </c>
      <c r="E143" s="42" t="s">
        <v>34</v>
      </c>
      <c r="F143" s="15"/>
      <c r="G143" s="43" t="s">
        <v>34</v>
      </c>
      <c r="H143" s="43" t="s">
        <v>34</v>
      </c>
      <c r="I143" s="28" t="s">
        <v>34</v>
      </c>
      <c r="J143" s="66">
        <v>0</v>
      </c>
      <c r="K143" s="66">
        <v>0</v>
      </c>
      <c r="L143" s="66">
        <v>0</v>
      </c>
      <c r="M143" s="66">
        <v>0</v>
      </c>
      <c r="N143" s="66">
        <v>0</v>
      </c>
      <c r="O143" s="66">
        <v>0</v>
      </c>
      <c r="P143" s="66">
        <v>0</v>
      </c>
      <c r="Q143" s="66">
        <v>0</v>
      </c>
      <c r="R143" s="66">
        <v>0</v>
      </c>
      <c r="S143" s="66">
        <v>0</v>
      </c>
      <c r="T143" s="66">
        <v>0</v>
      </c>
      <c r="U143" s="66">
        <v>0</v>
      </c>
      <c r="V143" s="67">
        <f t="shared" si="12"/>
        <v>0</v>
      </c>
      <c r="W143" s="78" t="str">
        <f>IFERROR(IF(VLOOKUP(#REF!,'Customer Name'!$B$6:$E$99,4,0)=1,VLOOKUP($C143,#REF!,HLOOKUP(#REF!,#REF!,2,0),0)," ")," ")</f>
        <v xml:space="preserve"> </v>
      </c>
      <c r="X143" s="79" t="str">
        <f t="shared" si="13"/>
        <v xml:space="preserve"> </v>
      </c>
      <c r="Y143" s="80" t="str">
        <f>IF(AND(C143&lt;&gt;" ",A144&lt;&gt;" ",C144&lt;&gt;" "),SUM($V$21:$V143)-SUM($Y$20:$Y142),IF(AND(C143&lt;&gt;" ",A144=" ",C144=" "),SUM($V$21:$V143)-SUM($Y$20:$Y142),IF(AND(C143=" ",C144=" ",A144=" ",C142&lt;&gt;" "),SUM($V$21:$V142)," ")))</f>
        <v xml:space="preserve"> </v>
      </c>
      <c r="Z143" s="81" t="str">
        <f>IF(AND(C143&lt;&gt;" ",A144&lt;&gt;" ",C144&lt;&gt;" "),SUM($X$21:$X143)-SUM($Z$20:$Z142),IF(AND(C143&lt;&gt;" ",A144=" ",C144=" "),SUM($X$21:$X143)-SUM($Z$20:$Z142),IF(AND(C143=" ",C144=" ",A144=" ",C142&lt;&gt;" "),SUM($X$21:$X142)," ")))</f>
        <v xml:space="preserve"> </v>
      </c>
      <c r="AC143" s="70"/>
      <c r="AD143" s="70" t="str">
        <f t="shared" si="11"/>
        <v xml:space="preserve"> </v>
      </c>
    </row>
    <row r="144" spans="1:30" ht="60" customHeight="1">
      <c r="A144" s="40" t="s">
        <v>34</v>
      </c>
      <c r="B144" s="59" t="s">
        <v>34</v>
      </c>
      <c r="C144" s="41" t="s">
        <v>34</v>
      </c>
      <c r="D144" s="41" t="s">
        <v>34</v>
      </c>
      <c r="E144" s="42" t="s">
        <v>34</v>
      </c>
      <c r="F144" s="15"/>
      <c r="G144" s="43" t="s">
        <v>34</v>
      </c>
      <c r="H144" s="43" t="s">
        <v>34</v>
      </c>
      <c r="I144" s="28" t="s">
        <v>34</v>
      </c>
      <c r="J144" s="66">
        <v>0</v>
      </c>
      <c r="K144" s="66">
        <v>0</v>
      </c>
      <c r="L144" s="66">
        <v>0</v>
      </c>
      <c r="M144" s="66">
        <v>0</v>
      </c>
      <c r="N144" s="66">
        <v>0</v>
      </c>
      <c r="O144" s="66">
        <v>0</v>
      </c>
      <c r="P144" s="66">
        <v>0</v>
      </c>
      <c r="Q144" s="66">
        <v>0</v>
      </c>
      <c r="R144" s="66">
        <v>0</v>
      </c>
      <c r="S144" s="66">
        <v>0</v>
      </c>
      <c r="T144" s="66">
        <v>0</v>
      </c>
      <c r="U144" s="66">
        <v>0</v>
      </c>
      <c r="V144" s="67">
        <f t="shared" si="12"/>
        <v>0</v>
      </c>
      <c r="W144" s="78" t="str">
        <f>IFERROR(IF(VLOOKUP(#REF!,'Customer Name'!$B$6:$E$99,4,0)=1,VLOOKUP($C144,#REF!,HLOOKUP(#REF!,#REF!,2,0),0)," ")," ")</f>
        <v xml:space="preserve"> </v>
      </c>
      <c r="X144" s="79" t="str">
        <f t="shared" si="13"/>
        <v xml:space="preserve"> </v>
      </c>
      <c r="Y144" s="80" t="str">
        <f>IF(AND(C144&lt;&gt;" ",A145&lt;&gt;" ",C145&lt;&gt;" "),SUM($V$21:$V144)-SUM($Y$20:$Y143),IF(AND(C144&lt;&gt;" ",A145=" ",C145=" "),SUM($V$21:$V144)-SUM($Y$20:$Y143),IF(AND(C144=" ",C145=" ",A145=" ",C143&lt;&gt;" "),SUM($V$21:$V143)," ")))</f>
        <v xml:space="preserve"> </v>
      </c>
      <c r="Z144" s="81" t="str">
        <f>IF(AND(C144&lt;&gt;" ",A145&lt;&gt;" ",C145&lt;&gt;" "),SUM($X$21:$X144)-SUM($Z$20:$Z143),IF(AND(C144&lt;&gt;" ",A145=" ",C145=" "),SUM($X$21:$X144)-SUM($Z$20:$Z143),IF(AND(C144=" ",C145=" ",A145=" ",C143&lt;&gt;" "),SUM($X$21:$X143)," ")))</f>
        <v xml:space="preserve"> </v>
      </c>
      <c r="AC144" s="70"/>
      <c r="AD144" s="70" t="str">
        <f t="shared" si="11"/>
        <v xml:space="preserve"> </v>
      </c>
    </row>
    <row r="145" spans="1:30" ht="60" customHeight="1">
      <c r="A145" s="40" t="s">
        <v>34</v>
      </c>
      <c r="B145" s="59" t="s">
        <v>34</v>
      </c>
      <c r="C145" s="41" t="s">
        <v>34</v>
      </c>
      <c r="D145" s="41" t="s">
        <v>34</v>
      </c>
      <c r="E145" s="42" t="s">
        <v>34</v>
      </c>
      <c r="F145" s="15"/>
      <c r="G145" s="43" t="s">
        <v>34</v>
      </c>
      <c r="H145" s="43" t="s">
        <v>34</v>
      </c>
      <c r="I145" s="28" t="s">
        <v>34</v>
      </c>
      <c r="J145" s="66">
        <v>0</v>
      </c>
      <c r="K145" s="66">
        <v>0</v>
      </c>
      <c r="L145" s="66">
        <v>0</v>
      </c>
      <c r="M145" s="66">
        <v>0</v>
      </c>
      <c r="N145" s="66">
        <v>0</v>
      </c>
      <c r="O145" s="66">
        <v>0</v>
      </c>
      <c r="P145" s="66">
        <v>0</v>
      </c>
      <c r="Q145" s="66">
        <v>0</v>
      </c>
      <c r="R145" s="66">
        <v>0</v>
      </c>
      <c r="S145" s="66">
        <v>0</v>
      </c>
      <c r="T145" s="66">
        <v>0</v>
      </c>
      <c r="U145" s="66">
        <v>0</v>
      </c>
      <c r="V145" s="67">
        <f t="shared" si="12"/>
        <v>0</v>
      </c>
      <c r="W145" s="78" t="str">
        <f>IFERROR(IF(VLOOKUP(#REF!,'Customer Name'!$B$6:$E$99,4,0)=1,VLOOKUP($C145,#REF!,HLOOKUP(#REF!,#REF!,2,0),0)," ")," ")</f>
        <v xml:space="preserve"> </v>
      </c>
      <c r="X145" s="79" t="str">
        <f t="shared" si="13"/>
        <v xml:space="preserve"> </v>
      </c>
      <c r="Y145" s="80" t="str">
        <f>IF(AND(C145&lt;&gt;" ",A146&lt;&gt;" ",C146&lt;&gt;" "),SUM($V$21:$V145)-SUM($Y$20:$Y144),IF(AND(C145&lt;&gt;" ",A146=" ",C146=" "),SUM($V$21:$V145)-SUM($Y$20:$Y144),IF(AND(C145=" ",C146=" ",A146=" ",C144&lt;&gt;" "),SUM($V$21:$V144)," ")))</f>
        <v xml:space="preserve"> </v>
      </c>
      <c r="Z145" s="81" t="str">
        <f>IF(AND(C145&lt;&gt;" ",A146&lt;&gt;" ",C146&lt;&gt;" "),SUM($X$21:$X145)-SUM($Z$20:$Z144),IF(AND(C145&lt;&gt;" ",A146=" ",C146=" "),SUM($X$21:$X145)-SUM($Z$20:$Z144),IF(AND(C145=" ",C146=" ",A146=" ",C144&lt;&gt;" "),SUM($X$21:$X144)," ")))</f>
        <v xml:space="preserve"> </v>
      </c>
      <c r="AC145" s="70"/>
      <c r="AD145" s="70" t="str">
        <f t="shared" si="11"/>
        <v xml:space="preserve"> </v>
      </c>
    </row>
    <row r="146" spans="1:30" ht="60" customHeight="1">
      <c r="A146" s="40" t="s">
        <v>34</v>
      </c>
      <c r="B146" s="59" t="s">
        <v>34</v>
      </c>
      <c r="C146" s="41" t="s">
        <v>34</v>
      </c>
      <c r="D146" s="41" t="s">
        <v>34</v>
      </c>
      <c r="E146" s="42" t="s">
        <v>34</v>
      </c>
      <c r="F146" s="15"/>
      <c r="G146" s="43" t="s">
        <v>34</v>
      </c>
      <c r="H146" s="43" t="s">
        <v>34</v>
      </c>
      <c r="I146" s="28" t="s">
        <v>34</v>
      </c>
      <c r="J146" s="66">
        <v>0</v>
      </c>
      <c r="K146" s="66">
        <v>0</v>
      </c>
      <c r="L146" s="66">
        <v>0</v>
      </c>
      <c r="M146" s="66">
        <v>0</v>
      </c>
      <c r="N146" s="66">
        <v>0</v>
      </c>
      <c r="O146" s="66">
        <v>0</v>
      </c>
      <c r="P146" s="66">
        <v>0</v>
      </c>
      <c r="Q146" s="66">
        <v>0</v>
      </c>
      <c r="R146" s="66">
        <v>0</v>
      </c>
      <c r="S146" s="66">
        <v>0</v>
      </c>
      <c r="T146" s="66">
        <v>0</v>
      </c>
      <c r="U146" s="66">
        <v>0</v>
      </c>
      <c r="V146" s="67">
        <f t="shared" si="12"/>
        <v>0</v>
      </c>
      <c r="W146" s="78" t="str">
        <f>IFERROR(IF(VLOOKUP(#REF!,'Customer Name'!$B$6:$E$99,4,0)=1,VLOOKUP($C146,#REF!,HLOOKUP(#REF!,#REF!,2,0),0)," ")," ")</f>
        <v xml:space="preserve"> </v>
      </c>
      <c r="X146" s="79" t="str">
        <f t="shared" si="13"/>
        <v xml:space="preserve"> </v>
      </c>
      <c r="Y146" s="80" t="str">
        <f>IF(AND(C146&lt;&gt;" ",A147&lt;&gt;" ",C147&lt;&gt;" "),SUM($V$21:$V146)-SUM($Y$20:$Y145),IF(AND(C146&lt;&gt;" ",A147=" ",C147=" "),SUM($V$21:$V146)-SUM($Y$20:$Y145),IF(AND(C146=" ",C147=" ",A147=" ",C145&lt;&gt;" "),SUM($V$21:$V145)," ")))</f>
        <v xml:space="preserve"> </v>
      </c>
      <c r="Z146" s="81" t="str">
        <f>IF(AND(C146&lt;&gt;" ",A147&lt;&gt;" ",C147&lt;&gt;" "),SUM($X$21:$X146)-SUM($Z$20:$Z145),IF(AND(C146&lt;&gt;" ",A147=" ",C147=" "),SUM($X$21:$X146)-SUM($Z$20:$Z145),IF(AND(C146=" ",C147=" ",A147=" ",C145&lt;&gt;" "),SUM($X$21:$X145)," ")))</f>
        <v xml:space="preserve"> </v>
      </c>
      <c r="AC146" s="70"/>
      <c r="AD146" s="70" t="str">
        <f t="shared" si="11"/>
        <v xml:space="preserve"> </v>
      </c>
    </row>
    <row r="147" spans="1:30" ht="60" customHeight="1">
      <c r="A147" s="40" t="s">
        <v>34</v>
      </c>
      <c r="B147" s="59" t="s">
        <v>34</v>
      </c>
      <c r="C147" s="41" t="s">
        <v>34</v>
      </c>
      <c r="D147" s="41" t="s">
        <v>34</v>
      </c>
      <c r="E147" s="42" t="s">
        <v>34</v>
      </c>
      <c r="F147" s="15"/>
      <c r="G147" s="43" t="s">
        <v>34</v>
      </c>
      <c r="H147" s="43" t="s">
        <v>34</v>
      </c>
      <c r="I147" s="28" t="s">
        <v>34</v>
      </c>
      <c r="J147" s="66">
        <v>0</v>
      </c>
      <c r="K147" s="66">
        <v>0</v>
      </c>
      <c r="L147" s="66">
        <v>0</v>
      </c>
      <c r="M147" s="66">
        <v>0</v>
      </c>
      <c r="N147" s="66">
        <v>0</v>
      </c>
      <c r="O147" s="66">
        <v>0</v>
      </c>
      <c r="P147" s="66">
        <v>0</v>
      </c>
      <c r="Q147" s="66">
        <v>0</v>
      </c>
      <c r="R147" s="66">
        <v>0</v>
      </c>
      <c r="S147" s="66">
        <v>0</v>
      </c>
      <c r="T147" s="66">
        <v>0</v>
      </c>
      <c r="U147" s="66">
        <v>0</v>
      </c>
      <c r="V147" s="67">
        <f t="shared" si="12"/>
        <v>0</v>
      </c>
      <c r="W147" s="78" t="str">
        <f>IFERROR(IF(VLOOKUP(#REF!,'Customer Name'!$B$6:$E$99,4,0)=1,VLOOKUP($C147,#REF!,HLOOKUP(#REF!,#REF!,2,0),0)," ")," ")</f>
        <v xml:space="preserve"> </v>
      </c>
      <c r="X147" s="79" t="str">
        <f t="shared" si="13"/>
        <v xml:space="preserve"> </v>
      </c>
      <c r="Y147" s="80" t="str">
        <f>IF(AND(C147&lt;&gt;" ",A148&lt;&gt;" ",C148&lt;&gt;" "),SUM($V$21:$V147)-SUM($Y$20:$Y146),IF(AND(C147&lt;&gt;" ",A148=" ",C148=" "),SUM($V$21:$V147)-SUM($Y$20:$Y146),IF(AND(C147=" ",C148=" ",A148=" ",C146&lt;&gt;" "),SUM($V$21:$V146)," ")))</f>
        <v xml:space="preserve"> </v>
      </c>
      <c r="Z147" s="81" t="str">
        <f>IF(AND(C147&lt;&gt;" ",A148&lt;&gt;" ",C148&lt;&gt;" "),SUM($X$21:$X147)-SUM($Z$20:$Z146),IF(AND(C147&lt;&gt;" ",A148=" ",C148=" "),SUM($X$21:$X147)-SUM($Z$20:$Z146),IF(AND(C147=" ",C148=" ",A148=" ",C146&lt;&gt;" "),SUM($X$21:$X146)," ")))</f>
        <v xml:space="preserve"> </v>
      </c>
      <c r="AC147" s="70"/>
      <c r="AD147" s="70" t="str">
        <f t="shared" si="11"/>
        <v xml:space="preserve"> </v>
      </c>
    </row>
    <row r="148" spans="1:30" ht="60" customHeight="1">
      <c r="A148" s="40" t="s">
        <v>34</v>
      </c>
      <c r="B148" s="59" t="s">
        <v>34</v>
      </c>
      <c r="C148" s="41" t="s">
        <v>34</v>
      </c>
      <c r="D148" s="41" t="s">
        <v>34</v>
      </c>
      <c r="E148" s="42" t="s">
        <v>34</v>
      </c>
      <c r="F148" s="15"/>
      <c r="G148" s="43" t="s">
        <v>34</v>
      </c>
      <c r="H148" s="43" t="s">
        <v>34</v>
      </c>
      <c r="I148" s="28" t="s">
        <v>34</v>
      </c>
      <c r="J148" s="66">
        <v>0</v>
      </c>
      <c r="K148" s="66">
        <v>0</v>
      </c>
      <c r="L148" s="66">
        <v>0</v>
      </c>
      <c r="M148" s="66">
        <v>0</v>
      </c>
      <c r="N148" s="66">
        <v>0</v>
      </c>
      <c r="O148" s="66">
        <v>0</v>
      </c>
      <c r="P148" s="66">
        <v>0</v>
      </c>
      <c r="Q148" s="66">
        <v>0</v>
      </c>
      <c r="R148" s="66">
        <v>0</v>
      </c>
      <c r="S148" s="66">
        <v>0</v>
      </c>
      <c r="T148" s="66">
        <v>0</v>
      </c>
      <c r="U148" s="66">
        <v>0</v>
      </c>
      <c r="V148" s="67">
        <f t="shared" si="12"/>
        <v>0</v>
      </c>
      <c r="W148" s="78" t="str">
        <f>IFERROR(IF(VLOOKUP(#REF!,'Customer Name'!$B$6:$E$99,4,0)=1,VLOOKUP($C148,#REF!,HLOOKUP(#REF!,#REF!,2,0),0)," ")," ")</f>
        <v xml:space="preserve"> </v>
      </c>
      <c r="X148" s="79" t="str">
        <f t="shared" si="13"/>
        <v xml:space="preserve"> </v>
      </c>
      <c r="Y148" s="80" t="str">
        <f>IF(AND(C148&lt;&gt;" ",A149&lt;&gt;" ",C149&lt;&gt;" "),SUM($V$21:$V148)-SUM($Y$20:$Y147),IF(AND(C148&lt;&gt;" ",A149=" ",C149=" "),SUM($V$21:$V148)-SUM($Y$20:$Y147),IF(AND(C148=" ",C149=" ",A149=" ",C147&lt;&gt;" "),SUM($V$21:$V147)," ")))</f>
        <v xml:space="preserve"> </v>
      </c>
      <c r="Z148" s="81" t="str">
        <f>IF(AND(C148&lt;&gt;" ",A149&lt;&gt;" ",C149&lt;&gt;" "),SUM($X$21:$X148)-SUM($Z$20:$Z147),IF(AND(C148&lt;&gt;" ",A149=" ",C149=" "),SUM($X$21:$X148)-SUM($Z$20:$Z147),IF(AND(C148=" ",C149=" ",A149=" ",C147&lt;&gt;" "),SUM($X$21:$X147)," ")))</f>
        <v xml:space="preserve"> </v>
      </c>
      <c r="AC148" s="70"/>
      <c r="AD148" s="70" t="str">
        <f t="shared" si="11"/>
        <v xml:space="preserve"> </v>
      </c>
    </row>
    <row r="149" spans="1:30" ht="60" customHeight="1">
      <c r="A149" s="40" t="s">
        <v>34</v>
      </c>
      <c r="B149" s="59" t="s">
        <v>34</v>
      </c>
      <c r="C149" s="41" t="s">
        <v>34</v>
      </c>
      <c r="D149" s="41" t="s">
        <v>34</v>
      </c>
      <c r="E149" s="42" t="s">
        <v>34</v>
      </c>
      <c r="F149" s="15"/>
      <c r="G149" s="43" t="s">
        <v>34</v>
      </c>
      <c r="H149" s="43" t="s">
        <v>34</v>
      </c>
      <c r="I149" s="28" t="s">
        <v>34</v>
      </c>
      <c r="J149" s="66">
        <v>0</v>
      </c>
      <c r="K149" s="66">
        <v>0</v>
      </c>
      <c r="L149" s="66">
        <v>0</v>
      </c>
      <c r="M149" s="66">
        <v>0</v>
      </c>
      <c r="N149" s="66">
        <v>0</v>
      </c>
      <c r="O149" s="66">
        <v>0</v>
      </c>
      <c r="P149" s="66">
        <v>0</v>
      </c>
      <c r="Q149" s="66">
        <v>0</v>
      </c>
      <c r="R149" s="66">
        <v>0</v>
      </c>
      <c r="S149" s="66">
        <v>0</v>
      </c>
      <c r="T149" s="66">
        <v>0</v>
      </c>
      <c r="U149" s="66">
        <v>0</v>
      </c>
      <c r="V149" s="67">
        <f t="shared" si="12"/>
        <v>0</v>
      </c>
      <c r="W149" s="78" t="str">
        <f>IFERROR(IF(VLOOKUP(#REF!,'Customer Name'!$B$6:$E$99,4,0)=1,VLOOKUP($C149,#REF!,HLOOKUP(#REF!,#REF!,2,0),0)," ")," ")</f>
        <v xml:space="preserve"> </v>
      </c>
      <c r="X149" s="79" t="str">
        <f t="shared" si="13"/>
        <v xml:space="preserve"> </v>
      </c>
      <c r="Y149" s="80" t="str">
        <f>IF(AND(C149&lt;&gt;" ",A150&lt;&gt;" ",C150&lt;&gt;" "),SUM($V$21:$V149)-SUM($Y$20:$Y148),IF(AND(C149&lt;&gt;" ",A150=" ",C150=" "),SUM($V$21:$V149)-SUM($Y$20:$Y148),IF(AND(C149=" ",C150=" ",A150=" ",C148&lt;&gt;" "),SUM($V$21:$V148)," ")))</f>
        <v xml:space="preserve"> </v>
      </c>
      <c r="Z149" s="81" t="str">
        <f>IF(AND(C149&lt;&gt;" ",A150&lt;&gt;" ",C150&lt;&gt;" "),SUM($X$21:$X149)-SUM($Z$20:$Z148),IF(AND(C149&lt;&gt;" ",A150=" ",C150=" "),SUM($X$21:$X149)-SUM($Z$20:$Z148),IF(AND(C149=" ",C150=" ",A150=" ",C148&lt;&gt;" "),SUM($X$21:$X148)," ")))</f>
        <v xml:space="preserve"> </v>
      </c>
      <c r="AC149" s="70"/>
      <c r="AD149" s="70" t="str">
        <f t="shared" si="11"/>
        <v xml:space="preserve"> </v>
      </c>
    </row>
    <row r="150" spans="1:30">
      <c r="J150" s="66"/>
      <c r="K150" s="66"/>
      <c r="L150" s="66"/>
      <c r="M150" s="66"/>
      <c r="N150" s="66"/>
      <c r="O150" s="66"/>
      <c r="P150" s="66"/>
      <c r="Q150" s="66"/>
      <c r="R150" s="66"/>
      <c r="S150" s="66"/>
      <c r="T150" s="66"/>
      <c r="U150" s="66"/>
    </row>
    <row r="151" spans="1:30">
      <c r="J151" s="66"/>
      <c r="K151" s="66"/>
      <c r="L151" s="66"/>
      <c r="M151" s="66"/>
      <c r="N151" s="66"/>
      <c r="O151" s="66"/>
      <c r="P151" s="66"/>
      <c r="Q151" s="66"/>
      <c r="R151" s="66"/>
      <c r="S151" s="66"/>
      <c r="T151" s="66"/>
      <c r="U151" s="66"/>
    </row>
    <row r="152" spans="1:30">
      <c r="J152" s="66"/>
      <c r="K152" s="66"/>
      <c r="L152" s="66"/>
      <c r="M152" s="66"/>
      <c r="N152" s="66"/>
      <c r="O152" s="66"/>
      <c r="P152" s="66"/>
      <c r="Q152" s="66"/>
      <c r="R152" s="66"/>
      <c r="S152" s="66"/>
      <c r="T152" s="66"/>
      <c r="U152" s="66"/>
    </row>
    <row r="153" spans="1:30">
      <c r="J153" s="66"/>
      <c r="K153" s="66"/>
      <c r="L153" s="66"/>
      <c r="M153" s="66"/>
      <c r="N153" s="66"/>
      <c r="O153" s="66"/>
      <c r="P153" s="66"/>
      <c r="Q153" s="66"/>
      <c r="R153" s="66"/>
      <c r="S153" s="66"/>
      <c r="T153" s="66"/>
      <c r="U153" s="66"/>
    </row>
    <row r="154" spans="1:30">
      <c r="J154" s="66"/>
      <c r="K154" s="66"/>
      <c r="L154" s="66"/>
      <c r="M154" s="66"/>
      <c r="N154" s="66"/>
      <c r="O154" s="66"/>
      <c r="P154" s="66"/>
      <c r="Q154" s="66"/>
      <c r="R154" s="66"/>
      <c r="S154" s="66"/>
      <c r="T154" s="66"/>
      <c r="U154" s="66"/>
    </row>
    <row r="155" spans="1:30">
      <c r="J155" s="66"/>
      <c r="K155" s="66"/>
      <c r="L155" s="66"/>
      <c r="M155" s="66"/>
      <c r="N155" s="66"/>
      <c r="O155" s="66"/>
      <c r="P155" s="66"/>
      <c r="Q155" s="66"/>
      <c r="R155" s="66"/>
      <c r="S155" s="66"/>
      <c r="T155" s="66"/>
      <c r="U155" s="66"/>
    </row>
    <row r="156" spans="1:30">
      <c r="J156" s="66"/>
      <c r="K156" s="66"/>
      <c r="L156" s="66"/>
      <c r="M156" s="66"/>
      <c r="N156" s="66"/>
      <c r="O156" s="66"/>
      <c r="P156" s="66"/>
      <c r="Q156" s="66"/>
      <c r="R156" s="66"/>
      <c r="S156" s="66"/>
      <c r="T156" s="66"/>
      <c r="U156" s="66"/>
    </row>
    <row r="157" spans="1:30">
      <c r="J157" s="66"/>
      <c r="K157" s="66"/>
      <c r="L157" s="66"/>
      <c r="M157" s="66"/>
      <c r="N157" s="66"/>
      <c r="O157" s="66"/>
      <c r="P157" s="66"/>
      <c r="Q157" s="66"/>
      <c r="R157" s="66"/>
      <c r="S157" s="66"/>
      <c r="T157" s="66"/>
      <c r="U157" s="66"/>
    </row>
  </sheetData>
  <conditionalFormatting sqref="A21">
    <cfRule type="expression" dxfId="131" priority="72">
      <formula>$A21="BNM"</formula>
    </cfRule>
    <cfRule type="expression" dxfId="130" priority="73">
      <formula>$A21="WB"</formula>
    </cfRule>
    <cfRule type="expression" dxfId="129" priority="74">
      <formula>$A21="TA"</formula>
    </cfRule>
    <cfRule type="expression" dxfId="128" priority="75">
      <formula>$A21="LYA"</formula>
    </cfRule>
    <cfRule type="expression" dxfId="127" priority="76">
      <formula>$A21="HC"</formula>
    </cfRule>
    <cfRule type="expression" dxfId="126" priority="77">
      <formula>$A21="GLOW"</formula>
    </cfRule>
    <cfRule type="expression" dxfId="125" priority="78">
      <formula>$A21="DNA"</formula>
    </cfRule>
    <cfRule type="expression" dxfId="124" priority="79">
      <formula>$A21="FNM"</formula>
    </cfRule>
    <cfRule type="expression" dxfId="123" priority="80">
      <formula>$A21="PNM"</formula>
    </cfRule>
    <cfRule type="expression" dxfId="122" priority="81">
      <formula>$A21="XYY"</formula>
    </cfRule>
  </conditionalFormatting>
  <conditionalFormatting sqref="A21 I21:I149 V21:V149 D21:G149">
    <cfRule type="expression" dxfId="121" priority="71">
      <formula>$A21&lt;&gt;" "</formula>
    </cfRule>
  </conditionalFormatting>
  <conditionalFormatting sqref="V21:V149">
    <cfRule type="expression" dxfId="120" priority="70">
      <formula>C21&lt;&gt;" "</formula>
    </cfRule>
  </conditionalFormatting>
  <conditionalFormatting sqref="X22:X57 Z22:Z57 I21:I149 V21:V149 D21:G149">
    <cfRule type="expression" dxfId="119" priority="69">
      <formula>AND($C21=" ",$C20&lt;&gt;" ")</formula>
    </cfRule>
  </conditionalFormatting>
  <conditionalFormatting sqref="A22:A149">
    <cfRule type="expression" dxfId="118" priority="59">
      <formula>$A22="BNM"</formula>
    </cfRule>
    <cfRule type="expression" dxfId="117" priority="60">
      <formula>$A22="WB"</formula>
    </cfRule>
    <cfRule type="expression" dxfId="116" priority="61">
      <formula>$A22="TA"</formula>
    </cfRule>
    <cfRule type="expression" dxfId="115" priority="62">
      <formula>$A22="LYA"</formula>
    </cfRule>
    <cfRule type="expression" dxfId="114" priority="63">
      <formula>$A22="HC"</formula>
    </cfRule>
    <cfRule type="expression" dxfId="113" priority="64">
      <formula>$A22="GLOW"</formula>
    </cfRule>
    <cfRule type="expression" dxfId="112" priority="65">
      <formula>$A22="DNA"</formula>
    </cfRule>
    <cfRule type="expression" dxfId="111" priority="66">
      <formula>$A22="FNM"</formula>
    </cfRule>
    <cfRule type="expression" dxfId="110" priority="67">
      <formula>$A22="PNM"</formula>
    </cfRule>
    <cfRule type="expression" dxfId="109" priority="68">
      <formula>$A22="XYY"</formula>
    </cfRule>
  </conditionalFormatting>
  <conditionalFormatting sqref="A22:A149">
    <cfRule type="expression" dxfId="108" priority="58">
      <formula>$A22&lt;&gt;" "</formula>
    </cfRule>
  </conditionalFormatting>
  <conditionalFormatting sqref="A22:A149">
    <cfRule type="expression" dxfId="107" priority="57">
      <formula>AND($C22=" ",$C21&lt;&gt;" ")</formula>
    </cfRule>
  </conditionalFormatting>
  <conditionalFormatting sqref="V21:V149">
    <cfRule type="expression" dxfId="106" priority="56">
      <formula>$C21=" "</formula>
    </cfRule>
  </conditionalFormatting>
  <conditionalFormatting sqref="Z58:Z149 X58:X149">
    <cfRule type="expression" dxfId="105" priority="55">
      <formula>$A58&lt;&gt;" "</formula>
    </cfRule>
  </conditionalFormatting>
  <conditionalFormatting sqref="Z58:Z149">
    <cfRule type="expression" dxfId="104" priority="54">
      <formula>Z58&lt;&gt;" "</formula>
    </cfRule>
  </conditionalFormatting>
  <conditionalFormatting sqref="Z58:Z149 X58:X149">
    <cfRule type="expression" dxfId="103" priority="53">
      <formula>AND($C58=" ",$C57&lt;&gt;" ")</formula>
    </cfRule>
  </conditionalFormatting>
  <conditionalFormatting sqref="X58:X149">
    <cfRule type="expression" dxfId="102" priority="52">
      <formula>$X58="TOTAL"</formula>
    </cfRule>
  </conditionalFormatting>
  <conditionalFormatting sqref="Z58:Z149">
    <cfRule type="expression" dxfId="101" priority="51">
      <formula>$X58="TOTAL"</formula>
    </cfRule>
  </conditionalFormatting>
  <conditionalFormatting sqref="X21:X149 Z21:Z149">
    <cfRule type="expression" dxfId="100" priority="50">
      <formula>$A21&lt;&gt;" "</formula>
    </cfRule>
  </conditionalFormatting>
  <conditionalFormatting sqref="Z21:Z149">
    <cfRule type="expression" dxfId="99" priority="49">
      <formula>Z21&lt;&gt;" "</formula>
    </cfRule>
  </conditionalFormatting>
  <conditionalFormatting sqref="Y21:Y149">
    <cfRule type="expression" dxfId="98" priority="48">
      <formula>$A21&lt;&gt;" "</formula>
    </cfRule>
  </conditionalFormatting>
  <conditionalFormatting sqref="Y21:Y149">
    <cfRule type="expression" dxfId="97" priority="47">
      <formula>Y21&lt;&gt;" "</formula>
    </cfRule>
  </conditionalFormatting>
  <conditionalFormatting sqref="X21:X149">
    <cfRule type="expression" dxfId="96" priority="46">
      <formula>$X21="TOTAL"</formula>
    </cfRule>
  </conditionalFormatting>
  <conditionalFormatting sqref="Y21:Z149">
    <cfRule type="expression" dxfId="95" priority="45">
      <formula>$X21="TOTAL"</formula>
    </cfRule>
  </conditionalFormatting>
  <conditionalFormatting sqref="A21 X21:Z149">
    <cfRule type="expression" dxfId="94" priority="82">
      <formula>AND($C21=" ",$C20&lt;&gt;" ")</formula>
    </cfRule>
  </conditionalFormatting>
  <conditionalFormatting sqref="B21:C149">
    <cfRule type="expression" dxfId="93" priority="43">
      <formula>$A21&lt;&gt;" "</formula>
    </cfRule>
  </conditionalFormatting>
  <conditionalFormatting sqref="B21:C149">
    <cfRule type="expression" dxfId="92" priority="44">
      <formula>AND($C21=" ",$C20&lt;&gt;" ")</formula>
    </cfRule>
  </conditionalFormatting>
  <conditionalFormatting sqref="I11:I15">
    <cfRule type="expression" dxfId="91" priority="83">
      <formula>$I11="BNM"</formula>
    </cfRule>
    <cfRule type="expression" dxfId="90" priority="84">
      <formula>$I11="WB"</formula>
    </cfRule>
    <cfRule type="expression" dxfId="89" priority="85">
      <formula>$I11="TA"</formula>
    </cfRule>
    <cfRule type="expression" dxfId="88" priority="86">
      <formula>$I11="LYA"</formula>
    </cfRule>
    <cfRule type="expression" dxfId="87" priority="87">
      <formula>$I11="HC"</formula>
    </cfRule>
    <cfRule type="expression" dxfId="86" priority="88">
      <formula>$I11="GLOW"</formula>
    </cfRule>
    <cfRule type="expression" dxfId="85" priority="89">
      <formula>$I11="DNA"</formula>
    </cfRule>
    <cfRule type="expression" dxfId="84" priority="90">
      <formula>$I11="FNM"</formula>
    </cfRule>
    <cfRule type="expression" dxfId="83" priority="91">
      <formula>$I11="PNM"</formula>
    </cfRule>
    <cfRule type="expression" dxfId="82" priority="92">
      <formula>$I11="XYY"</formula>
    </cfRule>
  </conditionalFormatting>
  <conditionalFormatting sqref="B18">
    <cfRule type="expression" dxfId="81" priority="93">
      <formula>$A59&lt;&gt;" "</formula>
    </cfRule>
  </conditionalFormatting>
  <conditionalFormatting sqref="B18">
    <cfRule type="expression" dxfId="80" priority="94">
      <formula>AND($C59=" ",$C58&lt;&gt;" ")</formula>
    </cfRule>
  </conditionalFormatting>
  <conditionalFormatting sqref="W21:W149">
    <cfRule type="expression" dxfId="79" priority="36">
      <formula>$A21&lt;&gt;" "</formula>
    </cfRule>
  </conditionalFormatting>
  <conditionalFormatting sqref="W21:W149">
    <cfRule type="expression" dxfId="78" priority="35">
      <formula>AND($C21=" ",$C20&lt;&gt;" ")</formula>
    </cfRule>
  </conditionalFormatting>
  <conditionalFormatting sqref="H21:H149">
    <cfRule type="expression" dxfId="77" priority="25">
      <formula>$A21&lt;&gt;" "</formula>
    </cfRule>
  </conditionalFormatting>
  <conditionalFormatting sqref="H21:H149">
    <cfRule type="expression" dxfId="76" priority="24">
      <formula>AND($C21=" ",$C20&lt;&gt;" ")</formula>
    </cfRule>
  </conditionalFormatting>
  <conditionalFormatting sqref="W21:W149">
    <cfRule type="expression" dxfId="75" priority="32">
      <formula>$D$4="BIRCHBOX EU"</formula>
    </cfRule>
    <cfRule type="expression" dxfId="74" priority="33">
      <formula>$D$4="SEPHORA EU"</formula>
    </cfRule>
    <cfRule type="expression" dxfId="73" priority="34">
      <formula>$D$4="CANADA"</formula>
    </cfRule>
  </conditionalFormatting>
  <conditionalFormatting sqref="J21:U149">
    <cfRule type="expression" dxfId="72" priority="6">
      <formula>$C21=" "</formula>
    </cfRule>
  </conditionalFormatting>
  <conditionalFormatting sqref="J21:U149">
    <cfRule type="expression" dxfId="71" priority="7">
      <formula>AND($C21=" ",$C20&lt;&gt;" ")</formula>
    </cfRule>
  </conditionalFormatting>
  <conditionalFormatting sqref="J21:U149">
    <cfRule type="expression" dxfId="70" priority="8">
      <formula>AND($C21=" ",$C20&lt;&gt;" ")</formula>
    </cfRule>
  </conditionalFormatting>
  <conditionalFormatting sqref="J21:U149">
    <cfRule type="expression" dxfId="69" priority="5">
      <formula>INDEX(#REF!,MATCH($C21,#REF!,0),MATCH($D$4,#REF!,0)+J$18)&lt;0</formula>
    </cfRule>
  </conditionalFormatting>
  <dataValidations count="2">
    <dataValidation type="custom" showInputMessage="1" showErrorMessage="1" errorTitle="SKUs Per Conditioning Box (SPCB)" error="Please adjuste your total units number by a multiple of the SPCB_x000a_" sqref="V21:V149">
      <formula1>MOD(V21,H21)=0</formula1>
    </dataValidation>
    <dataValidation type="custom" allowBlank="1" showInputMessage="1" showErrorMessage="1" errorTitle="SKUs Per Conditioning Box (SPCB)" error="Please adjuste your total units number by a multiple of the SPCB" sqref="J21:U149">
      <formula1>MOD(J21,$H21)=0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1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2705" r:id="rId4" name="Button 1">
              <controlPr defaultSize="0" print="0" autoFill="0" autoPict="0" macro="[0]!TesterFC">
                <anchor moveWithCells="1" sizeWithCells="1">
                  <from>
                    <xdr:col>23</xdr:col>
                    <xdr:colOff>895350</xdr:colOff>
                    <xdr:row>10</xdr:row>
                    <xdr:rowOff>609600</xdr:rowOff>
                  </from>
                  <to>
                    <xdr:col>26</xdr:col>
                    <xdr:colOff>0</xdr:colOff>
                    <xdr:row>13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06" r:id="rId5" name="Button 2">
              <controlPr defaultSize="0" print="0" autoFill="0" autoPict="0" macro="[0]!TesterFC2">
                <anchor moveWithCells="1" sizeWithCells="1">
                  <from>
                    <xdr:col>23</xdr:col>
                    <xdr:colOff>971550</xdr:colOff>
                    <xdr:row>14</xdr:row>
                    <xdr:rowOff>304800</xdr:rowOff>
                  </from>
                  <to>
                    <xdr:col>25</xdr:col>
                    <xdr:colOff>2387600</xdr:colOff>
                    <xdr:row>16</xdr:row>
                    <xdr:rowOff>685800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6C869950-B656-4585-A054-35A13750ACF9}">
            <xm:f>AND(J21&lt;&gt;'INTERNAL TESTER FC COPY'!J21,$A21&lt;&gt;" ")</xm:f>
            <x14:dxf>
              <fill>
                <patternFill>
                  <bgColor rgb="FFFFC000"/>
                </patternFill>
              </fill>
              <border>
                <top style="thin">
                  <color auto="1"/>
                </top>
                <vertical/>
                <horizontal/>
              </border>
            </x14:dxf>
          </x14:cfRule>
          <x14:cfRule type="expression" priority="2" id="{B33723A6-94F9-48AF-A3FD-5A08BF16A741}">
            <xm:f>AND(INDEX(#REF!,MATCH($C21,#REF!,0),MATCH($D$4,#REF!,0)+J$18)&gt;0,J21='INTERNAL TESTER FC COPY'!J21,$A21&lt;&gt;" ")</xm:f>
            <x14:dxf>
              <fill>
                <patternFill>
                  <bgColor theme="9" tint="0.39994506668294322"/>
                </patternFill>
              </fill>
              <border>
                <top style="thin">
                  <color auto="1"/>
                </top>
                <vertical/>
                <horizontal/>
              </border>
            </x14:dxf>
          </x14:cfRule>
          <x14:cfRule type="expression" priority="3" id="{EDD5F1A9-812E-4F83-AD8C-C93F2C404021}">
            <xm:f>J21&lt;&gt;'INTERNAL TESTER FC COPY'!J21</xm:f>
            <x14:dxf>
              <fill>
                <patternFill>
                  <bgColor rgb="FFFFC000"/>
                </patternFill>
              </fill>
            </x14:dxf>
          </x14:cfRule>
          <x14:cfRule type="expression" priority="4" id="{BD744FDF-A9A8-40F0-89BA-4CE8D8B20920}">
            <xm:f>AND(INDEX(#REF!,MATCH($C21,#REF!,0),MATCH($D$4,#REF!,0)+J$18)&gt;0,J21='INTERNAL TESTER FC COPY'!J21,$A21=" ")</xm:f>
            <x14:dxf>
              <fill>
                <patternFill>
                  <bgColor theme="9" tint="0.39994506668294322"/>
                </patternFill>
              </fill>
            </x14:dxf>
          </x14:cfRule>
          <xm:sqref>J21:U149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'Customer Name'!$B$6:$B$83</xm:f>
          </x14:formula1>
          <xm:sqref>D4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3">
    <tabColor rgb="FFFFC000"/>
    <pageSetUpPr fitToPage="1"/>
  </sheetPr>
  <dimension ref="A1:AE149"/>
  <sheetViews>
    <sheetView showGridLines="0" tabSelected="1" view="pageBreakPreview" zoomScale="25" zoomScaleNormal="60" zoomScaleSheetLayoutView="25" zoomScalePageLayoutView="55" workbookViewId="0">
      <pane ySplit="19" topLeftCell="A20" activePane="bottomLeft" state="frozen"/>
      <selection pane="bottomLeft" activeCell="D4" sqref="D4"/>
    </sheetView>
  </sheetViews>
  <sheetFormatPr baseColWidth="10" defaultColWidth="10.81640625" defaultRowHeight="25" outlineLevelRow="1"/>
  <cols>
    <col min="1" max="1" width="20.08984375" style="11" bestFit="1" customWidth="1"/>
    <col min="2" max="2" width="11.453125" style="11" customWidth="1"/>
    <col min="3" max="3" width="31.26953125" style="34" customWidth="1"/>
    <col min="4" max="4" width="34.453125" style="17" customWidth="1"/>
    <col min="5" max="5" width="130.7265625" style="11" customWidth="1"/>
    <col min="6" max="6" width="39.1796875" style="18" customWidth="1"/>
    <col min="7" max="7" width="26.1796875" style="18" customWidth="1"/>
    <col min="8" max="8" width="18" style="18" customWidth="1"/>
    <col min="9" max="21" width="27.1796875" style="18" customWidth="1"/>
    <col min="22" max="22" width="28.1796875" style="18" customWidth="1"/>
    <col min="23" max="23" width="20.26953125" style="16" customWidth="1"/>
    <col min="24" max="24" width="27.54296875" style="18" customWidth="1"/>
    <col min="25" max="25" width="20.453125" style="11" customWidth="1"/>
    <col min="26" max="26" width="34.36328125" style="11" customWidth="1"/>
    <col min="27" max="16384" width="10.81640625" style="11"/>
  </cols>
  <sheetData>
    <row r="1" spans="1:30" s="9" customFormat="1" ht="60" customHeight="1">
      <c r="C1" s="20"/>
      <c r="D1" s="20" t="s">
        <v>134</v>
      </c>
      <c r="E1" s="10"/>
      <c r="F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10"/>
      <c r="X1" s="21"/>
      <c r="AD1" s="21"/>
    </row>
    <row r="2" spans="1:30" ht="60" customHeight="1" thickBot="1">
      <c r="A2" s="12"/>
      <c r="B2" s="12"/>
      <c r="C2" s="22"/>
      <c r="D2" s="23"/>
      <c r="E2" s="13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14"/>
      <c r="X2" s="25"/>
      <c r="Y2" s="14"/>
      <c r="Z2" s="14"/>
    </row>
    <row r="3" spans="1:30" ht="25.5" thickTop="1">
      <c r="C3" s="26"/>
      <c r="D3" s="26"/>
      <c r="E3" s="27"/>
      <c r="F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15"/>
      <c r="X3" s="31"/>
    </row>
    <row r="4" spans="1:30" ht="30" customHeight="1">
      <c r="C4" s="32" t="s">
        <v>113</v>
      </c>
      <c r="D4" s="82" t="str">
        <f>'Customer Name'!B3</f>
        <v>NEW 3</v>
      </c>
      <c r="E4" s="45"/>
      <c r="I4" s="33" t="s">
        <v>30</v>
      </c>
      <c r="J4" s="46" t="e">
        <f>VLOOKUP(#REF!,'Customer Name'!$B$6:$C$99,2,0)</f>
        <v>#REF!</v>
      </c>
      <c r="K4" s="46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31"/>
    </row>
    <row r="5" spans="1:30" ht="16.5" customHeight="1">
      <c r="D5" s="34"/>
    </row>
    <row r="6" spans="1:30" ht="60" customHeight="1">
      <c r="D6" s="34"/>
    </row>
    <row r="7" spans="1:30" ht="60" customHeight="1">
      <c r="D7" s="34"/>
    </row>
    <row r="8" spans="1:30" ht="60" customHeight="1">
      <c r="C8" s="11"/>
      <c r="D8" s="11"/>
      <c r="E8" s="17"/>
      <c r="F8" s="11"/>
    </row>
    <row r="9" spans="1:30" ht="60" customHeight="1">
      <c r="C9" s="11"/>
      <c r="D9" s="11"/>
      <c r="F9" s="11"/>
      <c r="I9" s="47">
        <f>VLOOKUP($D$4,'Customer Name'!$B$6:$F$99,5,0)</f>
        <v>0</v>
      </c>
      <c r="J9" s="48" t="str">
        <f ca="1">IFERROR(J17/SUM($J$17:$U$17)," ")</f>
        <v xml:space="preserve"> </v>
      </c>
      <c r="K9" s="48" t="str">
        <f t="shared" ref="K9:U9" ca="1" si="0">IFERROR(K17/SUM($J$17:$U$17)," ")</f>
        <v xml:space="preserve"> </v>
      </c>
      <c r="L9" s="48" t="str">
        <f t="shared" ca="1" si="0"/>
        <v xml:space="preserve"> </v>
      </c>
      <c r="M9" s="48" t="str">
        <f t="shared" ca="1" si="0"/>
        <v xml:space="preserve"> </v>
      </c>
      <c r="N9" s="48" t="str">
        <f t="shared" ca="1" si="0"/>
        <v xml:space="preserve"> </v>
      </c>
      <c r="O9" s="48" t="str">
        <f t="shared" ca="1" si="0"/>
        <v xml:space="preserve"> </v>
      </c>
      <c r="P9" s="48" t="str">
        <f t="shared" ca="1" si="0"/>
        <v xml:space="preserve"> </v>
      </c>
      <c r="Q9" s="48" t="str">
        <f t="shared" ca="1" si="0"/>
        <v xml:space="preserve"> </v>
      </c>
      <c r="R9" s="48" t="str">
        <f t="shared" ca="1" si="0"/>
        <v xml:space="preserve"> </v>
      </c>
      <c r="S9" s="48" t="str">
        <f t="shared" ca="1" si="0"/>
        <v xml:space="preserve"> </v>
      </c>
      <c r="T9" s="48" t="str">
        <f t="shared" ca="1" si="0"/>
        <v xml:space="preserve"> </v>
      </c>
      <c r="U9" s="48" t="str">
        <f t="shared" ca="1" si="0"/>
        <v xml:space="preserve"> </v>
      </c>
      <c r="V9" s="49"/>
    </row>
    <row r="10" spans="1:30" ht="60" customHeight="1">
      <c r="C10" s="11"/>
      <c r="D10" s="11"/>
      <c r="F10" s="11"/>
      <c r="I10" s="35" t="s">
        <v>31</v>
      </c>
      <c r="J10" s="39" t="s">
        <v>121</v>
      </c>
      <c r="K10" s="39" t="s">
        <v>122</v>
      </c>
      <c r="L10" s="39" t="s">
        <v>123</v>
      </c>
      <c r="M10" s="39" t="s">
        <v>124</v>
      </c>
      <c r="N10" s="39" t="s">
        <v>125</v>
      </c>
      <c r="O10" s="39" t="s">
        <v>126</v>
      </c>
      <c r="P10" s="39" t="s">
        <v>127</v>
      </c>
      <c r="Q10" s="39" t="s">
        <v>128</v>
      </c>
      <c r="R10" s="39" t="s">
        <v>129</v>
      </c>
      <c r="S10" s="39" t="s">
        <v>130</v>
      </c>
      <c r="T10" s="39" t="s">
        <v>131</v>
      </c>
      <c r="U10" s="39" t="s">
        <v>132</v>
      </c>
      <c r="V10" s="39" t="s">
        <v>133</v>
      </c>
    </row>
    <row r="11" spans="1:30" ht="60" customHeight="1">
      <c r="C11" s="11"/>
      <c r="D11" s="11"/>
      <c r="F11" s="11"/>
      <c r="I11" s="40" t="s">
        <v>4</v>
      </c>
      <c r="J11" s="50">
        <f t="shared" ref="J11:U15" ca="1" si="1">IFERROR(SUMPRODUCT((line_tester=$I11)*(unit_price_tester),(month_tester))/1000,0)</f>
        <v>0</v>
      </c>
      <c r="K11" s="50">
        <f t="shared" ca="1" si="1"/>
        <v>0</v>
      </c>
      <c r="L11" s="50">
        <f t="shared" ca="1" si="1"/>
        <v>0</v>
      </c>
      <c r="M11" s="50">
        <f t="shared" ca="1" si="1"/>
        <v>0</v>
      </c>
      <c r="N11" s="50">
        <f t="shared" ca="1" si="1"/>
        <v>0</v>
      </c>
      <c r="O11" s="50">
        <f t="shared" ca="1" si="1"/>
        <v>0</v>
      </c>
      <c r="P11" s="50">
        <f t="shared" ca="1" si="1"/>
        <v>0</v>
      </c>
      <c r="Q11" s="50">
        <f t="shared" ca="1" si="1"/>
        <v>0</v>
      </c>
      <c r="R11" s="50">
        <f t="shared" ca="1" si="1"/>
        <v>0</v>
      </c>
      <c r="S11" s="50">
        <f t="shared" ca="1" si="1"/>
        <v>0</v>
      </c>
      <c r="T11" s="50">
        <f t="shared" ca="1" si="1"/>
        <v>0</v>
      </c>
      <c r="U11" s="50">
        <f t="shared" ca="1" si="1"/>
        <v>0</v>
      </c>
      <c r="V11" s="51">
        <f t="shared" ref="V11:V16" ca="1" si="2">SUM(J11:U11)</f>
        <v>0</v>
      </c>
      <c r="W11" s="18"/>
    </row>
    <row r="12" spans="1:30" ht="60" customHeight="1">
      <c r="D12" s="34"/>
      <c r="E12" s="17"/>
      <c r="F12" s="11"/>
      <c r="I12" s="40" t="s">
        <v>1</v>
      </c>
      <c r="J12" s="50">
        <f t="shared" ca="1" si="1"/>
        <v>0</v>
      </c>
      <c r="K12" s="50">
        <f t="shared" ca="1" si="1"/>
        <v>0</v>
      </c>
      <c r="L12" s="50">
        <f t="shared" ca="1" si="1"/>
        <v>0</v>
      </c>
      <c r="M12" s="50">
        <f t="shared" ca="1" si="1"/>
        <v>0</v>
      </c>
      <c r="N12" s="50">
        <f t="shared" ca="1" si="1"/>
        <v>0</v>
      </c>
      <c r="O12" s="50">
        <f t="shared" ca="1" si="1"/>
        <v>0</v>
      </c>
      <c r="P12" s="50">
        <f t="shared" ca="1" si="1"/>
        <v>0</v>
      </c>
      <c r="Q12" s="50">
        <f t="shared" ca="1" si="1"/>
        <v>0</v>
      </c>
      <c r="R12" s="50">
        <f t="shared" ca="1" si="1"/>
        <v>0</v>
      </c>
      <c r="S12" s="50">
        <f t="shared" ca="1" si="1"/>
        <v>0</v>
      </c>
      <c r="T12" s="50">
        <f t="shared" ca="1" si="1"/>
        <v>0</v>
      </c>
      <c r="U12" s="50">
        <f t="shared" ca="1" si="1"/>
        <v>0</v>
      </c>
      <c r="V12" s="51">
        <f t="shared" ca="1" si="2"/>
        <v>0</v>
      </c>
      <c r="W12" s="18"/>
    </row>
    <row r="13" spans="1:30" ht="60" customHeight="1">
      <c r="D13" s="34"/>
      <c r="E13" s="17"/>
      <c r="F13" s="11"/>
      <c r="G13" s="52"/>
      <c r="H13" s="52"/>
      <c r="I13" s="40" t="s">
        <v>3</v>
      </c>
      <c r="J13" s="50">
        <f t="shared" ca="1" si="1"/>
        <v>0</v>
      </c>
      <c r="K13" s="50">
        <f t="shared" ca="1" si="1"/>
        <v>0</v>
      </c>
      <c r="L13" s="50">
        <f t="shared" ca="1" si="1"/>
        <v>0</v>
      </c>
      <c r="M13" s="50">
        <f t="shared" ca="1" si="1"/>
        <v>0</v>
      </c>
      <c r="N13" s="50">
        <f t="shared" ca="1" si="1"/>
        <v>0</v>
      </c>
      <c r="O13" s="50">
        <f t="shared" ca="1" si="1"/>
        <v>0</v>
      </c>
      <c r="P13" s="50">
        <f t="shared" ca="1" si="1"/>
        <v>0</v>
      </c>
      <c r="Q13" s="50">
        <f t="shared" ca="1" si="1"/>
        <v>0</v>
      </c>
      <c r="R13" s="50">
        <f t="shared" ca="1" si="1"/>
        <v>0</v>
      </c>
      <c r="S13" s="50">
        <f t="shared" ca="1" si="1"/>
        <v>0</v>
      </c>
      <c r="T13" s="50">
        <f t="shared" ca="1" si="1"/>
        <v>0</v>
      </c>
      <c r="U13" s="50">
        <f t="shared" ca="1" si="1"/>
        <v>0</v>
      </c>
      <c r="V13" s="51">
        <f t="shared" ca="1" si="2"/>
        <v>0</v>
      </c>
      <c r="W13" s="18"/>
    </row>
    <row r="14" spans="1:30" ht="60" customHeight="1">
      <c r="D14" s="34"/>
      <c r="E14" s="17"/>
      <c r="F14" s="11"/>
      <c r="G14" s="53"/>
      <c r="H14" s="53"/>
      <c r="I14" s="40" t="s">
        <v>5</v>
      </c>
      <c r="J14" s="50">
        <f t="shared" ca="1" si="1"/>
        <v>0</v>
      </c>
      <c r="K14" s="50">
        <f t="shared" ca="1" si="1"/>
        <v>0</v>
      </c>
      <c r="L14" s="50">
        <f t="shared" ca="1" si="1"/>
        <v>0</v>
      </c>
      <c r="M14" s="50">
        <f t="shared" ca="1" si="1"/>
        <v>0</v>
      </c>
      <c r="N14" s="50">
        <f t="shared" ca="1" si="1"/>
        <v>0</v>
      </c>
      <c r="O14" s="50">
        <f t="shared" ca="1" si="1"/>
        <v>0</v>
      </c>
      <c r="P14" s="50">
        <f t="shared" ca="1" si="1"/>
        <v>0</v>
      </c>
      <c r="Q14" s="50">
        <f t="shared" ca="1" si="1"/>
        <v>0</v>
      </c>
      <c r="R14" s="50">
        <f t="shared" ca="1" si="1"/>
        <v>0</v>
      </c>
      <c r="S14" s="50">
        <f t="shared" ca="1" si="1"/>
        <v>0</v>
      </c>
      <c r="T14" s="50">
        <f t="shared" ca="1" si="1"/>
        <v>0</v>
      </c>
      <c r="U14" s="50">
        <f t="shared" ca="1" si="1"/>
        <v>0</v>
      </c>
      <c r="V14" s="51">
        <f t="shared" ca="1" si="2"/>
        <v>0</v>
      </c>
      <c r="W14" s="18"/>
    </row>
    <row r="15" spans="1:30" ht="60" customHeight="1" outlineLevel="1">
      <c r="D15" s="34"/>
      <c r="E15" s="17"/>
      <c r="F15" s="11"/>
      <c r="G15" s="53"/>
      <c r="H15" s="53"/>
      <c r="I15" s="40" t="s">
        <v>2</v>
      </c>
      <c r="J15" s="50">
        <f t="shared" ca="1" si="1"/>
        <v>0</v>
      </c>
      <c r="K15" s="50">
        <f t="shared" ca="1" si="1"/>
        <v>0</v>
      </c>
      <c r="L15" s="50">
        <f t="shared" ca="1" si="1"/>
        <v>0</v>
      </c>
      <c r="M15" s="50">
        <f t="shared" ca="1" si="1"/>
        <v>0</v>
      </c>
      <c r="N15" s="50">
        <f t="shared" ca="1" si="1"/>
        <v>0</v>
      </c>
      <c r="O15" s="50">
        <f t="shared" ca="1" si="1"/>
        <v>0</v>
      </c>
      <c r="P15" s="50">
        <f t="shared" ca="1" si="1"/>
        <v>0</v>
      </c>
      <c r="Q15" s="50">
        <f t="shared" ca="1" si="1"/>
        <v>0</v>
      </c>
      <c r="R15" s="50">
        <f t="shared" ca="1" si="1"/>
        <v>0</v>
      </c>
      <c r="S15" s="50">
        <f t="shared" ca="1" si="1"/>
        <v>0</v>
      </c>
      <c r="T15" s="50">
        <f t="shared" ca="1" si="1"/>
        <v>0</v>
      </c>
      <c r="U15" s="50">
        <f t="shared" ca="1" si="1"/>
        <v>0</v>
      </c>
      <c r="V15" s="51">
        <f t="shared" ca="1" si="2"/>
        <v>0</v>
      </c>
      <c r="W15" s="18"/>
    </row>
    <row r="16" spans="1:30" ht="60" customHeight="1">
      <c r="D16" s="34"/>
      <c r="E16" s="17"/>
      <c r="F16" s="11"/>
      <c r="G16" s="53"/>
      <c r="H16" s="53"/>
      <c r="I16" s="54" t="s">
        <v>33</v>
      </c>
      <c r="J16" s="50">
        <f t="shared" ref="J16:U16" ca="1" si="3">IFERROR(SUMPRODUCT((unit_price_tester),(month_tester))/1000,0)-SUM(J11:J15)</f>
        <v>0</v>
      </c>
      <c r="K16" s="50">
        <f t="shared" ca="1" si="3"/>
        <v>0</v>
      </c>
      <c r="L16" s="50">
        <f t="shared" ca="1" si="3"/>
        <v>0</v>
      </c>
      <c r="M16" s="50">
        <f t="shared" ca="1" si="3"/>
        <v>0</v>
      </c>
      <c r="N16" s="50">
        <f t="shared" ca="1" si="3"/>
        <v>0</v>
      </c>
      <c r="O16" s="50">
        <f t="shared" ca="1" si="3"/>
        <v>0</v>
      </c>
      <c r="P16" s="50">
        <f t="shared" ca="1" si="3"/>
        <v>0</v>
      </c>
      <c r="Q16" s="50">
        <f t="shared" ca="1" si="3"/>
        <v>0</v>
      </c>
      <c r="R16" s="50">
        <f t="shared" ca="1" si="3"/>
        <v>0</v>
      </c>
      <c r="S16" s="50">
        <f t="shared" ca="1" si="3"/>
        <v>0</v>
      </c>
      <c r="T16" s="50">
        <f t="shared" ca="1" si="3"/>
        <v>0</v>
      </c>
      <c r="U16" s="50">
        <f t="shared" ca="1" si="3"/>
        <v>0</v>
      </c>
      <c r="V16" s="51">
        <f t="shared" ca="1" si="2"/>
        <v>0</v>
      </c>
      <c r="W16" s="18"/>
    </row>
    <row r="17" spans="1:31" ht="60" customHeight="1">
      <c r="D17" s="34"/>
      <c r="E17" s="17"/>
      <c r="F17" s="11"/>
      <c r="G17" s="53"/>
      <c r="H17" s="53"/>
      <c r="I17" s="55" t="s">
        <v>28</v>
      </c>
      <c r="J17" s="56">
        <f ca="1">SUM(J11:J16)</f>
        <v>0</v>
      </c>
      <c r="K17" s="56">
        <f t="shared" ref="K17:U17" ca="1" si="4">SUM(K11:K16)</f>
        <v>0</v>
      </c>
      <c r="L17" s="56">
        <f t="shared" ca="1" si="4"/>
        <v>0</v>
      </c>
      <c r="M17" s="56">
        <f t="shared" ca="1" si="4"/>
        <v>0</v>
      </c>
      <c r="N17" s="56">
        <f t="shared" ca="1" si="4"/>
        <v>0</v>
      </c>
      <c r="O17" s="56">
        <f t="shared" ca="1" si="4"/>
        <v>0</v>
      </c>
      <c r="P17" s="56">
        <f t="shared" ca="1" si="4"/>
        <v>0</v>
      </c>
      <c r="Q17" s="56">
        <f t="shared" ca="1" si="4"/>
        <v>0</v>
      </c>
      <c r="R17" s="56">
        <f t="shared" ca="1" si="4"/>
        <v>0</v>
      </c>
      <c r="S17" s="56">
        <f t="shared" ca="1" si="4"/>
        <v>0</v>
      </c>
      <c r="T17" s="56">
        <f t="shared" ca="1" si="4"/>
        <v>0</v>
      </c>
      <c r="U17" s="56">
        <f t="shared" ca="1" si="4"/>
        <v>0</v>
      </c>
      <c r="V17" s="57">
        <f ca="1">SUM(V11:V16)</f>
        <v>0</v>
      </c>
      <c r="W17" s="18"/>
    </row>
    <row r="18" spans="1:31" s="58" customFormat="1" ht="60" customHeight="1">
      <c r="B18" s="59">
        <f>COUNTIF(B21:B150,"&gt;&lt;")</f>
        <v>0</v>
      </c>
      <c r="C18" s="60"/>
      <c r="D18" s="60"/>
      <c r="E18" s="61"/>
      <c r="G18" s="62"/>
      <c r="H18" s="62"/>
      <c r="I18" s="63"/>
      <c r="J18" s="62">
        <v>3</v>
      </c>
      <c r="K18" s="62">
        <f>J18+1</f>
        <v>4</v>
      </c>
      <c r="L18" s="62">
        <f t="shared" ref="L18:U18" si="5">K18+1</f>
        <v>5</v>
      </c>
      <c r="M18" s="62">
        <f t="shared" si="5"/>
        <v>6</v>
      </c>
      <c r="N18" s="62">
        <f t="shared" si="5"/>
        <v>7</v>
      </c>
      <c r="O18" s="62">
        <f t="shared" si="5"/>
        <v>8</v>
      </c>
      <c r="P18" s="62">
        <f t="shared" si="5"/>
        <v>9</v>
      </c>
      <c r="Q18" s="62">
        <f t="shared" si="5"/>
        <v>10</v>
      </c>
      <c r="R18" s="62">
        <f t="shared" si="5"/>
        <v>11</v>
      </c>
      <c r="S18" s="62">
        <f t="shared" si="5"/>
        <v>12</v>
      </c>
      <c r="T18" s="62">
        <f t="shared" si="5"/>
        <v>13</v>
      </c>
      <c r="U18" s="62">
        <f t="shared" si="5"/>
        <v>14</v>
      </c>
      <c r="V18" s="62"/>
      <c r="W18" s="65"/>
      <c r="X18" s="62"/>
    </row>
    <row r="19" spans="1:31" ht="60" customHeight="1">
      <c r="A19" s="35" t="s">
        <v>31</v>
      </c>
      <c r="B19" s="36"/>
      <c r="C19" s="35" t="s">
        <v>114</v>
      </c>
      <c r="D19" s="35" t="s">
        <v>6</v>
      </c>
      <c r="E19" s="37" t="s">
        <v>35</v>
      </c>
      <c r="F19" s="35" t="s">
        <v>115</v>
      </c>
      <c r="G19" s="38" t="s">
        <v>8</v>
      </c>
      <c r="H19" s="39" t="s">
        <v>7</v>
      </c>
      <c r="I19" s="39" t="s">
        <v>116</v>
      </c>
      <c r="J19" s="39" t="s">
        <v>121</v>
      </c>
      <c r="K19" s="39" t="s">
        <v>122</v>
      </c>
      <c r="L19" s="39" t="s">
        <v>123</v>
      </c>
      <c r="M19" s="39" t="s">
        <v>124</v>
      </c>
      <c r="N19" s="39" t="s">
        <v>125</v>
      </c>
      <c r="O19" s="39" t="s">
        <v>126</v>
      </c>
      <c r="P19" s="39" t="s">
        <v>127</v>
      </c>
      <c r="Q19" s="39" t="s">
        <v>128</v>
      </c>
      <c r="R19" s="39" t="s">
        <v>129</v>
      </c>
      <c r="S19" s="39" t="s">
        <v>130</v>
      </c>
      <c r="T19" s="39" t="s">
        <v>131</v>
      </c>
      <c r="U19" s="39" t="s">
        <v>132</v>
      </c>
      <c r="V19" s="39" t="s">
        <v>111</v>
      </c>
      <c r="W19" s="39" t="s">
        <v>117</v>
      </c>
      <c r="X19" s="38" t="s">
        <v>112</v>
      </c>
      <c r="Y19" s="39" t="s">
        <v>118</v>
      </c>
      <c r="Z19" s="39" t="s">
        <v>119</v>
      </c>
    </row>
    <row r="20" spans="1:31" ht="16.5" customHeight="1">
      <c r="C20" s="34" t="s">
        <v>34</v>
      </c>
      <c r="D20" s="34"/>
      <c r="E20" s="17"/>
      <c r="F20" s="11"/>
    </row>
    <row r="21" spans="1:31" ht="60" customHeight="1">
      <c r="A21" s="40" t="str">
        <f>IFERROR(VLOOKUP($C21,#REF!,9,0)," ")</f>
        <v xml:space="preserve"> </v>
      </c>
      <c r="B21" s="59" t="e">
        <f>IF(C21=" "," ",IFERROR(VLOOKUP($C21,#REF!,9,0)," "))</f>
        <v>#REF!</v>
      </c>
      <c r="C21" s="41" t="e">
        <f>#REF!</f>
        <v>#REF!</v>
      </c>
      <c r="D21" s="41" t="str">
        <f>IFERROR(VLOOKUP($C21,#REF!,2,0)," ")</f>
        <v xml:space="preserve"> </v>
      </c>
      <c r="E21" s="42" t="str">
        <f>IFERROR(VLOOKUP($C21,#REF!,5+VLOOKUP($C21,#REF!,7,0),0)," ")</f>
        <v xml:space="preserve"> </v>
      </c>
      <c r="F21" s="15"/>
      <c r="G21" s="43" t="str">
        <f>IFERROR(VLOOKUP($C21,#REF!,14,0)," ")</f>
        <v xml:space="preserve"> </v>
      </c>
      <c r="H21" s="43" t="str">
        <f>IFERROR(VLOOKUP($C21,#REF!,15+VLOOKUP('Customer Name'!$B$3,'Customer Name'!$B$6:$H$99,7,0),0)," ")</f>
        <v xml:space="preserve"> </v>
      </c>
      <c r="I21" s="28" t="str">
        <f t="shared" ref="I21:I66" si="6">IFERROR(ROUNDUP(V21/H21,0)," ")</f>
        <v xml:space="preserve"> </v>
      </c>
      <c r="J21" s="66">
        <f>IFERROR(SUMIFS(#REF!,#REF!,$AE21,#REF!,1),0)</f>
        <v>0</v>
      </c>
      <c r="K21" s="66">
        <f>IFERROR(SUMIFS(#REF!,#REF!,$AE21,#REF!,1),0)</f>
        <v>0</v>
      </c>
      <c r="L21" s="66">
        <f>IFERROR(SUMIFS(#REF!,#REF!,$AE21,#REF!,1),0)</f>
        <v>0</v>
      </c>
      <c r="M21" s="66">
        <f>IFERROR(SUMIFS(#REF!,#REF!,$AE21,#REF!,1),0)</f>
        <v>0</v>
      </c>
      <c r="N21" s="66">
        <f>IFERROR(SUMIFS(#REF!,#REF!,$AE21,#REF!,1),0)</f>
        <v>0</v>
      </c>
      <c r="O21" s="66">
        <f>IFERROR(SUMIFS(#REF!,#REF!,$AE21,#REF!,1),0)</f>
        <v>0</v>
      </c>
      <c r="P21" s="66">
        <f>IFERROR(SUMIFS(#REF!,#REF!,$AE21,#REF!,1),0)</f>
        <v>0</v>
      </c>
      <c r="Q21" s="66">
        <f>IFERROR(SUMIFS(#REF!,#REF!,$AE21,#REF!,1),0)</f>
        <v>0</v>
      </c>
      <c r="R21" s="66">
        <f>IFERROR(SUMIFS(#REF!,#REF!,$AE21,#REF!,1),0)</f>
        <v>0</v>
      </c>
      <c r="S21" s="66">
        <f>IFERROR(SUMIFS(#REF!,#REF!,$AE21,#REF!,1),0)</f>
        <v>0</v>
      </c>
      <c r="T21" s="66">
        <f>IFERROR(SUMIFS(#REF!,#REF!,$AE21,#REF!,1),0)</f>
        <v>0</v>
      </c>
      <c r="U21" s="66">
        <f>IFERROR(SUMIFS(#REF!,#REF!,$AE21,#REF!,1),0)</f>
        <v>0</v>
      </c>
      <c r="V21" s="67">
        <f>SUM(J21:U21)</f>
        <v>0</v>
      </c>
      <c r="W21" s="78" t="str">
        <f>IFERROR(IF(VLOOKUP(#REF!,'Customer Name'!$B$6:$E$99,4,0)=1,VLOOKUP($C21,#REF!,HLOOKUP(#REF!,#REF!,2,0),0)," ")," ")</f>
        <v xml:space="preserve"> </v>
      </c>
      <c r="X21" s="79" t="e">
        <f>IF(AND(C21=" ",C20&lt;&gt;" "),"TOTAL",IFERROR(V21*W21," "))</f>
        <v>#REF!</v>
      </c>
      <c r="Y21" s="80" t="e">
        <f>IF(AND(C21&lt;&gt;" ",A22&lt;&gt;" ",C22&lt;&gt;" "),SUM($V$21:$V21)-SUM($Y$20:$Y20),IF(AND(C21&lt;&gt;" ",A22=" ",C22=" "),SUM($V$21:$V21)-SUM($Y$20:$Y20),IF(AND(C21=" ",C22=" ",A22=" ",C20&lt;&gt;" "),SUM($V20:$V$21)," ")))</f>
        <v>#REF!</v>
      </c>
      <c r="Z21" s="81" t="e">
        <f>IF(AND(C21&lt;&gt;" ",A22&lt;&gt;" ",C22&lt;&gt;" "),SUM($X$21:$X21)-SUM($Z$20:$Z20),IF(AND(C21&lt;&gt;" ",A22=" ",C22=" "),SUM($X$21:$X21)-SUM($Z$20:$Z20),IF(AND(C21=" ",C22=" ",A22=" ",C20&lt;&gt;" "),SUM($X20:$X$21)," ")))</f>
        <v>#REF!</v>
      </c>
      <c r="AE21" s="11" t="e">
        <f>CONCATENATE($D$4,"/",C21)</f>
        <v>#REF!</v>
      </c>
    </row>
    <row r="22" spans="1:31" ht="60" customHeight="1">
      <c r="A22" s="40" t="str">
        <f>IFERROR(IF(VLOOKUP($C21,#REF!,9,0)=VLOOKUP($C22,#REF!,9,0)," ",VLOOKUP($C22,#REF!,9,0))," ")</f>
        <v xml:space="preserve"> </v>
      </c>
      <c r="B22" s="59" t="e">
        <f>IF(C22=" "," ",IFERROR(VLOOKUP($C22,#REF!,9,0)," "))</f>
        <v>#REF!</v>
      </c>
      <c r="C22" s="41" t="e">
        <f>#REF!</f>
        <v>#REF!</v>
      </c>
      <c r="D22" s="41" t="str">
        <f>IFERROR(VLOOKUP($C22,#REF!,2,0)," ")</f>
        <v xml:space="preserve"> </v>
      </c>
      <c r="E22" s="42" t="str">
        <f>IFERROR(VLOOKUP($C22,#REF!,5+VLOOKUP($C22,#REF!,7,0),0)," ")</f>
        <v xml:space="preserve"> </v>
      </c>
      <c r="F22" s="15"/>
      <c r="G22" s="43" t="str">
        <f>IFERROR(VLOOKUP($C22,#REF!,14,0)," ")</f>
        <v xml:space="preserve"> </v>
      </c>
      <c r="H22" s="43" t="str">
        <f>IFERROR(VLOOKUP($C22,#REF!,15+VLOOKUP('Customer Name'!$B$3,'Customer Name'!$B$6:$H$99,7,0),0)," ")</f>
        <v xml:space="preserve"> </v>
      </c>
      <c r="I22" s="28" t="str">
        <f t="shared" si="6"/>
        <v xml:space="preserve"> </v>
      </c>
      <c r="J22" s="66">
        <f>IFERROR(SUMIFS(#REF!,#REF!,$AE22,#REF!,1),0)</f>
        <v>0</v>
      </c>
      <c r="K22" s="66">
        <f>IFERROR(SUMIFS(#REF!,#REF!,$AE22,#REF!,1),0)</f>
        <v>0</v>
      </c>
      <c r="L22" s="66">
        <f>IFERROR(SUMIFS(#REF!,#REF!,$AE22,#REF!,1),0)</f>
        <v>0</v>
      </c>
      <c r="M22" s="66">
        <f>IFERROR(SUMIFS(#REF!,#REF!,$AE22,#REF!,1),0)</f>
        <v>0</v>
      </c>
      <c r="N22" s="66">
        <f>IFERROR(SUMIFS(#REF!,#REF!,$AE22,#REF!,1),0)</f>
        <v>0</v>
      </c>
      <c r="O22" s="66">
        <f>IFERROR(SUMIFS(#REF!,#REF!,$AE22,#REF!,1),0)</f>
        <v>0</v>
      </c>
      <c r="P22" s="66">
        <f>IFERROR(SUMIFS(#REF!,#REF!,$AE22,#REF!,1),0)</f>
        <v>0</v>
      </c>
      <c r="Q22" s="66">
        <f>IFERROR(SUMIFS(#REF!,#REF!,$AE22,#REF!,1),0)</f>
        <v>0</v>
      </c>
      <c r="R22" s="66">
        <f>IFERROR(SUMIFS(#REF!,#REF!,$AE22,#REF!,1),0)</f>
        <v>0</v>
      </c>
      <c r="S22" s="66">
        <f>IFERROR(SUMIFS(#REF!,#REF!,$AE22,#REF!,1),0)</f>
        <v>0</v>
      </c>
      <c r="T22" s="66">
        <f>IFERROR(SUMIFS(#REF!,#REF!,$AE22,#REF!,1),0)</f>
        <v>0</v>
      </c>
      <c r="U22" s="66">
        <f>IFERROR(SUMIFS(#REF!,#REF!,$AE22,#REF!,1),0)</f>
        <v>0</v>
      </c>
      <c r="V22" s="67">
        <f>SUM(J22:U22)</f>
        <v>0</v>
      </c>
      <c r="W22" s="78" t="str">
        <f>IFERROR(IF(VLOOKUP(#REF!,'Customer Name'!$B$6:$E$99,4,0)=1,VLOOKUP($C22,#REF!,HLOOKUP(#REF!,#REF!,2,0),0)," ")," ")</f>
        <v xml:space="preserve"> </v>
      </c>
      <c r="X22" s="79" t="e">
        <f t="shared" ref="X22:X66" si="7">IF(AND(C22=" ",C21&lt;&gt;" "),"TOTAL",IFERROR(V22*W22," "))</f>
        <v>#REF!</v>
      </c>
      <c r="Y22" s="80" t="e">
        <f>IF(AND(C22&lt;&gt;" ",A23&lt;&gt;" ",C23&lt;&gt;" "),SUM($V$21:$V22)-SUM($Y$20:$Y21),IF(AND(C22&lt;&gt;" ",A23=" ",C23=" "),SUM($V$21:$V22)-SUM($Y$20:$Y21),IF(AND(C22=" ",C23=" ",A23=" ",C21&lt;&gt;" "),SUM($V21:$V$21)," ")))</f>
        <v>#REF!</v>
      </c>
      <c r="Z22" s="81" t="e">
        <f>IF(AND(C22&lt;&gt;" ",A23&lt;&gt;" ",C23&lt;&gt;" "),SUM($X$21:$X22)-SUM($Z$20:$Z21),IF(AND(C22&lt;&gt;" ",A23=" ",C23=" "),SUM($X$21:$X22)-SUM($Z$20:$Z21),IF(AND(C22=" ",C23=" ",A23=" ",C21&lt;&gt;" "),SUM($X21:$X$21)," ")))</f>
        <v>#REF!</v>
      </c>
      <c r="AE22" s="11" t="e">
        <f t="shared" ref="AE22:AE66" si="8">CONCATENATE($D$4,"/",C22)</f>
        <v>#REF!</v>
      </c>
    </row>
    <row r="23" spans="1:31" ht="60" customHeight="1">
      <c r="A23" s="40" t="str">
        <f>IFERROR(IF(VLOOKUP($C22,#REF!,9,0)=VLOOKUP($C23,#REF!,9,0)," ",VLOOKUP($C23,#REF!,9,0))," ")</f>
        <v xml:space="preserve"> </v>
      </c>
      <c r="B23" s="59" t="e">
        <f>IF(C23=" "," ",IFERROR(VLOOKUP($C23,#REF!,9,0)," "))</f>
        <v>#REF!</v>
      </c>
      <c r="C23" s="41" t="e">
        <f>#REF!</f>
        <v>#REF!</v>
      </c>
      <c r="D23" s="41" t="str">
        <f>IFERROR(VLOOKUP($C23,#REF!,2,0)," ")</f>
        <v xml:space="preserve"> </v>
      </c>
      <c r="E23" s="42" t="str">
        <f>IFERROR(VLOOKUP($C23,#REF!,5+VLOOKUP($C23,#REF!,7,0),0)," ")</f>
        <v xml:space="preserve"> </v>
      </c>
      <c r="F23" s="15"/>
      <c r="G23" s="43" t="str">
        <f>IFERROR(VLOOKUP($C23,#REF!,14,0)," ")</f>
        <v xml:space="preserve"> </v>
      </c>
      <c r="H23" s="43" t="str">
        <f>IFERROR(VLOOKUP($C23,#REF!,15+VLOOKUP('Customer Name'!$B$3,'Customer Name'!$B$6:$H$99,7,0),0)," ")</f>
        <v xml:space="preserve"> </v>
      </c>
      <c r="I23" s="28" t="str">
        <f t="shared" si="6"/>
        <v xml:space="preserve"> </v>
      </c>
      <c r="J23" s="66">
        <f>IFERROR(SUMIFS(#REF!,#REF!,$AE23,#REF!,1),0)</f>
        <v>0</v>
      </c>
      <c r="K23" s="66">
        <f>IFERROR(SUMIFS(#REF!,#REF!,$AE23,#REF!,1),0)</f>
        <v>0</v>
      </c>
      <c r="L23" s="66">
        <f>IFERROR(SUMIFS(#REF!,#REF!,$AE23,#REF!,1),0)</f>
        <v>0</v>
      </c>
      <c r="M23" s="66">
        <f>IFERROR(SUMIFS(#REF!,#REF!,$AE23,#REF!,1),0)</f>
        <v>0</v>
      </c>
      <c r="N23" s="66">
        <f>IFERROR(SUMIFS(#REF!,#REF!,$AE23,#REF!,1),0)</f>
        <v>0</v>
      </c>
      <c r="O23" s="66">
        <f>IFERROR(SUMIFS(#REF!,#REF!,$AE23,#REF!,1),0)</f>
        <v>0</v>
      </c>
      <c r="P23" s="66">
        <f>IFERROR(SUMIFS(#REF!,#REF!,$AE23,#REF!,1),0)</f>
        <v>0</v>
      </c>
      <c r="Q23" s="66">
        <f>IFERROR(SUMIFS(#REF!,#REF!,$AE23,#REF!,1),0)</f>
        <v>0</v>
      </c>
      <c r="R23" s="66">
        <f>IFERROR(SUMIFS(#REF!,#REF!,$AE23,#REF!,1),0)</f>
        <v>0</v>
      </c>
      <c r="S23" s="66">
        <f>IFERROR(SUMIFS(#REF!,#REF!,$AE23,#REF!,1),0)</f>
        <v>0</v>
      </c>
      <c r="T23" s="66">
        <f>IFERROR(SUMIFS(#REF!,#REF!,$AE23,#REF!,1),0)</f>
        <v>0</v>
      </c>
      <c r="U23" s="66">
        <f>IFERROR(SUMIFS(#REF!,#REF!,$AE23,#REF!,1),0)</f>
        <v>0</v>
      </c>
      <c r="V23" s="67">
        <f t="shared" ref="V23:V66" si="9">SUM(J23:U23)</f>
        <v>0</v>
      </c>
      <c r="W23" s="78" t="str">
        <f>IFERROR(IF(VLOOKUP(#REF!,'Customer Name'!$B$6:$E$99,4,0)=1,VLOOKUP($C23,#REF!,HLOOKUP(#REF!,#REF!,2,0),0)," ")," ")</f>
        <v xml:space="preserve"> </v>
      </c>
      <c r="X23" s="79" t="e">
        <f t="shared" si="7"/>
        <v>#REF!</v>
      </c>
      <c r="Y23" s="80" t="e">
        <f>IF(AND(C23&lt;&gt;" ",A24&lt;&gt;" ",C24&lt;&gt;" "),SUM($V$21:$V23)-SUM($Y$20:$Y22),IF(AND(C23&lt;&gt;" ",A24=" ",C24=" "),SUM($V$21:$V23)-SUM($Y$20:$Y22),IF(AND(C23=" ",C24=" ",A24=" ",C22&lt;&gt;" "),SUM($V$21:$V22)," ")))</f>
        <v>#REF!</v>
      </c>
      <c r="Z23" s="81" t="e">
        <f>IF(AND(C23&lt;&gt;" ",A24&lt;&gt;" ",C24&lt;&gt;" "),SUM($X$21:$X23)-SUM($Z$20:$Z22),IF(AND(C23&lt;&gt;" ",A24=" ",C24=" "),SUM($X$21:$X23)-SUM($Z$20:$Z22),IF(AND(C23=" ",C24=" ",A24=" ",C22&lt;&gt;" "),SUM($X$21:$X22)," ")))</f>
        <v>#REF!</v>
      </c>
      <c r="AE23" s="11" t="e">
        <f t="shared" si="8"/>
        <v>#REF!</v>
      </c>
    </row>
    <row r="24" spans="1:31" ht="60" customHeight="1">
      <c r="A24" s="40" t="str">
        <f>IFERROR(IF(VLOOKUP($C23,#REF!,9,0)=VLOOKUP($C24,#REF!,9,0)," ",VLOOKUP($C24,#REF!,9,0))," ")</f>
        <v xml:space="preserve"> </v>
      </c>
      <c r="B24" s="59" t="e">
        <f>IF(C24=" "," ",IFERROR(VLOOKUP($C24,#REF!,9,0)," "))</f>
        <v>#REF!</v>
      </c>
      <c r="C24" s="41" t="e">
        <f>#REF!</f>
        <v>#REF!</v>
      </c>
      <c r="D24" s="41" t="str">
        <f>IFERROR(VLOOKUP($C24,#REF!,2,0)," ")</f>
        <v xml:space="preserve"> </v>
      </c>
      <c r="E24" s="42" t="str">
        <f>IFERROR(VLOOKUP($C24,#REF!,5+VLOOKUP($C24,#REF!,7,0),0)," ")</f>
        <v xml:space="preserve"> </v>
      </c>
      <c r="F24" s="15"/>
      <c r="G24" s="43" t="str">
        <f>IFERROR(VLOOKUP($C24,#REF!,14,0)," ")</f>
        <v xml:space="preserve"> </v>
      </c>
      <c r="H24" s="43" t="str">
        <f>IFERROR(VLOOKUP($C24,#REF!,15+VLOOKUP('Customer Name'!$B$3,'Customer Name'!$B$6:$H$99,7,0),0)," ")</f>
        <v xml:space="preserve"> </v>
      </c>
      <c r="I24" s="28" t="str">
        <f t="shared" si="6"/>
        <v xml:space="preserve"> </v>
      </c>
      <c r="J24" s="66">
        <f>IFERROR(SUMIFS(#REF!,#REF!,$AE24,#REF!,1),0)</f>
        <v>0</v>
      </c>
      <c r="K24" s="66">
        <f>IFERROR(SUMIFS(#REF!,#REF!,$AE24,#REF!,1),0)</f>
        <v>0</v>
      </c>
      <c r="L24" s="66">
        <f>IFERROR(SUMIFS(#REF!,#REF!,$AE24,#REF!,1),0)</f>
        <v>0</v>
      </c>
      <c r="M24" s="66">
        <f>IFERROR(SUMIFS(#REF!,#REF!,$AE24,#REF!,1),0)</f>
        <v>0</v>
      </c>
      <c r="N24" s="66">
        <f>IFERROR(SUMIFS(#REF!,#REF!,$AE24,#REF!,1),0)</f>
        <v>0</v>
      </c>
      <c r="O24" s="66">
        <f>IFERROR(SUMIFS(#REF!,#REF!,$AE24,#REF!,1),0)</f>
        <v>0</v>
      </c>
      <c r="P24" s="66">
        <f>IFERROR(SUMIFS(#REF!,#REF!,$AE24,#REF!,1),0)</f>
        <v>0</v>
      </c>
      <c r="Q24" s="66">
        <f>IFERROR(SUMIFS(#REF!,#REF!,$AE24,#REF!,1),0)</f>
        <v>0</v>
      </c>
      <c r="R24" s="66">
        <f>IFERROR(SUMIFS(#REF!,#REF!,$AE24,#REF!,1),0)</f>
        <v>0</v>
      </c>
      <c r="S24" s="66">
        <f>IFERROR(SUMIFS(#REF!,#REF!,$AE24,#REF!,1),0)</f>
        <v>0</v>
      </c>
      <c r="T24" s="66">
        <f>IFERROR(SUMIFS(#REF!,#REF!,$AE24,#REF!,1),0)</f>
        <v>0</v>
      </c>
      <c r="U24" s="66">
        <f>IFERROR(SUMIFS(#REF!,#REF!,$AE24,#REF!,1),0)</f>
        <v>0</v>
      </c>
      <c r="V24" s="67">
        <f t="shared" si="9"/>
        <v>0</v>
      </c>
      <c r="W24" s="78" t="str">
        <f>IFERROR(IF(VLOOKUP(#REF!,'Customer Name'!$B$6:$E$99,4,0)=1,VLOOKUP($C24,#REF!,HLOOKUP(#REF!,#REF!,2,0),0)," ")," ")</f>
        <v xml:space="preserve"> </v>
      </c>
      <c r="X24" s="79" t="e">
        <f t="shared" si="7"/>
        <v>#REF!</v>
      </c>
      <c r="Y24" s="80" t="e">
        <f>IF(AND(C24&lt;&gt;" ",A25&lt;&gt;" ",C25&lt;&gt;" "),SUM($V$21:$V24)-SUM($Y$20:$Y23),IF(AND(C24&lt;&gt;" ",A25=" ",C25=" "),SUM($V$21:$V24)-SUM($Y$20:$Y23),IF(AND(C24=" ",C25=" ",A25=" ",C23&lt;&gt;" "),SUM($V$21:$V23)," ")))</f>
        <v>#REF!</v>
      </c>
      <c r="Z24" s="81" t="e">
        <f>IF(AND(C24&lt;&gt;" ",A25&lt;&gt;" ",C25&lt;&gt;" "),SUM($X$21:$X24)-SUM($Z$20:$Z23),IF(AND(C24&lt;&gt;" ",A25=" ",C25=" "),SUM($X$21:$X24)-SUM($Z$20:$Z23),IF(AND(C24=" ",C25=" ",A25=" ",C23&lt;&gt;" "),SUM($X$21:$X23)," ")))</f>
        <v>#REF!</v>
      </c>
      <c r="AE24" s="11" t="e">
        <f t="shared" si="8"/>
        <v>#REF!</v>
      </c>
    </row>
    <row r="25" spans="1:31" ht="60" customHeight="1">
      <c r="A25" s="40" t="str">
        <f>IFERROR(IF(VLOOKUP($C24,#REF!,9,0)=VLOOKUP($C25,#REF!,9,0)," ",VLOOKUP($C25,#REF!,9,0))," ")</f>
        <v xml:space="preserve"> </v>
      </c>
      <c r="B25" s="59" t="e">
        <f>IF(C25=" "," ",IFERROR(VLOOKUP($C25,#REF!,9,0)," "))</f>
        <v>#REF!</v>
      </c>
      <c r="C25" s="41" t="e">
        <f>#REF!</f>
        <v>#REF!</v>
      </c>
      <c r="D25" s="41" t="str">
        <f>IFERROR(VLOOKUP($C25,#REF!,2,0)," ")</f>
        <v xml:space="preserve"> </v>
      </c>
      <c r="E25" s="42" t="str">
        <f>IFERROR(VLOOKUP($C25,#REF!,5+VLOOKUP($C25,#REF!,7,0),0)," ")</f>
        <v xml:space="preserve"> </v>
      </c>
      <c r="F25" s="15"/>
      <c r="G25" s="43" t="str">
        <f>IFERROR(VLOOKUP($C25,#REF!,14,0)," ")</f>
        <v xml:space="preserve"> </v>
      </c>
      <c r="H25" s="43" t="str">
        <f>IFERROR(VLOOKUP($C25,#REF!,15+VLOOKUP('Customer Name'!$B$3,'Customer Name'!$B$6:$H$99,7,0),0)," ")</f>
        <v xml:space="preserve"> </v>
      </c>
      <c r="I25" s="28" t="str">
        <f t="shared" si="6"/>
        <v xml:space="preserve"> </v>
      </c>
      <c r="J25" s="66">
        <f>IFERROR(SUMIFS(#REF!,#REF!,$AE25,#REF!,1),0)</f>
        <v>0</v>
      </c>
      <c r="K25" s="66">
        <f>IFERROR(SUMIFS(#REF!,#REF!,$AE25,#REF!,1),0)</f>
        <v>0</v>
      </c>
      <c r="L25" s="66">
        <f>IFERROR(SUMIFS(#REF!,#REF!,$AE25,#REF!,1),0)</f>
        <v>0</v>
      </c>
      <c r="M25" s="66">
        <f>IFERROR(SUMIFS(#REF!,#REF!,$AE25,#REF!,1),0)</f>
        <v>0</v>
      </c>
      <c r="N25" s="66">
        <f>IFERROR(SUMIFS(#REF!,#REF!,$AE25,#REF!,1),0)</f>
        <v>0</v>
      </c>
      <c r="O25" s="66">
        <f>IFERROR(SUMIFS(#REF!,#REF!,$AE25,#REF!,1),0)</f>
        <v>0</v>
      </c>
      <c r="P25" s="66">
        <f>IFERROR(SUMIFS(#REF!,#REF!,$AE25,#REF!,1),0)</f>
        <v>0</v>
      </c>
      <c r="Q25" s="66">
        <f>IFERROR(SUMIFS(#REF!,#REF!,$AE25,#REF!,1),0)</f>
        <v>0</v>
      </c>
      <c r="R25" s="66">
        <f>IFERROR(SUMIFS(#REF!,#REF!,$AE25,#REF!,1),0)</f>
        <v>0</v>
      </c>
      <c r="S25" s="66">
        <f>IFERROR(SUMIFS(#REF!,#REF!,$AE25,#REF!,1),0)</f>
        <v>0</v>
      </c>
      <c r="T25" s="66">
        <f>IFERROR(SUMIFS(#REF!,#REF!,$AE25,#REF!,1),0)</f>
        <v>0</v>
      </c>
      <c r="U25" s="66">
        <f>IFERROR(SUMIFS(#REF!,#REF!,$AE25,#REF!,1),0)</f>
        <v>0</v>
      </c>
      <c r="V25" s="67">
        <f t="shared" si="9"/>
        <v>0</v>
      </c>
      <c r="W25" s="78" t="str">
        <f>IFERROR(IF(VLOOKUP(#REF!,'Customer Name'!$B$6:$E$99,4,0)=1,VLOOKUP($C25,#REF!,HLOOKUP(#REF!,#REF!,2,0),0)," ")," ")</f>
        <v xml:space="preserve"> </v>
      </c>
      <c r="X25" s="79" t="e">
        <f t="shared" si="7"/>
        <v>#REF!</v>
      </c>
      <c r="Y25" s="80" t="e">
        <f>IF(AND(C25&lt;&gt;" ",A26&lt;&gt;" ",C26&lt;&gt;" "),SUM($V$21:$V25)-SUM($Y$20:$Y24),IF(AND(C25&lt;&gt;" ",A26=" ",C26=" "),SUM($V$21:$V25)-SUM($Y$20:$Y24),IF(AND(C25=" ",C26=" ",A26=" ",C24&lt;&gt;" "),SUM($V$21:$V24)," ")))</f>
        <v>#REF!</v>
      </c>
      <c r="Z25" s="81" t="e">
        <f>IF(AND(C25&lt;&gt;" ",A26&lt;&gt;" ",C26&lt;&gt;" "),SUM($X$21:$X25)-SUM($Z$20:$Z24),IF(AND(C25&lt;&gt;" ",A26=" ",C26=" "),SUM($X$21:$X25)-SUM($Z$20:$Z24),IF(AND(C25=" ",C26=" ",A26=" ",C24&lt;&gt;" "),SUM($X$21:$X24)," ")))</f>
        <v>#REF!</v>
      </c>
      <c r="AE25" s="11" t="e">
        <f t="shared" si="8"/>
        <v>#REF!</v>
      </c>
    </row>
    <row r="26" spans="1:31" ht="60" customHeight="1">
      <c r="A26" s="40" t="str">
        <f>IFERROR(IF(VLOOKUP($C25,#REF!,9,0)=VLOOKUP($C26,#REF!,9,0)," ",VLOOKUP($C26,#REF!,9,0))," ")</f>
        <v xml:space="preserve"> </v>
      </c>
      <c r="B26" s="59" t="e">
        <f>IF(C26=" "," ",IFERROR(VLOOKUP($C26,#REF!,9,0)," "))</f>
        <v>#REF!</v>
      </c>
      <c r="C26" s="41" t="e">
        <f>#REF!</f>
        <v>#REF!</v>
      </c>
      <c r="D26" s="41" t="str">
        <f>IFERROR(VLOOKUP($C26,#REF!,2,0)," ")</f>
        <v xml:space="preserve"> </v>
      </c>
      <c r="E26" s="42" t="str">
        <f>IFERROR(VLOOKUP($C26,#REF!,5+VLOOKUP($C26,#REF!,7,0),0)," ")</f>
        <v xml:space="preserve"> </v>
      </c>
      <c r="F26" s="15"/>
      <c r="G26" s="43" t="str">
        <f>IFERROR(VLOOKUP($C26,#REF!,14,0)," ")</f>
        <v xml:space="preserve"> </v>
      </c>
      <c r="H26" s="43" t="str">
        <f>IFERROR(VLOOKUP($C26,#REF!,15+VLOOKUP('Customer Name'!$B$3,'Customer Name'!$B$6:$H$99,7,0),0)," ")</f>
        <v xml:space="preserve"> </v>
      </c>
      <c r="I26" s="28" t="str">
        <f t="shared" si="6"/>
        <v xml:space="preserve"> </v>
      </c>
      <c r="J26" s="66">
        <f>IFERROR(SUMIFS(#REF!,#REF!,$AE26,#REF!,1),0)</f>
        <v>0</v>
      </c>
      <c r="K26" s="66">
        <f>IFERROR(SUMIFS(#REF!,#REF!,$AE26,#REF!,1),0)</f>
        <v>0</v>
      </c>
      <c r="L26" s="66">
        <f>IFERROR(SUMIFS(#REF!,#REF!,$AE26,#REF!,1),0)</f>
        <v>0</v>
      </c>
      <c r="M26" s="66">
        <f>IFERROR(SUMIFS(#REF!,#REF!,$AE26,#REF!,1),0)</f>
        <v>0</v>
      </c>
      <c r="N26" s="66">
        <f>IFERROR(SUMIFS(#REF!,#REF!,$AE26,#REF!,1),0)</f>
        <v>0</v>
      </c>
      <c r="O26" s="66">
        <f>IFERROR(SUMIFS(#REF!,#REF!,$AE26,#REF!,1),0)</f>
        <v>0</v>
      </c>
      <c r="P26" s="66">
        <f>IFERROR(SUMIFS(#REF!,#REF!,$AE26,#REF!,1),0)</f>
        <v>0</v>
      </c>
      <c r="Q26" s="66">
        <f>IFERROR(SUMIFS(#REF!,#REF!,$AE26,#REF!,1),0)</f>
        <v>0</v>
      </c>
      <c r="R26" s="66">
        <f>IFERROR(SUMIFS(#REF!,#REF!,$AE26,#REF!,1),0)</f>
        <v>0</v>
      </c>
      <c r="S26" s="66">
        <f>IFERROR(SUMIFS(#REF!,#REF!,$AE26,#REF!,1),0)</f>
        <v>0</v>
      </c>
      <c r="T26" s="66">
        <f>IFERROR(SUMIFS(#REF!,#REF!,$AE26,#REF!,1),0)</f>
        <v>0</v>
      </c>
      <c r="U26" s="66">
        <f>IFERROR(SUMIFS(#REF!,#REF!,$AE26,#REF!,1),0)</f>
        <v>0</v>
      </c>
      <c r="V26" s="67">
        <f t="shared" si="9"/>
        <v>0</v>
      </c>
      <c r="W26" s="78" t="str">
        <f>IFERROR(IF(VLOOKUP(#REF!,'Customer Name'!$B$6:$E$99,4,0)=1,VLOOKUP($C26,#REF!,HLOOKUP(#REF!,#REF!,2,0),0)," ")," ")</f>
        <v xml:space="preserve"> </v>
      </c>
      <c r="X26" s="79" t="e">
        <f t="shared" si="7"/>
        <v>#REF!</v>
      </c>
      <c r="Y26" s="80" t="e">
        <f>IF(AND(C26&lt;&gt;" ",A27&lt;&gt;" ",C27&lt;&gt;" "),SUM($V$21:$V26)-SUM($Y$20:$Y25),IF(AND(C26&lt;&gt;" ",A27=" ",C27=" "),SUM($V$21:$V26)-SUM($Y$20:$Y25),IF(AND(C26=" ",C27=" ",A27=" ",C25&lt;&gt;" "),SUM($V$21:$V25)," ")))</f>
        <v>#REF!</v>
      </c>
      <c r="Z26" s="81" t="e">
        <f>IF(AND(C26&lt;&gt;" ",A27&lt;&gt;" ",C27&lt;&gt;" "),SUM($X$21:$X26)-SUM($Z$20:$Z25),IF(AND(C26&lt;&gt;" ",A27=" ",C27=" "),SUM($X$21:$X26)-SUM($Z$20:$Z25),IF(AND(C26=" ",C27=" ",A27=" ",C25&lt;&gt;" "),SUM($X$21:$X25)," ")))</f>
        <v>#REF!</v>
      </c>
      <c r="AA26" s="27"/>
      <c r="AE26" s="11" t="e">
        <f t="shared" si="8"/>
        <v>#REF!</v>
      </c>
    </row>
    <row r="27" spans="1:31" ht="60" customHeight="1">
      <c r="A27" s="40" t="str">
        <f>IFERROR(IF(VLOOKUP($C26,#REF!,9,0)=VLOOKUP($C27,#REF!,9,0)," ",VLOOKUP($C27,#REF!,9,0))," ")</f>
        <v xml:space="preserve"> </v>
      </c>
      <c r="B27" s="59" t="e">
        <f>IF(C27=" "," ",IFERROR(VLOOKUP($C27,#REF!,9,0)," "))</f>
        <v>#REF!</v>
      </c>
      <c r="C27" s="41" t="e">
        <f>#REF!</f>
        <v>#REF!</v>
      </c>
      <c r="D27" s="41" t="str">
        <f>IFERROR(VLOOKUP($C27,#REF!,2,0)," ")</f>
        <v xml:space="preserve"> </v>
      </c>
      <c r="E27" s="42" t="str">
        <f>IFERROR(VLOOKUP($C27,#REF!,5+VLOOKUP($C27,#REF!,7,0),0)," ")</f>
        <v xml:space="preserve"> </v>
      </c>
      <c r="F27" s="15"/>
      <c r="G27" s="43" t="str">
        <f>IFERROR(VLOOKUP($C27,#REF!,14,0)," ")</f>
        <v xml:space="preserve"> </v>
      </c>
      <c r="H27" s="43" t="str">
        <f>IFERROR(VLOOKUP($C27,#REF!,15+VLOOKUP('Customer Name'!$B$3,'Customer Name'!$B$6:$H$99,7,0),0)," ")</f>
        <v xml:space="preserve"> </v>
      </c>
      <c r="I27" s="28" t="str">
        <f t="shared" si="6"/>
        <v xml:space="preserve"> </v>
      </c>
      <c r="J27" s="66">
        <f>IFERROR(SUMIFS(#REF!,#REF!,$AE27,#REF!,1),0)</f>
        <v>0</v>
      </c>
      <c r="K27" s="66">
        <f>IFERROR(SUMIFS(#REF!,#REF!,$AE27,#REF!,1),0)</f>
        <v>0</v>
      </c>
      <c r="L27" s="66">
        <f>IFERROR(SUMIFS(#REF!,#REF!,$AE27,#REF!,1),0)</f>
        <v>0</v>
      </c>
      <c r="M27" s="66">
        <f>IFERROR(SUMIFS(#REF!,#REF!,$AE27,#REF!,1),0)</f>
        <v>0</v>
      </c>
      <c r="N27" s="66">
        <f>IFERROR(SUMIFS(#REF!,#REF!,$AE27,#REF!,1),0)</f>
        <v>0</v>
      </c>
      <c r="O27" s="66">
        <f>IFERROR(SUMIFS(#REF!,#REF!,$AE27,#REF!,1),0)</f>
        <v>0</v>
      </c>
      <c r="P27" s="66">
        <f>IFERROR(SUMIFS(#REF!,#REF!,$AE27,#REF!,1),0)</f>
        <v>0</v>
      </c>
      <c r="Q27" s="66">
        <f>IFERROR(SUMIFS(#REF!,#REF!,$AE27,#REF!,1),0)</f>
        <v>0</v>
      </c>
      <c r="R27" s="66">
        <f>IFERROR(SUMIFS(#REF!,#REF!,$AE27,#REF!,1),0)</f>
        <v>0</v>
      </c>
      <c r="S27" s="66">
        <f>IFERROR(SUMIFS(#REF!,#REF!,$AE27,#REF!,1),0)</f>
        <v>0</v>
      </c>
      <c r="T27" s="66">
        <f>IFERROR(SUMIFS(#REF!,#REF!,$AE27,#REF!,1),0)</f>
        <v>0</v>
      </c>
      <c r="U27" s="66">
        <f>IFERROR(SUMIFS(#REF!,#REF!,$AE27,#REF!,1),0)</f>
        <v>0</v>
      </c>
      <c r="V27" s="67">
        <f t="shared" si="9"/>
        <v>0</v>
      </c>
      <c r="W27" s="78" t="str">
        <f>IFERROR(IF(VLOOKUP(#REF!,'Customer Name'!$B$6:$E$99,4,0)=1,VLOOKUP($C27,#REF!,HLOOKUP(#REF!,#REF!,2,0),0)," ")," ")</f>
        <v xml:space="preserve"> </v>
      </c>
      <c r="X27" s="79" t="e">
        <f t="shared" si="7"/>
        <v>#REF!</v>
      </c>
      <c r="Y27" s="80" t="e">
        <f>IF(AND(C27&lt;&gt;" ",A28&lt;&gt;" ",C28&lt;&gt;" "),SUM($V$21:$V27)-SUM($Y$20:$Y26),IF(AND(C27&lt;&gt;" ",A28=" ",C28=" "),SUM($V$21:$V27)-SUM($Y$20:$Y26),IF(AND(C27=" ",C28=" ",A28=" ",C26&lt;&gt;" "),SUM($V$21:$V26)," ")))</f>
        <v>#REF!</v>
      </c>
      <c r="Z27" s="81" t="e">
        <f>IF(AND(C27&lt;&gt;" ",A28&lt;&gt;" ",C28&lt;&gt;" "),SUM($X$21:$X27)-SUM($Z$20:$Z26),IF(AND(C27&lt;&gt;" ",A28=" ",C28=" "),SUM($X$21:$X27)-SUM($Z$20:$Z26),IF(AND(C27=" ",C28=" ",A28=" ",C26&lt;&gt;" "),SUM($X$21:$X26)," ")))</f>
        <v>#REF!</v>
      </c>
      <c r="AA27" s="27"/>
      <c r="AE27" s="11" t="e">
        <f t="shared" si="8"/>
        <v>#REF!</v>
      </c>
    </row>
    <row r="28" spans="1:31" ht="60" customHeight="1">
      <c r="A28" s="40" t="str">
        <f>IFERROR(IF(VLOOKUP($C27,#REF!,9,0)=VLOOKUP($C28,#REF!,9,0)," ",VLOOKUP($C28,#REF!,9,0))," ")</f>
        <v xml:space="preserve"> </v>
      </c>
      <c r="B28" s="59" t="e">
        <f>IF(C28=" "," ",IFERROR(VLOOKUP($C28,#REF!,9,0)," "))</f>
        <v>#REF!</v>
      </c>
      <c r="C28" s="41" t="e">
        <f>#REF!</f>
        <v>#REF!</v>
      </c>
      <c r="D28" s="41" t="str">
        <f>IFERROR(VLOOKUP($C28,#REF!,2,0)," ")</f>
        <v xml:space="preserve"> </v>
      </c>
      <c r="E28" s="42" t="str">
        <f>IFERROR(VLOOKUP($C28,#REF!,5+VLOOKUP($C28,#REF!,7,0),0)," ")</f>
        <v xml:space="preserve"> </v>
      </c>
      <c r="F28" s="15"/>
      <c r="G28" s="43" t="str">
        <f>IFERROR(VLOOKUP($C28,#REF!,14,0)," ")</f>
        <v xml:space="preserve"> </v>
      </c>
      <c r="H28" s="43" t="str">
        <f>IFERROR(VLOOKUP($C28,#REF!,15+VLOOKUP('Customer Name'!$B$3,'Customer Name'!$B$6:$H$99,7,0),0)," ")</f>
        <v xml:space="preserve"> </v>
      </c>
      <c r="I28" s="28" t="str">
        <f t="shared" si="6"/>
        <v xml:space="preserve"> </v>
      </c>
      <c r="J28" s="66">
        <f>IFERROR(SUMIFS(#REF!,#REF!,$AE28,#REF!,1),0)</f>
        <v>0</v>
      </c>
      <c r="K28" s="66">
        <f>IFERROR(SUMIFS(#REF!,#REF!,$AE28,#REF!,1),0)</f>
        <v>0</v>
      </c>
      <c r="L28" s="66">
        <f>IFERROR(SUMIFS(#REF!,#REF!,$AE28,#REF!,1),0)</f>
        <v>0</v>
      </c>
      <c r="M28" s="66">
        <f>IFERROR(SUMIFS(#REF!,#REF!,$AE28,#REF!,1),0)</f>
        <v>0</v>
      </c>
      <c r="N28" s="66">
        <f>IFERROR(SUMIFS(#REF!,#REF!,$AE28,#REF!,1),0)</f>
        <v>0</v>
      </c>
      <c r="O28" s="66">
        <f>IFERROR(SUMIFS(#REF!,#REF!,$AE28,#REF!,1),0)</f>
        <v>0</v>
      </c>
      <c r="P28" s="66">
        <f>IFERROR(SUMIFS(#REF!,#REF!,$AE28,#REF!,1),0)</f>
        <v>0</v>
      </c>
      <c r="Q28" s="66">
        <f>IFERROR(SUMIFS(#REF!,#REF!,$AE28,#REF!,1),0)</f>
        <v>0</v>
      </c>
      <c r="R28" s="66">
        <f>IFERROR(SUMIFS(#REF!,#REF!,$AE28,#REF!,1),0)</f>
        <v>0</v>
      </c>
      <c r="S28" s="66">
        <f>IFERROR(SUMIFS(#REF!,#REF!,$AE28,#REF!,1),0)</f>
        <v>0</v>
      </c>
      <c r="T28" s="66">
        <f>IFERROR(SUMIFS(#REF!,#REF!,$AE28,#REF!,1),0)</f>
        <v>0</v>
      </c>
      <c r="U28" s="66">
        <f>IFERROR(SUMIFS(#REF!,#REF!,$AE28,#REF!,1),0)</f>
        <v>0</v>
      </c>
      <c r="V28" s="67">
        <f t="shared" si="9"/>
        <v>0</v>
      </c>
      <c r="W28" s="78" t="str">
        <f>IFERROR(IF(VLOOKUP(#REF!,'Customer Name'!$B$6:$E$99,4,0)=1,VLOOKUP($C28,#REF!,HLOOKUP(#REF!,#REF!,2,0),0)," ")," ")</f>
        <v xml:space="preserve"> </v>
      </c>
      <c r="X28" s="79" t="e">
        <f t="shared" si="7"/>
        <v>#REF!</v>
      </c>
      <c r="Y28" s="80" t="e">
        <f>IF(AND(C28&lt;&gt;" ",A29&lt;&gt;" ",C29&lt;&gt;" "),SUM($V$21:$V28)-SUM($Y$20:$Y27),IF(AND(C28&lt;&gt;" ",A29=" ",C29=" "),SUM($V$21:$V28)-SUM($Y$20:$Y27),IF(AND(C28=" ",C29=" ",A29=" ",C27&lt;&gt;" "),SUM($V$21:$V27)," ")))</f>
        <v>#REF!</v>
      </c>
      <c r="Z28" s="81" t="e">
        <f>IF(AND(C28&lt;&gt;" ",A29&lt;&gt;" ",C29&lt;&gt;" "),SUM($X$21:$X28)-SUM($Z$20:$Z27),IF(AND(C28&lt;&gt;" ",A29=" ",C29=" "),SUM($X$21:$X28)-SUM($Z$20:$Z27),IF(AND(C28=" ",C29=" ",A29=" ",C27&lt;&gt;" "),SUM($X$21:$X27)," ")))</f>
        <v>#REF!</v>
      </c>
      <c r="AE28" s="11" t="e">
        <f t="shared" si="8"/>
        <v>#REF!</v>
      </c>
    </row>
    <row r="29" spans="1:31" ht="60" customHeight="1">
      <c r="A29" s="40" t="str">
        <f>IFERROR(IF(VLOOKUP($C28,#REF!,9,0)=VLOOKUP($C29,#REF!,9,0)," ",VLOOKUP($C29,#REF!,9,0))," ")</f>
        <v xml:space="preserve"> </v>
      </c>
      <c r="B29" s="59" t="e">
        <f>IF(C29=" "," ",IFERROR(VLOOKUP($C29,#REF!,9,0)," "))</f>
        <v>#REF!</v>
      </c>
      <c r="C29" s="41" t="e">
        <f>#REF!</f>
        <v>#REF!</v>
      </c>
      <c r="D29" s="41" t="str">
        <f>IFERROR(VLOOKUP($C29,#REF!,2,0)," ")</f>
        <v xml:space="preserve"> </v>
      </c>
      <c r="E29" s="42" t="str">
        <f>IFERROR(VLOOKUP($C29,#REF!,5+VLOOKUP($C29,#REF!,7,0),0)," ")</f>
        <v xml:space="preserve"> </v>
      </c>
      <c r="F29" s="15"/>
      <c r="G29" s="43" t="str">
        <f>IFERROR(VLOOKUP($C29,#REF!,14,0)," ")</f>
        <v xml:space="preserve"> </v>
      </c>
      <c r="H29" s="43" t="str">
        <f>IFERROR(VLOOKUP($C29,#REF!,15+VLOOKUP('Customer Name'!$B$3,'Customer Name'!$B$6:$H$99,7,0),0)," ")</f>
        <v xml:space="preserve"> </v>
      </c>
      <c r="I29" s="28" t="str">
        <f t="shared" si="6"/>
        <v xml:space="preserve"> </v>
      </c>
      <c r="J29" s="66">
        <f>IFERROR(SUMIFS(#REF!,#REF!,$AE29,#REF!,1),0)</f>
        <v>0</v>
      </c>
      <c r="K29" s="66">
        <f>IFERROR(SUMIFS(#REF!,#REF!,$AE29,#REF!,1),0)</f>
        <v>0</v>
      </c>
      <c r="L29" s="66">
        <f>IFERROR(SUMIFS(#REF!,#REF!,$AE29,#REF!,1),0)</f>
        <v>0</v>
      </c>
      <c r="M29" s="66">
        <f>IFERROR(SUMIFS(#REF!,#REF!,$AE29,#REF!,1),0)</f>
        <v>0</v>
      </c>
      <c r="N29" s="66">
        <f>IFERROR(SUMIFS(#REF!,#REF!,$AE29,#REF!,1),0)</f>
        <v>0</v>
      </c>
      <c r="O29" s="66">
        <f>IFERROR(SUMIFS(#REF!,#REF!,$AE29,#REF!,1),0)</f>
        <v>0</v>
      </c>
      <c r="P29" s="66">
        <f>IFERROR(SUMIFS(#REF!,#REF!,$AE29,#REF!,1),0)</f>
        <v>0</v>
      </c>
      <c r="Q29" s="66">
        <f>IFERROR(SUMIFS(#REF!,#REF!,$AE29,#REF!,1),0)</f>
        <v>0</v>
      </c>
      <c r="R29" s="66">
        <f>IFERROR(SUMIFS(#REF!,#REF!,$AE29,#REF!,1),0)</f>
        <v>0</v>
      </c>
      <c r="S29" s="66">
        <f>IFERROR(SUMIFS(#REF!,#REF!,$AE29,#REF!,1),0)</f>
        <v>0</v>
      </c>
      <c r="T29" s="66">
        <f>IFERROR(SUMIFS(#REF!,#REF!,$AE29,#REF!,1),0)</f>
        <v>0</v>
      </c>
      <c r="U29" s="66">
        <f>IFERROR(SUMIFS(#REF!,#REF!,$AE29,#REF!,1),0)</f>
        <v>0</v>
      </c>
      <c r="V29" s="67">
        <f t="shared" si="9"/>
        <v>0</v>
      </c>
      <c r="W29" s="78" t="str">
        <f>IFERROR(IF(VLOOKUP(#REF!,'Customer Name'!$B$6:$E$99,4,0)=1,VLOOKUP($C29,#REF!,HLOOKUP(#REF!,#REF!,2,0),0)," ")," ")</f>
        <v xml:space="preserve"> </v>
      </c>
      <c r="X29" s="79" t="e">
        <f t="shared" si="7"/>
        <v>#REF!</v>
      </c>
      <c r="Y29" s="80" t="e">
        <f>IF(AND(C29&lt;&gt;" ",A30&lt;&gt;" ",C30&lt;&gt;" "),SUM($V$21:$V29)-SUM($Y$20:$Y28),IF(AND(C29&lt;&gt;" ",A30=" ",C30=" "),SUM($V$21:$V29)-SUM($Y$20:$Y28),IF(AND(C29=" ",C30=" ",A30=" ",C28&lt;&gt;" "),SUM($V$21:$V28)," ")))</f>
        <v>#REF!</v>
      </c>
      <c r="Z29" s="81" t="e">
        <f>IF(AND(C29&lt;&gt;" ",A30&lt;&gt;" ",C30&lt;&gt;" "),SUM($X$21:$X29)-SUM($Z$20:$Z28),IF(AND(C29&lt;&gt;" ",A30=" ",C30=" "),SUM($X$21:$X29)-SUM($Z$20:$Z28),IF(AND(C29=" ",C30=" ",A30=" ",C28&lt;&gt;" "),SUM($X$21:$X28)," ")))</f>
        <v>#REF!</v>
      </c>
      <c r="AE29" s="11" t="e">
        <f t="shared" si="8"/>
        <v>#REF!</v>
      </c>
    </row>
    <row r="30" spans="1:31" ht="60" customHeight="1">
      <c r="A30" s="40" t="str">
        <f>IFERROR(IF(VLOOKUP($C29,#REF!,9,0)=VLOOKUP($C30,#REF!,9,0)," ",VLOOKUP($C30,#REF!,9,0))," ")</f>
        <v xml:space="preserve"> </v>
      </c>
      <c r="B30" s="59" t="e">
        <f>IF(C30=" "," ",IFERROR(VLOOKUP($C30,#REF!,9,0)," "))</f>
        <v>#REF!</v>
      </c>
      <c r="C30" s="41" t="e">
        <f>#REF!</f>
        <v>#REF!</v>
      </c>
      <c r="D30" s="41" t="str">
        <f>IFERROR(VLOOKUP($C30,#REF!,2,0)," ")</f>
        <v xml:space="preserve"> </v>
      </c>
      <c r="E30" s="42" t="str">
        <f>IFERROR(VLOOKUP($C30,#REF!,5+VLOOKUP($C30,#REF!,7,0),0)," ")</f>
        <v xml:space="preserve"> </v>
      </c>
      <c r="F30" s="15"/>
      <c r="G30" s="43" t="str">
        <f>IFERROR(VLOOKUP($C30,#REF!,14,0)," ")</f>
        <v xml:space="preserve"> </v>
      </c>
      <c r="H30" s="43" t="str">
        <f>IFERROR(VLOOKUP($C30,#REF!,15+VLOOKUP('Customer Name'!$B$3,'Customer Name'!$B$6:$H$99,7,0),0)," ")</f>
        <v xml:space="preserve"> </v>
      </c>
      <c r="I30" s="28" t="str">
        <f t="shared" si="6"/>
        <v xml:space="preserve"> </v>
      </c>
      <c r="J30" s="66">
        <f>IFERROR(SUMIFS(#REF!,#REF!,$AE30,#REF!,1),0)</f>
        <v>0</v>
      </c>
      <c r="K30" s="66">
        <f>IFERROR(SUMIFS(#REF!,#REF!,$AE30,#REF!,1),0)</f>
        <v>0</v>
      </c>
      <c r="L30" s="66">
        <f>IFERROR(SUMIFS(#REF!,#REF!,$AE30,#REF!,1),0)</f>
        <v>0</v>
      </c>
      <c r="M30" s="66">
        <f>IFERROR(SUMIFS(#REF!,#REF!,$AE30,#REF!,1),0)</f>
        <v>0</v>
      </c>
      <c r="N30" s="66">
        <f>IFERROR(SUMIFS(#REF!,#REF!,$AE30,#REF!,1),0)</f>
        <v>0</v>
      </c>
      <c r="O30" s="66">
        <f>IFERROR(SUMIFS(#REF!,#REF!,$AE30,#REF!,1),0)</f>
        <v>0</v>
      </c>
      <c r="P30" s="66">
        <f>IFERROR(SUMIFS(#REF!,#REF!,$AE30,#REF!,1),0)</f>
        <v>0</v>
      </c>
      <c r="Q30" s="66">
        <f>IFERROR(SUMIFS(#REF!,#REF!,$AE30,#REF!,1),0)</f>
        <v>0</v>
      </c>
      <c r="R30" s="66">
        <f>IFERROR(SUMIFS(#REF!,#REF!,$AE30,#REF!,1),0)</f>
        <v>0</v>
      </c>
      <c r="S30" s="66">
        <f>IFERROR(SUMIFS(#REF!,#REF!,$AE30,#REF!,1),0)</f>
        <v>0</v>
      </c>
      <c r="T30" s="66">
        <f>IFERROR(SUMIFS(#REF!,#REF!,$AE30,#REF!,1),0)</f>
        <v>0</v>
      </c>
      <c r="U30" s="66">
        <f>IFERROR(SUMIFS(#REF!,#REF!,$AE30,#REF!,1),0)</f>
        <v>0</v>
      </c>
      <c r="V30" s="67">
        <f t="shared" si="9"/>
        <v>0</v>
      </c>
      <c r="W30" s="78" t="str">
        <f>IFERROR(IF(VLOOKUP(#REF!,'Customer Name'!$B$6:$E$99,4,0)=1,VLOOKUP($C30,#REF!,HLOOKUP(#REF!,#REF!,2,0),0)," ")," ")</f>
        <v xml:space="preserve"> </v>
      </c>
      <c r="X30" s="79" t="e">
        <f t="shared" si="7"/>
        <v>#REF!</v>
      </c>
      <c r="Y30" s="80" t="e">
        <f>IF(AND(C30&lt;&gt;" ",A31&lt;&gt;" ",C31&lt;&gt;" "),SUM($V$21:$V30)-SUM($Y$20:$Y29),IF(AND(C30&lt;&gt;" ",A31=" ",C31=" "),SUM($V$21:$V30)-SUM($Y$20:$Y29),IF(AND(C30=" ",C31=" ",A31=" ",C29&lt;&gt;" "),SUM($V$21:$V29)," ")))</f>
        <v>#REF!</v>
      </c>
      <c r="Z30" s="81" t="e">
        <f>IF(AND(C30&lt;&gt;" ",A31&lt;&gt;" ",C31&lt;&gt;" "),SUM($X$21:$X30)-SUM($Z$20:$Z29),IF(AND(C30&lt;&gt;" ",A31=" ",C31=" "),SUM($X$21:$X30)-SUM($Z$20:$Z29),IF(AND(C30=" ",C31=" ",A31=" ",C29&lt;&gt;" "),SUM($X$21:$X29)," ")))</f>
        <v>#REF!</v>
      </c>
      <c r="AE30" s="11" t="e">
        <f t="shared" si="8"/>
        <v>#REF!</v>
      </c>
    </row>
    <row r="31" spans="1:31" ht="60" customHeight="1">
      <c r="A31" s="40" t="str">
        <f>IFERROR(IF(VLOOKUP($C30,#REF!,9,0)=VLOOKUP($C31,#REF!,9,0)," ",VLOOKUP($C31,#REF!,9,0))," ")</f>
        <v xml:space="preserve"> </v>
      </c>
      <c r="B31" s="59" t="e">
        <f>IF(C31=" "," ",IFERROR(VLOOKUP($C31,#REF!,9,0)," "))</f>
        <v>#REF!</v>
      </c>
      <c r="C31" s="41" t="e">
        <f>#REF!</f>
        <v>#REF!</v>
      </c>
      <c r="D31" s="41" t="str">
        <f>IFERROR(VLOOKUP($C31,#REF!,2,0)," ")</f>
        <v xml:space="preserve"> </v>
      </c>
      <c r="E31" s="42" t="str">
        <f>IFERROR(VLOOKUP($C31,#REF!,5+VLOOKUP($C31,#REF!,7,0),0)," ")</f>
        <v xml:space="preserve"> </v>
      </c>
      <c r="F31" s="15"/>
      <c r="G31" s="43" t="str">
        <f>IFERROR(VLOOKUP($C31,#REF!,14,0)," ")</f>
        <v xml:space="preserve"> </v>
      </c>
      <c r="H31" s="43" t="str">
        <f>IFERROR(VLOOKUP($C31,#REF!,15+VLOOKUP('Customer Name'!$B$3,'Customer Name'!$B$6:$H$99,7,0),0)," ")</f>
        <v xml:space="preserve"> </v>
      </c>
      <c r="I31" s="28" t="str">
        <f t="shared" si="6"/>
        <v xml:space="preserve"> </v>
      </c>
      <c r="J31" s="66">
        <f>IFERROR(SUMIFS(#REF!,#REF!,$AE31,#REF!,1),0)</f>
        <v>0</v>
      </c>
      <c r="K31" s="66">
        <f>IFERROR(SUMIFS(#REF!,#REF!,$AE31,#REF!,1),0)</f>
        <v>0</v>
      </c>
      <c r="L31" s="66">
        <f>IFERROR(SUMIFS(#REF!,#REF!,$AE31,#REF!,1),0)</f>
        <v>0</v>
      </c>
      <c r="M31" s="66">
        <f>IFERROR(SUMIFS(#REF!,#REF!,$AE31,#REF!,1),0)</f>
        <v>0</v>
      </c>
      <c r="N31" s="66">
        <f>IFERROR(SUMIFS(#REF!,#REF!,$AE31,#REF!,1),0)</f>
        <v>0</v>
      </c>
      <c r="O31" s="66">
        <f>IFERROR(SUMIFS(#REF!,#REF!,$AE31,#REF!,1),0)</f>
        <v>0</v>
      </c>
      <c r="P31" s="66">
        <f>IFERROR(SUMIFS(#REF!,#REF!,$AE31,#REF!,1),0)</f>
        <v>0</v>
      </c>
      <c r="Q31" s="66">
        <f>IFERROR(SUMIFS(#REF!,#REF!,$AE31,#REF!,1),0)</f>
        <v>0</v>
      </c>
      <c r="R31" s="66">
        <f>IFERROR(SUMIFS(#REF!,#REF!,$AE31,#REF!,1),0)</f>
        <v>0</v>
      </c>
      <c r="S31" s="66">
        <f>IFERROR(SUMIFS(#REF!,#REF!,$AE31,#REF!,1),0)</f>
        <v>0</v>
      </c>
      <c r="T31" s="66">
        <f>IFERROR(SUMIFS(#REF!,#REF!,$AE31,#REF!,1),0)</f>
        <v>0</v>
      </c>
      <c r="U31" s="66">
        <f>IFERROR(SUMIFS(#REF!,#REF!,$AE31,#REF!,1),0)</f>
        <v>0</v>
      </c>
      <c r="V31" s="67">
        <f t="shared" si="9"/>
        <v>0</v>
      </c>
      <c r="W31" s="78" t="str">
        <f>IFERROR(IF(VLOOKUP(#REF!,'Customer Name'!$B$6:$E$99,4,0)=1,VLOOKUP($C31,#REF!,HLOOKUP(#REF!,#REF!,2,0),0)," ")," ")</f>
        <v xml:space="preserve"> </v>
      </c>
      <c r="X31" s="79" t="e">
        <f t="shared" si="7"/>
        <v>#REF!</v>
      </c>
      <c r="Y31" s="80" t="e">
        <f>IF(AND(C31&lt;&gt;" ",A32&lt;&gt;" ",C32&lt;&gt;" "),SUM($V$21:$V31)-SUM($Y$20:$Y30),IF(AND(C31&lt;&gt;" ",A32=" ",C32=" "),SUM($V$21:$V31)-SUM($Y$20:$Y30),IF(AND(C31=" ",C32=" ",A32=" ",C30&lt;&gt;" "),SUM($V$21:$V30)," ")))</f>
        <v>#REF!</v>
      </c>
      <c r="Z31" s="81" t="e">
        <f>IF(AND(C31&lt;&gt;" ",A32&lt;&gt;" ",C32&lt;&gt;" "),SUM($X$21:$X31)-SUM($Z$20:$Z30),IF(AND(C31&lt;&gt;" ",A32=" ",C32=" "),SUM($X$21:$X31)-SUM($Z$20:$Z30),IF(AND(C31=" ",C32=" ",A32=" ",C30&lt;&gt;" "),SUM($X$21:$X30)," ")))</f>
        <v>#REF!</v>
      </c>
      <c r="AE31" s="11" t="e">
        <f t="shared" si="8"/>
        <v>#REF!</v>
      </c>
    </row>
    <row r="32" spans="1:31" ht="60" customHeight="1">
      <c r="A32" s="40" t="str">
        <f>IFERROR(IF(VLOOKUP($C31,#REF!,9,0)=VLOOKUP($C32,#REF!,9,0)," ",VLOOKUP($C32,#REF!,9,0))," ")</f>
        <v xml:space="preserve"> </v>
      </c>
      <c r="B32" s="59" t="e">
        <f>IF(C32=" "," ",IFERROR(VLOOKUP($C32,#REF!,9,0)," "))</f>
        <v>#REF!</v>
      </c>
      <c r="C32" s="41" t="e">
        <f>#REF!</f>
        <v>#REF!</v>
      </c>
      <c r="D32" s="41" t="str">
        <f>IFERROR(VLOOKUP($C32,#REF!,2,0)," ")</f>
        <v xml:space="preserve"> </v>
      </c>
      <c r="E32" s="42" t="str">
        <f>IFERROR(VLOOKUP($C32,#REF!,5+VLOOKUP($C32,#REF!,7,0),0)," ")</f>
        <v xml:space="preserve"> </v>
      </c>
      <c r="F32" s="15"/>
      <c r="G32" s="43" t="str">
        <f>IFERROR(VLOOKUP($C32,#REF!,14,0)," ")</f>
        <v xml:space="preserve"> </v>
      </c>
      <c r="H32" s="43" t="str">
        <f>IFERROR(VLOOKUP($C32,#REF!,15+VLOOKUP('Customer Name'!$B$3,'Customer Name'!$B$6:$H$99,7,0),0)," ")</f>
        <v xml:space="preserve"> </v>
      </c>
      <c r="I32" s="28" t="str">
        <f t="shared" si="6"/>
        <v xml:space="preserve"> </v>
      </c>
      <c r="J32" s="66">
        <f>IFERROR(SUMIFS(#REF!,#REF!,$AE32,#REF!,1),0)</f>
        <v>0</v>
      </c>
      <c r="K32" s="66">
        <f>IFERROR(SUMIFS(#REF!,#REF!,$AE32,#REF!,1),0)</f>
        <v>0</v>
      </c>
      <c r="L32" s="66">
        <f>IFERROR(SUMIFS(#REF!,#REF!,$AE32,#REF!,1),0)</f>
        <v>0</v>
      </c>
      <c r="M32" s="66">
        <f>IFERROR(SUMIFS(#REF!,#REF!,$AE32,#REF!,1),0)</f>
        <v>0</v>
      </c>
      <c r="N32" s="66">
        <f>IFERROR(SUMIFS(#REF!,#REF!,$AE32,#REF!,1),0)</f>
        <v>0</v>
      </c>
      <c r="O32" s="66">
        <f>IFERROR(SUMIFS(#REF!,#REF!,$AE32,#REF!,1),0)</f>
        <v>0</v>
      </c>
      <c r="P32" s="66">
        <f>IFERROR(SUMIFS(#REF!,#REF!,$AE32,#REF!,1),0)</f>
        <v>0</v>
      </c>
      <c r="Q32" s="66">
        <f>IFERROR(SUMIFS(#REF!,#REF!,$AE32,#REF!,1),0)</f>
        <v>0</v>
      </c>
      <c r="R32" s="66">
        <f>IFERROR(SUMIFS(#REF!,#REF!,$AE32,#REF!,1),0)</f>
        <v>0</v>
      </c>
      <c r="S32" s="66">
        <f>IFERROR(SUMIFS(#REF!,#REF!,$AE32,#REF!,1),0)</f>
        <v>0</v>
      </c>
      <c r="T32" s="66">
        <f>IFERROR(SUMIFS(#REF!,#REF!,$AE32,#REF!,1),0)</f>
        <v>0</v>
      </c>
      <c r="U32" s="66">
        <f>IFERROR(SUMIFS(#REF!,#REF!,$AE32,#REF!,1),0)</f>
        <v>0</v>
      </c>
      <c r="V32" s="67">
        <f t="shared" si="9"/>
        <v>0</v>
      </c>
      <c r="W32" s="78" t="str">
        <f>IFERROR(IF(VLOOKUP(#REF!,'Customer Name'!$B$6:$E$99,4,0)=1,VLOOKUP($C32,#REF!,HLOOKUP(#REF!,#REF!,2,0),0)," ")," ")</f>
        <v xml:space="preserve"> </v>
      </c>
      <c r="X32" s="79" t="e">
        <f t="shared" si="7"/>
        <v>#REF!</v>
      </c>
      <c r="Y32" s="80" t="e">
        <f>IF(AND(C32&lt;&gt;" ",A33&lt;&gt;" ",C33&lt;&gt;" "),SUM($V$21:$V32)-SUM($Y$20:$Y31),IF(AND(C32&lt;&gt;" ",A33=" ",C33=" "),SUM($V$21:$V32)-SUM($Y$20:$Y31),IF(AND(C32=" ",C33=" ",A33=" ",C31&lt;&gt;" "),SUM($V$21:$V31)," ")))</f>
        <v>#REF!</v>
      </c>
      <c r="Z32" s="81" t="e">
        <f>IF(AND(C32&lt;&gt;" ",A33&lt;&gt;" ",C33&lt;&gt;" "),SUM($X$21:$X32)-SUM($Z$20:$Z31),IF(AND(C32&lt;&gt;" ",A33=" ",C33=" "),SUM($X$21:$X32)-SUM($Z$20:$Z31),IF(AND(C32=" ",C33=" ",A33=" ",C31&lt;&gt;" "),SUM($X$21:$X31)," ")))</f>
        <v>#REF!</v>
      </c>
      <c r="AE32" s="11" t="e">
        <f t="shared" si="8"/>
        <v>#REF!</v>
      </c>
    </row>
    <row r="33" spans="1:31" ht="60" customHeight="1">
      <c r="A33" s="40" t="str">
        <f>IFERROR(IF(VLOOKUP($C32,#REF!,9,0)=VLOOKUP($C33,#REF!,9,0)," ",VLOOKUP($C33,#REF!,9,0))," ")</f>
        <v xml:space="preserve"> </v>
      </c>
      <c r="B33" s="59" t="e">
        <f>IF(C33=" "," ",IFERROR(VLOOKUP($C33,#REF!,9,0)," "))</f>
        <v>#REF!</v>
      </c>
      <c r="C33" s="41" t="e">
        <f>#REF!</f>
        <v>#REF!</v>
      </c>
      <c r="D33" s="41" t="str">
        <f>IFERROR(VLOOKUP($C33,#REF!,2,0)," ")</f>
        <v xml:space="preserve"> </v>
      </c>
      <c r="E33" s="42" t="str">
        <f>IFERROR(VLOOKUP($C33,#REF!,5+VLOOKUP($C33,#REF!,7,0),0)," ")</f>
        <v xml:space="preserve"> </v>
      </c>
      <c r="F33" s="15"/>
      <c r="G33" s="43" t="str">
        <f>IFERROR(VLOOKUP($C33,#REF!,14,0)," ")</f>
        <v xml:space="preserve"> </v>
      </c>
      <c r="H33" s="43" t="str">
        <f>IFERROR(VLOOKUP($C33,#REF!,15+VLOOKUP('Customer Name'!$B$3,'Customer Name'!$B$6:$H$99,7,0),0)," ")</f>
        <v xml:space="preserve"> </v>
      </c>
      <c r="I33" s="28" t="str">
        <f t="shared" si="6"/>
        <v xml:space="preserve"> </v>
      </c>
      <c r="J33" s="66">
        <f>IFERROR(SUMIFS(#REF!,#REF!,$AE33,#REF!,1),0)</f>
        <v>0</v>
      </c>
      <c r="K33" s="66">
        <f>IFERROR(SUMIFS(#REF!,#REF!,$AE33,#REF!,1),0)</f>
        <v>0</v>
      </c>
      <c r="L33" s="66">
        <f>IFERROR(SUMIFS(#REF!,#REF!,$AE33,#REF!,1),0)</f>
        <v>0</v>
      </c>
      <c r="M33" s="66">
        <f>IFERROR(SUMIFS(#REF!,#REF!,$AE33,#REF!,1),0)</f>
        <v>0</v>
      </c>
      <c r="N33" s="66">
        <f>IFERROR(SUMIFS(#REF!,#REF!,$AE33,#REF!,1),0)</f>
        <v>0</v>
      </c>
      <c r="O33" s="66">
        <f>IFERROR(SUMIFS(#REF!,#REF!,$AE33,#REF!,1),0)</f>
        <v>0</v>
      </c>
      <c r="P33" s="66">
        <f>IFERROR(SUMIFS(#REF!,#REF!,$AE33,#REF!,1),0)</f>
        <v>0</v>
      </c>
      <c r="Q33" s="66">
        <f>IFERROR(SUMIFS(#REF!,#REF!,$AE33,#REF!,1),0)</f>
        <v>0</v>
      </c>
      <c r="R33" s="66">
        <f>IFERROR(SUMIFS(#REF!,#REF!,$AE33,#REF!,1),0)</f>
        <v>0</v>
      </c>
      <c r="S33" s="66">
        <f>IFERROR(SUMIFS(#REF!,#REF!,$AE33,#REF!,1),0)</f>
        <v>0</v>
      </c>
      <c r="T33" s="66">
        <f>IFERROR(SUMIFS(#REF!,#REF!,$AE33,#REF!,1),0)</f>
        <v>0</v>
      </c>
      <c r="U33" s="66">
        <f>IFERROR(SUMIFS(#REF!,#REF!,$AE33,#REF!,1),0)</f>
        <v>0</v>
      </c>
      <c r="V33" s="67">
        <f t="shared" si="9"/>
        <v>0</v>
      </c>
      <c r="W33" s="78" t="str">
        <f>IFERROR(IF(VLOOKUP(#REF!,'Customer Name'!$B$6:$E$99,4,0)=1,VLOOKUP($C33,#REF!,HLOOKUP(#REF!,#REF!,2,0),0)," ")," ")</f>
        <v xml:space="preserve"> </v>
      </c>
      <c r="X33" s="79" t="e">
        <f t="shared" si="7"/>
        <v>#REF!</v>
      </c>
      <c r="Y33" s="80" t="e">
        <f>IF(AND(C33&lt;&gt;" ",A34&lt;&gt;" ",C34&lt;&gt;" "),SUM($V$21:$V33)-SUM($Y$20:$Y32),IF(AND(C33&lt;&gt;" ",A34=" ",C34=" "),SUM($V$21:$V33)-SUM($Y$20:$Y32),IF(AND(C33=" ",C34=" ",A34=" ",C32&lt;&gt;" "),SUM($V$21:$V32)," ")))</f>
        <v>#REF!</v>
      </c>
      <c r="Z33" s="81" t="e">
        <f>IF(AND(C33&lt;&gt;" ",A34&lt;&gt;" ",C34&lt;&gt;" "),SUM($X$21:$X33)-SUM($Z$20:$Z32),IF(AND(C33&lt;&gt;" ",A34=" ",C34=" "),SUM($X$21:$X33)-SUM($Z$20:$Z32),IF(AND(C33=" ",C34=" ",A34=" ",C32&lt;&gt;" "),SUM($X$21:$X32)," ")))</f>
        <v>#REF!</v>
      </c>
      <c r="AE33" s="11" t="e">
        <f t="shared" si="8"/>
        <v>#REF!</v>
      </c>
    </row>
    <row r="34" spans="1:31" ht="60" customHeight="1">
      <c r="A34" s="40" t="str">
        <f>IFERROR(IF(VLOOKUP($C33,#REF!,9,0)=VLOOKUP($C34,#REF!,9,0)," ",VLOOKUP($C34,#REF!,9,0))," ")</f>
        <v xml:space="preserve"> </v>
      </c>
      <c r="B34" s="59" t="e">
        <f>IF(C34=" "," ",IFERROR(VLOOKUP($C34,#REF!,9,0)," "))</f>
        <v>#REF!</v>
      </c>
      <c r="C34" s="41" t="e">
        <f>#REF!</f>
        <v>#REF!</v>
      </c>
      <c r="D34" s="41" t="str">
        <f>IFERROR(VLOOKUP($C34,#REF!,2,0)," ")</f>
        <v xml:space="preserve"> </v>
      </c>
      <c r="E34" s="42" t="str">
        <f>IFERROR(VLOOKUP($C34,#REF!,5+VLOOKUP($C34,#REF!,7,0),0)," ")</f>
        <v xml:space="preserve"> </v>
      </c>
      <c r="F34" s="15"/>
      <c r="G34" s="43" t="str">
        <f>IFERROR(VLOOKUP($C34,#REF!,14,0)," ")</f>
        <v xml:space="preserve"> </v>
      </c>
      <c r="H34" s="43" t="str">
        <f>IFERROR(VLOOKUP($C34,#REF!,15+VLOOKUP('Customer Name'!$B$3,'Customer Name'!$B$6:$H$99,7,0),0)," ")</f>
        <v xml:space="preserve"> </v>
      </c>
      <c r="I34" s="28" t="str">
        <f t="shared" si="6"/>
        <v xml:space="preserve"> </v>
      </c>
      <c r="J34" s="66">
        <f>IFERROR(SUMIFS(#REF!,#REF!,$AE34,#REF!,1),0)</f>
        <v>0</v>
      </c>
      <c r="K34" s="66">
        <f>IFERROR(SUMIFS(#REF!,#REF!,$AE34,#REF!,1),0)</f>
        <v>0</v>
      </c>
      <c r="L34" s="66">
        <f>IFERROR(SUMIFS(#REF!,#REF!,$AE34,#REF!,1),0)</f>
        <v>0</v>
      </c>
      <c r="M34" s="66">
        <f>IFERROR(SUMIFS(#REF!,#REF!,$AE34,#REF!,1),0)</f>
        <v>0</v>
      </c>
      <c r="N34" s="66">
        <f>IFERROR(SUMIFS(#REF!,#REF!,$AE34,#REF!,1),0)</f>
        <v>0</v>
      </c>
      <c r="O34" s="66">
        <f>IFERROR(SUMIFS(#REF!,#REF!,$AE34,#REF!,1),0)</f>
        <v>0</v>
      </c>
      <c r="P34" s="66">
        <f>IFERROR(SUMIFS(#REF!,#REF!,$AE34,#REF!,1),0)</f>
        <v>0</v>
      </c>
      <c r="Q34" s="66">
        <f>IFERROR(SUMIFS(#REF!,#REF!,$AE34,#REF!,1),0)</f>
        <v>0</v>
      </c>
      <c r="R34" s="66">
        <f>IFERROR(SUMIFS(#REF!,#REF!,$AE34,#REF!,1),0)</f>
        <v>0</v>
      </c>
      <c r="S34" s="66">
        <f>IFERROR(SUMIFS(#REF!,#REF!,$AE34,#REF!,1),0)</f>
        <v>0</v>
      </c>
      <c r="T34" s="66">
        <f>IFERROR(SUMIFS(#REF!,#REF!,$AE34,#REF!,1),0)</f>
        <v>0</v>
      </c>
      <c r="U34" s="66">
        <f>IFERROR(SUMIFS(#REF!,#REF!,$AE34,#REF!,1),0)</f>
        <v>0</v>
      </c>
      <c r="V34" s="67">
        <f t="shared" si="9"/>
        <v>0</v>
      </c>
      <c r="W34" s="78" t="str">
        <f>IFERROR(IF(VLOOKUP(#REF!,'Customer Name'!$B$6:$E$99,4,0)=1,VLOOKUP($C34,#REF!,HLOOKUP(#REF!,#REF!,2,0),0)," ")," ")</f>
        <v xml:space="preserve"> </v>
      </c>
      <c r="X34" s="79" t="e">
        <f t="shared" si="7"/>
        <v>#REF!</v>
      </c>
      <c r="Y34" s="80" t="e">
        <f>IF(AND(C34&lt;&gt;" ",A35&lt;&gt;" ",C35&lt;&gt;" "),SUM($V$21:$V34)-SUM($Y$20:$Y33),IF(AND(C34&lt;&gt;" ",A35=" ",C35=" "),SUM($V$21:$V34)-SUM($Y$20:$Y33),IF(AND(C34=" ",C35=" ",A35=" ",C33&lt;&gt;" "),SUM($V$21:$V33)," ")))</f>
        <v>#REF!</v>
      </c>
      <c r="Z34" s="81" t="e">
        <f>IF(AND(C34&lt;&gt;" ",A35&lt;&gt;" ",C35&lt;&gt;" "),SUM($X$21:$X34)-SUM($Z$20:$Z33),IF(AND(C34&lt;&gt;" ",A35=" ",C35=" "),SUM($X$21:$X34)-SUM($Z$20:$Z33),IF(AND(C34=" ",C35=" ",A35=" ",C33&lt;&gt;" "),SUM($X$21:$X33)," ")))</f>
        <v>#REF!</v>
      </c>
      <c r="AE34" s="11" t="e">
        <f t="shared" si="8"/>
        <v>#REF!</v>
      </c>
    </row>
    <row r="35" spans="1:31" ht="60" customHeight="1">
      <c r="A35" s="40" t="str">
        <f>IFERROR(IF(VLOOKUP($C34,#REF!,9,0)=VLOOKUP($C35,#REF!,9,0)," ",VLOOKUP($C35,#REF!,9,0))," ")</f>
        <v xml:space="preserve"> </v>
      </c>
      <c r="B35" s="59" t="e">
        <f>IF(C35=" "," ",IFERROR(VLOOKUP($C35,#REF!,9,0)," "))</f>
        <v>#REF!</v>
      </c>
      <c r="C35" s="41" t="e">
        <f>#REF!</f>
        <v>#REF!</v>
      </c>
      <c r="D35" s="41" t="str">
        <f>IFERROR(VLOOKUP($C35,#REF!,2,0)," ")</f>
        <v xml:space="preserve"> </v>
      </c>
      <c r="E35" s="42" t="str">
        <f>IFERROR(VLOOKUP($C35,#REF!,5+VLOOKUP($C35,#REF!,7,0),0)," ")</f>
        <v xml:space="preserve"> </v>
      </c>
      <c r="F35" s="15"/>
      <c r="G35" s="43" t="str">
        <f>IFERROR(VLOOKUP($C35,#REF!,14,0)," ")</f>
        <v xml:space="preserve"> </v>
      </c>
      <c r="H35" s="43" t="str">
        <f>IFERROR(VLOOKUP($C35,#REF!,15+VLOOKUP('Customer Name'!$B$3,'Customer Name'!$B$6:$H$99,7,0),0)," ")</f>
        <v xml:space="preserve"> </v>
      </c>
      <c r="I35" s="28" t="str">
        <f t="shared" si="6"/>
        <v xml:space="preserve"> </v>
      </c>
      <c r="J35" s="66">
        <f>IFERROR(SUMIFS(#REF!,#REF!,$AE35,#REF!,1),0)</f>
        <v>0</v>
      </c>
      <c r="K35" s="66">
        <f>IFERROR(SUMIFS(#REF!,#REF!,$AE35,#REF!,1),0)</f>
        <v>0</v>
      </c>
      <c r="L35" s="66">
        <f>IFERROR(SUMIFS(#REF!,#REF!,$AE35,#REF!,1),0)</f>
        <v>0</v>
      </c>
      <c r="M35" s="66">
        <f>IFERROR(SUMIFS(#REF!,#REF!,$AE35,#REF!,1),0)</f>
        <v>0</v>
      </c>
      <c r="N35" s="66">
        <f>IFERROR(SUMIFS(#REF!,#REF!,$AE35,#REF!,1),0)</f>
        <v>0</v>
      </c>
      <c r="O35" s="66">
        <f>IFERROR(SUMIFS(#REF!,#REF!,$AE35,#REF!,1),0)</f>
        <v>0</v>
      </c>
      <c r="P35" s="66">
        <f>IFERROR(SUMIFS(#REF!,#REF!,$AE35,#REF!,1),0)</f>
        <v>0</v>
      </c>
      <c r="Q35" s="66">
        <f>IFERROR(SUMIFS(#REF!,#REF!,$AE35,#REF!,1),0)</f>
        <v>0</v>
      </c>
      <c r="R35" s="66">
        <f>IFERROR(SUMIFS(#REF!,#REF!,$AE35,#REF!,1),0)</f>
        <v>0</v>
      </c>
      <c r="S35" s="66">
        <f>IFERROR(SUMIFS(#REF!,#REF!,$AE35,#REF!,1),0)</f>
        <v>0</v>
      </c>
      <c r="T35" s="66">
        <f>IFERROR(SUMIFS(#REF!,#REF!,$AE35,#REF!,1),0)</f>
        <v>0</v>
      </c>
      <c r="U35" s="66">
        <f>IFERROR(SUMIFS(#REF!,#REF!,$AE35,#REF!,1),0)</f>
        <v>0</v>
      </c>
      <c r="V35" s="67">
        <f t="shared" si="9"/>
        <v>0</v>
      </c>
      <c r="W35" s="78" t="str">
        <f>IFERROR(IF(VLOOKUP(#REF!,'Customer Name'!$B$6:$E$99,4,0)=1,VLOOKUP($C35,#REF!,HLOOKUP(#REF!,#REF!,2,0),0)," ")," ")</f>
        <v xml:space="preserve"> </v>
      </c>
      <c r="X35" s="79" t="e">
        <f t="shared" si="7"/>
        <v>#REF!</v>
      </c>
      <c r="Y35" s="80" t="e">
        <f>IF(AND(C35&lt;&gt;" ",A36&lt;&gt;" ",C36&lt;&gt;" "),SUM($V$21:$V35)-SUM($Y$20:$Y34),IF(AND(C35&lt;&gt;" ",A36=" ",C36=" "),SUM($V$21:$V35)-SUM($Y$20:$Y34),IF(AND(C35=" ",C36=" ",A36=" ",C34&lt;&gt;" "),SUM($V$21:$V34)," ")))</f>
        <v>#REF!</v>
      </c>
      <c r="Z35" s="81" t="e">
        <f>IF(AND(C35&lt;&gt;" ",A36&lt;&gt;" ",C36&lt;&gt;" "),SUM($X$21:$X35)-SUM($Z$20:$Z34),IF(AND(C35&lt;&gt;" ",A36=" ",C36=" "),SUM($X$21:$X35)-SUM($Z$20:$Z34),IF(AND(C35=" ",C36=" ",A36=" ",C34&lt;&gt;" "),SUM($X$21:$X34)," ")))</f>
        <v>#REF!</v>
      </c>
      <c r="AE35" s="11" t="e">
        <f t="shared" si="8"/>
        <v>#REF!</v>
      </c>
    </row>
    <row r="36" spans="1:31" ht="60" customHeight="1">
      <c r="A36" s="40" t="str">
        <f>IFERROR(IF(VLOOKUP($C35,#REF!,9,0)=VLOOKUP($C36,#REF!,9,0)," ",VLOOKUP($C36,#REF!,9,0))," ")</f>
        <v xml:space="preserve"> </v>
      </c>
      <c r="B36" s="59" t="e">
        <f>IF(C36=" "," ",IFERROR(VLOOKUP($C36,#REF!,9,0)," "))</f>
        <v>#REF!</v>
      </c>
      <c r="C36" s="41" t="e">
        <f>#REF!</f>
        <v>#REF!</v>
      </c>
      <c r="D36" s="41" t="str">
        <f>IFERROR(VLOOKUP($C36,#REF!,2,0)," ")</f>
        <v xml:space="preserve"> </v>
      </c>
      <c r="E36" s="42" t="str">
        <f>IFERROR(VLOOKUP($C36,#REF!,5+VLOOKUP($C36,#REF!,7,0),0)," ")</f>
        <v xml:space="preserve"> </v>
      </c>
      <c r="F36" s="15"/>
      <c r="G36" s="43" t="str">
        <f>IFERROR(VLOOKUP($C36,#REF!,14,0)," ")</f>
        <v xml:space="preserve"> </v>
      </c>
      <c r="H36" s="43" t="str">
        <f>IFERROR(VLOOKUP($C36,#REF!,15+VLOOKUP('Customer Name'!$B$3,'Customer Name'!$B$6:$H$99,7,0),0)," ")</f>
        <v xml:space="preserve"> </v>
      </c>
      <c r="I36" s="28" t="str">
        <f t="shared" si="6"/>
        <v xml:space="preserve"> </v>
      </c>
      <c r="J36" s="66">
        <f>IFERROR(SUMIFS(#REF!,#REF!,$AE36,#REF!,1),0)</f>
        <v>0</v>
      </c>
      <c r="K36" s="66">
        <f>IFERROR(SUMIFS(#REF!,#REF!,$AE36,#REF!,1),0)</f>
        <v>0</v>
      </c>
      <c r="L36" s="66">
        <f>IFERROR(SUMIFS(#REF!,#REF!,$AE36,#REF!,1),0)</f>
        <v>0</v>
      </c>
      <c r="M36" s="66">
        <f>IFERROR(SUMIFS(#REF!,#REF!,$AE36,#REF!,1),0)</f>
        <v>0</v>
      </c>
      <c r="N36" s="66">
        <f>IFERROR(SUMIFS(#REF!,#REF!,$AE36,#REF!,1),0)</f>
        <v>0</v>
      </c>
      <c r="O36" s="66">
        <f>IFERROR(SUMIFS(#REF!,#REF!,$AE36,#REF!,1),0)</f>
        <v>0</v>
      </c>
      <c r="P36" s="66">
        <f>IFERROR(SUMIFS(#REF!,#REF!,$AE36,#REF!,1),0)</f>
        <v>0</v>
      </c>
      <c r="Q36" s="66">
        <f>IFERROR(SUMIFS(#REF!,#REF!,$AE36,#REF!,1),0)</f>
        <v>0</v>
      </c>
      <c r="R36" s="66">
        <f>IFERROR(SUMIFS(#REF!,#REF!,$AE36,#REF!,1),0)</f>
        <v>0</v>
      </c>
      <c r="S36" s="66">
        <f>IFERROR(SUMIFS(#REF!,#REF!,$AE36,#REF!,1),0)</f>
        <v>0</v>
      </c>
      <c r="T36" s="66">
        <f>IFERROR(SUMIFS(#REF!,#REF!,$AE36,#REF!,1),0)</f>
        <v>0</v>
      </c>
      <c r="U36" s="66">
        <f>IFERROR(SUMIFS(#REF!,#REF!,$AE36,#REF!,1),0)</f>
        <v>0</v>
      </c>
      <c r="V36" s="67">
        <f t="shared" si="9"/>
        <v>0</v>
      </c>
      <c r="W36" s="78" t="str">
        <f>IFERROR(IF(VLOOKUP(#REF!,'Customer Name'!$B$6:$E$99,4,0)=1,VLOOKUP($C36,#REF!,HLOOKUP(#REF!,#REF!,2,0),0)," ")," ")</f>
        <v xml:space="preserve"> </v>
      </c>
      <c r="X36" s="79" t="e">
        <f t="shared" si="7"/>
        <v>#REF!</v>
      </c>
      <c r="Y36" s="80" t="e">
        <f>IF(AND(C36&lt;&gt;" ",A37&lt;&gt;" ",C37&lt;&gt;" "),SUM($V$21:$V36)-SUM($Y$20:$Y35),IF(AND(C36&lt;&gt;" ",A37=" ",C37=" "),SUM($V$21:$V36)-SUM($Y$20:$Y35),IF(AND(C36=" ",C37=" ",A37=" ",C35&lt;&gt;" "),SUM($V$21:$V35)," ")))</f>
        <v>#REF!</v>
      </c>
      <c r="Z36" s="81" t="e">
        <f>IF(AND(C36&lt;&gt;" ",A37&lt;&gt;" ",C37&lt;&gt;" "),SUM($X$21:$X36)-SUM($Z$20:$Z35),IF(AND(C36&lt;&gt;" ",A37=" ",C37=" "),SUM($X$21:$X36)-SUM($Z$20:$Z35),IF(AND(C36=" ",C37=" ",A37=" ",C35&lt;&gt;" "),SUM($X$21:$X35)," ")))</f>
        <v>#REF!</v>
      </c>
      <c r="AE36" s="11" t="e">
        <f t="shared" si="8"/>
        <v>#REF!</v>
      </c>
    </row>
    <row r="37" spans="1:31" ht="60" customHeight="1">
      <c r="A37" s="40" t="str">
        <f>IFERROR(IF(VLOOKUP($C36,#REF!,9,0)=VLOOKUP($C37,#REF!,9,0)," ",VLOOKUP($C37,#REF!,9,0))," ")</f>
        <v xml:space="preserve"> </v>
      </c>
      <c r="B37" s="59" t="e">
        <f>IF(C37=" "," ",IFERROR(VLOOKUP($C37,#REF!,9,0)," "))</f>
        <v>#REF!</v>
      </c>
      <c r="C37" s="41" t="e">
        <f>#REF!</f>
        <v>#REF!</v>
      </c>
      <c r="D37" s="41" t="str">
        <f>IFERROR(VLOOKUP($C37,#REF!,2,0)," ")</f>
        <v xml:space="preserve"> </v>
      </c>
      <c r="E37" s="42" t="str">
        <f>IFERROR(VLOOKUP($C37,#REF!,5+VLOOKUP($C37,#REF!,7,0),0)," ")</f>
        <v xml:space="preserve"> </v>
      </c>
      <c r="F37" s="15"/>
      <c r="G37" s="43" t="str">
        <f>IFERROR(VLOOKUP($C37,#REF!,14,0)," ")</f>
        <v xml:space="preserve"> </v>
      </c>
      <c r="H37" s="43" t="str">
        <f>IFERROR(VLOOKUP($C37,#REF!,15+VLOOKUP('Customer Name'!$B$3,'Customer Name'!$B$6:$H$99,7,0),0)," ")</f>
        <v xml:space="preserve"> </v>
      </c>
      <c r="I37" s="28" t="str">
        <f t="shared" si="6"/>
        <v xml:space="preserve"> </v>
      </c>
      <c r="J37" s="66">
        <f>IFERROR(SUMIFS(#REF!,#REF!,$AE37,#REF!,1),0)</f>
        <v>0</v>
      </c>
      <c r="K37" s="66">
        <f>IFERROR(SUMIFS(#REF!,#REF!,$AE37,#REF!,1),0)</f>
        <v>0</v>
      </c>
      <c r="L37" s="66">
        <f>IFERROR(SUMIFS(#REF!,#REF!,$AE37,#REF!,1),0)</f>
        <v>0</v>
      </c>
      <c r="M37" s="66">
        <f>IFERROR(SUMIFS(#REF!,#REF!,$AE37,#REF!,1),0)</f>
        <v>0</v>
      </c>
      <c r="N37" s="66">
        <f>IFERROR(SUMIFS(#REF!,#REF!,$AE37,#REF!,1),0)</f>
        <v>0</v>
      </c>
      <c r="O37" s="66">
        <f>IFERROR(SUMIFS(#REF!,#REF!,$AE37,#REF!,1),0)</f>
        <v>0</v>
      </c>
      <c r="P37" s="66">
        <f>IFERROR(SUMIFS(#REF!,#REF!,$AE37,#REF!,1),0)</f>
        <v>0</v>
      </c>
      <c r="Q37" s="66">
        <f>IFERROR(SUMIFS(#REF!,#REF!,$AE37,#REF!,1),0)</f>
        <v>0</v>
      </c>
      <c r="R37" s="66">
        <f>IFERROR(SUMIFS(#REF!,#REF!,$AE37,#REF!,1),0)</f>
        <v>0</v>
      </c>
      <c r="S37" s="66">
        <f>IFERROR(SUMIFS(#REF!,#REF!,$AE37,#REF!,1),0)</f>
        <v>0</v>
      </c>
      <c r="T37" s="66">
        <f>IFERROR(SUMIFS(#REF!,#REF!,$AE37,#REF!,1),0)</f>
        <v>0</v>
      </c>
      <c r="U37" s="66">
        <f>IFERROR(SUMIFS(#REF!,#REF!,$AE37,#REF!,1),0)</f>
        <v>0</v>
      </c>
      <c r="V37" s="67">
        <f t="shared" si="9"/>
        <v>0</v>
      </c>
      <c r="W37" s="78" t="str">
        <f>IFERROR(IF(VLOOKUP(#REF!,'Customer Name'!$B$6:$E$99,4,0)=1,VLOOKUP($C37,#REF!,HLOOKUP(#REF!,#REF!,2,0),0)," ")," ")</f>
        <v xml:space="preserve"> </v>
      </c>
      <c r="X37" s="79" t="e">
        <f t="shared" si="7"/>
        <v>#REF!</v>
      </c>
      <c r="Y37" s="80" t="e">
        <f>IF(AND(C37&lt;&gt;" ",A38&lt;&gt;" ",C38&lt;&gt;" "),SUM($V$21:$V37)-SUM($Y$20:$Y36),IF(AND(C37&lt;&gt;" ",A38=" ",C38=" "),SUM($V$21:$V37)-SUM($Y$20:$Y36),IF(AND(C37=" ",C38=" ",A38=" ",C36&lt;&gt;" "),SUM($V$21:$V36)," ")))</f>
        <v>#REF!</v>
      </c>
      <c r="Z37" s="81" t="e">
        <f>IF(AND(C37&lt;&gt;" ",A38&lt;&gt;" ",C38&lt;&gt;" "),SUM($X$21:$X37)-SUM($Z$20:$Z36),IF(AND(C37&lt;&gt;" ",A38=" ",C38=" "),SUM($X$21:$X37)-SUM($Z$20:$Z36),IF(AND(C37=" ",C38=" ",A38=" ",C36&lt;&gt;" "),SUM($X$21:$X36)," ")))</f>
        <v>#REF!</v>
      </c>
      <c r="AE37" s="11" t="e">
        <f t="shared" si="8"/>
        <v>#REF!</v>
      </c>
    </row>
    <row r="38" spans="1:31" ht="60" customHeight="1">
      <c r="A38" s="40" t="str">
        <f>IFERROR(IF(VLOOKUP($C37,#REF!,9,0)=VLOOKUP($C38,#REF!,9,0)," ",VLOOKUP($C38,#REF!,9,0))," ")</f>
        <v xml:space="preserve"> </v>
      </c>
      <c r="B38" s="59" t="e">
        <f>IF(C38=" "," ",IFERROR(VLOOKUP($C38,#REF!,9,0)," "))</f>
        <v>#REF!</v>
      </c>
      <c r="C38" s="41" t="e">
        <f>#REF!</f>
        <v>#REF!</v>
      </c>
      <c r="D38" s="41" t="str">
        <f>IFERROR(VLOOKUP($C38,#REF!,2,0)," ")</f>
        <v xml:space="preserve"> </v>
      </c>
      <c r="E38" s="42" t="str">
        <f>IFERROR(VLOOKUP($C38,#REF!,5+VLOOKUP($C38,#REF!,7,0),0)," ")</f>
        <v xml:space="preserve"> </v>
      </c>
      <c r="F38" s="15"/>
      <c r="G38" s="43" t="str">
        <f>IFERROR(VLOOKUP($C38,#REF!,14,0)," ")</f>
        <v xml:space="preserve"> </v>
      </c>
      <c r="H38" s="43" t="str">
        <f>IFERROR(VLOOKUP($C38,#REF!,15+VLOOKUP('Customer Name'!$B$3,'Customer Name'!$B$6:$H$99,7,0),0)," ")</f>
        <v xml:space="preserve"> </v>
      </c>
      <c r="I38" s="28" t="str">
        <f t="shared" si="6"/>
        <v xml:space="preserve"> </v>
      </c>
      <c r="J38" s="66">
        <f>IFERROR(SUMIFS(#REF!,#REF!,$AE38,#REF!,1),0)</f>
        <v>0</v>
      </c>
      <c r="K38" s="66">
        <f>IFERROR(SUMIFS(#REF!,#REF!,$AE38,#REF!,1),0)</f>
        <v>0</v>
      </c>
      <c r="L38" s="66">
        <f>IFERROR(SUMIFS(#REF!,#REF!,$AE38,#REF!,1),0)</f>
        <v>0</v>
      </c>
      <c r="M38" s="66">
        <f>IFERROR(SUMIFS(#REF!,#REF!,$AE38,#REF!,1),0)</f>
        <v>0</v>
      </c>
      <c r="N38" s="66">
        <f>IFERROR(SUMIFS(#REF!,#REF!,$AE38,#REF!,1),0)</f>
        <v>0</v>
      </c>
      <c r="O38" s="66">
        <f>IFERROR(SUMIFS(#REF!,#REF!,$AE38,#REF!,1),0)</f>
        <v>0</v>
      </c>
      <c r="P38" s="66">
        <f>IFERROR(SUMIFS(#REF!,#REF!,$AE38,#REF!,1),0)</f>
        <v>0</v>
      </c>
      <c r="Q38" s="66">
        <f>IFERROR(SUMIFS(#REF!,#REF!,$AE38,#REF!,1),0)</f>
        <v>0</v>
      </c>
      <c r="R38" s="66">
        <f>IFERROR(SUMIFS(#REF!,#REF!,$AE38,#REF!,1),0)</f>
        <v>0</v>
      </c>
      <c r="S38" s="66">
        <f>IFERROR(SUMIFS(#REF!,#REF!,$AE38,#REF!,1),0)</f>
        <v>0</v>
      </c>
      <c r="T38" s="66">
        <f>IFERROR(SUMIFS(#REF!,#REF!,$AE38,#REF!,1),0)</f>
        <v>0</v>
      </c>
      <c r="U38" s="66">
        <f>IFERROR(SUMIFS(#REF!,#REF!,$AE38,#REF!,1),0)</f>
        <v>0</v>
      </c>
      <c r="V38" s="67">
        <f t="shared" si="9"/>
        <v>0</v>
      </c>
      <c r="W38" s="78" t="str">
        <f>IFERROR(IF(VLOOKUP(#REF!,'Customer Name'!$B$6:$E$99,4,0)=1,VLOOKUP($C38,#REF!,HLOOKUP(#REF!,#REF!,2,0),0)," ")," ")</f>
        <v xml:space="preserve"> </v>
      </c>
      <c r="X38" s="79" t="e">
        <f t="shared" si="7"/>
        <v>#REF!</v>
      </c>
      <c r="Y38" s="80" t="e">
        <f>IF(AND(C38&lt;&gt;" ",A39&lt;&gt;" ",C39&lt;&gt;" "),SUM($V$21:$V38)-SUM($Y$20:$Y37),IF(AND(C38&lt;&gt;" ",A39=" ",C39=" "),SUM($V$21:$V38)-SUM($Y$20:$Y37),IF(AND(C38=" ",C39=" ",A39=" ",C37&lt;&gt;" "),SUM($V$21:$V37)," ")))</f>
        <v>#REF!</v>
      </c>
      <c r="Z38" s="81" t="e">
        <f>IF(AND(C38&lt;&gt;" ",A39&lt;&gt;" ",C39&lt;&gt;" "),SUM($X$21:$X38)-SUM($Z$20:$Z37),IF(AND(C38&lt;&gt;" ",A39=" ",C39=" "),SUM($X$21:$X38)-SUM($Z$20:$Z37),IF(AND(C38=" ",C39=" ",A39=" ",C37&lt;&gt;" "),SUM($X$21:$X37)," ")))</f>
        <v>#REF!</v>
      </c>
      <c r="AE38" s="11" t="e">
        <f t="shared" si="8"/>
        <v>#REF!</v>
      </c>
    </row>
    <row r="39" spans="1:31" ht="60" customHeight="1">
      <c r="A39" s="40" t="str">
        <f>IFERROR(IF(VLOOKUP($C38,#REF!,9,0)=VLOOKUP($C39,#REF!,9,0)," ",VLOOKUP($C39,#REF!,9,0))," ")</f>
        <v xml:space="preserve"> </v>
      </c>
      <c r="B39" s="59" t="e">
        <f>IF(C39=" "," ",IFERROR(VLOOKUP($C39,#REF!,9,0)," "))</f>
        <v>#REF!</v>
      </c>
      <c r="C39" s="41" t="e">
        <f>#REF!</f>
        <v>#REF!</v>
      </c>
      <c r="D39" s="41" t="str">
        <f>IFERROR(VLOOKUP($C39,#REF!,2,0)," ")</f>
        <v xml:space="preserve"> </v>
      </c>
      <c r="E39" s="42" t="str">
        <f>IFERROR(VLOOKUP($C39,#REF!,5+VLOOKUP($C39,#REF!,7,0),0)," ")</f>
        <v xml:space="preserve"> </v>
      </c>
      <c r="F39" s="15"/>
      <c r="G39" s="43" t="str">
        <f>IFERROR(VLOOKUP($C39,#REF!,14,0)," ")</f>
        <v xml:space="preserve"> </v>
      </c>
      <c r="H39" s="43" t="str">
        <f>IFERROR(VLOOKUP($C39,#REF!,15+VLOOKUP('Customer Name'!$B$3,'Customer Name'!$B$6:$H$99,7,0),0)," ")</f>
        <v xml:space="preserve"> </v>
      </c>
      <c r="I39" s="28" t="str">
        <f t="shared" si="6"/>
        <v xml:space="preserve"> </v>
      </c>
      <c r="J39" s="66">
        <f>IFERROR(SUMIFS(#REF!,#REF!,$AE39,#REF!,1),0)</f>
        <v>0</v>
      </c>
      <c r="K39" s="66">
        <f>IFERROR(SUMIFS(#REF!,#REF!,$AE39,#REF!,1),0)</f>
        <v>0</v>
      </c>
      <c r="L39" s="66">
        <f>IFERROR(SUMIFS(#REF!,#REF!,$AE39,#REF!,1),0)</f>
        <v>0</v>
      </c>
      <c r="M39" s="66">
        <f>IFERROR(SUMIFS(#REF!,#REF!,$AE39,#REF!,1),0)</f>
        <v>0</v>
      </c>
      <c r="N39" s="66">
        <f>IFERROR(SUMIFS(#REF!,#REF!,$AE39,#REF!,1),0)</f>
        <v>0</v>
      </c>
      <c r="O39" s="66">
        <f>IFERROR(SUMIFS(#REF!,#REF!,$AE39,#REF!,1),0)</f>
        <v>0</v>
      </c>
      <c r="P39" s="66">
        <f>IFERROR(SUMIFS(#REF!,#REF!,$AE39,#REF!,1),0)</f>
        <v>0</v>
      </c>
      <c r="Q39" s="66">
        <f>IFERROR(SUMIFS(#REF!,#REF!,$AE39,#REF!,1),0)</f>
        <v>0</v>
      </c>
      <c r="R39" s="66">
        <f>IFERROR(SUMIFS(#REF!,#REF!,$AE39,#REF!,1),0)</f>
        <v>0</v>
      </c>
      <c r="S39" s="66">
        <f>IFERROR(SUMIFS(#REF!,#REF!,$AE39,#REF!,1),0)</f>
        <v>0</v>
      </c>
      <c r="T39" s="66">
        <f>IFERROR(SUMIFS(#REF!,#REF!,$AE39,#REF!,1),0)</f>
        <v>0</v>
      </c>
      <c r="U39" s="66">
        <f>IFERROR(SUMIFS(#REF!,#REF!,$AE39,#REF!,1),0)</f>
        <v>0</v>
      </c>
      <c r="V39" s="67">
        <f t="shared" si="9"/>
        <v>0</v>
      </c>
      <c r="W39" s="78" t="str">
        <f>IFERROR(IF(VLOOKUP(#REF!,'Customer Name'!$B$6:$E$99,4,0)=1,VLOOKUP($C39,#REF!,HLOOKUP(#REF!,#REF!,2,0),0)," ")," ")</f>
        <v xml:space="preserve"> </v>
      </c>
      <c r="X39" s="79" t="e">
        <f t="shared" si="7"/>
        <v>#REF!</v>
      </c>
      <c r="Y39" s="80" t="e">
        <f>IF(AND(C39&lt;&gt;" ",A40&lt;&gt;" ",C40&lt;&gt;" "),SUM($V$21:$V39)-SUM($Y$20:$Y38),IF(AND(C39&lt;&gt;" ",A40=" ",C40=" "),SUM($V$21:$V39)-SUM($Y$20:$Y38),IF(AND(C39=" ",C40=" ",A40=" ",C38&lt;&gt;" "),SUM($V$21:$V38)," ")))</f>
        <v>#REF!</v>
      </c>
      <c r="Z39" s="81" t="e">
        <f>IF(AND(C39&lt;&gt;" ",A40&lt;&gt;" ",C40&lt;&gt;" "),SUM($X$21:$X39)-SUM($Z$20:$Z38),IF(AND(C39&lt;&gt;" ",A40=" ",C40=" "),SUM($X$21:$X39)-SUM($Z$20:$Z38),IF(AND(C39=" ",C40=" ",A40=" ",C38&lt;&gt;" "),SUM($X$21:$X38)," ")))</f>
        <v>#REF!</v>
      </c>
      <c r="AE39" s="11" t="e">
        <f t="shared" si="8"/>
        <v>#REF!</v>
      </c>
    </row>
    <row r="40" spans="1:31" ht="60" customHeight="1">
      <c r="A40" s="40" t="str">
        <f>IFERROR(IF(VLOOKUP($C39,#REF!,9,0)=VLOOKUP($C40,#REF!,9,0)," ",VLOOKUP($C40,#REF!,9,0))," ")</f>
        <v xml:space="preserve"> </v>
      </c>
      <c r="B40" s="59" t="e">
        <f>IF(C40=" "," ",IFERROR(VLOOKUP($C40,#REF!,9,0)," "))</f>
        <v>#REF!</v>
      </c>
      <c r="C40" s="41" t="e">
        <f>#REF!</f>
        <v>#REF!</v>
      </c>
      <c r="D40" s="41" t="str">
        <f>IFERROR(VLOOKUP($C40,#REF!,2,0)," ")</f>
        <v xml:space="preserve"> </v>
      </c>
      <c r="E40" s="42" t="str">
        <f>IFERROR(VLOOKUP($C40,#REF!,5+VLOOKUP($C40,#REF!,7,0),0)," ")</f>
        <v xml:space="preserve"> </v>
      </c>
      <c r="F40" s="15"/>
      <c r="G40" s="43" t="str">
        <f>IFERROR(VLOOKUP($C40,#REF!,14,0)," ")</f>
        <v xml:space="preserve"> </v>
      </c>
      <c r="H40" s="43" t="str">
        <f>IFERROR(VLOOKUP($C40,#REF!,15+VLOOKUP('Customer Name'!$B$3,'Customer Name'!$B$6:$H$99,7,0),0)," ")</f>
        <v xml:space="preserve"> </v>
      </c>
      <c r="I40" s="28" t="str">
        <f t="shared" si="6"/>
        <v xml:space="preserve"> </v>
      </c>
      <c r="J40" s="66">
        <f>IFERROR(SUMIFS(#REF!,#REF!,$AE40,#REF!,1),0)</f>
        <v>0</v>
      </c>
      <c r="K40" s="66">
        <f>IFERROR(SUMIFS(#REF!,#REF!,$AE40,#REF!,1),0)</f>
        <v>0</v>
      </c>
      <c r="L40" s="66">
        <f>IFERROR(SUMIFS(#REF!,#REF!,$AE40,#REF!,1),0)</f>
        <v>0</v>
      </c>
      <c r="M40" s="66">
        <f>IFERROR(SUMIFS(#REF!,#REF!,$AE40,#REF!,1),0)</f>
        <v>0</v>
      </c>
      <c r="N40" s="66">
        <f>IFERROR(SUMIFS(#REF!,#REF!,$AE40,#REF!,1),0)</f>
        <v>0</v>
      </c>
      <c r="O40" s="66">
        <f>IFERROR(SUMIFS(#REF!,#REF!,$AE40,#REF!,1),0)</f>
        <v>0</v>
      </c>
      <c r="P40" s="66">
        <f>IFERROR(SUMIFS(#REF!,#REF!,$AE40,#REF!,1),0)</f>
        <v>0</v>
      </c>
      <c r="Q40" s="66">
        <f>IFERROR(SUMIFS(#REF!,#REF!,$AE40,#REF!,1),0)</f>
        <v>0</v>
      </c>
      <c r="R40" s="66">
        <f>IFERROR(SUMIFS(#REF!,#REF!,$AE40,#REF!,1),0)</f>
        <v>0</v>
      </c>
      <c r="S40" s="66">
        <f>IFERROR(SUMIFS(#REF!,#REF!,$AE40,#REF!,1),0)</f>
        <v>0</v>
      </c>
      <c r="T40" s="66">
        <f>IFERROR(SUMIFS(#REF!,#REF!,$AE40,#REF!,1),0)</f>
        <v>0</v>
      </c>
      <c r="U40" s="66">
        <f>IFERROR(SUMIFS(#REF!,#REF!,$AE40,#REF!,1),0)</f>
        <v>0</v>
      </c>
      <c r="V40" s="67">
        <f t="shared" si="9"/>
        <v>0</v>
      </c>
      <c r="W40" s="78" t="str">
        <f>IFERROR(IF(VLOOKUP(#REF!,'Customer Name'!$B$6:$E$99,4,0)=1,VLOOKUP($C40,#REF!,HLOOKUP(#REF!,#REF!,2,0),0)," ")," ")</f>
        <v xml:space="preserve"> </v>
      </c>
      <c r="X40" s="79" t="e">
        <f t="shared" si="7"/>
        <v>#REF!</v>
      </c>
      <c r="Y40" s="80" t="e">
        <f>IF(AND(C40&lt;&gt;" ",A41&lt;&gt;" ",C41&lt;&gt;" "),SUM($V$21:$V40)-SUM($Y$20:$Y39),IF(AND(C40&lt;&gt;" ",A41=" ",C41=" "),SUM($V$21:$V40)-SUM($Y$20:$Y39),IF(AND(C40=" ",C41=" ",A41=" ",C39&lt;&gt;" "),SUM($V$21:$V39)," ")))</f>
        <v>#REF!</v>
      </c>
      <c r="Z40" s="81" t="e">
        <f>IF(AND(C40&lt;&gt;" ",A41&lt;&gt;" ",C41&lt;&gt;" "),SUM($X$21:$X40)-SUM($Z$20:$Z39),IF(AND(C40&lt;&gt;" ",A41=" ",C41=" "),SUM($X$21:$X40)-SUM($Z$20:$Z39),IF(AND(C40=" ",C41=" ",A41=" ",C39&lt;&gt;" "),SUM($X$21:$X39)," ")))</f>
        <v>#REF!</v>
      </c>
      <c r="AE40" s="11" t="e">
        <f t="shared" si="8"/>
        <v>#REF!</v>
      </c>
    </row>
    <row r="41" spans="1:31" ht="60" customHeight="1">
      <c r="A41" s="40" t="str">
        <f>IFERROR(IF(VLOOKUP($C40,#REF!,9,0)=VLOOKUP($C41,#REF!,9,0)," ",VLOOKUP($C41,#REF!,9,0))," ")</f>
        <v xml:space="preserve"> </v>
      </c>
      <c r="B41" s="59" t="e">
        <f>IF(C41=" "," ",IFERROR(VLOOKUP($C41,#REF!,9,0)," "))</f>
        <v>#REF!</v>
      </c>
      <c r="C41" s="41" t="e">
        <f>#REF!</f>
        <v>#REF!</v>
      </c>
      <c r="D41" s="41" t="str">
        <f>IFERROR(VLOOKUP($C41,#REF!,2,0)," ")</f>
        <v xml:space="preserve"> </v>
      </c>
      <c r="E41" s="42" t="str">
        <f>IFERROR(VLOOKUP($C41,#REF!,5+VLOOKUP($C41,#REF!,7,0),0)," ")</f>
        <v xml:space="preserve"> </v>
      </c>
      <c r="F41" s="15"/>
      <c r="G41" s="43" t="str">
        <f>IFERROR(VLOOKUP($C41,#REF!,14,0)," ")</f>
        <v xml:space="preserve"> </v>
      </c>
      <c r="H41" s="43" t="str">
        <f>IFERROR(VLOOKUP($C41,#REF!,15+VLOOKUP('Customer Name'!$B$3,'Customer Name'!$B$6:$H$99,7,0),0)," ")</f>
        <v xml:space="preserve"> </v>
      </c>
      <c r="I41" s="28" t="str">
        <f t="shared" si="6"/>
        <v xml:space="preserve"> </v>
      </c>
      <c r="J41" s="66">
        <f>IFERROR(SUMIFS(#REF!,#REF!,$AE41,#REF!,1),0)</f>
        <v>0</v>
      </c>
      <c r="K41" s="66">
        <f>IFERROR(SUMIFS(#REF!,#REF!,$AE41,#REF!,1),0)</f>
        <v>0</v>
      </c>
      <c r="L41" s="66">
        <f>IFERROR(SUMIFS(#REF!,#REF!,$AE41,#REF!,1),0)</f>
        <v>0</v>
      </c>
      <c r="M41" s="66">
        <f>IFERROR(SUMIFS(#REF!,#REF!,$AE41,#REF!,1),0)</f>
        <v>0</v>
      </c>
      <c r="N41" s="66">
        <f>IFERROR(SUMIFS(#REF!,#REF!,$AE41,#REF!,1),0)</f>
        <v>0</v>
      </c>
      <c r="O41" s="66">
        <f>IFERROR(SUMIFS(#REF!,#REF!,$AE41,#REF!,1),0)</f>
        <v>0</v>
      </c>
      <c r="P41" s="66">
        <f>IFERROR(SUMIFS(#REF!,#REF!,$AE41,#REF!,1),0)</f>
        <v>0</v>
      </c>
      <c r="Q41" s="66">
        <f>IFERROR(SUMIFS(#REF!,#REF!,$AE41,#REF!,1),0)</f>
        <v>0</v>
      </c>
      <c r="R41" s="66">
        <f>IFERROR(SUMIFS(#REF!,#REF!,$AE41,#REF!,1),0)</f>
        <v>0</v>
      </c>
      <c r="S41" s="66">
        <f>IFERROR(SUMIFS(#REF!,#REF!,$AE41,#REF!,1),0)</f>
        <v>0</v>
      </c>
      <c r="T41" s="66">
        <f>IFERROR(SUMIFS(#REF!,#REF!,$AE41,#REF!,1),0)</f>
        <v>0</v>
      </c>
      <c r="U41" s="66">
        <f>IFERROR(SUMIFS(#REF!,#REF!,$AE41,#REF!,1),0)</f>
        <v>0</v>
      </c>
      <c r="V41" s="67">
        <f t="shared" si="9"/>
        <v>0</v>
      </c>
      <c r="W41" s="78" t="str">
        <f>IFERROR(IF(VLOOKUP(#REF!,'Customer Name'!$B$6:$E$99,4,0)=1,VLOOKUP($C41,#REF!,HLOOKUP(#REF!,#REF!,2,0),0)," ")," ")</f>
        <v xml:space="preserve"> </v>
      </c>
      <c r="X41" s="79" t="e">
        <f t="shared" si="7"/>
        <v>#REF!</v>
      </c>
      <c r="Y41" s="80" t="e">
        <f>IF(AND(C41&lt;&gt;" ",A42&lt;&gt;" ",C42&lt;&gt;" "),SUM($V$21:$V41)-SUM($Y$20:$Y40),IF(AND(C41&lt;&gt;" ",A42=" ",C42=" "),SUM($V$21:$V41)-SUM($Y$20:$Y40),IF(AND(C41=" ",C42=" ",A42=" ",C40&lt;&gt;" "),SUM($V$21:$V40)," ")))</f>
        <v>#REF!</v>
      </c>
      <c r="Z41" s="81" t="e">
        <f>IF(AND(C41&lt;&gt;" ",A42&lt;&gt;" ",C42&lt;&gt;" "),SUM($X$21:$X41)-SUM($Z$20:$Z40),IF(AND(C41&lt;&gt;" ",A42=" ",C42=" "),SUM($X$21:$X41)-SUM($Z$20:$Z40),IF(AND(C41=" ",C42=" ",A42=" ",C40&lt;&gt;" "),SUM($X$21:$X40)," ")))</f>
        <v>#REF!</v>
      </c>
      <c r="AE41" s="11" t="e">
        <f t="shared" si="8"/>
        <v>#REF!</v>
      </c>
    </row>
    <row r="42" spans="1:31" ht="60" customHeight="1">
      <c r="A42" s="40" t="str">
        <f>IFERROR(IF(VLOOKUP($C41,#REF!,9,0)=VLOOKUP($C42,#REF!,9,0)," ",VLOOKUP($C42,#REF!,9,0))," ")</f>
        <v xml:space="preserve"> </v>
      </c>
      <c r="B42" s="59" t="e">
        <f>IF(C42=" "," ",IFERROR(VLOOKUP($C42,#REF!,9,0)," "))</f>
        <v>#REF!</v>
      </c>
      <c r="C42" s="41" t="e">
        <f>#REF!</f>
        <v>#REF!</v>
      </c>
      <c r="D42" s="41" t="str">
        <f>IFERROR(VLOOKUP($C42,#REF!,2,0)," ")</f>
        <v xml:space="preserve"> </v>
      </c>
      <c r="E42" s="42" t="str">
        <f>IFERROR(VLOOKUP($C42,#REF!,5+VLOOKUP($C42,#REF!,7,0),0)," ")</f>
        <v xml:space="preserve"> </v>
      </c>
      <c r="F42" s="15"/>
      <c r="G42" s="43" t="str">
        <f>IFERROR(VLOOKUP($C42,#REF!,14,0)," ")</f>
        <v xml:space="preserve"> </v>
      </c>
      <c r="H42" s="43" t="str">
        <f>IFERROR(VLOOKUP($C42,#REF!,15+VLOOKUP('Customer Name'!$B$3,'Customer Name'!$B$6:$H$99,7,0),0)," ")</f>
        <v xml:space="preserve"> </v>
      </c>
      <c r="I42" s="28" t="str">
        <f t="shared" si="6"/>
        <v xml:space="preserve"> </v>
      </c>
      <c r="J42" s="66">
        <f>IFERROR(SUMIFS(#REF!,#REF!,$AE42,#REF!,1),0)</f>
        <v>0</v>
      </c>
      <c r="K42" s="66">
        <f>IFERROR(SUMIFS(#REF!,#REF!,$AE42,#REF!,1),0)</f>
        <v>0</v>
      </c>
      <c r="L42" s="66">
        <f>IFERROR(SUMIFS(#REF!,#REF!,$AE42,#REF!,1),0)</f>
        <v>0</v>
      </c>
      <c r="M42" s="66">
        <f>IFERROR(SUMIFS(#REF!,#REF!,$AE42,#REF!,1),0)</f>
        <v>0</v>
      </c>
      <c r="N42" s="66">
        <f>IFERROR(SUMIFS(#REF!,#REF!,$AE42,#REF!,1),0)</f>
        <v>0</v>
      </c>
      <c r="O42" s="66">
        <f>IFERROR(SUMIFS(#REF!,#REF!,$AE42,#REF!,1),0)</f>
        <v>0</v>
      </c>
      <c r="P42" s="66">
        <f>IFERROR(SUMIFS(#REF!,#REF!,$AE42,#REF!,1),0)</f>
        <v>0</v>
      </c>
      <c r="Q42" s="66">
        <f>IFERROR(SUMIFS(#REF!,#REF!,$AE42,#REF!,1),0)</f>
        <v>0</v>
      </c>
      <c r="R42" s="66">
        <f>IFERROR(SUMIFS(#REF!,#REF!,$AE42,#REF!,1),0)</f>
        <v>0</v>
      </c>
      <c r="S42" s="66">
        <f>IFERROR(SUMIFS(#REF!,#REF!,$AE42,#REF!,1),0)</f>
        <v>0</v>
      </c>
      <c r="T42" s="66">
        <f>IFERROR(SUMIFS(#REF!,#REF!,$AE42,#REF!,1),0)</f>
        <v>0</v>
      </c>
      <c r="U42" s="66">
        <f>IFERROR(SUMIFS(#REF!,#REF!,$AE42,#REF!,1),0)</f>
        <v>0</v>
      </c>
      <c r="V42" s="67">
        <f t="shared" si="9"/>
        <v>0</v>
      </c>
      <c r="W42" s="78" t="str">
        <f>IFERROR(IF(VLOOKUP(#REF!,'Customer Name'!$B$6:$E$99,4,0)=1,VLOOKUP($C42,#REF!,HLOOKUP(#REF!,#REF!,2,0),0)," ")," ")</f>
        <v xml:space="preserve"> </v>
      </c>
      <c r="X42" s="79" t="e">
        <f t="shared" si="7"/>
        <v>#REF!</v>
      </c>
      <c r="Y42" s="80" t="e">
        <f>IF(AND(C42&lt;&gt;" ",A43&lt;&gt;" ",C43&lt;&gt;" "),SUM($V$21:$V42)-SUM($Y$20:$Y41),IF(AND(C42&lt;&gt;" ",A43=" ",C43=" "),SUM($V$21:$V42)-SUM($Y$20:$Y41),IF(AND(C42=" ",C43=" ",A43=" ",C41&lt;&gt;" "),SUM($V$21:$V41)," ")))</f>
        <v>#REF!</v>
      </c>
      <c r="Z42" s="81" t="e">
        <f>IF(AND(C42&lt;&gt;" ",A43&lt;&gt;" ",C43&lt;&gt;" "),SUM($X$21:$X42)-SUM($Z$20:$Z41),IF(AND(C42&lt;&gt;" ",A43=" ",C43=" "),SUM($X$21:$X42)-SUM($Z$20:$Z41),IF(AND(C42=" ",C43=" ",A43=" ",C41&lt;&gt;" "),SUM($X$21:$X41)," ")))</f>
        <v>#REF!</v>
      </c>
      <c r="AE42" s="11" t="e">
        <f t="shared" si="8"/>
        <v>#REF!</v>
      </c>
    </row>
    <row r="43" spans="1:31" ht="60" customHeight="1">
      <c r="A43" s="40" t="str">
        <f>IFERROR(IF(VLOOKUP($C42,#REF!,9,0)=VLOOKUP($C43,#REF!,9,0)," ",VLOOKUP($C43,#REF!,9,0))," ")</f>
        <v xml:space="preserve"> </v>
      </c>
      <c r="B43" s="59" t="e">
        <f>IF(C43=" "," ",IFERROR(VLOOKUP($C43,#REF!,9,0)," "))</f>
        <v>#REF!</v>
      </c>
      <c r="C43" s="41" t="e">
        <f>#REF!</f>
        <v>#REF!</v>
      </c>
      <c r="D43" s="41" t="str">
        <f>IFERROR(VLOOKUP($C43,#REF!,2,0)," ")</f>
        <v xml:space="preserve"> </v>
      </c>
      <c r="E43" s="42" t="str">
        <f>IFERROR(VLOOKUP($C43,#REF!,5+VLOOKUP($C43,#REF!,7,0),0)," ")</f>
        <v xml:space="preserve"> </v>
      </c>
      <c r="F43" s="15"/>
      <c r="G43" s="43" t="str">
        <f>IFERROR(VLOOKUP($C43,#REF!,14,0)," ")</f>
        <v xml:space="preserve"> </v>
      </c>
      <c r="H43" s="43" t="str">
        <f>IFERROR(VLOOKUP($C43,#REF!,15+VLOOKUP('Customer Name'!$B$3,'Customer Name'!$B$6:$H$99,7,0),0)," ")</f>
        <v xml:space="preserve"> </v>
      </c>
      <c r="I43" s="28" t="str">
        <f t="shared" si="6"/>
        <v xml:space="preserve"> </v>
      </c>
      <c r="J43" s="66">
        <f>IFERROR(SUMIFS(#REF!,#REF!,$AE43,#REF!,1),0)</f>
        <v>0</v>
      </c>
      <c r="K43" s="66">
        <f>IFERROR(SUMIFS(#REF!,#REF!,$AE43,#REF!,1),0)</f>
        <v>0</v>
      </c>
      <c r="L43" s="66">
        <f>IFERROR(SUMIFS(#REF!,#REF!,$AE43,#REF!,1),0)</f>
        <v>0</v>
      </c>
      <c r="M43" s="66">
        <f>IFERROR(SUMIFS(#REF!,#REF!,$AE43,#REF!,1),0)</f>
        <v>0</v>
      </c>
      <c r="N43" s="66">
        <f>IFERROR(SUMIFS(#REF!,#REF!,$AE43,#REF!,1),0)</f>
        <v>0</v>
      </c>
      <c r="O43" s="66">
        <f>IFERROR(SUMIFS(#REF!,#REF!,$AE43,#REF!,1),0)</f>
        <v>0</v>
      </c>
      <c r="P43" s="66">
        <f>IFERROR(SUMIFS(#REF!,#REF!,$AE43,#REF!,1),0)</f>
        <v>0</v>
      </c>
      <c r="Q43" s="66">
        <f>IFERROR(SUMIFS(#REF!,#REF!,$AE43,#REF!,1),0)</f>
        <v>0</v>
      </c>
      <c r="R43" s="66">
        <f>IFERROR(SUMIFS(#REF!,#REF!,$AE43,#REF!,1),0)</f>
        <v>0</v>
      </c>
      <c r="S43" s="66">
        <f>IFERROR(SUMIFS(#REF!,#REF!,$AE43,#REF!,1),0)</f>
        <v>0</v>
      </c>
      <c r="T43" s="66">
        <f>IFERROR(SUMIFS(#REF!,#REF!,$AE43,#REF!,1),0)</f>
        <v>0</v>
      </c>
      <c r="U43" s="66">
        <f>IFERROR(SUMIFS(#REF!,#REF!,$AE43,#REF!,1),0)</f>
        <v>0</v>
      </c>
      <c r="V43" s="67">
        <f t="shared" si="9"/>
        <v>0</v>
      </c>
      <c r="W43" s="78" t="str">
        <f>IFERROR(IF(VLOOKUP(#REF!,'Customer Name'!$B$6:$E$99,4,0)=1,VLOOKUP($C43,#REF!,HLOOKUP(#REF!,#REF!,2,0),0)," ")," ")</f>
        <v xml:space="preserve"> </v>
      </c>
      <c r="X43" s="79" t="e">
        <f t="shared" si="7"/>
        <v>#REF!</v>
      </c>
      <c r="Y43" s="80" t="e">
        <f>IF(AND(C43&lt;&gt;" ",A44&lt;&gt;" ",C44&lt;&gt;" "),SUM($V$21:$V43)-SUM($Y$20:$Y42),IF(AND(C43&lt;&gt;" ",A44=" ",C44=" "),SUM($V$21:$V43)-SUM($Y$20:$Y42),IF(AND(C43=" ",C44=" ",A44=" ",C42&lt;&gt;" "),SUM($V$21:$V42)," ")))</f>
        <v>#REF!</v>
      </c>
      <c r="Z43" s="81" t="e">
        <f>IF(AND(C43&lt;&gt;" ",A44&lt;&gt;" ",C44&lt;&gt;" "),SUM($X$21:$X43)-SUM($Z$20:$Z42),IF(AND(C43&lt;&gt;" ",A44=" ",C44=" "),SUM($X$21:$X43)-SUM($Z$20:$Z42),IF(AND(C43=" ",C44=" ",A44=" ",C42&lt;&gt;" "),SUM($X$21:$X42)," ")))</f>
        <v>#REF!</v>
      </c>
      <c r="AE43" s="11" t="e">
        <f t="shared" si="8"/>
        <v>#REF!</v>
      </c>
    </row>
    <row r="44" spans="1:31" ht="60" customHeight="1">
      <c r="A44" s="40" t="str">
        <f>IFERROR(IF(VLOOKUP($C43,#REF!,9,0)=VLOOKUP($C44,#REF!,9,0)," ",VLOOKUP($C44,#REF!,9,0))," ")</f>
        <v xml:space="preserve"> </v>
      </c>
      <c r="B44" s="59" t="e">
        <f>IF(C44=" "," ",IFERROR(VLOOKUP($C44,#REF!,9,0)," "))</f>
        <v>#REF!</v>
      </c>
      <c r="C44" s="41" t="e">
        <f>#REF!</f>
        <v>#REF!</v>
      </c>
      <c r="D44" s="41" t="str">
        <f>IFERROR(VLOOKUP($C44,#REF!,2,0)," ")</f>
        <v xml:space="preserve"> </v>
      </c>
      <c r="E44" s="42" t="str">
        <f>IFERROR(VLOOKUP($C44,#REF!,5+VLOOKUP($C44,#REF!,7,0),0)," ")</f>
        <v xml:space="preserve"> </v>
      </c>
      <c r="F44" s="15"/>
      <c r="G44" s="43" t="str">
        <f>IFERROR(VLOOKUP($C44,#REF!,14,0)," ")</f>
        <v xml:space="preserve"> </v>
      </c>
      <c r="H44" s="43" t="str">
        <f>IFERROR(VLOOKUP($C44,#REF!,15+VLOOKUP('Customer Name'!$B$3,'Customer Name'!$B$6:$H$99,7,0),0)," ")</f>
        <v xml:space="preserve"> </v>
      </c>
      <c r="I44" s="28" t="str">
        <f t="shared" si="6"/>
        <v xml:space="preserve"> </v>
      </c>
      <c r="J44" s="66">
        <f>IFERROR(SUMIFS(#REF!,#REF!,$AE44,#REF!,1),0)</f>
        <v>0</v>
      </c>
      <c r="K44" s="66">
        <f>IFERROR(SUMIFS(#REF!,#REF!,$AE44,#REF!,1),0)</f>
        <v>0</v>
      </c>
      <c r="L44" s="66">
        <f>IFERROR(SUMIFS(#REF!,#REF!,$AE44,#REF!,1),0)</f>
        <v>0</v>
      </c>
      <c r="M44" s="66">
        <f>IFERROR(SUMIFS(#REF!,#REF!,$AE44,#REF!,1),0)</f>
        <v>0</v>
      </c>
      <c r="N44" s="66">
        <f>IFERROR(SUMIFS(#REF!,#REF!,$AE44,#REF!,1),0)</f>
        <v>0</v>
      </c>
      <c r="O44" s="66">
        <f>IFERROR(SUMIFS(#REF!,#REF!,$AE44,#REF!,1),0)</f>
        <v>0</v>
      </c>
      <c r="P44" s="66">
        <f>IFERROR(SUMIFS(#REF!,#REF!,$AE44,#REF!,1),0)</f>
        <v>0</v>
      </c>
      <c r="Q44" s="66">
        <f>IFERROR(SUMIFS(#REF!,#REF!,$AE44,#REF!,1),0)</f>
        <v>0</v>
      </c>
      <c r="R44" s="66">
        <f>IFERROR(SUMIFS(#REF!,#REF!,$AE44,#REF!,1),0)</f>
        <v>0</v>
      </c>
      <c r="S44" s="66">
        <f>IFERROR(SUMIFS(#REF!,#REF!,$AE44,#REF!,1),0)</f>
        <v>0</v>
      </c>
      <c r="T44" s="66">
        <f>IFERROR(SUMIFS(#REF!,#REF!,$AE44,#REF!,1),0)</f>
        <v>0</v>
      </c>
      <c r="U44" s="66">
        <f>IFERROR(SUMIFS(#REF!,#REF!,$AE44,#REF!,1),0)</f>
        <v>0</v>
      </c>
      <c r="V44" s="67">
        <f t="shared" si="9"/>
        <v>0</v>
      </c>
      <c r="W44" s="78" t="str">
        <f>IFERROR(IF(VLOOKUP(#REF!,'Customer Name'!$B$6:$E$99,4,0)=1,VLOOKUP($C44,#REF!,HLOOKUP(#REF!,#REF!,2,0),0)," ")," ")</f>
        <v xml:space="preserve"> </v>
      </c>
      <c r="X44" s="79" t="e">
        <f t="shared" si="7"/>
        <v>#REF!</v>
      </c>
      <c r="Y44" s="80" t="e">
        <f>IF(AND(C44&lt;&gt;" ",A45&lt;&gt;" ",C45&lt;&gt;" "),SUM($V$21:$V44)-SUM($Y$20:$Y43),IF(AND(C44&lt;&gt;" ",A45=" ",C45=" "),SUM($V$21:$V44)-SUM($Y$20:$Y43),IF(AND(C44=" ",C45=" ",A45=" ",C43&lt;&gt;" "),SUM($V$21:$V43)," ")))</f>
        <v>#REF!</v>
      </c>
      <c r="Z44" s="81" t="e">
        <f>IF(AND(C44&lt;&gt;" ",A45&lt;&gt;" ",C45&lt;&gt;" "),SUM($X$21:$X44)-SUM($Z$20:$Z43),IF(AND(C44&lt;&gt;" ",A45=" ",C45=" "),SUM($X$21:$X44)-SUM($Z$20:$Z43),IF(AND(C44=" ",C45=" ",A45=" ",C43&lt;&gt;" "),SUM($X$21:$X43)," ")))</f>
        <v>#REF!</v>
      </c>
      <c r="AE44" s="11" t="e">
        <f t="shared" si="8"/>
        <v>#REF!</v>
      </c>
    </row>
    <row r="45" spans="1:31" ht="60" customHeight="1">
      <c r="A45" s="40" t="str">
        <f>IFERROR(IF(VLOOKUP($C44,#REF!,9,0)=VLOOKUP($C45,#REF!,9,0)," ",VLOOKUP($C45,#REF!,9,0))," ")</f>
        <v xml:space="preserve"> </v>
      </c>
      <c r="B45" s="59" t="e">
        <f>IF(C45=" "," ",IFERROR(VLOOKUP($C45,#REF!,9,0)," "))</f>
        <v>#REF!</v>
      </c>
      <c r="C45" s="41" t="e">
        <f>#REF!</f>
        <v>#REF!</v>
      </c>
      <c r="D45" s="41" t="str">
        <f>IFERROR(VLOOKUP($C45,#REF!,2,0)," ")</f>
        <v xml:space="preserve"> </v>
      </c>
      <c r="E45" s="42" t="str">
        <f>IFERROR(VLOOKUP($C45,#REF!,5+VLOOKUP($C45,#REF!,7,0),0)," ")</f>
        <v xml:space="preserve"> </v>
      </c>
      <c r="F45" s="15"/>
      <c r="G45" s="43" t="str">
        <f>IFERROR(VLOOKUP($C45,#REF!,14,0)," ")</f>
        <v xml:space="preserve"> </v>
      </c>
      <c r="H45" s="43" t="str">
        <f>IFERROR(VLOOKUP($C45,#REF!,15+VLOOKUP('Customer Name'!$B$3,'Customer Name'!$B$6:$H$99,7,0),0)," ")</f>
        <v xml:space="preserve"> </v>
      </c>
      <c r="I45" s="28" t="str">
        <f t="shared" si="6"/>
        <v xml:space="preserve"> </v>
      </c>
      <c r="J45" s="66">
        <f>IFERROR(SUMIFS(#REF!,#REF!,$AE45,#REF!,1),0)</f>
        <v>0</v>
      </c>
      <c r="K45" s="66">
        <f>IFERROR(SUMIFS(#REF!,#REF!,$AE45,#REF!,1),0)</f>
        <v>0</v>
      </c>
      <c r="L45" s="66">
        <f>IFERROR(SUMIFS(#REF!,#REF!,$AE45,#REF!,1),0)</f>
        <v>0</v>
      </c>
      <c r="M45" s="66">
        <f>IFERROR(SUMIFS(#REF!,#REF!,$AE45,#REF!,1),0)</f>
        <v>0</v>
      </c>
      <c r="N45" s="66">
        <f>IFERROR(SUMIFS(#REF!,#REF!,$AE45,#REF!,1),0)</f>
        <v>0</v>
      </c>
      <c r="O45" s="66">
        <f>IFERROR(SUMIFS(#REF!,#REF!,$AE45,#REF!,1),0)</f>
        <v>0</v>
      </c>
      <c r="P45" s="66">
        <f>IFERROR(SUMIFS(#REF!,#REF!,$AE45,#REF!,1),0)</f>
        <v>0</v>
      </c>
      <c r="Q45" s="66">
        <f>IFERROR(SUMIFS(#REF!,#REF!,$AE45,#REF!,1),0)</f>
        <v>0</v>
      </c>
      <c r="R45" s="66">
        <f>IFERROR(SUMIFS(#REF!,#REF!,$AE45,#REF!,1),0)</f>
        <v>0</v>
      </c>
      <c r="S45" s="66">
        <f>IFERROR(SUMIFS(#REF!,#REF!,$AE45,#REF!,1),0)</f>
        <v>0</v>
      </c>
      <c r="T45" s="66">
        <f>IFERROR(SUMIFS(#REF!,#REF!,$AE45,#REF!,1),0)</f>
        <v>0</v>
      </c>
      <c r="U45" s="66">
        <f>IFERROR(SUMIFS(#REF!,#REF!,$AE45,#REF!,1),0)</f>
        <v>0</v>
      </c>
      <c r="V45" s="67">
        <f t="shared" si="9"/>
        <v>0</v>
      </c>
      <c r="W45" s="78" t="str">
        <f>IFERROR(IF(VLOOKUP(#REF!,'Customer Name'!$B$6:$E$99,4,0)=1,VLOOKUP($C45,#REF!,HLOOKUP(#REF!,#REF!,2,0),0)," ")," ")</f>
        <v xml:space="preserve"> </v>
      </c>
      <c r="X45" s="79" t="e">
        <f t="shared" si="7"/>
        <v>#REF!</v>
      </c>
      <c r="Y45" s="80" t="e">
        <f>IF(AND(C45&lt;&gt;" ",A46&lt;&gt;" ",C46&lt;&gt;" "),SUM($V$21:$V45)-SUM($Y$20:$Y44),IF(AND(C45&lt;&gt;" ",A46=" ",C46=" "),SUM($V$21:$V45)-SUM($Y$20:$Y44),IF(AND(C45=" ",C46=" ",A46=" ",C44&lt;&gt;" "),SUM($V$21:$V44)," ")))</f>
        <v>#REF!</v>
      </c>
      <c r="Z45" s="81" t="e">
        <f>IF(AND(C45&lt;&gt;" ",A46&lt;&gt;" ",C46&lt;&gt;" "),SUM($X$21:$X45)-SUM($Z$20:$Z44),IF(AND(C45&lt;&gt;" ",A46=" ",C46=" "),SUM($X$21:$X45)-SUM($Z$20:$Z44),IF(AND(C45=" ",C46=" ",A46=" ",C44&lt;&gt;" "),SUM($X$21:$X44)," ")))</f>
        <v>#REF!</v>
      </c>
      <c r="AE45" s="11" t="e">
        <f t="shared" si="8"/>
        <v>#REF!</v>
      </c>
    </row>
    <row r="46" spans="1:31" ht="60" customHeight="1">
      <c r="A46" s="40" t="str">
        <f>IFERROR(IF(VLOOKUP($C45,#REF!,9,0)=VLOOKUP($C46,#REF!,9,0)," ",VLOOKUP($C46,#REF!,9,0))," ")</f>
        <v xml:space="preserve"> </v>
      </c>
      <c r="B46" s="59" t="e">
        <f>IF(C46=" "," ",IFERROR(VLOOKUP($C46,#REF!,9,0)," "))</f>
        <v>#REF!</v>
      </c>
      <c r="C46" s="41" t="e">
        <f>#REF!</f>
        <v>#REF!</v>
      </c>
      <c r="D46" s="41" t="str">
        <f>IFERROR(VLOOKUP($C46,#REF!,2,0)," ")</f>
        <v xml:space="preserve"> </v>
      </c>
      <c r="E46" s="42" t="str">
        <f>IFERROR(VLOOKUP($C46,#REF!,5+VLOOKUP($C46,#REF!,7,0),0)," ")</f>
        <v xml:space="preserve"> </v>
      </c>
      <c r="F46" s="15"/>
      <c r="G46" s="43" t="str">
        <f>IFERROR(VLOOKUP($C46,#REF!,14,0)," ")</f>
        <v xml:space="preserve"> </v>
      </c>
      <c r="H46" s="43" t="str">
        <f>IFERROR(VLOOKUP($C46,#REF!,15+VLOOKUP('Customer Name'!$B$3,'Customer Name'!$B$6:$H$99,7,0),0)," ")</f>
        <v xml:space="preserve"> </v>
      </c>
      <c r="I46" s="28" t="str">
        <f t="shared" si="6"/>
        <v xml:space="preserve"> </v>
      </c>
      <c r="J46" s="66">
        <f>IFERROR(SUMIFS(#REF!,#REF!,$AE46,#REF!,1),0)</f>
        <v>0</v>
      </c>
      <c r="K46" s="66">
        <f>IFERROR(SUMIFS(#REF!,#REF!,$AE46,#REF!,1),0)</f>
        <v>0</v>
      </c>
      <c r="L46" s="66">
        <f>IFERROR(SUMIFS(#REF!,#REF!,$AE46,#REF!,1),0)</f>
        <v>0</v>
      </c>
      <c r="M46" s="66">
        <f>IFERROR(SUMIFS(#REF!,#REF!,$AE46,#REF!,1),0)</f>
        <v>0</v>
      </c>
      <c r="N46" s="66">
        <f>IFERROR(SUMIFS(#REF!,#REF!,$AE46,#REF!,1),0)</f>
        <v>0</v>
      </c>
      <c r="O46" s="66">
        <f>IFERROR(SUMIFS(#REF!,#REF!,$AE46,#REF!,1),0)</f>
        <v>0</v>
      </c>
      <c r="P46" s="66">
        <f>IFERROR(SUMIFS(#REF!,#REF!,$AE46,#REF!,1),0)</f>
        <v>0</v>
      </c>
      <c r="Q46" s="66">
        <f>IFERROR(SUMIFS(#REF!,#REF!,$AE46,#REF!,1),0)</f>
        <v>0</v>
      </c>
      <c r="R46" s="66">
        <f>IFERROR(SUMIFS(#REF!,#REF!,$AE46,#REF!,1),0)</f>
        <v>0</v>
      </c>
      <c r="S46" s="66">
        <f>IFERROR(SUMIFS(#REF!,#REF!,$AE46,#REF!,1),0)</f>
        <v>0</v>
      </c>
      <c r="T46" s="66">
        <f>IFERROR(SUMIFS(#REF!,#REF!,$AE46,#REF!,1),0)</f>
        <v>0</v>
      </c>
      <c r="U46" s="66">
        <f>IFERROR(SUMIFS(#REF!,#REF!,$AE46,#REF!,1),0)</f>
        <v>0</v>
      </c>
      <c r="V46" s="67">
        <f t="shared" si="9"/>
        <v>0</v>
      </c>
      <c r="W46" s="78" t="str">
        <f>IFERROR(IF(VLOOKUP(#REF!,'Customer Name'!$B$6:$E$99,4,0)=1,VLOOKUP($C46,#REF!,HLOOKUP(#REF!,#REF!,2,0),0)," ")," ")</f>
        <v xml:space="preserve"> </v>
      </c>
      <c r="X46" s="79" t="e">
        <f t="shared" si="7"/>
        <v>#REF!</v>
      </c>
      <c r="Y46" s="80" t="e">
        <f>IF(AND(C46&lt;&gt;" ",A47&lt;&gt;" ",C47&lt;&gt;" "),SUM($V$21:$V46)-SUM($Y$20:$Y45),IF(AND(C46&lt;&gt;" ",A47=" ",C47=" "),SUM($V$21:$V46)-SUM($Y$20:$Y45),IF(AND(C46=" ",C47=" ",A47=" ",C45&lt;&gt;" "),SUM($V$21:$V45)," ")))</f>
        <v>#REF!</v>
      </c>
      <c r="Z46" s="81" t="e">
        <f>IF(AND(C46&lt;&gt;" ",A47&lt;&gt;" ",C47&lt;&gt;" "),SUM($X$21:$X46)-SUM($Z$20:$Z45),IF(AND(C46&lt;&gt;" ",A47=" ",C47=" "),SUM($X$21:$X46)-SUM($Z$20:$Z45),IF(AND(C46=" ",C47=" ",A47=" ",C45&lt;&gt;" "),SUM($X$21:$X45)," ")))</f>
        <v>#REF!</v>
      </c>
      <c r="AE46" s="11" t="e">
        <f t="shared" si="8"/>
        <v>#REF!</v>
      </c>
    </row>
    <row r="47" spans="1:31" ht="60" customHeight="1">
      <c r="A47" s="40" t="str">
        <f>IFERROR(IF(VLOOKUP($C46,#REF!,9,0)=VLOOKUP($C47,#REF!,9,0)," ",VLOOKUP($C47,#REF!,9,0))," ")</f>
        <v xml:space="preserve"> </v>
      </c>
      <c r="B47" s="59" t="e">
        <f>IF(C47=" "," ",IFERROR(VLOOKUP($C47,#REF!,9,0)," "))</f>
        <v>#REF!</v>
      </c>
      <c r="C47" s="41" t="e">
        <f>#REF!</f>
        <v>#REF!</v>
      </c>
      <c r="D47" s="41" t="str">
        <f>IFERROR(VLOOKUP($C47,#REF!,2,0)," ")</f>
        <v xml:space="preserve"> </v>
      </c>
      <c r="E47" s="42" t="str">
        <f>IFERROR(VLOOKUP($C47,#REF!,5+VLOOKUP($C47,#REF!,7,0),0)," ")</f>
        <v xml:space="preserve"> </v>
      </c>
      <c r="F47" s="15"/>
      <c r="G47" s="43" t="str">
        <f>IFERROR(VLOOKUP($C47,#REF!,14,0)," ")</f>
        <v xml:space="preserve"> </v>
      </c>
      <c r="H47" s="43" t="str">
        <f>IFERROR(VLOOKUP($C47,#REF!,15+VLOOKUP('Customer Name'!$B$3,'Customer Name'!$B$6:$H$99,7,0),0)," ")</f>
        <v xml:space="preserve"> </v>
      </c>
      <c r="I47" s="28" t="str">
        <f t="shared" si="6"/>
        <v xml:space="preserve"> </v>
      </c>
      <c r="J47" s="66">
        <f>IFERROR(SUMIFS(#REF!,#REF!,$AE47,#REF!,1),0)</f>
        <v>0</v>
      </c>
      <c r="K47" s="66">
        <f>IFERROR(SUMIFS(#REF!,#REF!,$AE47,#REF!,1),0)</f>
        <v>0</v>
      </c>
      <c r="L47" s="66">
        <f>IFERROR(SUMIFS(#REF!,#REF!,$AE47,#REF!,1),0)</f>
        <v>0</v>
      </c>
      <c r="M47" s="66">
        <f>IFERROR(SUMIFS(#REF!,#REF!,$AE47,#REF!,1),0)</f>
        <v>0</v>
      </c>
      <c r="N47" s="66">
        <f>IFERROR(SUMIFS(#REF!,#REF!,$AE47,#REF!,1),0)</f>
        <v>0</v>
      </c>
      <c r="O47" s="66">
        <f>IFERROR(SUMIFS(#REF!,#REF!,$AE47,#REF!,1),0)</f>
        <v>0</v>
      </c>
      <c r="P47" s="66">
        <f>IFERROR(SUMIFS(#REF!,#REF!,$AE47,#REF!,1),0)</f>
        <v>0</v>
      </c>
      <c r="Q47" s="66">
        <f>IFERROR(SUMIFS(#REF!,#REF!,$AE47,#REF!,1),0)</f>
        <v>0</v>
      </c>
      <c r="R47" s="66">
        <f>IFERROR(SUMIFS(#REF!,#REF!,$AE47,#REF!,1),0)</f>
        <v>0</v>
      </c>
      <c r="S47" s="66">
        <f>IFERROR(SUMIFS(#REF!,#REF!,$AE47,#REF!,1),0)</f>
        <v>0</v>
      </c>
      <c r="T47" s="66">
        <f>IFERROR(SUMIFS(#REF!,#REF!,$AE47,#REF!,1),0)</f>
        <v>0</v>
      </c>
      <c r="U47" s="66">
        <f>IFERROR(SUMIFS(#REF!,#REF!,$AE47,#REF!,1),0)</f>
        <v>0</v>
      </c>
      <c r="V47" s="67">
        <f t="shared" si="9"/>
        <v>0</v>
      </c>
      <c r="W47" s="78" t="str">
        <f>IFERROR(IF(VLOOKUP(#REF!,'Customer Name'!$B$6:$E$99,4,0)=1,VLOOKUP($C47,#REF!,HLOOKUP(#REF!,#REF!,2,0),0)," ")," ")</f>
        <v xml:space="preserve"> </v>
      </c>
      <c r="X47" s="79" t="e">
        <f t="shared" si="7"/>
        <v>#REF!</v>
      </c>
      <c r="Y47" s="80" t="e">
        <f>IF(AND(C47&lt;&gt;" ",A48&lt;&gt;" ",C48&lt;&gt;" "),SUM($V$21:$V47)-SUM($Y$20:$Y46),IF(AND(C47&lt;&gt;" ",A48=" ",C48=" "),SUM($V$21:$V47)-SUM($Y$20:$Y46),IF(AND(C47=" ",C48=" ",A48=" ",C46&lt;&gt;" "),SUM($V$21:$V46)," ")))</f>
        <v>#REF!</v>
      </c>
      <c r="Z47" s="81" t="e">
        <f>IF(AND(C47&lt;&gt;" ",A48&lt;&gt;" ",C48&lt;&gt;" "),SUM($X$21:$X47)-SUM($Z$20:$Z46),IF(AND(C47&lt;&gt;" ",A48=" ",C48=" "),SUM($X$21:$X47)-SUM($Z$20:$Z46),IF(AND(C47=" ",C48=" ",A48=" ",C46&lt;&gt;" "),SUM($X$21:$X46)," ")))</f>
        <v>#REF!</v>
      </c>
      <c r="AE47" s="11" t="e">
        <f t="shared" si="8"/>
        <v>#REF!</v>
      </c>
    </row>
    <row r="48" spans="1:31" ht="60" customHeight="1">
      <c r="A48" s="40" t="str">
        <f>IFERROR(IF(VLOOKUP($C47,#REF!,9,0)=VLOOKUP($C48,#REF!,9,0)," ",VLOOKUP($C48,#REF!,9,0))," ")</f>
        <v xml:space="preserve"> </v>
      </c>
      <c r="B48" s="59" t="e">
        <f>IF(C48=" "," ",IFERROR(VLOOKUP($C48,#REF!,9,0)," "))</f>
        <v>#REF!</v>
      </c>
      <c r="C48" s="41" t="e">
        <f>#REF!</f>
        <v>#REF!</v>
      </c>
      <c r="D48" s="41" t="str">
        <f>IFERROR(VLOOKUP($C48,#REF!,2,0)," ")</f>
        <v xml:space="preserve"> </v>
      </c>
      <c r="E48" s="42" t="str">
        <f>IFERROR(VLOOKUP($C48,#REF!,5+VLOOKUP($C48,#REF!,7,0),0)," ")</f>
        <v xml:space="preserve"> </v>
      </c>
      <c r="F48" s="15"/>
      <c r="G48" s="43" t="str">
        <f>IFERROR(VLOOKUP($C48,#REF!,14,0)," ")</f>
        <v xml:space="preserve"> </v>
      </c>
      <c r="H48" s="43" t="str">
        <f>IFERROR(VLOOKUP($C48,#REF!,15+VLOOKUP('Customer Name'!$B$3,'Customer Name'!$B$6:$H$99,7,0),0)," ")</f>
        <v xml:space="preserve"> </v>
      </c>
      <c r="I48" s="28" t="str">
        <f t="shared" si="6"/>
        <v xml:space="preserve"> </v>
      </c>
      <c r="J48" s="66">
        <f>IFERROR(SUMIFS(#REF!,#REF!,$AE48,#REF!,1),0)</f>
        <v>0</v>
      </c>
      <c r="K48" s="66">
        <f>IFERROR(SUMIFS(#REF!,#REF!,$AE48,#REF!,1),0)</f>
        <v>0</v>
      </c>
      <c r="L48" s="66">
        <f>IFERROR(SUMIFS(#REF!,#REF!,$AE48,#REF!,1),0)</f>
        <v>0</v>
      </c>
      <c r="M48" s="66">
        <f>IFERROR(SUMIFS(#REF!,#REF!,$AE48,#REF!,1),0)</f>
        <v>0</v>
      </c>
      <c r="N48" s="66">
        <f>IFERROR(SUMIFS(#REF!,#REF!,$AE48,#REF!,1),0)</f>
        <v>0</v>
      </c>
      <c r="O48" s="66">
        <f>IFERROR(SUMIFS(#REF!,#REF!,$AE48,#REF!,1),0)</f>
        <v>0</v>
      </c>
      <c r="P48" s="66">
        <f>IFERROR(SUMIFS(#REF!,#REF!,$AE48,#REF!,1),0)</f>
        <v>0</v>
      </c>
      <c r="Q48" s="66">
        <f>IFERROR(SUMIFS(#REF!,#REF!,$AE48,#REF!,1),0)</f>
        <v>0</v>
      </c>
      <c r="R48" s="66">
        <f>IFERROR(SUMIFS(#REF!,#REF!,$AE48,#REF!,1),0)</f>
        <v>0</v>
      </c>
      <c r="S48" s="66">
        <f>IFERROR(SUMIFS(#REF!,#REF!,$AE48,#REF!,1),0)</f>
        <v>0</v>
      </c>
      <c r="T48" s="66">
        <f>IFERROR(SUMIFS(#REF!,#REF!,$AE48,#REF!,1),0)</f>
        <v>0</v>
      </c>
      <c r="U48" s="66">
        <f>IFERROR(SUMIFS(#REF!,#REF!,$AE48,#REF!,1),0)</f>
        <v>0</v>
      </c>
      <c r="V48" s="67">
        <f t="shared" si="9"/>
        <v>0</v>
      </c>
      <c r="W48" s="78" t="str">
        <f>IFERROR(IF(VLOOKUP(#REF!,'Customer Name'!$B$6:$E$99,4,0)=1,VLOOKUP($C48,#REF!,HLOOKUP(#REF!,#REF!,2,0),0)," ")," ")</f>
        <v xml:space="preserve"> </v>
      </c>
      <c r="X48" s="79" t="e">
        <f t="shared" si="7"/>
        <v>#REF!</v>
      </c>
      <c r="Y48" s="80" t="e">
        <f>IF(AND(C48&lt;&gt;" ",A49&lt;&gt;" ",C49&lt;&gt;" "),SUM($V$21:$V48)-SUM($Y$20:$Y47),IF(AND(C48&lt;&gt;" ",A49=" ",C49=" "),SUM($V$21:$V48)-SUM($Y$20:$Y47),IF(AND(C48=" ",C49=" ",A49=" ",C47&lt;&gt;" "),SUM($V$21:$V47)," ")))</f>
        <v>#REF!</v>
      </c>
      <c r="Z48" s="81" t="e">
        <f>IF(AND(C48&lt;&gt;" ",A49&lt;&gt;" ",C49&lt;&gt;" "),SUM($X$21:$X48)-SUM($Z$20:$Z47),IF(AND(C48&lt;&gt;" ",A49=" ",C49=" "),SUM($X$21:$X48)-SUM($Z$20:$Z47),IF(AND(C48=" ",C49=" ",A49=" ",C47&lt;&gt;" "),SUM($X$21:$X47)," ")))</f>
        <v>#REF!</v>
      </c>
      <c r="AE48" s="11" t="e">
        <f t="shared" si="8"/>
        <v>#REF!</v>
      </c>
    </row>
    <row r="49" spans="1:31" ht="60" customHeight="1">
      <c r="A49" s="40" t="str">
        <f>IFERROR(IF(VLOOKUP($C48,#REF!,9,0)=VLOOKUP($C49,#REF!,9,0)," ",VLOOKUP($C49,#REF!,9,0))," ")</f>
        <v xml:space="preserve"> </v>
      </c>
      <c r="B49" s="59" t="e">
        <f>IF(C49=" "," ",IFERROR(VLOOKUP($C49,#REF!,9,0)," "))</f>
        <v>#REF!</v>
      </c>
      <c r="C49" s="41" t="e">
        <f>#REF!</f>
        <v>#REF!</v>
      </c>
      <c r="D49" s="41" t="str">
        <f>IFERROR(VLOOKUP($C49,#REF!,2,0)," ")</f>
        <v xml:space="preserve"> </v>
      </c>
      <c r="E49" s="42" t="str">
        <f>IFERROR(VLOOKUP($C49,#REF!,5+VLOOKUP($C49,#REF!,7,0),0)," ")</f>
        <v xml:space="preserve"> </v>
      </c>
      <c r="F49" s="15"/>
      <c r="G49" s="43" t="str">
        <f>IFERROR(VLOOKUP($C49,#REF!,14,0)," ")</f>
        <v xml:space="preserve"> </v>
      </c>
      <c r="H49" s="43" t="str">
        <f>IFERROR(VLOOKUP($C49,#REF!,15+VLOOKUP('Customer Name'!$B$3,'Customer Name'!$B$6:$H$99,7,0),0)," ")</f>
        <v xml:space="preserve"> </v>
      </c>
      <c r="I49" s="28" t="str">
        <f t="shared" si="6"/>
        <v xml:space="preserve"> </v>
      </c>
      <c r="J49" s="66">
        <f>IFERROR(SUMIFS(#REF!,#REF!,$AE49,#REF!,1),0)</f>
        <v>0</v>
      </c>
      <c r="K49" s="66">
        <f>IFERROR(SUMIFS(#REF!,#REF!,$AE49,#REF!,1),0)</f>
        <v>0</v>
      </c>
      <c r="L49" s="66">
        <f>IFERROR(SUMIFS(#REF!,#REF!,$AE49,#REF!,1),0)</f>
        <v>0</v>
      </c>
      <c r="M49" s="66">
        <f>IFERROR(SUMIFS(#REF!,#REF!,$AE49,#REF!,1),0)</f>
        <v>0</v>
      </c>
      <c r="N49" s="66">
        <f>IFERROR(SUMIFS(#REF!,#REF!,$AE49,#REF!,1),0)</f>
        <v>0</v>
      </c>
      <c r="O49" s="66">
        <f>IFERROR(SUMIFS(#REF!,#REF!,$AE49,#REF!,1),0)</f>
        <v>0</v>
      </c>
      <c r="P49" s="66">
        <f>IFERROR(SUMIFS(#REF!,#REF!,$AE49,#REF!,1),0)</f>
        <v>0</v>
      </c>
      <c r="Q49" s="66">
        <f>IFERROR(SUMIFS(#REF!,#REF!,$AE49,#REF!,1),0)</f>
        <v>0</v>
      </c>
      <c r="R49" s="66">
        <f>IFERROR(SUMIFS(#REF!,#REF!,$AE49,#REF!,1),0)</f>
        <v>0</v>
      </c>
      <c r="S49" s="66">
        <f>IFERROR(SUMIFS(#REF!,#REF!,$AE49,#REF!,1),0)</f>
        <v>0</v>
      </c>
      <c r="T49" s="66">
        <f>IFERROR(SUMIFS(#REF!,#REF!,$AE49,#REF!,1),0)</f>
        <v>0</v>
      </c>
      <c r="U49" s="66">
        <f>IFERROR(SUMIFS(#REF!,#REF!,$AE49,#REF!,1),0)</f>
        <v>0</v>
      </c>
      <c r="V49" s="67">
        <f t="shared" si="9"/>
        <v>0</v>
      </c>
      <c r="W49" s="78" t="str">
        <f>IFERROR(IF(VLOOKUP(#REF!,'Customer Name'!$B$6:$E$99,4,0)=1,VLOOKUP($C49,#REF!,HLOOKUP(#REF!,#REF!,2,0),0)," ")," ")</f>
        <v xml:space="preserve"> </v>
      </c>
      <c r="X49" s="79" t="e">
        <f t="shared" si="7"/>
        <v>#REF!</v>
      </c>
      <c r="Y49" s="80" t="e">
        <f>IF(AND(C49&lt;&gt;" ",A50&lt;&gt;" ",C50&lt;&gt;" "),SUM($V$21:$V49)-SUM($Y$20:$Y48),IF(AND(C49&lt;&gt;" ",A50=" ",C50=" "),SUM($V$21:$V49)-SUM($Y$20:$Y48),IF(AND(C49=" ",C50=" ",A50=" ",C48&lt;&gt;" "),SUM($V$21:$V48)," ")))</f>
        <v>#REF!</v>
      </c>
      <c r="Z49" s="81" t="e">
        <f>IF(AND(C49&lt;&gt;" ",A50&lt;&gt;" ",C50&lt;&gt;" "),SUM($X$21:$X49)-SUM($Z$20:$Z48),IF(AND(C49&lt;&gt;" ",A50=" ",C50=" "),SUM($X$21:$X49)-SUM($Z$20:$Z48),IF(AND(C49=" ",C50=" ",A50=" ",C48&lt;&gt;" "),SUM($X$21:$X48)," ")))</f>
        <v>#REF!</v>
      </c>
      <c r="AE49" s="11" t="e">
        <f t="shared" si="8"/>
        <v>#REF!</v>
      </c>
    </row>
    <row r="50" spans="1:31" ht="60" customHeight="1">
      <c r="A50" s="40" t="str">
        <f>IFERROR(IF(VLOOKUP($C49,#REF!,9,0)=VLOOKUP($C50,#REF!,9,0)," ",VLOOKUP($C50,#REF!,9,0))," ")</f>
        <v xml:space="preserve"> </v>
      </c>
      <c r="B50" s="59" t="e">
        <f>IF(C50=" "," ",IFERROR(VLOOKUP($C50,#REF!,9,0)," "))</f>
        <v>#REF!</v>
      </c>
      <c r="C50" s="41" t="e">
        <f>#REF!</f>
        <v>#REF!</v>
      </c>
      <c r="D50" s="41" t="str">
        <f>IFERROR(VLOOKUP($C50,#REF!,2,0)," ")</f>
        <v xml:space="preserve"> </v>
      </c>
      <c r="E50" s="42" t="str">
        <f>IFERROR(VLOOKUP($C50,#REF!,5+VLOOKUP($C50,#REF!,7,0),0)," ")</f>
        <v xml:space="preserve"> </v>
      </c>
      <c r="F50" s="15"/>
      <c r="G50" s="43" t="str">
        <f>IFERROR(VLOOKUP($C50,#REF!,14,0)," ")</f>
        <v xml:space="preserve"> </v>
      </c>
      <c r="H50" s="43" t="str">
        <f>IFERROR(VLOOKUP($C50,#REF!,15+VLOOKUP('Customer Name'!$B$3,'Customer Name'!$B$6:$H$99,7,0),0)," ")</f>
        <v xml:space="preserve"> </v>
      </c>
      <c r="I50" s="28" t="str">
        <f t="shared" si="6"/>
        <v xml:space="preserve"> </v>
      </c>
      <c r="J50" s="66">
        <f>IFERROR(SUMIFS(#REF!,#REF!,$AE50,#REF!,1),0)</f>
        <v>0</v>
      </c>
      <c r="K50" s="66">
        <f>IFERROR(SUMIFS(#REF!,#REF!,$AE50,#REF!,1),0)</f>
        <v>0</v>
      </c>
      <c r="L50" s="66">
        <f>IFERROR(SUMIFS(#REF!,#REF!,$AE50,#REF!,1),0)</f>
        <v>0</v>
      </c>
      <c r="M50" s="66">
        <f>IFERROR(SUMIFS(#REF!,#REF!,$AE50,#REF!,1),0)</f>
        <v>0</v>
      </c>
      <c r="N50" s="66">
        <f>IFERROR(SUMIFS(#REF!,#REF!,$AE50,#REF!,1),0)</f>
        <v>0</v>
      </c>
      <c r="O50" s="66">
        <f>IFERROR(SUMIFS(#REF!,#REF!,$AE50,#REF!,1),0)</f>
        <v>0</v>
      </c>
      <c r="P50" s="66">
        <f>IFERROR(SUMIFS(#REF!,#REF!,$AE50,#REF!,1),0)</f>
        <v>0</v>
      </c>
      <c r="Q50" s="66">
        <f>IFERROR(SUMIFS(#REF!,#REF!,$AE50,#REF!,1),0)</f>
        <v>0</v>
      </c>
      <c r="R50" s="66">
        <f>IFERROR(SUMIFS(#REF!,#REF!,$AE50,#REF!,1),0)</f>
        <v>0</v>
      </c>
      <c r="S50" s="66">
        <f>IFERROR(SUMIFS(#REF!,#REF!,$AE50,#REF!,1),0)</f>
        <v>0</v>
      </c>
      <c r="T50" s="66">
        <f>IFERROR(SUMIFS(#REF!,#REF!,$AE50,#REF!,1),0)</f>
        <v>0</v>
      </c>
      <c r="U50" s="66">
        <f>IFERROR(SUMIFS(#REF!,#REF!,$AE50,#REF!,1),0)</f>
        <v>0</v>
      </c>
      <c r="V50" s="67">
        <f t="shared" si="9"/>
        <v>0</v>
      </c>
      <c r="W50" s="78" t="str">
        <f>IFERROR(IF(VLOOKUP(#REF!,'Customer Name'!$B$6:$E$99,4,0)=1,VLOOKUP($C50,#REF!,HLOOKUP(#REF!,#REF!,2,0),0)," ")," ")</f>
        <v xml:space="preserve"> </v>
      </c>
      <c r="X50" s="79" t="e">
        <f t="shared" si="7"/>
        <v>#REF!</v>
      </c>
      <c r="Y50" s="80" t="e">
        <f>IF(AND(C50&lt;&gt;" ",A51&lt;&gt;" ",C51&lt;&gt;" "),SUM($V$21:$V50)-SUM($Y$20:$Y49),IF(AND(C50&lt;&gt;" ",A51=" ",C51=" "),SUM($V$21:$V50)-SUM($Y$20:$Y49),IF(AND(C50=" ",C51=" ",A51=" ",C49&lt;&gt;" "),SUM($V$21:$V49)," ")))</f>
        <v>#REF!</v>
      </c>
      <c r="Z50" s="81" t="e">
        <f>IF(AND(C50&lt;&gt;" ",A51&lt;&gt;" ",C51&lt;&gt;" "),SUM($X$21:$X50)-SUM($Z$20:$Z49),IF(AND(C50&lt;&gt;" ",A51=" ",C51=" "),SUM($X$21:$X50)-SUM($Z$20:$Z49),IF(AND(C50=" ",C51=" ",A51=" ",C49&lt;&gt;" "),SUM($X$21:$X49)," ")))</f>
        <v>#REF!</v>
      </c>
      <c r="AE50" s="11" t="e">
        <f t="shared" si="8"/>
        <v>#REF!</v>
      </c>
    </row>
    <row r="51" spans="1:31" ht="60" customHeight="1">
      <c r="A51" s="40" t="str">
        <f>IFERROR(IF(VLOOKUP($C50,#REF!,9,0)=VLOOKUP($C51,#REF!,9,0)," ",VLOOKUP($C51,#REF!,9,0))," ")</f>
        <v xml:space="preserve"> </v>
      </c>
      <c r="B51" s="59" t="e">
        <f>IF(C51=" "," ",IFERROR(VLOOKUP($C51,#REF!,9,0)," "))</f>
        <v>#REF!</v>
      </c>
      <c r="C51" s="41" t="e">
        <f>#REF!</f>
        <v>#REF!</v>
      </c>
      <c r="D51" s="41" t="str">
        <f>IFERROR(VLOOKUP($C51,#REF!,2,0)," ")</f>
        <v xml:space="preserve"> </v>
      </c>
      <c r="E51" s="42" t="str">
        <f>IFERROR(VLOOKUP($C51,#REF!,5+VLOOKUP($C51,#REF!,7,0),0)," ")</f>
        <v xml:space="preserve"> </v>
      </c>
      <c r="F51" s="15"/>
      <c r="G51" s="43" t="str">
        <f>IFERROR(VLOOKUP($C51,#REF!,14,0)," ")</f>
        <v xml:space="preserve"> </v>
      </c>
      <c r="H51" s="43" t="str">
        <f>IFERROR(VLOOKUP($C51,#REF!,15+VLOOKUP('Customer Name'!$B$3,'Customer Name'!$B$6:$H$99,7,0),0)," ")</f>
        <v xml:space="preserve"> </v>
      </c>
      <c r="I51" s="28" t="str">
        <f t="shared" si="6"/>
        <v xml:space="preserve"> </v>
      </c>
      <c r="J51" s="66">
        <f>IFERROR(SUMIFS(#REF!,#REF!,$AE51,#REF!,1),0)</f>
        <v>0</v>
      </c>
      <c r="K51" s="66">
        <f>IFERROR(SUMIFS(#REF!,#REF!,$AE51,#REF!,1),0)</f>
        <v>0</v>
      </c>
      <c r="L51" s="66">
        <f>IFERROR(SUMIFS(#REF!,#REF!,$AE51,#REF!,1),0)</f>
        <v>0</v>
      </c>
      <c r="M51" s="66">
        <f>IFERROR(SUMIFS(#REF!,#REF!,$AE51,#REF!,1),0)</f>
        <v>0</v>
      </c>
      <c r="N51" s="66">
        <f>IFERROR(SUMIFS(#REF!,#REF!,$AE51,#REF!,1),0)</f>
        <v>0</v>
      </c>
      <c r="O51" s="66">
        <f>IFERROR(SUMIFS(#REF!,#REF!,$AE51,#REF!,1),0)</f>
        <v>0</v>
      </c>
      <c r="P51" s="66">
        <f>IFERROR(SUMIFS(#REF!,#REF!,$AE51,#REF!,1),0)</f>
        <v>0</v>
      </c>
      <c r="Q51" s="66">
        <f>IFERROR(SUMIFS(#REF!,#REF!,$AE51,#REF!,1),0)</f>
        <v>0</v>
      </c>
      <c r="R51" s="66">
        <f>IFERROR(SUMIFS(#REF!,#REF!,$AE51,#REF!,1),0)</f>
        <v>0</v>
      </c>
      <c r="S51" s="66">
        <f>IFERROR(SUMIFS(#REF!,#REF!,$AE51,#REF!,1),0)</f>
        <v>0</v>
      </c>
      <c r="T51" s="66">
        <f>IFERROR(SUMIFS(#REF!,#REF!,$AE51,#REF!,1),0)</f>
        <v>0</v>
      </c>
      <c r="U51" s="66">
        <f>IFERROR(SUMIFS(#REF!,#REF!,$AE51,#REF!,1),0)</f>
        <v>0</v>
      </c>
      <c r="V51" s="67">
        <f t="shared" si="9"/>
        <v>0</v>
      </c>
      <c r="W51" s="78" t="str">
        <f>IFERROR(IF(VLOOKUP(#REF!,'Customer Name'!$B$6:$E$99,4,0)=1,VLOOKUP($C51,#REF!,HLOOKUP(#REF!,#REF!,2,0),0)," ")," ")</f>
        <v xml:space="preserve"> </v>
      </c>
      <c r="X51" s="79" t="e">
        <f t="shared" si="7"/>
        <v>#REF!</v>
      </c>
      <c r="Y51" s="80" t="e">
        <f>IF(AND(C51&lt;&gt;" ",A52&lt;&gt;" ",C52&lt;&gt;" "),SUM($V$21:$V51)-SUM($Y$20:$Y50),IF(AND(C51&lt;&gt;" ",A52=" ",C52=" "),SUM($V$21:$V51)-SUM($Y$20:$Y50),IF(AND(C51=" ",C52=" ",A52=" ",C50&lt;&gt;" "),SUM($V$21:$V50)," ")))</f>
        <v>#REF!</v>
      </c>
      <c r="Z51" s="81" t="e">
        <f>IF(AND(C51&lt;&gt;" ",A52&lt;&gt;" ",C52&lt;&gt;" "),SUM($X$21:$X51)-SUM($Z$20:$Z50),IF(AND(C51&lt;&gt;" ",A52=" ",C52=" "),SUM($X$21:$X51)-SUM($Z$20:$Z50),IF(AND(C51=" ",C52=" ",A52=" ",C50&lt;&gt;" "),SUM($X$21:$X50)," ")))</f>
        <v>#REF!</v>
      </c>
      <c r="AE51" s="11" t="e">
        <f t="shared" si="8"/>
        <v>#REF!</v>
      </c>
    </row>
    <row r="52" spans="1:31" ht="60" customHeight="1">
      <c r="A52" s="40" t="str">
        <f>IFERROR(IF(VLOOKUP($C51,#REF!,9,0)=VLOOKUP($C52,#REF!,9,0)," ",VLOOKUP($C52,#REF!,9,0))," ")</f>
        <v xml:space="preserve"> </v>
      </c>
      <c r="B52" s="59" t="e">
        <f>IF(C52=" "," ",IFERROR(VLOOKUP($C52,#REF!,9,0)," "))</f>
        <v>#REF!</v>
      </c>
      <c r="C52" s="41" t="e">
        <f>#REF!</f>
        <v>#REF!</v>
      </c>
      <c r="D52" s="41" t="str">
        <f>IFERROR(VLOOKUP($C52,#REF!,2,0)," ")</f>
        <v xml:space="preserve"> </v>
      </c>
      <c r="E52" s="42" t="str">
        <f>IFERROR(VLOOKUP($C52,#REF!,5+VLOOKUP($C52,#REF!,7,0),0)," ")</f>
        <v xml:space="preserve"> </v>
      </c>
      <c r="F52" s="15"/>
      <c r="G52" s="43" t="str">
        <f>IFERROR(VLOOKUP($C52,#REF!,14,0)," ")</f>
        <v xml:space="preserve"> </v>
      </c>
      <c r="H52" s="43" t="str">
        <f>IFERROR(VLOOKUP($C52,#REF!,15+VLOOKUP('Customer Name'!$B$3,'Customer Name'!$B$6:$H$99,7,0),0)," ")</f>
        <v xml:space="preserve"> </v>
      </c>
      <c r="I52" s="28" t="str">
        <f t="shared" si="6"/>
        <v xml:space="preserve"> </v>
      </c>
      <c r="J52" s="66">
        <f>IFERROR(SUMIFS(#REF!,#REF!,$AE52,#REF!,1),0)</f>
        <v>0</v>
      </c>
      <c r="K52" s="66">
        <f>IFERROR(SUMIFS(#REF!,#REF!,$AE52,#REF!,1),0)</f>
        <v>0</v>
      </c>
      <c r="L52" s="66">
        <f>IFERROR(SUMIFS(#REF!,#REF!,$AE52,#REF!,1),0)</f>
        <v>0</v>
      </c>
      <c r="M52" s="66">
        <f>IFERROR(SUMIFS(#REF!,#REF!,$AE52,#REF!,1),0)</f>
        <v>0</v>
      </c>
      <c r="N52" s="66">
        <f>IFERROR(SUMIFS(#REF!,#REF!,$AE52,#REF!,1),0)</f>
        <v>0</v>
      </c>
      <c r="O52" s="66">
        <f>IFERROR(SUMIFS(#REF!,#REF!,$AE52,#REF!,1),0)</f>
        <v>0</v>
      </c>
      <c r="P52" s="66">
        <f>IFERROR(SUMIFS(#REF!,#REF!,$AE52,#REF!,1),0)</f>
        <v>0</v>
      </c>
      <c r="Q52" s="66">
        <f>IFERROR(SUMIFS(#REF!,#REF!,$AE52,#REF!,1),0)</f>
        <v>0</v>
      </c>
      <c r="R52" s="66">
        <f>IFERROR(SUMIFS(#REF!,#REF!,$AE52,#REF!,1),0)</f>
        <v>0</v>
      </c>
      <c r="S52" s="66">
        <f>IFERROR(SUMIFS(#REF!,#REF!,$AE52,#REF!,1),0)</f>
        <v>0</v>
      </c>
      <c r="T52" s="66">
        <f>IFERROR(SUMIFS(#REF!,#REF!,$AE52,#REF!,1),0)</f>
        <v>0</v>
      </c>
      <c r="U52" s="66">
        <f>IFERROR(SUMIFS(#REF!,#REF!,$AE52,#REF!,1),0)</f>
        <v>0</v>
      </c>
      <c r="V52" s="67">
        <f t="shared" si="9"/>
        <v>0</v>
      </c>
      <c r="W52" s="78" t="str">
        <f>IFERROR(IF(VLOOKUP(#REF!,'Customer Name'!$B$6:$E$99,4,0)=1,VLOOKUP($C52,#REF!,HLOOKUP(#REF!,#REF!,2,0),0)," ")," ")</f>
        <v xml:space="preserve"> </v>
      </c>
      <c r="X52" s="79" t="e">
        <f t="shared" si="7"/>
        <v>#REF!</v>
      </c>
      <c r="Y52" s="80" t="e">
        <f>IF(AND(C52&lt;&gt;" ",A53&lt;&gt;" ",C53&lt;&gt;" "),SUM($V$21:$V52)-SUM($Y$20:$Y51),IF(AND(C52&lt;&gt;" ",A53=" ",C53=" "),SUM($V$21:$V52)-SUM($Y$20:$Y51),IF(AND(C52=" ",C53=" ",A53=" ",C51&lt;&gt;" "),SUM($V$21:$V51)," ")))</f>
        <v>#REF!</v>
      </c>
      <c r="Z52" s="81" t="e">
        <f>IF(AND(C52&lt;&gt;" ",A53&lt;&gt;" ",C53&lt;&gt;" "),SUM($X$21:$X52)-SUM($Z$20:$Z51),IF(AND(C52&lt;&gt;" ",A53=" ",C53=" "),SUM($X$21:$X52)-SUM($Z$20:$Z51),IF(AND(C52=" ",C53=" ",A53=" ",C51&lt;&gt;" "),SUM($X$21:$X51)," ")))</f>
        <v>#REF!</v>
      </c>
      <c r="AE52" s="11" t="e">
        <f t="shared" si="8"/>
        <v>#REF!</v>
      </c>
    </row>
    <row r="53" spans="1:31" ht="60" customHeight="1">
      <c r="A53" s="40" t="str">
        <f>IFERROR(IF(VLOOKUP($C52,#REF!,9,0)=VLOOKUP($C53,#REF!,9,0)," ",VLOOKUP($C53,#REF!,9,0))," ")</f>
        <v xml:space="preserve"> </v>
      </c>
      <c r="B53" s="59" t="e">
        <f>IF(C53=" "," ",IFERROR(VLOOKUP($C53,#REF!,9,0)," "))</f>
        <v>#REF!</v>
      </c>
      <c r="C53" s="41" t="e">
        <f>#REF!</f>
        <v>#REF!</v>
      </c>
      <c r="D53" s="41" t="str">
        <f>IFERROR(VLOOKUP($C53,#REF!,2,0)," ")</f>
        <v xml:space="preserve"> </v>
      </c>
      <c r="E53" s="42" t="str">
        <f>IFERROR(VLOOKUP($C53,#REF!,5+VLOOKUP($C53,#REF!,7,0),0)," ")</f>
        <v xml:space="preserve"> </v>
      </c>
      <c r="F53" s="15"/>
      <c r="G53" s="43" t="str">
        <f>IFERROR(VLOOKUP($C53,#REF!,14,0)," ")</f>
        <v xml:space="preserve"> </v>
      </c>
      <c r="H53" s="43" t="str">
        <f>IFERROR(VLOOKUP($C53,#REF!,15+VLOOKUP('Customer Name'!$B$3,'Customer Name'!$B$6:$H$99,7,0),0)," ")</f>
        <v xml:space="preserve"> </v>
      </c>
      <c r="I53" s="28" t="str">
        <f t="shared" si="6"/>
        <v xml:space="preserve"> </v>
      </c>
      <c r="J53" s="66">
        <f>IFERROR(SUMIFS(#REF!,#REF!,$AE53,#REF!,1),0)</f>
        <v>0</v>
      </c>
      <c r="K53" s="66">
        <f>IFERROR(SUMIFS(#REF!,#REF!,$AE53,#REF!,1),0)</f>
        <v>0</v>
      </c>
      <c r="L53" s="66">
        <f>IFERROR(SUMIFS(#REF!,#REF!,$AE53,#REF!,1),0)</f>
        <v>0</v>
      </c>
      <c r="M53" s="66">
        <f>IFERROR(SUMIFS(#REF!,#REF!,$AE53,#REF!,1),0)</f>
        <v>0</v>
      </c>
      <c r="N53" s="66">
        <f>IFERROR(SUMIFS(#REF!,#REF!,$AE53,#REF!,1),0)</f>
        <v>0</v>
      </c>
      <c r="O53" s="66">
        <f>IFERROR(SUMIFS(#REF!,#REF!,$AE53,#REF!,1),0)</f>
        <v>0</v>
      </c>
      <c r="P53" s="66">
        <f>IFERROR(SUMIFS(#REF!,#REF!,$AE53,#REF!,1),0)</f>
        <v>0</v>
      </c>
      <c r="Q53" s="66">
        <f>IFERROR(SUMIFS(#REF!,#REF!,$AE53,#REF!,1),0)</f>
        <v>0</v>
      </c>
      <c r="R53" s="66">
        <f>IFERROR(SUMIFS(#REF!,#REF!,$AE53,#REF!,1),0)</f>
        <v>0</v>
      </c>
      <c r="S53" s="66">
        <f>IFERROR(SUMIFS(#REF!,#REF!,$AE53,#REF!,1),0)</f>
        <v>0</v>
      </c>
      <c r="T53" s="66">
        <f>IFERROR(SUMIFS(#REF!,#REF!,$AE53,#REF!,1),0)</f>
        <v>0</v>
      </c>
      <c r="U53" s="66">
        <f>IFERROR(SUMIFS(#REF!,#REF!,$AE53,#REF!,1),0)</f>
        <v>0</v>
      </c>
      <c r="V53" s="67">
        <f t="shared" si="9"/>
        <v>0</v>
      </c>
      <c r="W53" s="78" t="str">
        <f>IFERROR(IF(VLOOKUP(#REF!,'Customer Name'!$B$6:$E$99,4,0)=1,VLOOKUP($C53,#REF!,HLOOKUP(#REF!,#REF!,2,0),0)," ")," ")</f>
        <v xml:space="preserve"> </v>
      </c>
      <c r="X53" s="79" t="e">
        <f t="shared" si="7"/>
        <v>#REF!</v>
      </c>
      <c r="Y53" s="80" t="e">
        <f>IF(AND(C53&lt;&gt;" ",A54&lt;&gt;" ",C54&lt;&gt;" "),SUM($V$21:$V53)-SUM($Y$20:$Y52),IF(AND(C53&lt;&gt;" ",A54=" ",C54=" "),SUM($V$21:$V53)-SUM($Y$20:$Y52),IF(AND(C53=" ",C54=" ",A54=" ",C52&lt;&gt;" "),SUM($V$21:$V52)," ")))</f>
        <v>#REF!</v>
      </c>
      <c r="Z53" s="81" t="e">
        <f>IF(AND(C53&lt;&gt;" ",A54&lt;&gt;" ",C54&lt;&gt;" "),SUM($X$21:$X53)-SUM($Z$20:$Z52),IF(AND(C53&lt;&gt;" ",A54=" ",C54=" "),SUM($X$21:$X53)-SUM($Z$20:$Z52),IF(AND(C53=" ",C54=" ",A54=" ",C52&lt;&gt;" "),SUM($X$21:$X52)," ")))</f>
        <v>#REF!</v>
      </c>
      <c r="AE53" s="11" t="e">
        <f t="shared" si="8"/>
        <v>#REF!</v>
      </c>
    </row>
    <row r="54" spans="1:31" ht="60" customHeight="1">
      <c r="A54" s="40" t="str">
        <f>IFERROR(IF(VLOOKUP($C53,#REF!,9,0)=VLOOKUP($C54,#REF!,9,0)," ",VLOOKUP($C54,#REF!,9,0))," ")</f>
        <v xml:space="preserve"> </v>
      </c>
      <c r="B54" s="59" t="e">
        <f>IF(C54=" "," ",IFERROR(VLOOKUP($C54,#REF!,9,0)," "))</f>
        <v>#REF!</v>
      </c>
      <c r="C54" s="41" t="e">
        <f>#REF!</f>
        <v>#REF!</v>
      </c>
      <c r="D54" s="41" t="str">
        <f>IFERROR(VLOOKUP($C54,#REF!,2,0)," ")</f>
        <v xml:space="preserve"> </v>
      </c>
      <c r="E54" s="42" t="str">
        <f>IFERROR(VLOOKUP($C54,#REF!,5+VLOOKUP($C54,#REF!,7,0),0)," ")</f>
        <v xml:space="preserve"> </v>
      </c>
      <c r="F54" s="15"/>
      <c r="G54" s="43" t="str">
        <f>IFERROR(VLOOKUP($C54,#REF!,14,0)," ")</f>
        <v xml:space="preserve"> </v>
      </c>
      <c r="H54" s="43" t="str">
        <f>IFERROR(VLOOKUP($C54,#REF!,15+VLOOKUP('Customer Name'!$B$3,'Customer Name'!$B$6:$H$99,7,0),0)," ")</f>
        <v xml:space="preserve"> </v>
      </c>
      <c r="I54" s="28" t="str">
        <f t="shared" si="6"/>
        <v xml:space="preserve"> </v>
      </c>
      <c r="J54" s="66">
        <f>IFERROR(SUMIFS(#REF!,#REF!,$AE54,#REF!,1),0)</f>
        <v>0</v>
      </c>
      <c r="K54" s="66">
        <f>IFERROR(SUMIFS(#REF!,#REF!,$AE54,#REF!,1),0)</f>
        <v>0</v>
      </c>
      <c r="L54" s="66">
        <f>IFERROR(SUMIFS(#REF!,#REF!,$AE54,#REF!,1),0)</f>
        <v>0</v>
      </c>
      <c r="M54" s="66">
        <f>IFERROR(SUMIFS(#REF!,#REF!,$AE54,#REF!,1),0)</f>
        <v>0</v>
      </c>
      <c r="N54" s="66">
        <f>IFERROR(SUMIFS(#REF!,#REF!,$AE54,#REF!,1),0)</f>
        <v>0</v>
      </c>
      <c r="O54" s="66">
        <f>IFERROR(SUMIFS(#REF!,#REF!,$AE54,#REF!,1),0)</f>
        <v>0</v>
      </c>
      <c r="P54" s="66">
        <f>IFERROR(SUMIFS(#REF!,#REF!,$AE54,#REF!,1),0)</f>
        <v>0</v>
      </c>
      <c r="Q54" s="66">
        <f>IFERROR(SUMIFS(#REF!,#REF!,$AE54,#REF!,1),0)</f>
        <v>0</v>
      </c>
      <c r="R54" s="66">
        <f>IFERROR(SUMIFS(#REF!,#REF!,$AE54,#REF!,1),0)</f>
        <v>0</v>
      </c>
      <c r="S54" s="66">
        <f>IFERROR(SUMIFS(#REF!,#REF!,$AE54,#REF!,1),0)</f>
        <v>0</v>
      </c>
      <c r="T54" s="66">
        <f>IFERROR(SUMIFS(#REF!,#REF!,$AE54,#REF!,1),0)</f>
        <v>0</v>
      </c>
      <c r="U54" s="66">
        <f>IFERROR(SUMIFS(#REF!,#REF!,$AE54,#REF!,1),0)</f>
        <v>0</v>
      </c>
      <c r="V54" s="67">
        <f t="shared" si="9"/>
        <v>0</v>
      </c>
      <c r="W54" s="78" t="str">
        <f>IFERROR(IF(VLOOKUP(#REF!,'Customer Name'!$B$6:$E$99,4,0)=1,VLOOKUP($C54,#REF!,HLOOKUP(#REF!,#REF!,2,0),0)," ")," ")</f>
        <v xml:space="preserve"> </v>
      </c>
      <c r="X54" s="79" t="e">
        <f t="shared" si="7"/>
        <v>#REF!</v>
      </c>
      <c r="Y54" s="80" t="e">
        <f>IF(AND(C54&lt;&gt;" ",A55&lt;&gt;" ",C55&lt;&gt;" "),SUM($V$21:$V54)-SUM($Y$20:$Y53),IF(AND(C54&lt;&gt;" ",A55=" ",C55=" "),SUM($V$21:$V54)-SUM($Y$20:$Y53),IF(AND(C54=" ",C55=" ",A55=" ",C53&lt;&gt;" "),SUM($V$21:$V53)," ")))</f>
        <v>#REF!</v>
      </c>
      <c r="Z54" s="81" t="e">
        <f>IF(AND(C54&lt;&gt;" ",A55&lt;&gt;" ",C55&lt;&gt;" "),SUM($X$21:$X54)-SUM($Z$20:$Z53),IF(AND(C54&lt;&gt;" ",A55=" ",C55=" "),SUM($X$21:$X54)-SUM($Z$20:$Z53),IF(AND(C54=" ",C55=" ",A55=" ",C53&lt;&gt;" "),SUM($X$21:$X53)," ")))</f>
        <v>#REF!</v>
      </c>
      <c r="AE54" s="11" t="e">
        <f t="shared" si="8"/>
        <v>#REF!</v>
      </c>
    </row>
    <row r="55" spans="1:31" ht="60" customHeight="1">
      <c r="A55" s="40" t="str">
        <f>IFERROR(IF(VLOOKUP($C54,#REF!,9,0)=VLOOKUP($C55,#REF!,9,0)," ",VLOOKUP($C55,#REF!,9,0))," ")</f>
        <v xml:space="preserve"> </v>
      </c>
      <c r="B55" s="59" t="e">
        <f>IF(C55=" "," ",IFERROR(VLOOKUP($C55,#REF!,9,0)," "))</f>
        <v>#REF!</v>
      </c>
      <c r="C55" s="41" t="e">
        <f>#REF!</f>
        <v>#REF!</v>
      </c>
      <c r="D55" s="41" t="str">
        <f>IFERROR(VLOOKUP($C55,#REF!,2,0)," ")</f>
        <v xml:space="preserve"> </v>
      </c>
      <c r="E55" s="42" t="str">
        <f>IFERROR(VLOOKUP($C55,#REF!,5+VLOOKUP($C55,#REF!,7,0),0)," ")</f>
        <v xml:space="preserve"> </v>
      </c>
      <c r="F55" s="15"/>
      <c r="G55" s="43" t="str">
        <f>IFERROR(VLOOKUP($C55,#REF!,14,0)," ")</f>
        <v xml:space="preserve"> </v>
      </c>
      <c r="H55" s="43" t="str">
        <f>IFERROR(VLOOKUP($C55,#REF!,15+VLOOKUP('Customer Name'!$B$3,'Customer Name'!$B$6:$H$99,7,0),0)," ")</f>
        <v xml:space="preserve"> </v>
      </c>
      <c r="I55" s="28" t="str">
        <f t="shared" si="6"/>
        <v xml:space="preserve"> </v>
      </c>
      <c r="J55" s="66">
        <f>IFERROR(SUMIFS(#REF!,#REF!,$AE55,#REF!,1),0)</f>
        <v>0</v>
      </c>
      <c r="K55" s="66">
        <f>IFERROR(SUMIFS(#REF!,#REF!,$AE55,#REF!,1),0)</f>
        <v>0</v>
      </c>
      <c r="L55" s="66">
        <f>IFERROR(SUMIFS(#REF!,#REF!,$AE55,#REF!,1),0)</f>
        <v>0</v>
      </c>
      <c r="M55" s="66">
        <f>IFERROR(SUMIFS(#REF!,#REF!,$AE55,#REF!,1),0)</f>
        <v>0</v>
      </c>
      <c r="N55" s="66">
        <f>IFERROR(SUMIFS(#REF!,#REF!,$AE55,#REF!,1),0)</f>
        <v>0</v>
      </c>
      <c r="O55" s="66">
        <f>IFERROR(SUMIFS(#REF!,#REF!,$AE55,#REF!,1),0)</f>
        <v>0</v>
      </c>
      <c r="P55" s="66">
        <f>IFERROR(SUMIFS(#REF!,#REF!,$AE55,#REF!,1),0)</f>
        <v>0</v>
      </c>
      <c r="Q55" s="66">
        <f>IFERROR(SUMIFS(#REF!,#REF!,$AE55,#REF!,1),0)</f>
        <v>0</v>
      </c>
      <c r="R55" s="66">
        <f>IFERROR(SUMIFS(#REF!,#REF!,$AE55,#REF!,1),0)</f>
        <v>0</v>
      </c>
      <c r="S55" s="66">
        <f>IFERROR(SUMIFS(#REF!,#REF!,$AE55,#REF!,1),0)</f>
        <v>0</v>
      </c>
      <c r="T55" s="66">
        <f>IFERROR(SUMIFS(#REF!,#REF!,$AE55,#REF!,1),0)</f>
        <v>0</v>
      </c>
      <c r="U55" s="66">
        <f>IFERROR(SUMIFS(#REF!,#REF!,$AE55,#REF!,1),0)</f>
        <v>0</v>
      </c>
      <c r="V55" s="67">
        <f t="shared" si="9"/>
        <v>0</v>
      </c>
      <c r="W55" s="78" t="str">
        <f>IFERROR(IF(VLOOKUP(#REF!,'Customer Name'!$B$6:$E$99,4,0)=1,VLOOKUP($C55,#REF!,HLOOKUP(#REF!,#REF!,2,0),0)," ")," ")</f>
        <v xml:space="preserve"> </v>
      </c>
      <c r="X55" s="79" t="e">
        <f t="shared" si="7"/>
        <v>#REF!</v>
      </c>
      <c r="Y55" s="80" t="e">
        <f>IF(AND(C55&lt;&gt;" ",A56&lt;&gt;" ",C56&lt;&gt;" "),SUM($V$21:$V55)-SUM($Y$20:$Y54),IF(AND(C55&lt;&gt;" ",A56=" ",C56=" "),SUM($V$21:$V55)-SUM($Y$20:$Y54),IF(AND(C55=" ",C56=" ",A56=" ",C54&lt;&gt;" "),SUM($V$21:$V54)," ")))</f>
        <v>#REF!</v>
      </c>
      <c r="Z55" s="81" t="e">
        <f>IF(AND(C55&lt;&gt;" ",A56&lt;&gt;" ",C56&lt;&gt;" "),SUM($X$21:$X55)-SUM($Z$20:$Z54),IF(AND(C55&lt;&gt;" ",A56=" ",C56=" "),SUM($X$21:$X55)-SUM($Z$20:$Z54),IF(AND(C55=" ",C56=" ",A56=" ",C54&lt;&gt;" "),SUM($X$21:$X54)," ")))</f>
        <v>#REF!</v>
      </c>
      <c r="AE55" s="11" t="e">
        <f t="shared" si="8"/>
        <v>#REF!</v>
      </c>
    </row>
    <row r="56" spans="1:31" ht="60" customHeight="1">
      <c r="A56" s="40" t="str">
        <f>IFERROR(IF(VLOOKUP($C55,#REF!,9,0)=VLOOKUP($C56,#REF!,9,0)," ",VLOOKUP($C56,#REF!,9,0))," ")</f>
        <v xml:space="preserve"> </v>
      </c>
      <c r="B56" s="59" t="e">
        <f>IF(C56=" "," ",IFERROR(VLOOKUP($C56,#REF!,9,0)," "))</f>
        <v>#REF!</v>
      </c>
      <c r="C56" s="41" t="e">
        <f>#REF!</f>
        <v>#REF!</v>
      </c>
      <c r="D56" s="41" t="str">
        <f>IFERROR(VLOOKUP($C56,#REF!,2,0)," ")</f>
        <v xml:space="preserve"> </v>
      </c>
      <c r="E56" s="42" t="str">
        <f>IFERROR(VLOOKUP($C56,#REF!,5+VLOOKUP($C56,#REF!,7,0),0)," ")</f>
        <v xml:space="preserve"> </v>
      </c>
      <c r="F56" s="15"/>
      <c r="G56" s="43" t="str">
        <f>IFERROR(VLOOKUP($C56,#REF!,14,0)," ")</f>
        <v xml:space="preserve"> </v>
      </c>
      <c r="H56" s="43" t="str">
        <f>IFERROR(VLOOKUP($C56,#REF!,15+VLOOKUP('Customer Name'!$B$3,'Customer Name'!$B$6:$H$99,7,0),0)," ")</f>
        <v xml:space="preserve"> </v>
      </c>
      <c r="I56" s="28" t="str">
        <f t="shared" si="6"/>
        <v xml:space="preserve"> </v>
      </c>
      <c r="J56" s="66">
        <f>IFERROR(SUMIFS(#REF!,#REF!,$AE56,#REF!,1),0)</f>
        <v>0</v>
      </c>
      <c r="K56" s="66">
        <f>IFERROR(SUMIFS(#REF!,#REF!,$AE56,#REF!,1),0)</f>
        <v>0</v>
      </c>
      <c r="L56" s="66">
        <f>IFERROR(SUMIFS(#REF!,#REF!,$AE56,#REF!,1),0)</f>
        <v>0</v>
      </c>
      <c r="M56" s="66">
        <f>IFERROR(SUMIFS(#REF!,#REF!,$AE56,#REF!,1),0)</f>
        <v>0</v>
      </c>
      <c r="N56" s="66">
        <f>IFERROR(SUMIFS(#REF!,#REF!,$AE56,#REF!,1),0)</f>
        <v>0</v>
      </c>
      <c r="O56" s="66">
        <f>IFERROR(SUMIFS(#REF!,#REF!,$AE56,#REF!,1),0)</f>
        <v>0</v>
      </c>
      <c r="P56" s="66">
        <f>IFERROR(SUMIFS(#REF!,#REF!,$AE56,#REF!,1),0)</f>
        <v>0</v>
      </c>
      <c r="Q56" s="66">
        <f>IFERROR(SUMIFS(#REF!,#REF!,$AE56,#REF!,1),0)</f>
        <v>0</v>
      </c>
      <c r="R56" s="66">
        <f>IFERROR(SUMIFS(#REF!,#REF!,$AE56,#REF!,1),0)</f>
        <v>0</v>
      </c>
      <c r="S56" s="66">
        <f>IFERROR(SUMIFS(#REF!,#REF!,$AE56,#REF!,1),0)</f>
        <v>0</v>
      </c>
      <c r="T56" s="66">
        <f>IFERROR(SUMIFS(#REF!,#REF!,$AE56,#REF!,1),0)</f>
        <v>0</v>
      </c>
      <c r="U56" s="66">
        <f>IFERROR(SUMIFS(#REF!,#REF!,$AE56,#REF!,1),0)</f>
        <v>0</v>
      </c>
      <c r="V56" s="67">
        <f t="shared" si="9"/>
        <v>0</v>
      </c>
      <c r="W56" s="78" t="str">
        <f>IFERROR(IF(VLOOKUP(#REF!,'Customer Name'!$B$6:$E$99,4,0)=1,VLOOKUP($C56,#REF!,HLOOKUP(#REF!,#REF!,2,0),0)," ")," ")</f>
        <v xml:space="preserve"> </v>
      </c>
      <c r="X56" s="79" t="e">
        <f t="shared" si="7"/>
        <v>#REF!</v>
      </c>
      <c r="Y56" s="80" t="e">
        <f>IF(AND(C56&lt;&gt;" ",A57&lt;&gt;" ",C57&lt;&gt;" "),SUM($V$21:$V56)-SUM($Y$20:$Y55),IF(AND(C56&lt;&gt;" ",A57=" ",C57=" "),SUM($V$21:$V56)-SUM($Y$20:$Y55),IF(AND(C56=" ",C57=" ",A57=" ",C55&lt;&gt;" "),SUM($V$21:$V55)," ")))</f>
        <v>#REF!</v>
      </c>
      <c r="Z56" s="81" t="e">
        <f>IF(AND(C56&lt;&gt;" ",A57&lt;&gt;" ",C57&lt;&gt;" "),SUM($X$21:$X56)-SUM($Z$20:$Z55),IF(AND(C56&lt;&gt;" ",A57=" ",C57=" "),SUM($X$21:$X56)-SUM($Z$20:$Z55),IF(AND(C56=" ",C57=" ",A57=" ",C55&lt;&gt;" "),SUM($X$21:$X55)," ")))</f>
        <v>#REF!</v>
      </c>
      <c r="AE56" s="11" t="e">
        <f t="shared" si="8"/>
        <v>#REF!</v>
      </c>
    </row>
    <row r="57" spans="1:31" ht="60" customHeight="1">
      <c r="A57" s="40" t="str">
        <f>IFERROR(IF(VLOOKUP($C56,#REF!,9,0)=VLOOKUP($C57,#REF!,9,0)," ",VLOOKUP($C57,#REF!,9,0))," ")</f>
        <v xml:space="preserve"> </v>
      </c>
      <c r="B57" s="59" t="e">
        <f>IF(C57=" "," ",IFERROR(VLOOKUP($C57,#REF!,9,0)," "))</f>
        <v>#REF!</v>
      </c>
      <c r="C57" s="41" t="e">
        <f>#REF!</f>
        <v>#REF!</v>
      </c>
      <c r="D57" s="41" t="str">
        <f>IFERROR(VLOOKUP($C57,#REF!,2,0)," ")</f>
        <v xml:space="preserve"> </v>
      </c>
      <c r="E57" s="42" t="str">
        <f>IFERROR(VLOOKUP($C57,#REF!,5+VLOOKUP($C57,#REF!,7,0),0)," ")</f>
        <v xml:space="preserve"> </v>
      </c>
      <c r="F57" s="15"/>
      <c r="G57" s="43" t="str">
        <f>IFERROR(VLOOKUP($C57,#REF!,14,0)," ")</f>
        <v xml:space="preserve"> </v>
      </c>
      <c r="H57" s="43" t="str">
        <f>IFERROR(VLOOKUP($C57,#REF!,15+VLOOKUP('Customer Name'!$B$3,'Customer Name'!$B$6:$H$99,7,0),0)," ")</f>
        <v xml:space="preserve"> </v>
      </c>
      <c r="I57" s="28" t="str">
        <f t="shared" si="6"/>
        <v xml:space="preserve"> </v>
      </c>
      <c r="J57" s="66">
        <f>IFERROR(SUMIFS(#REF!,#REF!,$AE57,#REF!,1),0)</f>
        <v>0</v>
      </c>
      <c r="K57" s="66">
        <f>IFERROR(SUMIFS(#REF!,#REF!,$AE57,#REF!,1),0)</f>
        <v>0</v>
      </c>
      <c r="L57" s="66">
        <f>IFERROR(SUMIFS(#REF!,#REF!,$AE57,#REF!,1),0)</f>
        <v>0</v>
      </c>
      <c r="M57" s="66">
        <f>IFERROR(SUMIFS(#REF!,#REF!,$AE57,#REF!,1),0)</f>
        <v>0</v>
      </c>
      <c r="N57" s="66">
        <f>IFERROR(SUMIFS(#REF!,#REF!,$AE57,#REF!,1),0)</f>
        <v>0</v>
      </c>
      <c r="O57" s="66">
        <f>IFERROR(SUMIFS(#REF!,#REF!,$AE57,#REF!,1),0)</f>
        <v>0</v>
      </c>
      <c r="P57" s="66">
        <f>IFERROR(SUMIFS(#REF!,#REF!,$AE57,#REF!,1),0)</f>
        <v>0</v>
      </c>
      <c r="Q57" s="66">
        <f>IFERROR(SUMIFS(#REF!,#REF!,$AE57,#REF!,1),0)</f>
        <v>0</v>
      </c>
      <c r="R57" s="66">
        <f>IFERROR(SUMIFS(#REF!,#REF!,$AE57,#REF!,1),0)</f>
        <v>0</v>
      </c>
      <c r="S57" s="66">
        <f>IFERROR(SUMIFS(#REF!,#REF!,$AE57,#REF!,1),0)</f>
        <v>0</v>
      </c>
      <c r="T57" s="66">
        <f>IFERROR(SUMIFS(#REF!,#REF!,$AE57,#REF!,1),0)</f>
        <v>0</v>
      </c>
      <c r="U57" s="66">
        <f>IFERROR(SUMIFS(#REF!,#REF!,$AE57,#REF!,1),0)</f>
        <v>0</v>
      </c>
      <c r="V57" s="67">
        <f t="shared" si="9"/>
        <v>0</v>
      </c>
      <c r="W57" s="78" t="str">
        <f>IFERROR(IF(VLOOKUP(#REF!,'Customer Name'!$B$6:$E$99,4,0)=1,VLOOKUP($C57,#REF!,HLOOKUP(#REF!,#REF!,2,0),0)," ")," ")</f>
        <v xml:space="preserve"> </v>
      </c>
      <c r="X57" s="79" t="e">
        <f t="shared" si="7"/>
        <v>#REF!</v>
      </c>
      <c r="Y57" s="80" t="e">
        <f>IF(AND(C57&lt;&gt;" ",A58&lt;&gt;" ",C58&lt;&gt;" "),SUM($V$21:$V57)-SUM($Y$20:$Y56),IF(AND(C57&lt;&gt;" ",A58=" ",C58=" "),SUM($V$21:$V57)-SUM($Y$20:$Y56),IF(AND(C57=" ",C58=" ",A58=" ",C56&lt;&gt;" "),SUM($V$21:$V56)," ")))</f>
        <v>#REF!</v>
      </c>
      <c r="Z57" s="81" t="e">
        <f>IF(AND(C57&lt;&gt;" ",A58&lt;&gt;" ",C58&lt;&gt;" "),SUM($X$21:$X57)-SUM($Z$20:$Z56),IF(AND(C57&lt;&gt;" ",A58=" ",C58=" "),SUM($X$21:$X57)-SUM($Z$20:$Z56),IF(AND(C57=" ",C58=" ",A58=" ",C56&lt;&gt;" "),SUM($X$21:$X56)," ")))</f>
        <v>#REF!</v>
      </c>
      <c r="AE57" s="11" t="e">
        <f t="shared" si="8"/>
        <v>#REF!</v>
      </c>
    </row>
    <row r="58" spans="1:31" ht="60" customHeight="1">
      <c r="A58" s="40" t="str">
        <f>IFERROR(IF(VLOOKUP($C57,#REF!,9,0)=VLOOKUP($C58,#REF!,9,0)," ",VLOOKUP($C58,#REF!,9,0))," ")</f>
        <v xml:space="preserve"> </v>
      </c>
      <c r="B58" s="59" t="e">
        <f>IF(C58=" "," ",IFERROR(VLOOKUP($C58,#REF!,9,0)," "))</f>
        <v>#REF!</v>
      </c>
      <c r="C58" s="41" t="e">
        <f>#REF!</f>
        <v>#REF!</v>
      </c>
      <c r="D58" s="41" t="str">
        <f>IFERROR(VLOOKUP($C58,#REF!,2,0)," ")</f>
        <v xml:space="preserve"> </v>
      </c>
      <c r="E58" s="42" t="str">
        <f>IFERROR(VLOOKUP($C58,#REF!,5+VLOOKUP($C58,#REF!,7,0),0)," ")</f>
        <v xml:space="preserve"> </v>
      </c>
      <c r="F58" s="15"/>
      <c r="G58" s="43" t="str">
        <f>IFERROR(VLOOKUP($C58,#REF!,14,0)," ")</f>
        <v xml:space="preserve"> </v>
      </c>
      <c r="H58" s="43" t="str">
        <f>IFERROR(VLOOKUP($C58,#REF!,15+VLOOKUP('Customer Name'!$B$3,'Customer Name'!$B$6:$H$99,7,0),0)," ")</f>
        <v xml:space="preserve"> </v>
      </c>
      <c r="I58" s="28" t="str">
        <f t="shared" si="6"/>
        <v xml:space="preserve"> </v>
      </c>
      <c r="J58" s="66">
        <f>IFERROR(SUMIFS(#REF!,#REF!,$AE58,#REF!,1),0)</f>
        <v>0</v>
      </c>
      <c r="K58" s="66">
        <f>IFERROR(SUMIFS(#REF!,#REF!,$AE58,#REF!,1),0)</f>
        <v>0</v>
      </c>
      <c r="L58" s="66">
        <f>IFERROR(SUMIFS(#REF!,#REF!,$AE58,#REF!,1),0)</f>
        <v>0</v>
      </c>
      <c r="M58" s="66">
        <f>IFERROR(SUMIFS(#REF!,#REF!,$AE58,#REF!,1),0)</f>
        <v>0</v>
      </c>
      <c r="N58" s="66">
        <f>IFERROR(SUMIFS(#REF!,#REF!,$AE58,#REF!,1),0)</f>
        <v>0</v>
      </c>
      <c r="O58" s="66">
        <f>IFERROR(SUMIFS(#REF!,#REF!,$AE58,#REF!,1),0)</f>
        <v>0</v>
      </c>
      <c r="P58" s="66">
        <f>IFERROR(SUMIFS(#REF!,#REF!,$AE58,#REF!,1),0)</f>
        <v>0</v>
      </c>
      <c r="Q58" s="66">
        <f>IFERROR(SUMIFS(#REF!,#REF!,$AE58,#REF!,1),0)</f>
        <v>0</v>
      </c>
      <c r="R58" s="66">
        <f>IFERROR(SUMIFS(#REF!,#REF!,$AE58,#REF!,1),0)</f>
        <v>0</v>
      </c>
      <c r="S58" s="66">
        <f>IFERROR(SUMIFS(#REF!,#REF!,$AE58,#REF!,1),0)</f>
        <v>0</v>
      </c>
      <c r="T58" s="66">
        <f>IFERROR(SUMIFS(#REF!,#REF!,$AE58,#REF!,1),0)</f>
        <v>0</v>
      </c>
      <c r="U58" s="66">
        <f>IFERROR(SUMIFS(#REF!,#REF!,$AE58,#REF!,1),0)</f>
        <v>0</v>
      </c>
      <c r="V58" s="67">
        <f t="shared" si="9"/>
        <v>0</v>
      </c>
      <c r="W58" s="78" t="str">
        <f>IFERROR(IF(VLOOKUP(#REF!,'Customer Name'!$B$6:$E$99,4,0)=1,VLOOKUP($C58,#REF!,HLOOKUP(#REF!,#REF!,2,0),0)," ")," ")</f>
        <v xml:space="preserve"> </v>
      </c>
      <c r="X58" s="79" t="e">
        <f t="shared" si="7"/>
        <v>#REF!</v>
      </c>
      <c r="Y58" s="80" t="e">
        <f>IF(AND(C58&lt;&gt;" ",A59&lt;&gt;" ",C59&lt;&gt;" "),SUM($V$21:$V58)-SUM($Y$20:$Y57),IF(AND(C58&lt;&gt;" ",A59=" ",C59=" "),SUM($V$21:$V58)-SUM($Y$20:$Y57),IF(AND(C58=" ",C59=" ",A59=" ",C57&lt;&gt;" "),SUM($V$21:$V57)," ")))</f>
        <v>#REF!</v>
      </c>
      <c r="Z58" s="81" t="e">
        <f>IF(AND(C58&lt;&gt;" ",A59&lt;&gt;" ",C59&lt;&gt;" "),SUM($X$21:$X58)-SUM($Z$20:$Z57),IF(AND(C58&lt;&gt;" ",A59=" ",C59=" "),SUM($X$21:$X58)-SUM($Z$20:$Z57),IF(AND(C58=" ",C59=" ",A59=" ",C57&lt;&gt;" "),SUM($X$21:$X57)," ")))</f>
        <v>#REF!</v>
      </c>
      <c r="AE58" s="11" t="e">
        <f t="shared" si="8"/>
        <v>#REF!</v>
      </c>
    </row>
    <row r="59" spans="1:31" ht="60" customHeight="1">
      <c r="A59" s="40" t="str">
        <f>IFERROR(IF(VLOOKUP($C58,#REF!,9,0)=VLOOKUP($C59,#REF!,9,0)," ",VLOOKUP($C59,#REF!,9,0))," ")</f>
        <v xml:space="preserve"> </v>
      </c>
      <c r="B59" s="59" t="e">
        <f>IF(C59=" "," ",IFERROR(VLOOKUP($C59,#REF!,9,0)," "))</f>
        <v>#REF!</v>
      </c>
      <c r="C59" s="41" t="e">
        <f>#REF!</f>
        <v>#REF!</v>
      </c>
      <c r="D59" s="41" t="str">
        <f>IFERROR(VLOOKUP($C59,#REF!,2,0)," ")</f>
        <v xml:space="preserve"> </v>
      </c>
      <c r="E59" s="42" t="str">
        <f>IFERROR(VLOOKUP($C59,#REF!,5+VLOOKUP($C59,#REF!,7,0),0)," ")</f>
        <v xml:space="preserve"> </v>
      </c>
      <c r="F59" s="15"/>
      <c r="G59" s="43" t="str">
        <f>IFERROR(VLOOKUP($C59,#REF!,14,0)," ")</f>
        <v xml:space="preserve"> </v>
      </c>
      <c r="H59" s="43" t="str">
        <f>IFERROR(VLOOKUP($C59,#REF!,15+VLOOKUP('Customer Name'!$B$3,'Customer Name'!$B$6:$H$99,7,0),0)," ")</f>
        <v xml:space="preserve"> </v>
      </c>
      <c r="I59" s="28" t="str">
        <f t="shared" si="6"/>
        <v xml:space="preserve"> </v>
      </c>
      <c r="J59" s="66">
        <f>IFERROR(SUMIFS(#REF!,#REF!,$AE59,#REF!,1),0)</f>
        <v>0</v>
      </c>
      <c r="K59" s="66">
        <f>IFERROR(SUMIFS(#REF!,#REF!,$AE59,#REF!,1),0)</f>
        <v>0</v>
      </c>
      <c r="L59" s="66">
        <f>IFERROR(SUMIFS(#REF!,#REF!,$AE59,#REF!,1),0)</f>
        <v>0</v>
      </c>
      <c r="M59" s="66">
        <f>IFERROR(SUMIFS(#REF!,#REF!,$AE59,#REF!,1),0)</f>
        <v>0</v>
      </c>
      <c r="N59" s="66">
        <f>IFERROR(SUMIFS(#REF!,#REF!,$AE59,#REF!,1),0)</f>
        <v>0</v>
      </c>
      <c r="O59" s="66">
        <f>IFERROR(SUMIFS(#REF!,#REF!,$AE59,#REF!,1),0)</f>
        <v>0</v>
      </c>
      <c r="P59" s="66">
        <f>IFERROR(SUMIFS(#REF!,#REF!,$AE59,#REF!,1),0)</f>
        <v>0</v>
      </c>
      <c r="Q59" s="66">
        <f>IFERROR(SUMIFS(#REF!,#REF!,$AE59,#REF!,1),0)</f>
        <v>0</v>
      </c>
      <c r="R59" s="66">
        <f>IFERROR(SUMIFS(#REF!,#REF!,$AE59,#REF!,1),0)</f>
        <v>0</v>
      </c>
      <c r="S59" s="66">
        <f>IFERROR(SUMIFS(#REF!,#REF!,$AE59,#REF!,1),0)</f>
        <v>0</v>
      </c>
      <c r="T59" s="66">
        <f>IFERROR(SUMIFS(#REF!,#REF!,$AE59,#REF!,1),0)</f>
        <v>0</v>
      </c>
      <c r="U59" s="66">
        <f>IFERROR(SUMIFS(#REF!,#REF!,$AE59,#REF!,1),0)</f>
        <v>0</v>
      </c>
      <c r="V59" s="67">
        <f t="shared" si="9"/>
        <v>0</v>
      </c>
      <c r="W59" s="78" t="str">
        <f>IFERROR(IF(VLOOKUP(#REF!,'Customer Name'!$B$6:$E$99,4,0)=1,VLOOKUP($C59,#REF!,HLOOKUP(#REF!,#REF!,2,0),0)," ")," ")</f>
        <v xml:space="preserve"> </v>
      </c>
      <c r="X59" s="79" t="e">
        <f t="shared" si="7"/>
        <v>#REF!</v>
      </c>
      <c r="Y59" s="80" t="e">
        <f>IF(AND(C59&lt;&gt;" ",A60&lt;&gt;" ",C60&lt;&gt;" "),SUM($V$21:$V59)-SUM($Y$20:$Y58),IF(AND(C59&lt;&gt;" ",A60=" ",C60=" "),SUM($V$21:$V59)-SUM($Y$20:$Y58),IF(AND(C59=" ",C60=" ",A60=" ",C58&lt;&gt;" "),SUM($V$21:$V58)," ")))</f>
        <v>#REF!</v>
      </c>
      <c r="Z59" s="81" t="e">
        <f>IF(AND(C59&lt;&gt;" ",A60&lt;&gt;" ",C60&lt;&gt;" "),SUM($X$21:$X59)-SUM($Z$20:$Z58),IF(AND(C59&lt;&gt;" ",A60=" ",C60=" "),SUM($X$21:$X59)-SUM($Z$20:$Z58),IF(AND(C59=" ",C60=" ",A60=" ",C58&lt;&gt;" "),SUM($X$21:$X58)," ")))</f>
        <v>#REF!</v>
      </c>
      <c r="AE59" s="11" t="e">
        <f t="shared" si="8"/>
        <v>#REF!</v>
      </c>
    </row>
    <row r="60" spans="1:31" ht="60" customHeight="1">
      <c r="A60" s="40" t="str">
        <f>IFERROR(IF(VLOOKUP($C59,#REF!,9,0)=VLOOKUP($C60,#REF!,9,0)," ",VLOOKUP($C60,#REF!,9,0))," ")</f>
        <v xml:space="preserve"> </v>
      </c>
      <c r="B60" s="59" t="e">
        <f>IF(C60=" "," ",IFERROR(VLOOKUP($C60,#REF!,9,0)," "))</f>
        <v>#REF!</v>
      </c>
      <c r="C60" s="41" t="e">
        <f>#REF!</f>
        <v>#REF!</v>
      </c>
      <c r="D60" s="41" t="str">
        <f>IFERROR(VLOOKUP($C60,#REF!,2,0)," ")</f>
        <v xml:space="preserve"> </v>
      </c>
      <c r="E60" s="42" t="str">
        <f>IFERROR(VLOOKUP($C60,#REF!,5+VLOOKUP($C60,#REF!,7,0),0)," ")</f>
        <v xml:space="preserve"> </v>
      </c>
      <c r="F60" s="15"/>
      <c r="G60" s="43" t="str">
        <f>IFERROR(VLOOKUP($C60,#REF!,14,0)," ")</f>
        <v xml:space="preserve"> </v>
      </c>
      <c r="H60" s="43" t="str">
        <f>IFERROR(VLOOKUP($C60,#REF!,15+VLOOKUP('Customer Name'!$B$3,'Customer Name'!$B$6:$H$99,7,0),0)," ")</f>
        <v xml:space="preserve"> </v>
      </c>
      <c r="I60" s="28" t="str">
        <f t="shared" si="6"/>
        <v xml:space="preserve"> </v>
      </c>
      <c r="J60" s="66">
        <f>IFERROR(SUMIFS(#REF!,#REF!,$AE60,#REF!,1),0)</f>
        <v>0</v>
      </c>
      <c r="K60" s="66">
        <f>IFERROR(SUMIFS(#REF!,#REF!,$AE60,#REF!,1),0)</f>
        <v>0</v>
      </c>
      <c r="L60" s="66">
        <f>IFERROR(SUMIFS(#REF!,#REF!,$AE60,#REF!,1),0)</f>
        <v>0</v>
      </c>
      <c r="M60" s="66">
        <f>IFERROR(SUMIFS(#REF!,#REF!,$AE60,#REF!,1),0)</f>
        <v>0</v>
      </c>
      <c r="N60" s="66">
        <f>IFERROR(SUMIFS(#REF!,#REF!,$AE60,#REF!,1),0)</f>
        <v>0</v>
      </c>
      <c r="O60" s="66">
        <f>IFERROR(SUMIFS(#REF!,#REF!,$AE60,#REF!,1),0)</f>
        <v>0</v>
      </c>
      <c r="P60" s="66">
        <f>IFERROR(SUMIFS(#REF!,#REF!,$AE60,#REF!,1),0)</f>
        <v>0</v>
      </c>
      <c r="Q60" s="66">
        <f>IFERROR(SUMIFS(#REF!,#REF!,$AE60,#REF!,1),0)</f>
        <v>0</v>
      </c>
      <c r="R60" s="66">
        <f>IFERROR(SUMIFS(#REF!,#REF!,$AE60,#REF!,1),0)</f>
        <v>0</v>
      </c>
      <c r="S60" s="66">
        <f>IFERROR(SUMIFS(#REF!,#REF!,$AE60,#REF!,1),0)</f>
        <v>0</v>
      </c>
      <c r="T60" s="66">
        <f>IFERROR(SUMIFS(#REF!,#REF!,$AE60,#REF!,1),0)</f>
        <v>0</v>
      </c>
      <c r="U60" s="66">
        <f>IFERROR(SUMIFS(#REF!,#REF!,$AE60,#REF!,1),0)</f>
        <v>0</v>
      </c>
      <c r="V60" s="67">
        <f t="shared" si="9"/>
        <v>0</v>
      </c>
      <c r="W60" s="78" t="str">
        <f>IFERROR(IF(VLOOKUP(#REF!,'Customer Name'!$B$6:$E$99,4,0)=1,VLOOKUP($C60,#REF!,HLOOKUP(#REF!,#REF!,2,0),0)," ")," ")</f>
        <v xml:space="preserve"> </v>
      </c>
      <c r="X60" s="79" t="e">
        <f t="shared" si="7"/>
        <v>#REF!</v>
      </c>
      <c r="Y60" s="80" t="e">
        <f>IF(AND(C60&lt;&gt;" ",A61&lt;&gt;" ",C61&lt;&gt;" "),SUM($V$21:$V60)-SUM($Y$20:$Y59),IF(AND(C60&lt;&gt;" ",A61=" ",C61=" "),SUM($V$21:$V60)-SUM($Y$20:$Y59),IF(AND(C60=" ",C61=" ",A61=" ",C59&lt;&gt;" "),SUM($V$21:$V59)," ")))</f>
        <v>#REF!</v>
      </c>
      <c r="Z60" s="81" t="e">
        <f>IF(AND(C60&lt;&gt;" ",A61&lt;&gt;" ",C61&lt;&gt;" "),SUM($X$21:$X60)-SUM($Z$20:$Z59),IF(AND(C60&lt;&gt;" ",A61=" ",C61=" "),SUM($X$21:$X60)-SUM($Z$20:$Z59),IF(AND(C60=" ",C61=" ",A61=" ",C59&lt;&gt;" "),SUM($X$21:$X59)," ")))</f>
        <v>#REF!</v>
      </c>
      <c r="AE60" s="11" t="e">
        <f t="shared" si="8"/>
        <v>#REF!</v>
      </c>
    </row>
    <row r="61" spans="1:31" ht="60" customHeight="1">
      <c r="A61" s="40" t="str">
        <f>IFERROR(IF(VLOOKUP($C60,#REF!,9,0)=VLOOKUP($C61,#REF!,9,0)," ",VLOOKUP($C61,#REF!,9,0))," ")</f>
        <v xml:space="preserve"> </v>
      </c>
      <c r="B61" s="59" t="e">
        <f>IF(C61=" "," ",IFERROR(VLOOKUP($C61,#REF!,9,0)," "))</f>
        <v>#REF!</v>
      </c>
      <c r="C61" s="41" t="e">
        <f>#REF!</f>
        <v>#REF!</v>
      </c>
      <c r="D61" s="41" t="str">
        <f>IFERROR(VLOOKUP($C61,#REF!,2,0)," ")</f>
        <v xml:space="preserve"> </v>
      </c>
      <c r="E61" s="42" t="str">
        <f>IFERROR(VLOOKUP($C61,#REF!,5+VLOOKUP($C61,#REF!,7,0),0)," ")</f>
        <v xml:space="preserve"> </v>
      </c>
      <c r="F61" s="15"/>
      <c r="G61" s="43" t="str">
        <f>IFERROR(VLOOKUP($C61,#REF!,14,0)," ")</f>
        <v xml:space="preserve"> </v>
      </c>
      <c r="H61" s="43" t="str">
        <f>IFERROR(VLOOKUP($C61,#REF!,15+VLOOKUP('Customer Name'!$B$3,'Customer Name'!$B$6:$H$99,7,0),0)," ")</f>
        <v xml:space="preserve"> </v>
      </c>
      <c r="I61" s="28" t="str">
        <f t="shared" si="6"/>
        <v xml:space="preserve"> </v>
      </c>
      <c r="J61" s="66">
        <f>IFERROR(SUMIFS(#REF!,#REF!,$AE61,#REF!,1),0)</f>
        <v>0</v>
      </c>
      <c r="K61" s="66">
        <f>IFERROR(SUMIFS(#REF!,#REF!,$AE61,#REF!,1),0)</f>
        <v>0</v>
      </c>
      <c r="L61" s="66">
        <f>IFERROR(SUMIFS(#REF!,#REF!,$AE61,#REF!,1),0)</f>
        <v>0</v>
      </c>
      <c r="M61" s="66">
        <f>IFERROR(SUMIFS(#REF!,#REF!,$AE61,#REF!,1),0)</f>
        <v>0</v>
      </c>
      <c r="N61" s="66">
        <f>IFERROR(SUMIFS(#REF!,#REF!,$AE61,#REF!,1),0)</f>
        <v>0</v>
      </c>
      <c r="O61" s="66">
        <f>IFERROR(SUMIFS(#REF!,#REF!,$AE61,#REF!,1),0)</f>
        <v>0</v>
      </c>
      <c r="P61" s="66">
        <f>IFERROR(SUMIFS(#REF!,#REF!,$AE61,#REF!,1),0)</f>
        <v>0</v>
      </c>
      <c r="Q61" s="66">
        <f>IFERROR(SUMIFS(#REF!,#REF!,$AE61,#REF!,1),0)</f>
        <v>0</v>
      </c>
      <c r="R61" s="66">
        <f>IFERROR(SUMIFS(#REF!,#REF!,$AE61,#REF!,1),0)</f>
        <v>0</v>
      </c>
      <c r="S61" s="66">
        <f>IFERROR(SUMIFS(#REF!,#REF!,$AE61,#REF!,1),0)</f>
        <v>0</v>
      </c>
      <c r="T61" s="66">
        <f>IFERROR(SUMIFS(#REF!,#REF!,$AE61,#REF!,1),0)</f>
        <v>0</v>
      </c>
      <c r="U61" s="66">
        <f>IFERROR(SUMIFS(#REF!,#REF!,$AE61,#REF!,1),0)</f>
        <v>0</v>
      </c>
      <c r="V61" s="67">
        <f t="shared" si="9"/>
        <v>0</v>
      </c>
      <c r="W61" s="78" t="str">
        <f>IFERROR(IF(VLOOKUP(#REF!,'Customer Name'!$B$6:$E$99,4,0)=1,VLOOKUP($C61,#REF!,HLOOKUP(#REF!,#REF!,2,0),0)," ")," ")</f>
        <v xml:space="preserve"> </v>
      </c>
      <c r="X61" s="79" t="e">
        <f t="shared" si="7"/>
        <v>#REF!</v>
      </c>
      <c r="Y61" s="80" t="e">
        <f>IF(AND(C61&lt;&gt;" ",A62&lt;&gt;" ",C62&lt;&gt;" "),SUM($V$21:$V61)-SUM($Y$20:$Y60),IF(AND(C61&lt;&gt;" ",A62=" ",C62=" "),SUM($V$21:$V61)-SUM($Y$20:$Y60),IF(AND(C61=" ",C62=" ",A62=" ",C60&lt;&gt;" "),SUM($V$21:$V60)," ")))</f>
        <v>#REF!</v>
      </c>
      <c r="Z61" s="81" t="e">
        <f>IF(AND(C61&lt;&gt;" ",A62&lt;&gt;" ",C62&lt;&gt;" "),SUM($X$21:$X61)-SUM($Z$20:$Z60),IF(AND(C61&lt;&gt;" ",A62=" ",C62=" "),SUM($X$21:$X61)-SUM($Z$20:$Z60),IF(AND(C61=" ",C62=" ",A62=" ",C60&lt;&gt;" "),SUM($X$21:$X60)," ")))</f>
        <v>#REF!</v>
      </c>
      <c r="AD61" s="44"/>
      <c r="AE61" s="11" t="e">
        <f t="shared" si="8"/>
        <v>#REF!</v>
      </c>
    </row>
    <row r="62" spans="1:31" ht="60" customHeight="1">
      <c r="A62" s="40" t="str">
        <f>IFERROR(IF(VLOOKUP($C61,#REF!,9,0)=VLOOKUP($C62,#REF!,9,0)," ",VLOOKUP($C62,#REF!,9,0))," ")</f>
        <v xml:space="preserve"> </v>
      </c>
      <c r="B62" s="59" t="e">
        <f>IF(C62=" "," ",IFERROR(VLOOKUP($C62,#REF!,9,0)," "))</f>
        <v>#REF!</v>
      </c>
      <c r="C62" s="41" t="e">
        <f>#REF!</f>
        <v>#REF!</v>
      </c>
      <c r="D62" s="41" t="str">
        <f>IFERROR(VLOOKUP($C62,#REF!,2,0)," ")</f>
        <v xml:space="preserve"> </v>
      </c>
      <c r="E62" s="42" t="str">
        <f>IFERROR(VLOOKUP($C62,#REF!,5+VLOOKUP($C62,#REF!,7,0),0)," ")</f>
        <v xml:space="preserve"> </v>
      </c>
      <c r="F62" s="15"/>
      <c r="G62" s="43" t="str">
        <f>IFERROR(VLOOKUP($C62,#REF!,14,0)," ")</f>
        <v xml:space="preserve"> </v>
      </c>
      <c r="H62" s="43" t="str">
        <f>IFERROR(VLOOKUP($C62,#REF!,15+VLOOKUP('Customer Name'!$B$3,'Customer Name'!$B$6:$H$99,7,0),0)," ")</f>
        <v xml:space="preserve"> </v>
      </c>
      <c r="I62" s="28" t="str">
        <f t="shared" si="6"/>
        <v xml:space="preserve"> </v>
      </c>
      <c r="J62" s="66">
        <f>IFERROR(SUMIFS(#REF!,#REF!,$AE62,#REF!,1),0)</f>
        <v>0</v>
      </c>
      <c r="K62" s="66">
        <f>IFERROR(SUMIFS(#REF!,#REF!,$AE62,#REF!,1),0)</f>
        <v>0</v>
      </c>
      <c r="L62" s="66">
        <f>IFERROR(SUMIFS(#REF!,#REF!,$AE62,#REF!,1),0)</f>
        <v>0</v>
      </c>
      <c r="M62" s="66">
        <f>IFERROR(SUMIFS(#REF!,#REF!,$AE62,#REF!,1),0)</f>
        <v>0</v>
      </c>
      <c r="N62" s="66">
        <f>IFERROR(SUMIFS(#REF!,#REF!,$AE62,#REF!,1),0)</f>
        <v>0</v>
      </c>
      <c r="O62" s="66">
        <f>IFERROR(SUMIFS(#REF!,#REF!,$AE62,#REF!,1),0)</f>
        <v>0</v>
      </c>
      <c r="P62" s="66">
        <f>IFERROR(SUMIFS(#REF!,#REF!,$AE62,#REF!,1),0)</f>
        <v>0</v>
      </c>
      <c r="Q62" s="66">
        <f>IFERROR(SUMIFS(#REF!,#REF!,$AE62,#REF!,1),0)</f>
        <v>0</v>
      </c>
      <c r="R62" s="66">
        <f>IFERROR(SUMIFS(#REF!,#REF!,$AE62,#REF!,1),0)</f>
        <v>0</v>
      </c>
      <c r="S62" s="66">
        <f>IFERROR(SUMIFS(#REF!,#REF!,$AE62,#REF!,1),0)</f>
        <v>0</v>
      </c>
      <c r="T62" s="66">
        <f>IFERROR(SUMIFS(#REF!,#REF!,$AE62,#REF!,1),0)</f>
        <v>0</v>
      </c>
      <c r="U62" s="66">
        <f>IFERROR(SUMIFS(#REF!,#REF!,$AE62,#REF!,1),0)</f>
        <v>0</v>
      </c>
      <c r="V62" s="67">
        <f t="shared" si="9"/>
        <v>0</v>
      </c>
      <c r="W62" s="78" t="str">
        <f>IFERROR(IF(VLOOKUP(#REF!,'Customer Name'!$B$6:$E$99,4,0)=1,VLOOKUP($C62,#REF!,HLOOKUP(#REF!,#REF!,2,0),0)," ")," ")</f>
        <v xml:space="preserve"> </v>
      </c>
      <c r="X62" s="79" t="e">
        <f t="shared" si="7"/>
        <v>#REF!</v>
      </c>
      <c r="Y62" s="80" t="e">
        <f>IF(AND(C62&lt;&gt;" ",A63&lt;&gt;" ",C63&lt;&gt;" "),SUM($V$21:$V62)-SUM($Y$20:$Y61),IF(AND(C62&lt;&gt;" ",A63=" ",C63=" "),SUM($V$21:$V62)-SUM($Y$20:$Y61),IF(AND(C62=" ",C63=" ",A63=" ",C61&lt;&gt;" "),SUM($V$21:$V61)," ")))</f>
        <v>#REF!</v>
      </c>
      <c r="Z62" s="81" t="e">
        <f>IF(AND(C62&lt;&gt;" ",A63&lt;&gt;" ",C63&lt;&gt;" "),SUM($X$21:$X62)-SUM($Z$20:$Z61),IF(AND(C62&lt;&gt;" ",A63=" ",C63=" "),SUM($X$21:$X62)-SUM($Z$20:$Z61),IF(AND(C62=" ",C63=" ",A63=" ",C61&lt;&gt;" "),SUM($X$21:$X61)," ")))</f>
        <v>#REF!</v>
      </c>
      <c r="AD62" s="44"/>
      <c r="AE62" s="11" t="e">
        <f t="shared" si="8"/>
        <v>#REF!</v>
      </c>
    </row>
    <row r="63" spans="1:31" ht="60" customHeight="1">
      <c r="A63" s="40" t="str">
        <f>IFERROR(IF(VLOOKUP($C62,#REF!,9,0)=VLOOKUP($C63,#REF!,9,0)," ",VLOOKUP($C63,#REF!,9,0))," ")</f>
        <v xml:space="preserve"> </v>
      </c>
      <c r="B63" s="59" t="e">
        <f>IF(C63=" "," ",IFERROR(VLOOKUP($C63,#REF!,9,0)," "))</f>
        <v>#REF!</v>
      </c>
      <c r="C63" s="41" t="e">
        <f>#REF!</f>
        <v>#REF!</v>
      </c>
      <c r="D63" s="41" t="str">
        <f>IFERROR(VLOOKUP($C63,#REF!,2,0)," ")</f>
        <v xml:space="preserve"> </v>
      </c>
      <c r="E63" s="42" t="str">
        <f>IFERROR(VLOOKUP($C63,#REF!,5+VLOOKUP($C63,#REF!,7,0),0)," ")</f>
        <v xml:space="preserve"> </v>
      </c>
      <c r="F63" s="15"/>
      <c r="G63" s="43" t="str">
        <f>IFERROR(VLOOKUP($C63,#REF!,14,0)," ")</f>
        <v xml:space="preserve"> </v>
      </c>
      <c r="H63" s="43" t="str">
        <f>IFERROR(VLOOKUP($C63,#REF!,15+VLOOKUP('Customer Name'!$B$3,'Customer Name'!$B$6:$H$99,7,0),0)," ")</f>
        <v xml:space="preserve"> </v>
      </c>
      <c r="I63" s="28" t="str">
        <f t="shared" si="6"/>
        <v xml:space="preserve"> </v>
      </c>
      <c r="J63" s="66">
        <f>IFERROR(SUMIFS(#REF!,#REF!,$AE63,#REF!,1),0)</f>
        <v>0</v>
      </c>
      <c r="K63" s="66">
        <f>IFERROR(SUMIFS(#REF!,#REF!,$AE63,#REF!,1),0)</f>
        <v>0</v>
      </c>
      <c r="L63" s="66">
        <f>IFERROR(SUMIFS(#REF!,#REF!,$AE63,#REF!,1),0)</f>
        <v>0</v>
      </c>
      <c r="M63" s="66">
        <f>IFERROR(SUMIFS(#REF!,#REF!,$AE63,#REF!,1),0)</f>
        <v>0</v>
      </c>
      <c r="N63" s="66">
        <f>IFERROR(SUMIFS(#REF!,#REF!,$AE63,#REF!,1),0)</f>
        <v>0</v>
      </c>
      <c r="O63" s="66">
        <f>IFERROR(SUMIFS(#REF!,#REF!,$AE63,#REF!,1),0)</f>
        <v>0</v>
      </c>
      <c r="P63" s="66">
        <f>IFERROR(SUMIFS(#REF!,#REF!,$AE63,#REF!,1),0)</f>
        <v>0</v>
      </c>
      <c r="Q63" s="66">
        <f>IFERROR(SUMIFS(#REF!,#REF!,$AE63,#REF!,1),0)</f>
        <v>0</v>
      </c>
      <c r="R63" s="66">
        <f>IFERROR(SUMIFS(#REF!,#REF!,$AE63,#REF!,1),0)</f>
        <v>0</v>
      </c>
      <c r="S63" s="66">
        <f>IFERROR(SUMIFS(#REF!,#REF!,$AE63,#REF!,1),0)</f>
        <v>0</v>
      </c>
      <c r="T63" s="66">
        <f>IFERROR(SUMIFS(#REF!,#REF!,$AE63,#REF!,1),0)</f>
        <v>0</v>
      </c>
      <c r="U63" s="66">
        <f>IFERROR(SUMIFS(#REF!,#REF!,$AE63,#REF!,1),0)</f>
        <v>0</v>
      </c>
      <c r="V63" s="67">
        <f t="shared" si="9"/>
        <v>0</v>
      </c>
      <c r="W63" s="78" t="str">
        <f>IFERROR(IF(VLOOKUP(#REF!,'Customer Name'!$B$6:$E$99,4,0)=1,VLOOKUP($C63,#REF!,HLOOKUP(#REF!,#REF!,2,0),0)," ")," ")</f>
        <v xml:space="preserve"> </v>
      </c>
      <c r="X63" s="79" t="e">
        <f t="shared" si="7"/>
        <v>#REF!</v>
      </c>
      <c r="Y63" s="80" t="e">
        <f>IF(AND(C63&lt;&gt;" ",A64&lt;&gt;" ",C64&lt;&gt;" "),SUM($V$21:$V63)-SUM($Y$20:$Y62),IF(AND(C63&lt;&gt;" ",A64=" ",C64=" "),SUM($V$21:$V63)-SUM($Y$20:$Y62),IF(AND(C63=" ",C64=" ",A64=" ",C62&lt;&gt;" "),SUM($V$21:$V62)," ")))</f>
        <v>#REF!</v>
      </c>
      <c r="Z63" s="81" t="e">
        <f>IF(AND(C63&lt;&gt;" ",A64&lt;&gt;" ",C64&lt;&gt;" "),SUM($X$21:$X63)-SUM($Z$20:$Z62),IF(AND(C63&lt;&gt;" ",A64=" ",C64=" "),SUM($X$21:$X63)-SUM($Z$20:$Z62),IF(AND(C63=" ",C64=" ",A64=" ",C62&lt;&gt;" "),SUM($X$21:$X62)," ")))</f>
        <v>#REF!</v>
      </c>
      <c r="AD63" s="44"/>
      <c r="AE63" s="11" t="e">
        <f t="shared" si="8"/>
        <v>#REF!</v>
      </c>
    </row>
    <row r="64" spans="1:31" ht="60" customHeight="1">
      <c r="A64" s="40" t="str">
        <f>IFERROR(IF(VLOOKUP($C63,#REF!,9,0)=VLOOKUP($C64,#REF!,9,0)," ",VLOOKUP($C64,#REF!,9,0))," ")</f>
        <v xml:space="preserve"> </v>
      </c>
      <c r="B64" s="59" t="e">
        <f>IF(C64=" "," ",IFERROR(VLOOKUP($C64,#REF!,9,0)," "))</f>
        <v>#REF!</v>
      </c>
      <c r="C64" s="41" t="e">
        <f>#REF!</f>
        <v>#REF!</v>
      </c>
      <c r="D64" s="41" t="str">
        <f>IFERROR(VLOOKUP($C64,#REF!,2,0)," ")</f>
        <v xml:space="preserve"> </v>
      </c>
      <c r="E64" s="42" t="str">
        <f>IFERROR(VLOOKUP($C64,#REF!,5+VLOOKUP($C64,#REF!,7,0),0)," ")</f>
        <v xml:space="preserve"> </v>
      </c>
      <c r="F64" s="15"/>
      <c r="G64" s="43" t="str">
        <f>IFERROR(VLOOKUP($C64,#REF!,14,0)," ")</f>
        <v xml:space="preserve"> </v>
      </c>
      <c r="H64" s="43" t="str">
        <f>IFERROR(VLOOKUP($C64,#REF!,15+VLOOKUP('Customer Name'!$B$3,'Customer Name'!$B$6:$H$99,7,0),0)," ")</f>
        <v xml:space="preserve"> </v>
      </c>
      <c r="I64" s="28" t="str">
        <f t="shared" si="6"/>
        <v xml:space="preserve"> </v>
      </c>
      <c r="J64" s="66">
        <f>IFERROR(SUMIFS(#REF!,#REF!,$AE64,#REF!,1),0)</f>
        <v>0</v>
      </c>
      <c r="K64" s="66">
        <f>IFERROR(SUMIFS(#REF!,#REF!,$AE64,#REF!,1),0)</f>
        <v>0</v>
      </c>
      <c r="L64" s="66">
        <f>IFERROR(SUMIFS(#REF!,#REF!,$AE64,#REF!,1),0)</f>
        <v>0</v>
      </c>
      <c r="M64" s="66">
        <f>IFERROR(SUMIFS(#REF!,#REF!,$AE64,#REF!,1),0)</f>
        <v>0</v>
      </c>
      <c r="N64" s="66">
        <f>IFERROR(SUMIFS(#REF!,#REF!,$AE64,#REF!,1),0)</f>
        <v>0</v>
      </c>
      <c r="O64" s="66">
        <f>IFERROR(SUMIFS(#REF!,#REF!,$AE64,#REF!,1),0)</f>
        <v>0</v>
      </c>
      <c r="P64" s="66">
        <f>IFERROR(SUMIFS(#REF!,#REF!,$AE64,#REF!,1),0)</f>
        <v>0</v>
      </c>
      <c r="Q64" s="66">
        <f>IFERROR(SUMIFS(#REF!,#REF!,$AE64,#REF!,1),0)</f>
        <v>0</v>
      </c>
      <c r="R64" s="66">
        <f>IFERROR(SUMIFS(#REF!,#REF!,$AE64,#REF!,1),0)</f>
        <v>0</v>
      </c>
      <c r="S64" s="66">
        <f>IFERROR(SUMIFS(#REF!,#REF!,$AE64,#REF!,1),0)</f>
        <v>0</v>
      </c>
      <c r="T64" s="66">
        <f>IFERROR(SUMIFS(#REF!,#REF!,$AE64,#REF!,1),0)</f>
        <v>0</v>
      </c>
      <c r="U64" s="66">
        <f>IFERROR(SUMIFS(#REF!,#REF!,$AE64,#REF!,1),0)</f>
        <v>0</v>
      </c>
      <c r="V64" s="67">
        <f t="shared" si="9"/>
        <v>0</v>
      </c>
      <c r="W64" s="78" t="str">
        <f>IFERROR(IF(VLOOKUP(#REF!,'Customer Name'!$B$6:$E$99,4,0)=1,VLOOKUP($C64,#REF!,HLOOKUP(#REF!,#REF!,2,0),0)," ")," ")</f>
        <v xml:space="preserve"> </v>
      </c>
      <c r="X64" s="79" t="e">
        <f t="shared" si="7"/>
        <v>#REF!</v>
      </c>
      <c r="Y64" s="80" t="e">
        <f>IF(AND(C64&lt;&gt;" ",A65&lt;&gt;" ",C65&lt;&gt;" "),SUM($V$21:$V64)-SUM($Y$20:$Y63),IF(AND(C64&lt;&gt;" ",A65=" ",C65=" "),SUM($V$21:$V64)-SUM($Y$20:$Y63),IF(AND(C64=" ",C65=" ",A65=" ",C63&lt;&gt;" "),SUM($V$21:$V63)," ")))</f>
        <v>#REF!</v>
      </c>
      <c r="Z64" s="81" t="e">
        <f>IF(AND(C64&lt;&gt;" ",A65&lt;&gt;" ",C65&lt;&gt;" "),SUM($X$21:$X64)-SUM($Z$20:$Z63),IF(AND(C64&lt;&gt;" ",A65=" ",C65=" "),SUM($X$21:$X64)-SUM($Z$20:$Z63),IF(AND(C64=" ",C65=" ",A65=" ",C63&lt;&gt;" "),SUM($X$21:$X63)," ")))</f>
        <v>#REF!</v>
      </c>
      <c r="AD64" s="44"/>
      <c r="AE64" s="11" t="e">
        <f t="shared" si="8"/>
        <v>#REF!</v>
      </c>
    </row>
    <row r="65" spans="1:31" ht="60" customHeight="1">
      <c r="A65" s="40" t="str">
        <f>IFERROR(IF(VLOOKUP($C64,#REF!,9,0)=VLOOKUP($C65,#REF!,9,0)," ",VLOOKUP($C65,#REF!,9,0))," ")</f>
        <v xml:space="preserve"> </v>
      </c>
      <c r="B65" s="59" t="e">
        <f>IF(C65=" "," ",IFERROR(VLOOKUP($C65,#REF!,9,0)," "))</f>
        <v>#REF!</v>
      </c>
      <c r="C65" s="41" t="e">
        <f>#REF!</f>
        <v>#REF!</v>
      </c>
      <c r="D65" s="41" t="str">
        <f>IFERROR(VLOOKUP($C65,#REF!,2,0)," ")</f>
        <v xml:space="preserve"> </v>
      </c>
      <c r="E65" s="42" t="str">
        <f>IFERROR(VLOOKUP($C65,#REF!,5+VLOOKUP($C65,#REF!,7,0),0)," ")</f>
        <v xml:space="preserve"> </v>
      </c>
      <c r="F65" s="15"/>
      <c r="G65" s="43" t="str">
        <f>IFERROR(VLOOKUP($C65,#REF!,14,0)," ")</f>
        <v xml:space="preserve"> </v>
      </c>
      <c r="H65" s="43" t="str">
        <f>IFERROR(VLOOKUP($C65,#REF!,15+VLOOKUP('Customer Name'!$B$3,'Customer Name'!$B$6:$H$99,7,0),0)," ")</f>
        <v xml:space="preserve"> </v>
      </c>
      <c r="I65" s="28" t="str">
        <f t="shared" si="6"/>
        <v xml:space="preserve"> </v>
      </c>
      <c r="J65" s="66">
        <f>IFERROR(SUMIFS(#REF!,#REF!,$AE65,#REF!,1),0)</f>
        <v>0</v>
      </c>
      <c r="K65" s="66">
        <f>IFERROR(SUMIFS(#REF!,#REF!,$AE65,#REF!,1),0)</f>
        <v>0</v>
      </c>
      <c r="L65" s="66">
        <f>IFERROR(SUMIFS(#REF!,#REF!,$AE65,#REF!,1),0)</f>
        <v>0</v>
      </c>
      <c r="M65" s="66">
        <f>IFERROR(SUMIFS(#REF!,#REF!,$AE65,#REF!,1),0)</f>
        <v>0</v>
      </c>
      <c r="N65" s="66">
        <f>IFERROR(SUMIFS(#REF!,#REF!,$AE65,#REF!,1),0)</f>
        <v>0</v>
      </c>
      <c r="O65" s="66">
        <f>IFERROR(SUMIFS(#REF!,#REF!,$AE65,#REF!,1),0)</f>
        <v>0</v>
      </c>
      <c r="P65" s="66">
        <f>IFERROR(SUMIFS(#REF!,#REF!,$AE65,#REF!,1),0)</f>
        <v>0</v>
      </c>
      <c r="Q65" s="66">
        <f>IFERROR(SUMIFS(#REF!,#REF!,$AE65,#REF!,1),0)</f>
        <v>0</v>
      </c>
      <c r="R65" s="66">
        <f>IFERROR(SUMIFS(#REF!,#REF!,$AE65,#REF!,1),0)</f>
        <v>0</v>
      </c>
      <c r="S65" s="66">
        <f>IFERROR(SUMIFS(#REF!,#REF!,$AE65,#REF!,1),0)</f>
        <v>0</v>
      </c>
      <c r="T65" s="66">
        <f>IFERROR(SUMIFS(#REF!,#REF!,$AE65,#REF!,1),0)</f>
        <v>0</v>
      </c>
      <c r="U65" s="66">
        <f>IFERROR(SUMIFS(#REF!,#REF!,$AE65,#REF!,1),0)</f>
        <v>0</v>
      </c>
      <c r="V65" s="67">
        <f t="shared" si="9"/>
        <v>0</v>
      </c>
      <c r="W65" s="78" t="str">
        <f>IFERROR(IF(VLOOKUP(#REF!,'Customer Name'!$B$6:$E$99,4,0)=1,VLOOKUP($C65,#REF!,HLOOKUP(#REF!,#REF!,2,0),0)," ")," ")</f>
        <v xml:space="preserve"> </v>
      </c>
      <c r="X65" s="79" t="e">
        <f t="shared" si="7"/>
        <v>#REF!</v>
      </c>
      <c r="Y65" s="80" t="e">
        <f>IF(AND(C65&lt;&gt;" ",A66&lt;&gt;" ",C66&lt;&gt;" "),SUM($V$21:$V65)-SUM($Y$20:$Y64),IF(AND(C65&lt;&gt;" ",A66=" ",C66=" "),SUM($V$21:$V65)-SUM($Y$20:$Y64),IF(AND(C65=" ",C66=" ",A66=" ",C64&lt;&gt;" "),SUM($V$21:$V64)," ")))</f>
        <v>#REF!</v>
      </c>
      <c r="Z65" s="81" t="e">
        <f>IF(AND(C65&lt;&gt;" ",A66&lt;&gt;" ",C66&lt;&gt;" "),SUM($X$21:$X65)-SUM($Z$20:$Z64),IF(AND(C65&lt;&gt;" ",A66=" ",C66=" "),SUM($X$21:$X65)-SUM($Z$20:$Z64),IF(AND(C65=" ",C66=" ",A66=" ",C64&lt;&gt;" "),SUM($X$21:$X64)," ")))</f>
        <v>#REF!</v>
      </c>
      <c r="AD65" s="18"/>
      <c r="AE65" s="11" t="e">
        <f t="shared" si="8"/>
        <v>#REF!</v>
      </c>
    </row>
    <row r="66" spans="1:31" ht="60" customHeight="1">
      <c r="A66" s="40" t="str">
        <f>IFERROR(IF(VLOOKUP($C65,#REF!,9,0)=VLOOKUP($C66,#REF!,9,0)," ",VLOOKUP($C66,#REF!,9,0))," ")</f>
        <v xml:space="preserve"> </v>
      </c>
      <c r="B66" s="59" t="e">
        <f>IF(C66=" "," ",IFERROR(VLOOKUP($C66,#REF!,9,0)," "))</f>
        <v>#REF!</v>
      </c>
      <c r="C66" s="41" t="e">
        <f>#REF!</f>
        <v>#REF!</v>
      </c>
      <c r="D66" s="41" t="str">
        <f>IFERROR(VLOOKUP($C66,#REF!,2,0)," ")</f>
        <v xml:space="preserve"> </v>
      </c>
      <c r="E66" s="42" t="str">
        <f>IFERROR(VLOOKUP($C66,#REF!,5+VLOOKUP($C66,#REF!,7,0),0)," ")</f>
        <v xml:space="preserve"> </v>
      </c>
      <c r="F66" s="15"/>
      <c r="G66" s="43" t="str">
        <f>IFERROR(VLOOKUP($C66,#REF!,14,0)," ")</f>
        <v xml:space="preserve"> </v>
      </c>
      <c r="H66" s="43" t="str">
        <f>IFERROR(VLOOKUP($C66,#REF!,15+VLOOKUP('Customer Name'!$B$3,'Customer Name'!$B$6:$H$99,7,0),0)," ")</f>
        <v xml:space="preserve"> </v>
      </c>
      <c r="I66" s="28" t="str">
        <f t="shared" si="6"/>
        <v xml:space="preserve"> </v>
      </c>
      <c r="J66" s="66">
        <f>IFERROR(SUMIFS(#REF!,#REF!,$AE66,#REF!,1),0)</f>
        <v>0</v>
      </c>
      <c r="K66" s="66">
        <f>IFERROR(SUMIFS(#REF!,#REF!,$AE66,#REF!,1),0)</f>
        <v>0</v>
      </c>
      <c r="L66" s="66">
        <f>IFERROR(SUMIFS(#REF!,#REF!,$AE66,#REF!,1),0)</f>
        <v>0</v>
      </c>
      <c r="M66" s="66">
        <f>IFERROR(SUMIFS(#REF!,#REF!,$AE66,#REF!,1),0)</f>
        <v>0</v>
      </c>
      <c r="N66" s="66">
        <f>IFERROR(SUMIFS(#REF!,#REF!,$AE66,#REF!,1),0)</f>
        <v>0</v>
      </c>
      <c r="O66" s="66">
        <f>IFERROR(SUMIFS(#REF!,#REF!,$AE66,#REF!,1),0)</f>
        <v>0</v>
      </c>
      <c r="P66" s="66">
        <f>IFERROR(SUMIFS(#REF!,#REF!,$AE66,#REF!,1),0)</f>
        <v>0</v>
      </c>
      <c r="Q66" s="66">
        <f>IFERROR(SUMIFS(#REF!,#REF!,$AE66,#REF!,1),0)</f>
        <v>0</v>
      </c>
      <c r="R66" s="66">
        <f>IFERROR(SUMIFS(#REF!,#REF!,$AE66,#REF!,1),0)</f>
        <v>0</v>
      </c>
      <c r="S66" s="66">
        <f>IFERROR(SUMIFS(#REF!,#REF!,$AE66,#REF!,1),0)</f>
        <v>0</v>
      </c>
      <c r="T66" s="66">
        <f>IFERROR(SUMIFS(#REF!,#REF!,$AE66,#REF!,1),0)</f>
        <v>0</v>
      </c>
      <c r="U66" s="66">
        <f>IFERROR(SUMIFS(#REF!,#REF!,$AE66,#REF!,1),0)</f>
        <v>0</v>
      </c>
      <c r="V66" s="67">
        <f t="shared" si="9"/>
        <v>0</v>
      </c>
      <c r="W66" s="78" t="str">
        <f>IFERROR(IF(VLOOKUP(#REF!,'Customer Name'!$B$6:$E$99,4,0)=1,VLOOKUP($C66,#REF!,HLOOKUP(#REF!,#REF!,2,0),0)," ")," ")</f>
        <v xml:space="preserve"> </v>
      </c>
      <c r="X66" s="79" t="e">
        <f t="shared" si="7"/>
        <v>#REF!</v>
      </c>
      <c r="Y66" s="80" t="e">
        <f>IF(AND(C66&lt;&gt;" ",A67&lt;&gt;" ",C67&lt;&gt;" "),SUM($V$21:$V66)-SUM($Y$20:$Y65),IF(AND(C66&lt;&gt;" ",A67=" ",C67=" "),SUM($V$21:$V66)-SUM($Y$20:$Y65),IF(AND(C66=" ",C67=" ",A67=" ",C65&lt;&gt;" "),SUM($V$21:$V65)," ")))</f>
        <v>#REF!</v>
      </c>
      <c r="Z66" s="81" t="e">
        <f>IF(AND(C66&lt;&gt;" ",A67&lt;&gt;" ",C67&lt;&gt;" "),SUM($X$21:$X66)-SUM($Z$20:$Z65),IF(AND(C66&lt;&gt;" ",A67=" ",C67=" "),SUM($X$21:$X66)-SUM($Z$20:$Z65),IF(AND(C66=" ",C67=" ",A67=" ",C65&lt;&gt;" "),SUM($X$21:$X65)," ")))</f>
        <v>#REF!</v>
      </c>
      <c r="AD66" s="18"/>
      <c r="AE66" s="11" t="e">
        <f t="shared" si="8"/>
        <v>#REF!</v>
      </c>
    </row>
    <row r="67" spans="1:31" ht="60" customHeight="1">
      <c r="A67" s="40" t="str">
        <f>IFERROR(IF(VLOOKUP($C66,#REF!,9,0)=VLOOKUP($C67,#REF!,9,0)," ",VLOOKUP($C67,#REF!,9,0))," ")</f>
        <v xml:space="preserve"> </v>
      </c>
      <c r="B67" s="59" t="e">
        <f>IF(C67=" "," ",IFERROR(VLOOKUP($C67,#REF!,9,0)," "))</f>
        <v>#REF!</v>
      </c>
      <c r="C67" s="41" t="e">
        <f>#REF!</f>
        <v>#REF!</v>
      </c>
      <c r="D67" s="41" t="str">
        <f>IFERROR(VLOOKUP($C67,#REF!,2,0)," ")</f>
        <v xml:space="preserve"> </v>
      </c>
      <c r="E67" s="42" t="str">
        <f>IFERROR(VLOOKUP($C67,#REF!,5+VLOOKUP($C67,#REF!,7,0),0)," ")</f>
        <v xml:space="preserve"> </v>
      </c>
      <c r="F67" s="15"/>
      <c r="G67" s="43" t="str">
        <f>IFERROR(VLOOKUP($C67,#REF!,14,0)," ")</f>
        <v xml:space="preserve"> </v>
      </c>
      <c r="H67" s="43" t="str">
        <f>IFERROR(VLOOKUP($C67,#REF!,15+VLOOKUP('Customer Name'!$B$3,'Customer Name'!$B$6:$H$99,7,0),0)," ")</f>
        <v xml:space="preserve"> </v>
      </c>
      <c r="I67" s="28" t="str">
        <f t="shared" ref="I67:I130" si="10">IFERROR(ROUNDUP(V67/H67,0)," ")</f>
        <v xml:space="preserve"> </v>
      </c>
      <c r="J67" s="66">
        <f>IFERROR(SUMIFS(#REF!,#REF!,$AE67,#REF!,1),0)</f>
        <v>0</v>
      </c>
      <c r="K67" s="66">
        <f>IFERROR(SUMIFS(#REF!,#REF!,$AE67,#REF!,1),0)</f>
        <v>0</v>
      </c>
      <c r="L67" s="66">
        <f>IFERROR(SUMIFS(#REF!,#REF!,$AE67,#REF!,1),0)</f>
        <v>0</v>
      </c>
      <c r="M67" s="66">
        <f>IFERROR(SUMIFS(#REF!,#REF!,$AE67,#REF!,1),0)</f>
        <v>0</v>
      </c>
      <c r="N67" s="66">
        <f>IFERROR(SUMIFS(#REF!,#REF!,$AE67,#REF!,1),0)</f>
        <v>0</v>
      </c>
      <c r="O67" s="66">
        <f>IFERROR(SUMIFS(#REF!,#REF!,$AE67,#REF!,1),0)</f>
        <v>0</v>
      </c>
      <c r="P67" s="66">
        <f>IFERROR(SUMIFS(#REF!,#REF!,$AE67,#REF!,1),0)</f>
        <v>0</v>
      </c>
      <c r="Q67" s="66">
        <f>IFERROR(SUMIFS(#REF!,#REF!,$AE67,#REF!,1),0)</f>
        <v>0</v>
      </c>
      <c r="R67" s="66">
        <f>IFERROR(SUMIFS(#REF!,#REF!,$AE67,#REF!,1),0)</f>
        <v>0</v>
      </c>
      <c r="S67" s="66">
        <f>IFERROR(SUMIFS(#REF!,#REF!,$AE67,#REF!,1),0)</f>
        <v>0</v>
      </c>
      <c r="T67" s="66">
        <f>IFERROR(SUMIFS(#REF!,#REF!,$AE67,#REF!,1),0)</f>
        <v>0</v>
      </c>
      <c r="U67" s="66">
        <f>IFERROR(SUMIFS(#REF!,#REF!,$AE67,#REF!,1),0)</f>
        <v>0</v>
      </c>
      <c r="V67" s="67">
        <f t="shared" ref="V67:V130" si="11">SUM(J67:U67)</f>
        <v>0</v>
      </c>
      <c r="W67" s="78" t="str">
        <f>IFERROR(IF(VLOOKUP(#REF!,'Customer Name'!$B$6:$E$99,4,0)=1,VLOOKUP($C67,#REF!,HLOOKUP(#REF!,#REF!,2,0),0)," ")," ")</f>
        <v xml:space="preserve"> </v>
      </c>
      <c r="X67" s="79" t="e">
        <f t="shared" ref="X67:X130" si="12">IF(AND(C67=" ",C66&lt;&gt;" "),"TOTAL",IFERROR(V67*W67," "))</f>
        <v>#REF!</v>
      </c>
      <c r="Y67" s="80" t="e">
        <f>IF(AND(C67&lt;&gt;" ",A68&lt;&gt;" ",C68&lt;&gt;" "),SUM($V$21:$V67)-SUM($Y$20:$Y66),IF(AND(C67&lt;&gt;" ",A68=" ",C68=" "),SUM($V$21:$V67)-SUM($Y$20:$Y66),IF(AND(C67=" ",C68=" ",A68=" ",C66&lt;&gt;" "),SUM($V$21:$V66)," ")))</f>
        <v>#REF!</v>
      </c>
      <c r="Z67" s="81" t="e">
        <f>IF(AND(C67&lt;&gt;" ",A68&lt;&gt;" ",C68&lt;&gt;" "),SUM($X$21:$X67)-SUM($Z$20:$Z66),IF(AND(C67&lt;&gt;" ",A68=" ",C68=" "),SUM($X$21:$X67)-SUM($Z$20:$Z66),IF(AND(C67=" ",C68=" ",A68=" ",C66&lt;&gt;" "),SUM($X$21:$X66)," ")))</f>
        <v>#REF!</v>
      </c>
      <c r="AD67" s="18"/>
      <c r="AE67" s="11" t="e">
        <f t="shared" ref="AE67:AE130" si="13">CONCATENATE($D$4,"/",C67)</f>
        <v>#REF!</v>
      </c>
    </row>
    <row r="68" spans="1:31" ht="60" customHeight="1">
      <c r="A68" s="40" t="str">
        <f>IFERROR(IF(VLOOKUP($C67,#REF!,9,0)=VLOOKUP($C68,#REF!,9,0)," ",VLOOKUP($C68,#REF!,9,0))," ")</f>
        <v xml:space="preserve"> </v>
      </c>
      <c r="B68" s="59" t="e">
        <f>IF(C68=" "," ",IFERROR(VLOOKUP($C68,#REF!,9,0)," "))</f>
        <v>#REF!</v>
      </c>
      <c r="C68" s="41" t="e">
        <f>#REF!</f>
        <v>#REF!</v>
      </c>
      <c r="D68" s="41" t="str">
        <f>IFERROR(VLOOKUP($C68,#REF!,2,0)," ")</f>
        <v xml:space="preserve"> </v>
      </c>
      <c r="E68" s="42" t="str">
        <f>IFERROR(VLOOKUP($C68,#REF!,5+VLOOKUP($C68,#REF!,7,0),0)," ")</f>
        <v xml:space="preserve"> </v>
      </c>
      <c r="F68" s="15"/>
      <c r="G68" s="43" t="str">
        <f>IFERROR(VLOOKUP($C68,#REF!,14,0)," ")</f>
        <v xml:space="preserve"> </v>
      </c>
      <c r="H68" s="43" t="str">
        <f>IFERROR(VLOOKUP($C68,#REF!,15+VLOOKUP('Customer Name'!$B$3,'Customer Name'!$B$6:$H$99,7,0),0)," ")</f>
        <v xml:space="preserve"> </v>
      </c>
      <c r="I68" s="28" t="str">
        <f t="shared" si="10"/>
        <v xml:space="preserve"> </v>
      </c>
      <c r="J68" s="66">
        <f>IFERROR(SUMIFS(#REF!,#REF!,$AE68,#REF!,1),0)</f>
        <v>0</v>
      </c>
      <c r="K68" s="66">
        <f>IFERROR(SUMIFS(#REF!,#REF!,$AE68,#REF!,1),0)</f>
        <v>0</v>
      </c>
      <c r="L68" s="66">
        <f>IFERROR(SUMIFS(#REF!,#REF!,$AE68,#REF!,1),0)</f>
        <v>0</v>
      </c>
      <c r="M68" s="66">
        <f>IFERROR(SUMIFS(#REF!,#REF!,$AE68,#REF!,1),0)</f>
        <v>0</v>
      </c>
      <c r="N68" s="66">
        <f>IFERROR(SUMIFS(#REF!,#REF!,$AE68,#REF!,1),0)</f>
        <v>0</v>
      </c>
      <c r="O68" s="66">
        <f>IFERROR(SUMIFS(#REF!,#REF!,$AE68,#REF!,1),0)</f>
        <v>0</v>
      </c>
      <c r="P68" s="66">
        <f>IFERROR(SUMIFS(#REF!,#REF!,$AE68,#REF!,1),0)</f>
        <v>0</v>
      </c>
      <c r="Q68" s="66">
        <f>IFERROR(SUMIFS(#REF!,#REF!,$AE68,#REF!,1),0)</f>
        <v>0</v>
      </c>
      <c r="R68" s="66">
        <f>IFERROR(SUMIFS(#REF!,#REF!,$AE68,#REF!,1),0)</f>
        <v>0</v>
      </c>
      <c r="S68" s="66">
        <f>IFERROR(SUMIFS(#REF!,#REF!,$AE68,#REF!,1),0)</f>
        <v>0</v>
      </c>
      <c r="T68" s="66">
        <f>IFERROR(SUMIFS(#REF!,#REF!,$AE68,#REF!,1),0)</f>
        <v>0</v>
      </c>
      <c r="U68" s="66">
        <f>IFERROR(SUMIFS(#REF!,#REF!,$AE68,#REF!,1),0)</f>
        <v>0</v>
      </c>
      <c r="V68" s="67">
        <f t="shared" si="11"/>
        <v>0</v>
      </c>
      <c r="W68" s="78" t="str">
        <f>IFERROR(IF(VLOOKUP(#REF!,'Customer Name'!$B$6:$E$99,4,0)=1,VLOOKUP($C68,#REF!,HLOOKUP(#REF!,#REF!,2,0),0)," ")," ")</f>
        <v xml:space="preserve"> </v>
      </c>
      <c r="X68" s="79" t="e">
        <f t="shared" si="12"/>
        <v>#REF!</v>
      </c>
      <c r="Y68" s="80" t="e">
        <f>IF(AND(C68&lt;&gt;" ",A69&lt;&gt;" ",C69&lt;&gt;" "),SUM($V$21:$V68)-SUM($Y$20:$Y67),IF(AND(C68&lt;&gt;" ",A69=" ",C69=" "),SUM($V$21:$V68)-SUM($Y$20:$Y67),IF(AND(C68=" ",C69=" ",A69=" ",C67&lt;&gt;" "),SUM($V$21:$V67)," ")))</f>
        <v>#REF!</v>
      </c>
      <c r="Z68" s="81" t="e">
        <f>IF(AND(C68&lt;&gt;" ",A69&lt;&gt;" ",C69&lt;&gt;" "),SUM($X$21:$X68)-SUM($Z$20:$Z67),IF(AND(C68&lt;&gt;" ",A69=" ",C69=" "),SUM($X$21:$X68)-SUM($Z$20:$Z67),IF(AND(C68=" ",C69=" ",A69=" ",C67&lt;&gt;" "),SUM($X$21:$X67)," ")))</f>
        <v>#REF!</v>
      </c>
      <c r="AD68" s="18"/>
      <c r="AE68" s="11" t="e">
        <f t="shared" si="13"/>
        <v>#REF!</v>
      </c>
    </row>
    <row r="69" spans="1:31" ht="60" customHeight="1">
      <c r="A69" s="40" t="str">
        <f>IFERROR(IF(VLOOKUP($C68,#REF!,9,0)=VLOOKUP($C69,#REF!,9,0)," ",VLOOKUP($C69,#REF!,9,0))," ")</f>
        <v xml:space="preserve"> </v>
      </c>
      <c r="B69" s="59" t="e">
        <f>IF(C69=" "," ",IFERROR(VLOOKUP($C69,#REF!,9,0)," "))</f>
        <v>#REF!</v>
      </c>
      <c r="C69" s="41" t="e">
        <f>#REF!</f>
        <v>#REF!</v>
      </c>
      <c r="D69" s="41" t="str">
        <f>IFERROR(VLOOKUP($C69,#REF!,2,0)," ")</f>
        <v xml:space="preserve"> </v>
      </c>
      <c r="E69" s="42" t="str">
        <f>IFERROR(VLOOKUP($C69,#REF!,5+VLOOKUP($C69,#REF!,7,0),0)," ")</f>
        <v xml:space="preserve"> </v>
      </c>
      <c r="F69" s="15"/>
      <c r="G69" s="43" t="str">
        <f>IFERROR(VLOOKUP($C69,#REF!,14,0)," ")</f>
        <v xml:space="preserve"> </v>
      </c>
      <c r="H69" s="43" t="str">
        <f>IFERROR(VLOOKUP($C69,#REF!,15+VLOOKUP('Customer Name'!$B$3,'Customer Name'!$B$6:$H$99,7,0),0)," ")</f>
        <v xml:space="preserve"> </v>
      </c>
      <c r="I69" s="28" t="str">
        <f t="shared" si="10"/>
        <v xml:space="preserve"> </v>
      </c>
      <c r="J69" s="66">
        <f>IFERROR(SUMIFS(#REF!,#REF!,$AE69,#REF!,1),0)</f>
        <v>0</v>
      </c>
      <c r="K69" s="66">
        <f>IFERROR(SUMIFS(#REF!,#REF!,$AE69,#REF!,1),0)</f>
        <v>0</v>
      </c>
      <c r="L69" s="66">
        <f>IFERROR(SUMIFS(#REF!,#REF!,$AE69,#REF!,1),0)</f>
        <v>0</v>
      </c>
      <c r="M69" s="66">
        <f>IFERROR(SUMIFS(#REF!,#REF!,$AE69,#REF!,1),0)</f>
        <v>0</v>
      </c>
      <c r="N69" s="66">
        <f>IFERROR(SUMIFS(#REF!,#REF!,$AE69,#REF!,1),0)</f>
        <v>0</v>
      </c>
      <c r="O69" s="66">
        <f>IFERROR(SUMIFS(#REF!,#REF!,$AE69,#REF!,1),0)</f>
        <v>0</v>
      </c>
      <c r="P69" s="66">
        <f>IFERROR(SUMIFS(#REF!,#REF!,$AE69,#REF!,1),0)</f>
        <v>0</v>
      </c>
      <c r="Q69" s="66">
        <f>IFERROR(SUMIFS(#REF!,#REF!,$AE69,#REF!,1),0)</f>
        <v>0</v>
      </c>
      <c r="R69" s="66">
        <f>IFERROR(SUMIFS(#REF!,#REF!,$AE69,#REF!,1),0)</f>
        <v>0</v>
      </c>
      <c r="S69" s="66">
        <f>IFERROR(SUMIFS(#REF!,#REF!,$AE69,#REF!,1),0)</f>
        <v>0</v>
      </c>
      <c r="T69" s="66">
        <f>IFERROR(SUMIFS(#REF!,#REF!,$AE69,#REF!,1),0)</f>
        <v>0</v>
      </c>
      <c r="U69" s="66">
        <f>IFERROR(SUMIFS(#REF!,#REF!,$AE69,#REF!,1),0)</f>
        <v>0</v>
      </c>
      <c r="V69" s="67">
        <f t="shared" si="11"/>
        <v>0</v>
      </c>
      <c r="W69" s="78" t="str">
        <f>IFERROR(IF(VLOOKUP(#REF!,'Customer Name'!$B$6:$E$99,4,0)=1,VLOOKUP($C69,#REF!,HLOOKUP(#REF!,#REF!,2,0),0)," ")," ")</f>
        <v xml:space="preserve"> </v>
      </c>
      <c r="X69" s="79" t="e">
        <f t="shared" si="12"/>
        <v>#REF!</v>
      </c>
      <c r="Y69" s="80" t="e">
        <f>IF(AND(C69&lt;&gt;" ",A70&lt;&gt;" ",C70&lt;&gt;" "),SUM($V$21:$V69)-SUM($Y$20:$Y68),IF(AND(C69&lt;&gt;" ",A70=" ",C70=" "),SUM($V$21:$V69)-SUM($Y$20:$Y68),IF(AND(C69=" ",C70=" ",A70=" ",C68&lt;&gt;" "),SUM($V$21:$V68)," ")))</f>
        <v>#REF!</v>
      </c>
      <c r="Z69" s="81" t="e">
        <f>IF(AND(C69&lt;&gt;" ",A70&lt;&gt;" ",C70&lt;&gt;" "),SUM($X$21:$X69)-SUM($Z$20:$Z68),IF(AND(C69&lt;&gt;" ",A70=" ",C70=" "),SUM($X$21:$X69)-SUM($Z$20:$Z68),IF(AND(C69=" ",C70=" ",A70=" ",C68&lt;&gt;" "),SUM($X$21:$X68)," ")))</f>
        <v>#REF!</v>
      </c>
      <c r="AD69" s="18"/>
      <c r="AE69" s="11" t="e">
        <f t="shared" si="13"/>
        <v>#REF!</v>
      </c>
    </row>
    <row r="70" spans="1:31" ht="60" customHeight="1">
      <c r="A70" s="40" t="str">
        <f>IFERROR(IF(VLOOKUP($C69,#REF!,9,0)=VLOOKUP($C70,#REF!,9,0)," ",VLOOKUP($C70,#REF!,9,0))," ")</f>
        <v xml:space="preserve"> </v>
      </c>
      <c r="B70" s="59" t="e">
        <f>IF(C70=" "," ",IFERROR(VLOOKUP($C70,#REF!,9,0)," "))</f>
        <v>#REF!</v>
      </c>
      <c r="C70" s="41" t="e">
        <f>#REF!</f>
        <v>#REF!</v>
      </c>
      <c r="D70" s="41" t="str">
        <f>IFERROR(VLOOKUP($C70,#REF!,2,0)," ")</f>
        <v xml:space="preserve"> </v>
      </c>
      <c r="E70" s="42" t="str">
        <f>IFERROR(VLOOKUP($C70,#REF!,5+VLOOKUP($C70,#REF!,7,0),0)," ")</f>
        <v xml:space="preserve"> </v>
      </c>
      <c r="F70" s="15"/>
      <c r="G70" s="43" t="str">
        <f>IFERROR(VLOOKUP($C70,#REF!,14,0)," ")</f>
        <v xml:space="preserve"> </v>
      </c>
      <c r="H70" s="43" t="str">
        <f>IFERROR(VLOOKUP($C70,#REF!,15+VLOOKUP('Customer Name'!$B$3,'Customer Name'!$B$6:$H$99,7,0),0)," ")</f>
        <v xml:space="preserve"> </v>
      </c>
      <c r="I70" s="28" t="str">
        <f t="shared" si="10"/>
        <v xml:space="preserve"> </v>
      </c>
      <c r="J70" s="66">
        <f>IFERROR(SUMIFS(#REF!,#REF!,$AE70,#REF!,1),0)</f>
        <v>0</v>
      </c>
      <c r="K70" s="66">
        <f>IFERROR(SUMIFS(#REF!,#REF!,$AE70,#REF!,1),0)</f>
        <v>0</v>
      </c>
      <c r="L70" s="66">
        <f>IFERROR(SUMIFS(#REF!,#REF!,$AE70,#REF!,1),0)</f>
        <v>0</v>
      </c>
      <c r="M70" s="66">
        <f>IFERROR(SUMIFS(#REF!,#REF!,$AE70,#REF!,1),0)</f>
        <v>0</v>
      </c>
      <c r="N70" s="66">
        <f>IFERROR(SUMIFS(#REF!,#REF!,$AE70,#REF!,1),0)</f>
        <v>0</v>
      </c>
      <c r="O70" s="66">
        <f>IFERROR(SUMIFS(#REF!,#REF!,$AE70,#REF!,1),0)</f>
        <v>0</v>
      </c>
      <c r="P70" s="66">
        <f>IFERROR(SUMIFS(#REF!,#REF!,$AE70,#REF!,1),0)</f>
        <v>0</v>
      </c>
      <c r="Q70" s="66">
        <f>IFERROR(SUMIFS(#REF!,#REF!,$AE70,#REF!,1),0)</f>
        <v>0</v>
      </c>
      <c r="R70" s="66">
        <f>IFERROR(SUMIFS(#REF!,#REF!,$AE70,#REF!,1),0)</f>
        <v>0</v>
      </c>
      <c r="S70" s="66">
        <f>IFERROR(SUMIFS(#REF!,#REF!,$AE70,#REF!,1),0)</f>
        <v>0</v>
      </c>
      <c r="T70" s="66">
        <f>IFERROR(SUMIFS(#REF!,#REF!,$AE70,#REF!,1),0)</f>
        <v>0</v>
      </c>
      <c r="U70" s="66">
        <f>IFERROR(SUMIFS(#REF!,#REF!,$AE70,#REF!,1),0)</f>
        <v>0</v>
      </c>
      <c r="V70" s="67">
        <f t="shared" si="11"/>
        <v>0</v>
      </c>
      <c r="W70" s="78" t="str">
        <f>IFERROR(IF(VLOOKUP(#REF!,'Customer Name'!$B$6:$E$99,4,0)=1,VLOOKUP($C70,#REF!,HLOOKUP(#REF!,#REF!,2,0),0)," ")," ")</f>
        <v xml:space="preserve"> </v>
      </c>
      <c r="X70" s="79" t="e">
        <f t="shared" si="12"/>
        <v>#REF!</v>
      </c>
      <c r="Y70" s="80" t="e">
        <f>IF(AND(C70&lt;&gt;" ",A71&lt;&gt;" ",C71&lt;&gt;" "),SUM($V$21:$V70)-SUM($Y$20:$Y69),IF(AND(C70&lt;&gt;" ",A71=" ",C71=" "),SUM($V$21:$V70)-SUM($Y$20:$Y69),IF(AND(C70=" ",C71=" ",A71=" ",C69&lt;&gt;" "),SUM($V$21:$V69)," ")))</f>
        <v>#REF!</v>
      </c>
      <c r="Z70" s="81" t="e">
        <f>IF(AND(C70&lt;&gt;" ",A71&lt;&gt;" ",C71&lt;&gt;" "),SUM($X$21:$X70)-SUM($Z$20:$Z69),IF(AND(C70&lt;&gt;" ",A71=" ",C71=" "),SUM($X$21:$X70)-SUM($Z$20:$Z69),IF(AND(C70=" ",C71=" ",A71=" ",C69&lt;&gt;" "),SUM($X$21:$X69)," ")))</f>
        <v>#REF!</v>
      </c>
      <c r="AD70" s="18"/>
      <c r="AE70" s="11" t="e">
        <f t="shared" si="13"/>
        <v>#REF!</v>
      </c>
    </row>
    <row r="71" spans="1:31" ht="60" customHeight="1">
      <c r="A71" s="40" t="str">
        <f>IFERROR(IF(VLOOKUP($C70,#REF!,9,0)=VLOOKUP($C71,#REF!,9,0)," ",VLOOKUP($C71,#REF!,9,0))," ")</f>
        <v xml:space="preserve"> </v>
      </c>
      <c r="B71" s="59" t="e">
        <f>IF(C71=" "," ",IFERROR(VLOOKUP($C71,#REF!,9,0)," "))</f>
        <v>#REF!</v>
      </c>
      <c r="C71" s="41" t="e">
        <f>#REF!</f>
        <v>#REF!</v>
      </c>
      <c r="D71" s="41" t="str">
        <f>IFERROR(VLOOKUP($C71,#REF!,2,0)," ")</f>
        <v xml:space="preserve"> </v>
      </c>
      <c r="E71" s="42" t="str">
        <f>IFERROR(VLOOKUP($C71,#REF!,5+VLOOKUP($C71,#REF!,7,0),0)," ")</f>
        <v xml:space="preserve"> </v>
      </c>
      <c r="F71" s="15"/>
      <c r="G71" s="43" t="str">
        <f>IFERROR(VLOOKUP($C71,#REF!,14,0)," ")</f>
        <v xml:space="preserve"> </v>
      </c>
      <c r="H71" s="43" t="str">
        <f>IFERROR(VLOOKUP($C71,#REF!,15+VLOOKUP('Customer Name'!$B$3,'Customer Name'!$B$6:$H$99,7,0),0)," ")</f>
        <v xml:space="preserve"> </v>
      </c>
      <c r="I71" s="28" t="str">
        <f t="shared" si="10"/>
        <v xml:space="preserve"> </v>
      </c>
      <c r="J71" s="66">
        <f>IFERROR(SUMIFS(#REF!,#REF!,$AE71,#REF!,1),0)</f>
        <v>0</v>
      </c>
      <c r="K71" s="66">
        <f>IFERROR(SUMIFS(#REF!,#REF!,$AE71,#REF!,1),0)</f>
        <v>0</v>
      </c>
      <c r="L71" s="66">
        <f>IFERROR(SUMIFS(#REF!,#REF!,$AE71,#REF!,1),0)</f>
        <v>0</v>
      </c>
      <c r="M71" s="66">
        <f>IFERROR(SUMIFS(#REF!,#REF!,$AE71,#REF!,1),0)</f>
        <v>0</v>
      </c>
      <c r="N71" s="66">
        <f>IFERROR(SUMIFS(#REF!,#REF!,$AE71,#REF!,1),0)</f>
        <v>0</v>
      </c>
      <c r="O71" s="66">
        <f>IFERROR(SUMIFS(#REF!,#REF!,$AE71,#REF!,1),0)</f>
        <v>0</v>
      </c>
      <c r="P71" s="66">
        <f>IFERROR(SUMIFS(#REF!,#REF!,$AE71,#REF!,1),0)</f>
        <v>0</v>
      </c>
      <c r="Q71" s="66">
        <f>IFERROR(SUMIFS(#REF!,#REF!,$AE71,#REF!,1),0)</f>
        <v>0</v>
      </c>
      <c r="R71" s="66">
        <f>IFERROR(SUMIFS(#REF!,#REF!,$AE71,#REF!,1),0)</f>
        <v>0</v>
      </c>
      <c r="S71" s="66">
        <f>IFERROR(SUMIFS(#REF!,#REF!,$AE71,#REF!,1),0)</f>
        <v>0</v>
      </c>
      <c r="T71" s="66">
        <f>IFERROR(SUMIFS(#REF!,#REF!,$AE71,#REF!,1),0)</f>
        <v>0</v>
      </c>
      <c r="U71" s="66">
        <f>IFERROR(SUMIFS(#REF!,#REF!,$AE71,#REF!,1),0)</f>
        <v>0</v>
      </c>
      <c r="V71" s="67">
        <f t="shared" si="11"/>
        <v>0</v>
      </c>
      <c r="W71" s="78" t="str">
        <f>IFERROR(IF(VLOOKUP(#REF!,'Customer Name'!$B$6:$E$99,4,0)=1,VLOOKUP($C71,#REF!,HLOOKUP(#REF!,#REF!,2,0),0)," ")," ")</f>
        <v xml:space="preserve"> </v>
      </c>
      <c r="X71" s="79" t="e">
        <f t="shared" si="12"/>
        <v>#REF!</v>
      </c>
      <c r="Y71" s="80" t="e">
        <f>IF(AND(C71&lt;&gt;" ",A72&lt;&gt;" ",C72&lt;&gt;" "),SUM($V$21:$V71)-SUM($Y$20:$Y70),IF(AND(C71&lt;&gt;" ",A72=" ",C72=" "),SUM($V$21:$V71)-SUM($Y$20:$Y70),IF(AND(C71=" ",C72=" ",A72=" ",C70&lt;&gt;" "),SUM($V$21:$V70)," ")))</f>
        <v>#REF!</v>
      </c>
      <c r="Z71" s="81" t="e">
        <f>IF(AND(C71&lt;&gt;" ",A72&lt;&gt;" ",C72&lt;&gt;" "),SUM($X$21:$X71)-SUM($Z$20:$Z70),IF(AND(C71&lt;&gt;" ",A72=" ",C72=" "),SUM($X$21:$X71)-SUM($Z$20:$Z70),IF(AND(C71=" ",C72=" ",A72=" ",C70&lt;&gt;" "),SUM($X$21:$X70)," ")))</f>
        <v>#REF!</v>
      </c>
      <c r="AD71" s="18"/>
      <c r="AE71" s="11" t="e">
        <f t="shared" si="13"/>
        <v>#REF!</v>
      </c>
    </row>
    <row r="72" spans="1:31" ht="60" customHeight="1">
      <c r="A72" s="40" t="str">
        <f>IFERROR(IF(VLOOKUP($C71,#REF!,9,0)=VLOOKUP($C72,#REF!,9,0)," ",VLOOKUP($C72,#REF!,9,0))," ")</f>
        <v xml:space="preserve"> </v>
      </c>
      <c r="B72" s="59" t="e">
        <f>IF(C72=" "," ",IFERROR(VLOOKUP($C72,#REF!,9,0)," "))</f>
        <v>#REF!</v>
      </c>
      <c r="C72" s="41" t="e">
        <f>#REF!</f>
        <v>#REF!</v>
      </c>
      <c r="D72" s="41" t="str">
        <f>IFERROR(VLOOKUP($C72,#REF!,2,0)," ")</f>
        <v xml:space="preserve"> </v>
      </c>
      <c r="E72" s="42" t="str">
        <f>IFERROR(VLOOKUP($C72,#REF!,5+VLOOKUP($C72,#REF!,7,0),0)," ")</f>
        <v xml:space="preserve"> </v>
      </c>
      <c r="F72" s="15"/>
      <c r="G72" s="43" t="str">
        <f>IFERROR(VLOOKUP($C72,#REF!,14,0)," ")</f>
        <v xml:space="preserve"> </v>
      </c>
      <c r="H72" s="43" t="str">
        <f>IFERROR(VLOOKUP($C72,#REF!,15+VLOOKUP('Customer Name'!$B$3,'Customer Name'!$B$6:$H$99,7,0),0)," ")</f>
        <v xml:space="preserve"> </v>
      </c>
      <c r="I72" s="28" t="str">
        <f t="shared" si="10"/>
        <v xml:space="preserve"> </v>
      </c>
      <c r="J72" s="66">
        <f>IFERROR(SUMIFS(#REF!,#REF!,$AE72,#REF!,1),0)</f>
        <v>0</v>
      </c>
      <c r="K72" s="66">
        <f>IFERROR(SUMIFS(#REF!,#REF!,$AE72,#REF!,1),0)</f>
        <v>0</v>
      </c>
      <c r="L72" s="66">
        <f>IFERROR(SUMIFS(#REF!,#REF!,$AE72,#REF!,1),0)</f>
        <v>0</v>
      </c>
      <c r="M72" s="66">
        <f>IFERROR(SUMIFS(#REF!,#REF!,$AE72,#REF!,1),0)</f>
        <v>0</v>
      </c>
      <c r="N72" s="66">
        <f>IFERROR(SUMIFS(#REF!,#REF!,$AE72,#REF!,1),0)</f>
        <v>0</v>
      </c>
      <c r="O72" s="66">
        <f>IFERROR(SUMIFS(#REF!,#REF!,$AE72,#REF!,1),0)</f>
        <v>0</v>
      </c>
      <c r="P72" s="66">
        <f>IFERROR(SUMIFS(#REF!,#REF!,$AE72,#REF!,1),0)</f>
        <v>0</v>
      </c>
      <c r="Q72" s="66">
        <f>IFERROR(SUMIFS(#REF!,#REF!,$AE72,#REF!,1),0)</f>
        <v>0</v>
      </c>
      <c r="R72" s="66">
        <f>IFERROR(SUMIFS(#REF!,#REF!,$AE72,#REF!,1),0)</f>
        <v>0</v>
      </c>
      <c r="S72" s="66">
        <f>IFERROR(SUMIFS(#REF!,#REF!,$AE72,#REF!,1),0)</f>
        <v>0</v>
      </c>
      <c r="T72" s="66">
        <f>IFERROR(SUMIFS(#REF!,#REF!,$AE72,#REF!,1),0)</f>
        <v>0</v>
      </c>
      <c r="U72" s="66">
        <f>IFERROR(SUMIFS(#REF!,#REF!,$AE72,#REF!,1),0)</f>
        <v>0</v>
      </c>
      <c r="V72" s="67">
        <f t="shared" si="11"/>
        <v>0</v>
      </c>
      <c r="W72" s="78" t="str">
        <f>IFERROR(IF(VLOOKUP(#REF!,'Customer Name'!$B$6:$E$99,4,0)=1,VLOOKUP($C72,#REF!,HLOOKUP(#REF!,#REF!,2,0),0)," ")," ")</f>
        <v xml:space="preserve"> </v>
      </c>
      <c r="X72" s="79" t="e">
        <f t="shared" si="12"/>
        <v>#REF!</v>
      </c>
      <c r="Y72" s="80" t="e">
        <f>IF(AND(C72&lt;&gt;" ",A73&lt;&gt;" ",C73&lt;&gt;" "),SUM($V$21:$V72)-SUM($Y$20:$Y71),IF(AND(C72&lt;&gt;" ",A73=" ",C73=" "),SUM($V$21:$V72)-SUM($Y$20:$Y71),IF(AND(C72=" ",C73=" ",A73=" ",C71&lt;&gt;" "),SUM($V$21:$V71)," ")))</f>
        <v>#REF!</v>
      </c>
      <c r="Z72" s="81" t="e">
        <f>IF(AND(C72&lt;&gt;" ",A73&lt;&gt;" ",C73&lt;&gt;" "),SUM($X$21:$X72)-SUM($Z$20:$Z71),IF(AND(C72&lt;&gt;" ",A73=" ",C73=" "),SUM($X$21:$X72)-SUM($Z$20:$Z71),IF(AND(C72=" ",C73=" ",A73=" ",C71&lt;&gt;" "),SUM($X$21:$X71)," ")))</f>
        <v>#REF!</v>
      </c>
      <c r="AD72" s="18"/>
      <c r="AE72" s="11" t="e">
        <f t="shared" si="13"/>
        <v>#REF!</v>
      </c>
    </row>
    <row r="73" spans="1:31" ht="60" customHeight="1">
      <c r="A73" s="40" t="str">
        <f>IFERROR(IF(VLOOKUP($C72,#REF!,9,0)=VLOOKUP($C73,#REF!,9,0)," ",VLOOKUP($C73,#REF!,9,0))," ")</f>
        <v xml:space="preserve"> </v>
      </c>
      <c r="B73" s="59" t="e">
        <f>IF(C73=" "," ",IFERROR(VLOOKUP($C73,#REF!,9,0)," "))</f>
        <v>#REF!</v>
      </c>
      <c r="C73" s="41" t="e">
        <f>#REF!</f>
        <v>#REF!</v>
      </c>
      <c r="D73" s="41" t="str">
        <f>IFERROR(VLOOKUP($C73,#REF!,2,0)," ")</f>
        <v xml:space="preserve"> </v>
      </c>
      <c r="E73" s="42" t="str">
        <f>IFERROR(VLOOKUP($C73,#REF!,5+VLOOKUP($C73,#REF!,7,0),0)," ")</f>
        <v xml:space="preserve"> </v>
      </c>
      <c r="F73" s="15"/>
      <c r="G73" s="43" t="str">
        <f>IFERROR(VLOOKUP($C73,#REF!,14,0)," ")</f>
        <v xml:space="preserve"> </v>
      </c>
      <c r="H73" s="43" t="str">
        <f>IFERROR(VLOOKUP($C73,#REF!,15+VLOOKUP('Customer Name'!$B$3,'Customer Name'!$B$6:$H$99,7,0),0)," ")</f>
        <v xml:space="preserve"> </v>
      </c>
      <c r="I73" s="28" t="str">
        <f t="shared" si="10"/>
        <v xml:space="preserve"> </v>
      </c>
      <c r="J73" s="66">
        <f>IFERROR(SUMIFS(#REF!,#REF!,$AE73,#REF!,1),0)</f>
        <v>0</v>
      </c>
      <c r="K73" s="66">
        <f>IFERROR(SUMIFS(#REF!,#REF!,$AE73,#REF!,1),0)</f>
        <v>0</v>
      </c>
      <c r="L73" s="66">
        <f>IFERROR(SUMIFS(#REF!,#REF!,$AE73,#REF!,1),0)</f>
        <v>0</v>
      </c>
      <c r="M73" s="66">
        <f>IFERROR(SUMIFS(#REF!,#REF!,$AE73,#REF!,1),0)</f>
        <v>0</v>
      </c>
      <c r="N73" s="66">
        <f>IFERROR(SUMIFS(#REF!,#REF!,$AE73,#REF!,1),0)</f>
        <v>0</v>
      </c>
      <c r="O73" s="66">
        <f>IFERROR(SUMIFS(#REF!,#REF!,$AE73,#REF!,1),0)</f>
        <v>0</v>
      </c>
      <c r="P73" s="66">
        <f>IFERROR(SUMIFS(#REF!,#REF!,$AE73,#REF!,1),0)</f>
        <v>0</v>
      </c>
      <c r="Q73" s="66">
        <f>IFERROR(SUMIFS(#REF!,#REF!,$AE73,#REF!,1),0)</f>
        <v>0</v>
      </c>
      <c r="R73" s="66">
        <f>IFERROR(SUMIFS(#REF!,#REF!,$AE73,#REF!,1),0)</f>
        <v>0</v>
      </c>
      <c r="S73" s="66">
        <f>IFERROR(SUMIFS(#REF!,#REF!,$AE73,#REF!,1),0)</f>
        <v>0</v>
      </c>
      <c r="T73" s="66">
        <f>IFERROR(SUMIFS(#REF!,#REF!,$AE73,#REF!,1),0)</f>
        <v>0</v>
      </c>
      <c r="U73" s="66">
        <f>IFERROR(SUMIFS(#REF!,#REF!,$AE73,#REF!,1),0)</f>
        <v>0</v>
      </c>
      <c r="V73" s="67">
        <f t="shared" si="11"/>
        <v>0</v>
      </c>
      <c r="W73" s="78" t="str">
        <f>IFERROR(IF(VLOOKUP(#REF!,'Customer Name'!$B$6:$E$99,4,0)=1,VLOOKUP($C73,#REF!,HLOOKUP(#REF!,#REF!,2,0),0)," ")," ")</f>
        <v xml:space="preserve"> </v>
      </c>
      <c r="X73" s="79" t="e">
        <f t="shared" si="12"/>
        <v>#REF!</v>
      </c>
      <c r="Y73" s="80" t="e">
        <f>IF(AND(C73&lt;&gt;" ",A74&lt;&gt;" ",C74&lt;&gt;" "),SUM($V$21:$V73)-SUM($Y$20:$Y72),IF(AND(C73&lt;&gt;" ",A74=" ",C74=" "),SUM($V$21:$V73)-SUM($Y$20:$Y72),IF(AND(C73=" ",C74=" ",A74=" ",C72&lt;&gt;" "),SUM($V$21:$V72)," ")))</f>
        <v>#REF!</v>
      </c>
      <c r="Z73" s="81" t="e">
        <f>IF(AND(C73&lt;&gt;" ",A74&lt;&gt;" ",C74&lt;&gt;" "),SUM($X$21:$X73)-SUM($Z$20:$Z72),IF(AND(C73&lt;&gt;" ",A74=" ",C74=" "),SUM($X$21:$X73)-SUM($Z$20:$Z72),IF(AND(C73=" ",C74=" ",A74=" ",C72&lt;&gt;" "),SUM($X$21:$X72)," ")))</f>
        <v>#REF!</v>
      </c>
      <c r="AD73" s="18"/>
      <c r="AE73" s="11" t="e">
        <f t="shared" si="13"/>
        <v>#REF!</v>
      </c>
    </row>
    <row r="74" spans="1:31" ht="60" customHeight="1">
      <c r="A74" s="40" t="str">
        <f>IFERROR(IF(VLOOKUP($C73,#REF!,9,0)=VLOOKUP($C74,#REF!,9,0)," ",VLOOKUP($C74,#REF!,9,0))," ")</f>
        <v xml:space="preserve"> </v>
      </c>
      <c r="B74" s="59" t="e">
        <f>IF(C74=" "," ",IFERROR(VLOOKUP($C74,#REF!,9,0)," "))</f>
        <v>#REF!</v>
      </c>
      <c r="C74" s="41" t="e">
        <f>#REF!</f>
        <v>#REF!</v>
      </c>
      <c r="D74" s="41" t="str">
        <f>IFERROR(VLOOKUP($C74,#REF!,2,0)," ")</f>
        <v xml:space="preserve"> </v>
      </c>
      <c r="E74" s="42" t="str">
        <f>IFERROR(VLOOKUP($C74,#REF!,5+VLOOKUP($C74,#REF!,7,0),0)," ")</f>
        <v xml:space="preserve"> </v>
      </c>
      <c r="F74" s="15"/>
      <c r="G74" s="43" t="str">
        <f>IFERROR(VLOOKUP($C74,#REF!,14,0)," ")</f>
        <v xml:space="preserve"> </v>
      </c>
      <c r="H74" s="43" t="str">
        <f>IFERROR(VLOOKUP($C74,#REF!,15+VLOOKUP('Customer Name'!$B$3,'Customer Name'!$B$6:$H$99,7,0),0)," ")</f>
        <v xml:space="preserve"> </v>
      </c>
      <c r="I74" s="28" t="str">
        <f t="shared" si="10"/>
        <v xml:space="preserve"> </v>
      </c>
      <c r="J74" s="66">
        <f>IFERROR(SUMIFS(#REF!,#REF!,$AE74,#REF!,1),0)</f>
        <v>0</v>
      </c>
      <c r="K74" s="66">
        <f>IFERROR(SUMIFS(#REF!,#REF!,$AE74,#REF!,1),0)</f>
        <v>0</v>
      </c>
      <c r="L74" s="66">
        <f>IFERROR(SUMIFS(#REF!,#REF!,$AE74,#REF!,1),0)</f>
        <v>0</v>
      </c>
      <c r="M74" s="66">
        <f>IFERROR(SUMIFS(#REF!,#REF!,$AE74,#REF!,1),0)</f>
        <v>0</v>
      </c>
      <c r="N74" s="66">
        <f>IFERROR(SUMIFS(#REF!,#REF!,$AE74,#REF!,1),0)</f>
        <v>0</v>
      </c>
      <c r="O74" s="66">
        <f>IFERROR(SUMIFS(#REF!,#REF!,$AE74,#REF!,1),0)</f>
        <v>0</v>
      </c>
      <c r="P74" s="66">
        <f>IFERROR(SUMIFS(#REF!,#REF!,$AE74,#REF!,1),0)</f>
        <v>0</v>
      </c>
      <c r="Q74" s="66">
        <f>IFERROR(SUMIFS(#REF!,#REF!,$AE74,#REF!,1),0)</f>
        <v>0</v>
      </c>
      <c r="R74" s="66">
        <f>IFERROR(SUMIFS(#REF!,#REF!,$AE74,#REF!,1),0)</f>
        <v>0</v>
      </c>
      <c r="S74" s="66">
        <f>IFERROR(SUMIFS(#REF!,#REF!,$AE74,#REF!,1),0)</f>
        <v>0</v>
      </c>
      <c r="T74" s="66">
        <f>IFERROR(SUMIFS(#REF!,#REF!,$AE74,#REF!,1),0)</f>
        <v>0</v>
      </c>
      <c r="U74" s="66">
        <f>IFERROR(SUMIFS(#REF!,#REF!,$AE74,#REF!,1),0)</f>
        <v>0</v>
      </c>
      <c r="V74" s="67">
        <f t="shared" si="11"/>
        <v>0</v>
      </c>
      <c r="W74" s="78" t="str">
        <f>IFERROR(IF(VLOOKUP(#REF!,'Customer Name'!$B$6:$E$99,4,0)=1,VLOOKUP($C74,#REF!,HLOOKUP(#REF!,#REF!,2,0),0)," ")," ")</f>
        <v xml:space="preserve"> </v>
      </c>
      <c r="X74" s="79" t="e">
        <f t="shared" si="12"/>
        <v>#REF!</v>
      </c>
      <c r="Y74" s="80" t="e">
        <f>IF(AND(C74&lt;&gt;" ",A75&lt;&gt;" ",C75&lt;&gt;" "),SUM($V$21:$V74)-SUM($Y$20:$Y73),IF(AND(C74&lt;&gt;" ",A75=" ",C75=" "),SUM($V$21:$V74)-SUM($Y$20:$Y73),IF(AND(C74=" ",C75=" ",A75=" ",C73&lt;&gt;" "),SUM($V$21:$V73)," ")))</f>
        <v>#REF!</v>
      </c>
      <c r="Z74" s="81" t="e">
        <f>IF(AND(C74&lt;&gt;" ",A75&lt;&gt;" ",C75&lt;&gt;" "),SUM($X$21:$X74)-SUM($Z$20:$Z73),IF(AND(C74&lt;&gt;" ",A75=" ",C75=" "),SUM($X$21:$X74)-SUM($Z$20:$Z73),IF(AND(C74=" ",C75=" ",A75=" ",C73&lt;&gt;" "),SUM($X$21:$X73)," ")))</f>
        <v>#REF!</v>
      </c>
      <c r="AD74" s="18"/>
      <c r="AE74" s="11" t="e">
        <f t="shared" si="13"/>
        <v>#REF!</v>
      </c>
    </row>
    <row r="75" spans="1:31" ht="60" customHeight="1">
      <c r="A75" s="40" t="str">
        <f>IFERROR(IF(VLOOKUP($C74,#REF!,9,0)=VLOOKUP($C75,#REF!,9,0)," ",VLOOKUP($C75,#REF!,9,0))," ")</f>
        <v xml:space="preserve"> </v>
      </c>
      <c r="B75" s="59" t="e">
        <f>IF(C75=" "," ",IFERROR(VLOOKUP($C75,#REF!,9,0)," "))</f>
        <v>#REF!</v>
      </c>
      <c r="C75" s="41" t="e">
        <f>#REF!</f>
        <v>#REF!</v>
      </c>
      <c r="D75" s="41" t="str">
        <f>IFERROR(VLOOKUP($C75,#REF!,2,0)," ")</f>
        <v xml:space="preserve"> </v>
      </c>
      <c r="E75" s="42" t="str">
        <f>IFERROR(VLOOKUP($C75,#REF!,5+VLOOKUP($C75,#REF!,7,0),0)," ")</f>
        <v xml:space="preserve"> </v>
      </c>
      <c r="F75" s="15"/>
      <c r="G75" s="43" t="str">
        <f>IFERROR(VLOOKUP($C75,#REF!,14,0)," ")</f>
        <v xml:space="preserve"> </v>
      </c>
      <c r="H75" s="43" t="str">
        <f>IFERROR(VLOOKUP($C75,#REF!,15+VLOOKUP('Customer Name'!$B$3,'Customer Name'!$B$6:$H$99,7,0),0)," ")</f>
        <v xml:space="preserve"> </v>
      </c>
      <c r="I75" s="28" t="str">
        <f t="shared" si="10"/>
        <v xml:space="preserve"> </v>
      </c>
      <c r="J75" s="66">
        <f>IFERROR(SUMIFS(#REF!,#REF!,$AE75,#REF!,1),0)</f>
        <v>0</v>
      </c>
      <c r="K75" s="66">
        <f>IFERROR(SUMIFS(#REF!,#REF!,$AE75,#REF!,1),0)</f>
        <v>0</v>
      </c>
      <c r="L75" s="66">
        <f>IFERROR(SUMIFS(#REF!,#REF!,$AE75,#REF!,1),0)</f>
        <v>0</v>
      </c>
      <c r="M75" s="66">
        <f>IFERROR(SUMIFS(#REF!,#REF!,$AE75,#REF!,1),0)</f>
        <v>0</v>
      </c>
      <c r="N75" s="66">
        <f>IFERROR(SUMIFS(#REF!,#REF!,$AE75,#REF!,1),0)</f>
        <v>0</v>
      </c>
      <c r="O75" s="66">
        <f>IFERROR(SUMIFS(#REF!,#REF!,$AE75,#REF!,1),0)</f>
        <v>0</v>
      </c>
      <c r="P75" s="66">
        <f>IFERROR(SUMIFS(#REF!,#REF!,$AE75,#REF!,1),0)</f>
        <v>0</v>
      </c>
      <c r="Q75" s="66">
        <f>IFERROR(SUMIFS(#REF!,#REF!,$AE75,#REF!,1),0)</f>
        <v>0</v>
      </c>
      <c r="R75" s="66">
        <f>IFERROR(SUMIFS(#REF!,#REF!,$AE75,#REF!,1),0)</f>
        <v>0</v>
      </c>
      <c r="S75" s="66">
        <f>IFERROR(SUMIFS(#REF!,#REF!,$AE75,#REF!,1),0)</f>
        <v>0</v>
      </c>
      <c r="T75" s="66">
        <f>IFERROR(SUMIFS(#REF!,#REF!,$AE75,#REF!,1),0)</f>
        <v>0</v>
      </c>
      <c r="U75" s="66">
        <f>IFERROR(SUMIFS(#REF!,#REF!,$AE75,#REF!,1),0)</f>
        <v>0</v>
      </c>
      <c r="V75" s="67">
        <f t="shared" si="11"/>
        <v>0</v>
      </c>
      <c r="W75" s="78" t="str">
        <f>IFERROR(IF(VLOOKUP(#REF!,'Customer Name'!$B$6:$E$99,4,0)=1,VLOOKUP($C75,#REF!,HLOOKUP(#REF!,#REF!,2,0),0)," ")," ")</f>
        <v xml:space="preserve"> </v>
      </c>
      <c r="X75" s="79" t="e">
        <f t="shared" si="12"/>
        <v>#REF!</v>
      </c>
      <c r="Y75" s="80" t="e">
        <f>IF(AND(C75&lt;&gt;" ",A76&lt;&gt;" ",C76&lt;&gt;" "),SUM($V$21:$V75)-SUM($Y$20:$Y74),IF(AND(C75&lt;&gt;" ",A76=" ",C76=" "),SUM($V$21:$V75)-SUM($Y$20:$Y74),IF(AND(C75=" ",C76=" ",A76=" ",C74&lt;&gt;" "),SUM($V$21:$V74)," ")))</f>
        <v>#REF!</v>
      </c>
      <c r="Z75" s="81" t="e">
        <f>IF(AND(C75&lt;&gt;" ",A76&lt;&gt;" ",C76&lt;&gt;" "),SUM($X$21:$X75)-SUM($Z$20:$Z74),IF(AND(C75&lt;&gt;" ",A76=" ",C76=" "),SUM($X$21:$X75)-SUM($Z$20:$Z74),IF(AND(C75=" ",C76=" ",A76=" ",C74&lt;&gt;" "),SUM($X$21:$X74)," ")))</f>
        <v>#REF!</v>
      </c>
      <c r="AD75" s="18"/>
      <c r="AE75" s="11" t="e">
        <f t="shared" si="13"/>
        <v>#REF!</v>
      </c>
    </row>
    <row r="76" spans="1:31" ht="60" customHeight="1">
      <c r="A76" s="40" t="str">
        <f>IFERROR(IF(VLOOKUP($C75,#REF!,9,0)=VLOOKUP($C76,#REF!,9,0)," ",VLOOKUP($C76,#REF!,9,0))," ")</f>
        <v xml:space="preserve"> </v>
      </c>
      <c r="B76" s="59" t="e">
        <f>IF(C76=" "," ",IFERROR(VLOOKUP($C76,#REF!,9,0)," "))</f>
        <v>#REF!</v>
      </c>
      <c r="C76" s="41" t="e">
        <f>#REF!</f>
        <v>#REF!</v>
      </c>
      <c r="D76" s="41" t="str">
        <f>IFERROR(VLOOKUP($C76,#REF!,2,0)," ")</f>
        <v xml:space="preserve"> </v>
      </c>
      <c r="E76" s="42" t="str">
        <f>IFERROR(VLOOKUP($C76,#REF!,5+VLOOKUP($C76,#REF!,7,0),0)," ")</f>
        <v xml:space="preserve"> </v>
      </c>
      <c r="F76" s="15"/>
      <c r="G76" s="43" t="str">
        <f>IFERROR(VLOOKUP($C76,#REF!,14,0)," ")</f>
        <v xml:space="preserve"> </v>
      </c>
      <c r="H76" s="43" t="str">
        <f>IFERROR(VLOOKUP($C76,#REF!,15+VLOOKUP('Customer Name'!$B$3,'Customer Name'!$B$6:$H$99,7,0),0)," ")</f>
        <v xml:space="preserve"> </v>
      </c>
      <c r="I76" s="28" t="str">
        <f t="shared" si="10"/>
        <v xml:space="preserve"> </v>
      </c>
      <c r="J76" s="66">
        <f>IFERROR(SUMIFS(#REF!,#REF!,$AE76,#REF!,1),0)</f>
        <v>0</v>
      </c>
      <c r="K76" s="66">
        <f>IFERROR(SUMIFS(#REF!,#REF!,$AE76,#REF!,1),0)</f>
        <v>0</v>
      </c>
      <c r="L76" s="66">
        <f>IFERROR(SUMIFS(#REF!,#REF!,$AE76,#REF!,1),0)</f>
        <v>0</v>
      </c>
      <c r="M76" s="66">
        <f>IFERROR(SUMIFS(#REF!,#REF!,$AE76,#REF!,1),0)</f>
        <v>0</v>
      </c>
      <c r="N76" s="66">
        <f>IFERROR(SUMIFS(#REF!,#REF!,$AE76,#REF!,1),0)</f>
        <v>0</v>
      </c>
      <c r="O76" s="66">
        <f>IFERROR(SUMIFS(#REF!,#REF!,$AE76,#REF!,1),0)</f>
        <v>0</v>
      </c>
      <c r="P76" s="66">
        <f>IFERROR(SUMIFS(#REF!,#REF!,$AE76,#REF!,1),0)</f>
        <v>0</v>
      </c>
      <c r="Q76" s="66">
        <f>IFERROR(SUMIFS(#REF!,#REF!,$AE76,#REF!,1),0)</f>
        <v>0</v>
      </c>
      <c r="R76" s="66">
        <f>IFERROR(SUMIFS(#REF!,#REF!,$AE76,#REF!,1),0)</f>
        <v>0</v>
      </c>
      <c r="S76" s="66">
        <f>IFERROR(SUMIFS(#REF!,#REF!,$AE76,#REF!,1),0)</f>
        <v>0</v>
      </c>
      <c r="T76" s="66">
        <f>IFERROR(SUMIFS(#REF!,#REF!,$AE76,#REF!,1),0)</f>
        <v>0</v>
      </c>
      <c r="U76" s="66">
        <f>IFERROR(SUMIFS(#REF!,#REF!,$AE76,#REF!,1),0)</f>
        <v>0</v>
      </c>
      <c r="V76" s="67">
        <f t="shared" si="11"/>
        <v>0</v>
      </c>
      <c r="W76" s="78" t="str">
        <f>IFERROR(IF(VLOOKUP(#REF!,'Customer Name'!$B$6:$E$99,4,0)=1,VLOOKUP($C76,#REF!,HLOOKUP(#REF!,#REF!,2,0),0)," ")," ")</f>
        <v xml:space="preserve"> </v>
      </c>
      <c r="X76" s="79" t="e">
        <f t="shared" si="12"/>
        <v>#REF!</v>
      </c>
      <c r="Y76" s="80" t="e">
        <f>IF(AND(C76&lt;&gt;" ",A77&lt;&gt;" ",C77&lt;&gt;" "),SUM($V$21:$V76)-SUM($Y$20:$Y75),IF(AND(C76&lt;&gt;" ",A77=" ",C77=" "),SUM($V$21:$V76)-SUM($Y$20:$Y75),IF(AND(C76=" ",C77=" ",A77=" ",C75&lt;&gt;" "),SUM($V$21:$V75)," ")))</f>
        <v>#REF!</v>
      </c>
      <c r="Z76" s="81" t="e">
        <f>IF(AND(C76&lt;&gt;" ",A77&lt;&gt;" ",C77&lt;&gt;" "),SUM($X$21:$X76)-SUM($Z$20:$Z75),IF(AND(C76&lt;&gt;" ",A77=" ",C77=" "),SUM($X$21:$X76)-SUM($Z$20:$Z75),IF(AND(C76=" ",C77=" ",A77=" ",C75&lt;&gt;" "),SUM($X$21:$X75)," ")))</f>
        <v>#REF!</v>
      </c>
      <c r="AD76" s="18"/>
      <c r="AE76" s="11" t="e">
        <f t="shared" si="13"/>
        <v>#REF!</v>
      </c>
    </row>
    <row r="77" spans="1:31" ht="60" customHeight="1">
      <c r="A77" s="40" t="str">
        <f>IFERROR(IF(VLOOKUP($C76,#REF!,9,0)=VLOOKUP($C77,#REF!,9,0)," ",VLOOKUP($C77,#REF!,9,0))," ")</f>
        <v xml:space="preserve"> </v>
      </c>
      <c r="B77" s="59" t="e">
        <f>IF(C77=" "," ",IFERROR(VLOOKUP($C77,#REF!,9,0)," "))</f>
        <v>#REF!</v>
      </c>
      <c r="C77" s="41" t="e">
        <f>#REF!</f>
        <v>#REF!</v>
      </c>
      <c r="D77" s="41" t="str">
        <f>IFERROR(VLOOKUP($C77,#REF!,2,0)," ")</f>
        <v xml:space="preserve"> </v>
      </c>
      <c r="E77" s="42" t="str">
        <f>IFERROR(VLOOKUP($C77,#REF!,5+VLOOKUP($C77,#REF!,7,0),0)," ")</f>
        <v xml:space="preserve"> </v>
      </c>
      <c r="F77" s="15"/>
      <c r="G77" s="43" t="str">
        <f>IFERROR(VLOOKUP($C77,#REF!,14,0)," ")</f>
        <v xml:space="preserve"> </v>
      </c>
      <c r="H77" s="43" t="str">
        <f>IFERROR(VLOOKUP($C77,#REF!,15+VLOOKUP('Customer Name'!$B$3,'Customer Name'!$B$6:$H$99,7,0),0)," ")</f>
        <v xml:space="preserve"> </v>
      </c>
      <c r="I77" s="28" t="str">
        <f t="shared" si="10"/>
        <v xml:space="preserve"> </v>
      </c>
      <c r="J77" s="66">
        <f>IFERROR(SUMIFS(#REF!,#REF!,$AE77,#REF!,1),0)</f>
        <v>0</v>
      </c>
      <c r="K77" s="66">
        <f>IFERROR(SUMIFS(#REF!,#REF!,$AE77,#REF!,1),0)</f>
        <v>0</v>
      </c>
      <c r="L77" s="66">
        <f>IFERROR(SUMIFS(#REF!,#REF!,$AE77,#REF!,1),0)</f>
        <v>0</v>
      </c>
      <c r="M77" s="66">
        <f>IFERROR(SUMIFS(#REF!,#REF!,$AE77,#REF!,1),0)</f>
        <v>0</v>
      </c>
      <c r="N77" s="66">
        <f>IFERROR(SUMIFS(#REF!,#REF!,$AE77,#REF!,1),0)</f>
        <v>0</v>
      </c>
      <c r="O77" s="66">
        <f>IFERROR(SUMIFS(#REF!,#REF!,$AE77,#REF!,1),0)</f>
        <v>0</v>
      </c>
      <c r="P77" s="66">
        <f>IFERROR(SUMIFS(#REF!,#REF!,$AE77,#REF!,1),0)</f>
        <v>0</v>
      </c>
      <c r="Q77" s="66">
        <f>IFERROR(SUMIFS(#REF!,#REF!,$AE77,#REF!,1),0)</f>
        <v>0</v>
      </c>
      <c r="R77" s="66">
        <f>IFERROR(SUMIFS(#REF!,#REF!,$AE77,#REF!,1),0)</f>
        <v>0</v>
      </c>
      <c r="S77" s="66">
        <f>IFERROR(SUMIFS(#REF!,#REF!,$AE77,#REF!,1),0)</f>
        <v>0</v>
      </c>
      <c r="T77" s="66">
        <f>IFERROR(SUMIFS(#REF!,#REF!,$AE77,#REF!,1),0)</f>
        <v>0</v>
      </c>
      <c r="U77" s="66">
        <f>IFERROR(SUMIFS(#REF!,#REF!,$AE77,#REF!,1),0)</f>
        <v>0</v>
      </c>
      <c r="V77" s="67">
        <f t="shared" si="11"/>
        <v>0</v>
      </c>
      <c r="W77" s="78" t="str">
        <f>IFERROR(IF(VLOOKUP(#REF!,'Customer Name'!$B$6:$E$99,4,0)=1,VLOOKUP($C77,#REF!,HLOOKUP(#REF!,#REF!,2,0),0)," ")," ")</f>
        <v xml:space="preserve"> </v>
      </c>
      <c r="X77" s="79" t="e">
        <f t="shared" si="12"/>
        <v>#REF!</v>
      </c>
      <c r="Y77" s="80" t="e">
        <f>IF(AND(C77&lt;&gt;" ",A78&lt;&gt;" ",C78&lt;&gt;" "),SUM($V$21:$V77)-SUM($Y$20:$Y76),IF(AND(C77&lt;&gt;" ",A78=" ",C78=" "),SUM($V$21:$V77)-SUM($Y$20:$Y76),IF(AND(C77=" ",C78=" ",A78=" ",C76&lt;&gt;" "),SUM($V$21:$V76)," ")))</f>
        <v>#REF!</v>
      </c>
      <c r="Z77" s="81" t="e">
        <f>IF(AND(C77&lt;&gt;" ",A78&lt;&gt;" ",C78&lt;&gt;" "),SUM($X$21:$X77)-SUM($Z$20:$Z76),IF(AND(C77&lt;&gt;" ",A78=" ",C78=" "),SUM($X$21:$X77)-SUM($Z$20:$Z76),IF(AND(C77=" ",C78=" ",A78=" ",C76&lt;&gt;" "),SUM($X$21:$X76)," ")))</f>
        <v>#REF!</v>
      </c>
      <c r="AD77" s="18"/>
      <c r="AE77" s="11" t="e">
        <f t="shared" si="13"/>
        <v>#REF!</v>
      </c>
    </row>
    <row r="78" spans="1:31" ht="60" customHeight="1">
      <c r="A78" s="40" t="str">
        <f>IFERROR(IF(VLOOKUP($C77,#REF!,9,0)=VLOOKUP($C78,#REF!,9,0)," ",VLOOKUP($C78,#REF!,9,0))," ")</f>
        <v xml:space="preserve"> </v>
      </c>
      <c r="B78" s="59" t="e">
        <f>IF(C78=" "," ",IFERROR(VLOOKUP($C78,#REF!,9,0)," "))</f>
        <v>#REF!</v>
      </c>
      <c r="C78" s="41" t="e">
        <f>#REF!</f>
        <v>#REF!</v>
      </c>
      <c r="D78" s="41" t="str">
        <f>IFERROR(VLOOKUP($C78,#REF!,2,0)," ")</f>
        <v xml:space="preserve"> </v>
      </c>
      <c r="E78" s="42" t="str">
        <f>IFERROR(VLOOKUP($C78,#REF!,5+VLOOKUP($C78,#REF!,7,0),0)," ")</f>
        <v xml:space="preserve"> </v>
      </c>
      <c r="F78" s="15"/>
      <c r="G78" s="43" t="str">
        <f>IFERROR(VLOOKUP($C78,#REF!,14,0)," ")</f>
        <v xml:space="preserve"> </v>
      </c>
      <c r="H78" s="43" t="str">
        <f>IFERROR(VLOOKUP($C78,#REF!,15+VLOOKUP('Customer Name'!$B$3,'Customer Name'!$B$6:$H$99,7,0),0)," ")</f>
        <v xml:space="preserve"> </v>
      </c>
      <c r="I78" s="28" t="str">
        <f t="shared" si="10"/>
        <v xml:space="preserve"> </v>
      </c>
      <c r="J78" s="66">
        <f>IFERROR(SUMIFS(#REF!,#REF!,$AE78,#REF!,1),0)</f>
        <v>0</v>
      </c>
      <c r="K78" s="66">
        <f>IFERROR(SUMIFS(#REF!,#REF!,$AE78,#REF!,1),0)</f>
        <v>0</v>
      </c>
      <c r="L78" s="66">
        <f>IFERROR(SUMIFS(#REF!,#REF!,$AE78,#REF!,1),0)</f>
        <v>0</v>
      </c>
      <c r="M78" s="66">
        <f>IFERROR(SUMIFS(#REF!,#REF!,$AE78,#REF!,1),0)</f>
        <v>0</v>
      </c>
      <c r="N78" s="66">
        <f>IFERROR(SUMIFS(#REF!,#REF!,$AE78,#REF!,1),0)</f>
        <v>0</v>
      </c>
      <c r="O78" s="66">
        <f>IFERROR(SUMIFS(#REF!,#REF!,$AE78,#REF!,1),0)</f>
        <v>0</v>
      </c>
      <c r="P78" s="66">
        <f>IFERROR(SUMIFS(#REF!,#REF!,$AE78,#REF!,1),0)</f>
        <v>0</v>
      </c>
      <c r="Q78" s="66">
        <f>IFERROR(SUMIFS(#REF!,#REF!,$AE78,#REF!,1),0)</f>
        <v>0</v>
      </c>
      <c r="R78" s="66">
        <f>IFERROR(SUMIFS(#REF!,#REF!,$AE78,#REF!,1),0)</f>
        <v>0</v>
      </c>
      <c r="S78" s="66">
        <f>IFERROR(SUMIFS(#REF!,#REF!,$AE78,#REF!,1),0)</f>
        <v>0</v>
      </c>
      <c r="T78" s="66">
        <f>IFERROR(SUMIFS(#REF!,#REF!,$AE78,#REF!,1),0)</f>
        <v>0</v>
      </c>
      <c r="U78" s="66">
        <f>IFERROR(SUMIFS(#REF!,#REF!,$AE78,#REF!,1),0)</f>
        <v>0</v>
      </c>
      <c r="V78" s="67">
        <f t="shared" si="11"/>
        <v>0</v>
      </c>
      <c r="W78" s="78" t="str">
        <f>IFERROR(IF(VLOOKUP(#REF!,'Customer Name'!$B$6:$E$99,4,0)=1,VLOOKUP($C78,#REF!,HLOOKUP(#REF!,#REF!,2,0),0)," ")," ")</f>
        <v xml:space="preserve"> </v>
      </c>
      <c r="X78" s="79" t="e">
        <f t="shared" si="12"/>
        <v>#REF!</v>
      </c>
      <c r="Y78" s="80" t="e">
        <f>IF(AND(C78&lt;&gt;" ",A79&lt;&gt;" ",C79&lt;&gt;" "),SUM($V$21:$V78)-SUM($Y$20:$Y77),IF(AND(C78&lt;&gt;" ",A79=" ",C79=" "),SUM($V$21:$V78)-SUM($Y$20:$Y77),IF(AND(C78=" ",C79=" ",A79=" ",C77&lt;&gt;" "),SUM($V$21:$V77)," ")))</f>
        <v>#REF!</v>
      </c>
      <c r="Z78" s="81" t="e">
        <f>IF(AND(C78&lt;&gt;" ",A79&lt;&gt;" ",C79&lt;&gt;" "),SUM($X$21:$X78)-SUM($Z$20:$Z77),IF(AND(C78&lt;&gt;" ",A79=" ",C79=" "),SUM($X$21:$X78)-SUM($Z$20:$Z77),IF(AND(C78=" ",C79=" ",A79=" ",C77&lt;&gt;" "),SUM($X$21:$X77)," ")))</f>
        <v>#REF!</v>
      </c>
      <c r="AD78" s="18"/>
      <c r="AE78" s="11" t="e">
        <f t="shared" si="13"/>
        <v>#REF!</v>
      </c>
    </row>
    <row r="79" spans="1:31" ht="60" customHeight="1">
      <c r="A79" s="40" t="str">
        <f>IFERROR(IF(VLOOKUP($C78,#REF!,9,0)=VLOOKUP($C79,#REF!,9,0)," ",VLOOKUP($C79,#REF!,9,0))," ")</f>
        <v xml:space="preserve"> </v>
      </c>
      <c r="B79" s="59" t="e">
        <f>IF(C79=" "," ",IFERROR(VLOOKUP($C79,#REF!,9,0)," "))</f>
        <v>#REF!</v>
      </c>
      <c r="C79" s="41" t="e">
        <f>#REF!</f>
        <v>#REF!</v>
      </c>
      <c r="D79" s="41" t="str">
        <f>IFERROR(VLOOKUP($C79,#REF!,2,0)," ")</f>
        <v xml:space="preserve"> </v>
      </c>
      <c r="E79" s="42" t="str">
        <f>IFERROR(VLOOKUP($C79,#REF!,5+VLOOKUP($C79,#REF!,7,0),0)," ")</f>
        <v xml:space="preserve"> </v>
      </c>
      <c r="F79" s="15"/>
      <c r="G79" s="43" t="str">
        <f>IFERROR(VLOOKUP($C79,#REF!,14,0)," ")</f>
        <v xml:space="preserve"> </v>
      </c>
      <c r="H79" s="43" t="str">
        <f>IFERROR(VLOOKUP($C79,#REF!,15+VLOOKUP('Customer Name'!$B$3,'Customer Name'!$B$6:$H$99,7,0),0)," ")</f>
        <v xml:space="preserve"> </v>
      </c>
      <c r="I79" s="28" t="str">
        <f t="shared" si="10"/>
        <v xml:space="preserve"> </v>
      </c>
      <c r="J79" s="66">
        <f>IFERROR(SUMIFS(#REF!,#REF!,$AE79,#REF!,1),0)</f>
        <v>0</v>
      </c>
      <c r="K79" s="66">
        <f>IFERROR(SUMIFS(#REF!,#REF!,$AE79,#REF!,1),0)</f>
        <v>0</v>
      </c>
      <c r="L79" s="66">
        <f>IFERROR(SUMIFS(#REF!,#REF!,$AE79,#REF!,1),0)</f>
        <v>0</v>
      </c>
      <c r="M79" s="66">
        <f>IFERROR(SUMIFS(#REF!,#REF!,$AE79,#REF!,1),0)</f>
        <v>0</v>
      </c>
      <c r="N79" s="66">
        <f>IFERROR(SUMIFS(#REF!,#REF!,$AE79,#REF!,1),0)</f>
        <v>0</v>
      </c>
      <c r="O79" s="66">
        <f>IFERROR(SUMIFS(#REF!,#REF!,$AE79,#REF!,1),0)</f>
        <v>0</v>
      </c>
      <c r="P79" s="66">
        <f>IFERROR(SUMIFS(#REF!,#REF!,$AE79,#REF!,1),0)</f>
        <v>0</v>
      </c>
      <c r="Q79" s="66">
        <f>IFERROR(SUMIFS(#REF!,#REF!,$AE79,#REF!,1),0)</f>
        <v>0</v>
      </c>
      <c r="R79" s="66">
        <f>IFERROR(SUMIFS(#REF!,#REF!,$AE79,#REF!,1),0)</f>
        <v>0</v>
      </c>
      <c r="S79" s="66">
        <f>IFERROR(SUMIFS(#REF!,#REF!,$AE79,#REF!,1),0)</f>
        <v>0</v>
      </c>
      <c r="T79" s="66">
        <f>IFERROR(SUMIFS(#REF!,#REF!,$AE79,#REF!,1),0)</f>
        <v>0</v>
      </c>
      <c r="U79" s="66">
        <f>IFERROR(SUMIFS(#REF!,#REF!,$AE79,#REF!,1),0)</f>
        <v>0</v>
      </c>
      <c r="V79" s="67">
        <f t="shared" si="11"/>
        <v>0</v>
      </c>
      <c r="W79" s="78" t="str">
        <f>IFERROR(IF(VLOOKUP(#REF!,'Customer Name'!$B$6:$E$99,4,0)=1,VLOOKUP($C79,#REF!,HLOOKUP(#REF!,#REF!,2,0),0)," ")," ")</f>
        <v xml:space="preserve"> </v>
      </c>
      <c r="X79" s="79" t="e">
        <f t="shared" si="12"/>
        <v>#REF!</v>
      </c>
      <c r="Y79" s="80" t="e">
        <f>IF(AND(C79&lt;&gt;" ",A80&lt;&gt;" ",C80&lt;&gt;" "),SUM($V$21:$V79)-SUM($Y$20:$Y78),IF(AND(C79&lt;&gt;" ",A80=" ",C80=" "),SUM($V$21:$V79)-SUM($Y$20:$Y78),IF(AND(C79=" ",C80=" ",A80=" ",C78&lt;&gt;" "),SUM($V$21:$V78)," ")))</f>
        <v>#REF!</v>
      </c>
      <c r="Z79" s="81" t="e">
        <f>IF(AND(C79&lt;&gt;" ",A80&lt;&gt;" ",C80&lt;&gt;" "),SUM($X$21:$X79)-SUM($Z$20:$Z78),IF(AND(C79&lt;&gt;" ",A80=" ",C80=" "),SUM($X$21:$X79)-SUM($Z$20:$Z78),IF(AND(C79=" ",C80=" ",A80=" ",C78&lt;&gt;" "),SUM($X$21:$X78)," ")))</f>
        <v>#REF!</v>
      </c>
      <c r="AD79" s="18"/>
      <c r="AE79" s="11" t="e">
        <f t="shared" si="13"/>
        <v>#REF!</v>
      </c>
    </row>
    <row r="80" spans="1:31" ht="60" customHeight="1">
      <c r="A80" s="40" t="str">
        <f>IFERROR(IF(VLOOKUP($C79,#REF!,9,0)=VLOOKUP($C80,#REF!,9,0)," ",VLOOKUP($C80,#REF!,9,0))," ")</f>
        <v xml:space="preserve"> </v>
      </c>
      <c r="B80" s="59" t="e">
        <f>IF(C80=" "," ",IFERROR(VLOOKUP($C80,#REF!,9,0)," "))</f>
        <v>#REF!</v>
      </c>
      <c r="C80" s="41" t="e">
        <f>#REF!</f>
        <v>#REF!</v>
      </c>
      <c r="D80" s="41" t="str">
        <f>IFERROR(VLOOKUP($C80,#REF!,2,0)," ")</f>
        <v xml:space="preserve"> </v>
      </c>
      <c r="E80" s="42" t="str">
        <f>IFERROR(VLOOKUP($C80,#REF!,5+VLOOKUP($C80,#REF!,7,0),0)," ")</f>
        <v xml:space="preserve"> </v>
      </c>
      <c r="F80" s="15"/>
      <c r="G80" s="43" t="str">
        <f>IFERROR(VLOOKUP($C80,#REF!,14,0)," ")</f>
        <v xml:space="preserve"> </v>
      </c>
      <c r="H80" s="43" t="str">
        <f>IFERROR(VLOOKUP($C80,#REF!,15+VLOOKUP('Customer Name'!$B$3,'Customer Name'!$B$6:$H$99,7,0),0)," ")</f>
        <v xml:space="preserve"> </v>
      </c>
      <c r="I80" s="28" t="str">
        <f t="shared" si="10"/>
        <v xml:space="preserve"> </v>
      </c>
      <c r="J80" s="66">
        <f>IFERROR(SUMIFS(#REF!,#REF!,$AE80,#REF!,1),0)</f>
        <v>0</v>
      </c>
      <c r="K80" s="66">
        <f>IFERROR(SUMIFS(#REF!,#REF!,$AE80,#REF!,1),0)</f>
        <v>0</v>
      </c>
      <c r="L80" s="66">
        <f>IFERROR(SUMIFS(#REF!,#REF!,$AE80,#REF!,1),0)</f>
        <v>0</v>
      </c>
      <c r="M80" s="66">
        <f>IFERROR(SUMIFS(#REF!,#REF!,$AE80,#REF!,1),0)</f>
        <v>0</v>
      </c>
      <c r="N80" s="66">
        <f>IFERROR(SUMIFS(#REF!,#REF!,$AE80,#REF!,1),0)</f>
        <v>0</v>
      </c>
      <c r="O80" s="66">
        <f>IFERROR(SUMIFS(#REF!,#REF!,$AE80,#REF!,1),0)</f>
        <v>0</v>
      </c>
      <c r="P80" s="66">
        <f>IFERROR(SUMIFS(#REF!,#REF!,$AE80,#REF!,1),0)</f>
        <v>0</v>
      </c>
      <c r="Q80" s="66">
        <f>IFERROR(SUMIFS(#REF!,#REF!,$AE80,#REF!,1),0)</f>
        <v>0</v>
      </c>
      <c r="R80" s="66">
        <f>IFERROR(SUMIFS(#REF!,#REF!,$AE80,#REF!,1),0)</f>
        <v>0</v>
      </c>
      <c r="S80" s="66">
        <f>IFERROR(SUMIFS(#REF!,#REF!,$AE80,#REF!,1),0)</f>
        <v>0</v>
      </c>
      <c r="T80" s="66">
        <f>IFERROR(SUMIFS(#REF!,#REF!,$AE80,#REF!,1),0)</f>
        <v>0</v>
      </c>
      <c r="U80" s="66">
        <f>IFERROR(SUMIFS(#REF!,#REF!,$AE80,#REF!,1),0)</f>
        <v>0</v>
      </c>
      <c r="V80" s="67">
        <f t="shared" si="11"/>
        <v>0</v>
      </c>
      <c r="W80" s="78" t="str">
        <f>IFERROR(IF(VLOOKUP(#REF!,'Customer Name'!$B$6:$E$99,4,0)=1,VLOOKUP($C80,#REF!,HLOOKUP(#REF!,#REF!,2,0),0)," ")," ")</f>
        <v xml:space="preserve"> </v>
      </c>
      <c r="X80" s="79" t="e">
        <f t="shared" si="12"/>
        <v>#REF!</v>
      </c>
      <c r="Y80" s="80" t="e">
        <f>IF(AND(C80&lt;&gt;" ",A81&lt;&gt;" ",C81&lt;&gt;" "),SUM($V$21:$V80)-SUM($Y$20:$Y79),IF(AND(C80&lt;&gt;" ",A81=" ",C81=" "),SUM($V$21:$V80)-SUM($Y$20:$Y79),IF(AND(C80=" ",C81=" ",A81=" ",C79&lt;&gt;" "),SUM($V$21:$V79)," ")))</f>
        <v>#REF!</v>
      </c>
      <c r="Z80" s="81" t="e">
        <f>IF(AND(C80&lt;&gt;" ",A81&lt;&gt;" ",C81&lt;&gt;" "),SUM($X$21:$X80)-SUM($Z$20:$Z79),IF(AND(C80&lt;&gt;" ",A81=" ",C81=" "),SUM($X$21:$X80)-SUM($Z$20:$Z79),IF(AND(C80=" ",C81=" ",A81=" ",C79&lt;&gt;" "),SUM($X$21:$X79)," ")))</f>
        <v>#REF!</v>
      </c>
      <c r="AD80" s="18"/>
      <c r="AE80" s="11" t="e">
        <f t="shared" si="13"/>
        <v>#REF!</v>
      </c>
    </row>
    <row r="81" spans="1:31" ht="60" customHeight="1">
      <c r="A81" s="40" t="str">
        <f>IFERROR(IF(VLOOKUP($C80,#REF!,9,0)=VLOOKUP($C81,#REF!,9,0)," ",VLOOKUP($C81,#REF!,9,0))," ")</f>
        <v xml:space="preserve"> </v>
      </c>
      <c r="B81" s="59" t="e">
        <f>IF(C81=" "," ",IFERROR(VLOOKUP($C81,#REF!,9,0)," "))</f>
        <v>#REF!</v>
      </c>
      <c r="C81" s="41" t="e">
        <f>#REF!</f>
        <v>#REF!</v>
      </c>
      <c r="D81" s="41" t="str">
        <f>IFERROR(VLOOKUP($C81,#REF!,2,0)," ")</f>
        <v xml:space="preserve"> </v>
      </c>
      <c r="E81" s="42" t="str">
        <f>IFERROR(VLOOKUP($C81,#REF!,5+VLOOKUP($C81,#REF!,7,0),0)," ")</f>
        <v xml:space="preserve"> </v>
      </c>
      <c r="F81" s="15"/>
      <c r="G81" s="43" t="str">
        <f>IFERROR(VLOOKUP($C81,#REF!,14,0)," ")</f>
        <v xml:space="preserve"> </v>
      </c>
      <c r="H81" s="43" t="str">
        <f>IFERROR(VLOOKUP($C81,#REF!,15+VLOOKUP('Customer Name'!$B$3,'Customer Name'!$B$6:$H$99,7,0),0)," ")</f>
        <v xml:space="preserve"> </v>
      </c>
      <c r="I81" s="28" t="str">
        <f t="shared" si="10"/>
        <v xml:space="preserve"> </v>
      </c>
      <c r="J81" s="66">
        <f>IFERROR(SUMIFS(#REF!,#REF!,$AE81,#REF!,1),0)</f>
        <v>0</v>
      </c>
      <c r="K81" s="66">
        <f>IFERROR(SUMIFS(#REF!,#REF!,$AE81,#REF!,1),0)</f>
        <v>0</v>
      </c>
      <c r="L81" s="66">
        <f>IFERROR(SUMIFS(#REF!,#REF!,$AE81,#REF!,1),0)</f>
        <v>0</v>
      </c>
      <c r="M81" s="66">
        <f>IFERROR(SUMIFS(#REF!,#REF!,$AE81,#REF!,1),0)</f>
        <v>0</v>
      </c>
      <c r="N81" s="66">
        <f>IFERROR(SUMIFS(#REF!,#REF!,$AE81,#REF!,1),0)</f>
        <v>0</v>
      </c>
      <c r="O81" s="66">
        <f>IFERROR(SUMIFS(#REF!,#REF!,$AE81,#REF!,1),0)</f>
        <v>0</v>
      </c>
      <c r="P81" s="66">
        <f>IFERROR(SUMIFS(#REF!,#REF!,$AE81,#REF!,1),0)</f>
        <v>0</v>
      </c>
      <c r="Q81" s="66">
        <f>IFERROR(SUMIFS(#REF!,#REF!,$AE81,#REF!,1),0)</f>
        <v>0</v>
      </c>
      <c r="R81" s="66">
        <f>IFERROR(SUMIFS(#REF!,#REF!,$AE81,#REF!,1),0)</f>
        <v>0</v>
      </c>
      <c r="S81" s="66">
        <f>IFERROR(SUMIFS(#REF!,#REF!,$AE81,#REF!,1),0)</f>
        <v>0</v>
      </c>
      <c r="T81" s="66">
        <f>IFERROR(SUMIFS(#REF!,#REF!,$AE81,#REF!,1),0)</f>
        <v>0</v>
      </c>
      <c r="U81" s="66">
        <f>IFERROR(SUMIFS(#REF!,#REF!,$AE81,#REF!,1),0)</f>
        <v>0</v>
      </c>
      <c r="V81" s="67">
        <f t="shared" si="11"/>
        <v>0</v>
      </c>
      <c r="W81" s="78" t="str">
        <f>IFERROR(IF(VLOOKUP(#REF!,'Customer Name'!$B$6:$E$99,4,0)=1,VLOOKUP($C81,#REF!,HLOOKUP(#REF!,#REF!,2,0),0)," ")," ")</f>
        <v xml:space="preserve"> </v>
      </c>
      <c r="X81" s="79" t="e">
        <f t="shared" si="12"/>
        <v>#REF!</v>
      </c>
      <c r="Y81" s="80" t="e">
        <f>IF(AND(C81&lt;&gt;" ",A82&lt;&gt;" ",C82&lt;&gt;" "),SUM($V$21:$V81)-SUM($Y$20:$Y80),IF(AND(C81&lt;&gt;" ",A82=" ",C82=" "),SUM($V$21:$V81)-SUM($Y$20:$Y80),IF(AND(C81=" ",C82=" ",A82=" ",C80&lt;&gt;" "),SUM($V$21:$V80)," ")))</f>
        <v>#REF!</v>
      </c>
      <c r="Z81" s="81" t="e">
        <f>IF(AND(C81&lt;&gt;" ",A82&lt;&gt;" ",C82&lt;&gt;" "),SUM($X$21:$X81)-SUM($Z$20:$Z80),IF(AND(C81&lt;&gt;" ",A82=" ",C82=" "),SUM($X$21:$X81)-SUM($Z$20:$Z80),IF(AND(C81=" ",C82=" ",A82=" ",C80&lt;&gt;" "),SUM($X$21:$X80)," ")))</f>
        <v>#REF!</v>
      </c>
      <c r="AD81" s="18"/>
      <c r="AE81" s="11" t="e">
        <f t="shared" si="13"/>
        <v>#REF!</v>
      </c>
    </row>
    <row r="82" spans="1:31" ht="60" customHeight="1">
      <c r="A82" s="40" t="str">
        <f>IFERROR(IF(VLOOKUP($C81,#REF!,9,0)=VLOOKUP($C82,#REF!,9,0)," ",VLOOKUP($C82,#REF!,9,0))," ")</f>
        <v xml:space="preserve"> </v>
      </c>
      <c r="B82" s="59" t="e">
        <f>IF(C82=" "," ",IFERROR(VLOOKUP($C82,#REF!,9,0)," "))</f>
        <v>#REF!</v>
      </c>
      <c r="C82" s="41" t="e">
        <f>#REF!</f>
        <v>#REF!</v>
      </c>
      <c r="D82" s="41" t="str">
        <f>IFERROR(VLOOKUP($C82,#REF!,2,0)," ")</f>
        <v xml:space="preserve"> </v>
      </c>
      <c r="E82" s="42" t="str">
        <f>IFERROR(VLOOKUP($C82,#REF!,5+VLOOKUP($C82,#REF!,7,0),0)," ")</f>
        <v xml:space="preserve"> </v>
      </c>
      <c r="F82" s="15"/>
      <c r="G82" s="43" t="str">
        <f>IFERROR(VLOOKUP($C82,#REF!,14,0)," ")</f>
        <v xml:space="preserve"> </v>
      </c>
      <c r="H82" s="43" t="str">
        <f>IFERROR(VLOOKUP($C82,#REF!,15+VLOOKUP('Customer Name'!$B$3,'Customer Name'!$B$6:$H$99,7,0),0)," ")</f>
        <v xml:space="preserve"> </v>
      </c>
      <c r="I82" s="28" t="str">
        <f t="shared" si="10"/>
        <v xml:space="preserve"> </v>
      </c>
      <c r="J82" s="66">
        <f>IFERROR(SUMIFS(#REF!,#REF!,$AE82,#REF!,1),0)</f>
        <v>0</v>
      </c>
      <c r="K82" s="66">
        <f>IFERROR(SUMIFS(#REF!,#REF!,$AE82,#REF!,1),0)</f>
        <v>0</v>
      </c>
      <c r="L82" s="66">
        <f>IFERROR(SUMIFS(#REF!,#REF!,$AE82,#REF!,1),0)</f>
        <v>0</v>
      </c>
      <c r="M82" s="66">
        <f>IFERROR(SUMIFS(#REF!,#REF!,$AE82,#REF!,1),0)</f>
        <v>0</v>
      </c>
      <c r="N82" s="66">
        <f>IFERROR(SUMIFS(#REF!,#REF!,$AE82,#REF!,1),0)</f>
        <v>0</v>
      </c>
      <c r="O82" s="66">
        <f>IFERROR(SUMIFS(#REF!,#REF!,$AE82,#REF!,1),0)</f>
        <v>0</v>
      </c>
      <c r="P82" s="66">
        <f>IFERROR(SUMIFS(#REF!,#REF!,$AE82,#REF!,1),0)</f>
        <v>0</v>
      </c>
      <c r="Q82" s="66">
        <f>IFERROR(SUMIFS(#REF!,#REF!,$AE82,#REF!,1),0)</f>
        <v>0</v>
      </c>
      <c r="R82" s="66">
        <f>IFERROR(SUMIFS(#REF!,#REF!,$AE82,#REF!,1),0)</f>
        <v>0</v>
      </c>
      <c r="S82" s="66">
        <f>IFERROR(SUMIFS(#REF!,#REF!,$AE82,#REF!,1),0)</f>
        <v>0</v>
      </c>
      <c r="T82" s="66">
        <f>IFERROR(SUMIFS(#REF!,#REF!,$AE82,#REF!,1),0)</f>
        <v>0</v>
      </c>
      <c r="U82" s="66">
        <f>IFERROR(SUMIFS(#REF!,#REF!,$AE82,#REF!,1),0)</f>
        <v>0</v>
      </c>
      <c r="V82" s="67">
        <f t="shared" si="11"/>
        <v>0</v>
      </c>
      <c r="W82" s="78" t="str">
        <f>IFERROR(IF(VLOOKUP(#REF!,'Customer Name'!$B$6:$E$99,4,0)=1,VLOOKUP($C82,#REF!,HLOOKUP(#REF!,#REF!,2,0),0)," ")," ")</f>
        <v xml:space="preserve"> </v>
      </c>
      <c r="X82" s="79" t="e">
        <f t="shared" si="12"/>
        <v>#REF!</v>
      </c>
      <c r="Y82" s="80" t="e">
        <f>IF(AND(C82&lt;&gt;" ",A83&lt;&gt;" ",C83&lt;&gt;" "),SUM($V$21:$V82)-SUM($Y$20:$Y81),IF(AND(C82&lt;&gt;" ",A83=" ",C83=" "),SUM($V$21:$V82)-SUM($Y$20:$Y81),IF(AND(C82=" ",C83=" ",A83=" ",C81&lt;&gt;" "),SUM($V$21:$V81)," ")))</f>
        <v>#REF!</v>
      </c>
      <c r="Z82" s="81" t="e">
        <f>IF(AND(C82&lt;&gt;" ",A83&lt;&gt;" ",C83&lt;&gt;" "),SUM($X$21:$X82)-SUM($Z$20:$Z81),IF(AND(C82&lt;&gt;" ",A83=" ",C83=" "),SUM($X$21:$X82)-SUM($Z$20:$Z81),IF(AND(C82=" ",C83=" ",A83=" ",C81&lt;&gt;" "),SUM($X$21:$X81)," ")))</f>
        <v>#REF!</v>
      </c>
      <c r="AD82" s="18"/>
      <c r="AE82" s="11" t="e">
        <f t="shared" si="13"/>
        <v>#REF!</v>
      </c>
    </row>
    <row r="83" spans="1:31" ht="60" customHeight="1">
      <c r="A83" s="40" t="str">
        <f>IFERROR(IF(VLOOKUP($C82,#REF!,9,0)=VLOOKUP($C83,#REF!,9,0)," ",VLOOKUP($C83,#REF!,9,0))," ")</f>
        <v xml:space="preserve"> </v>
      </c>
      <c r="B83" s="59" t="e">
        <f>IF(C83=" "," ",IFERROR(VLOOKUP($C83,#REF!,9,0)," "))</f>
        <v>#REF!</v>
      </c>
      <c r="C83" s="41" t="e">
        <f>#REF!</f>
        <v>#REF!</v>
      </c>
      <c r="D83" s="41" t="str">
        <f>IFERROR(VLOOKUP($C83,#REF!,2,0)," ")</f>
        <v xml:space="preserve"> </v>
      </c>
      <c r="E83" s="42" t="str">
        <f>IFERROR(VLOOKUP($C83,#REF!,5+VLOOKUP($C83,#REF!,7,0),0)," ")</f>
        <v xml:space="preserve"> </v>
      </c>
      <c r="F83" s="15"/>
      <c r="G83" s="43" t="str">
        <f>IFERROR(VLOOKUP($C83,#REF!,14,0)," ")</f>
        <v xml:space="preserve"> </v>
      </c>
      <c r="H83" s="43" t="str">
        <f>IFERROR(VLOOKUP($C83,#REF!,15+VLOOKUP('Customer Name'!$B$3,'Customer Name'!$B$6:$H$99,7,0),0)," ")</f>
        <v xml:space="preserve"> </v>
      </c>
      <c r="I83" s="28" t="str">
        <f t="shared" si="10"/>
        <v xml:space="preserve"> </v>
      </c>
      <c r="J83" s="66">
        <f>IFERROR(SUMIFS(#REF!,#REF!,$AE83,#REF!,1),0)</f>
        <v>0</v>
      </c>
      <c r="K83" s="66">
        <f>IFERROR(SUMIFS(#REF!,#REF!,$AE83,#REF!,1),0)</f>
        <v>0</v>
      </c>
      <c r="L83" s="66">
        <f>IFERROR(SUMIFS(#REF!,#REF!,$AE83,#REF!,1),0)</f>
        <v>0</v>
      </c>
      <c r="M83" s="66">
        <f>IFERROR(SUMIFS(#REF!,#REF!,$AE83,#REF!,1),0)</f>
        <v>0</v>
      </c>
      <c r="N83" s="66">
        <f>IFERROR(SUMIFS(#REF!,#REF!,$AE83,#REF!,1),0)</f>
        <v>0</v>
      </c>
      <c r="O83" s="66">
        <f>IFERROR(SUMIFS(#REF!,#REF!,$AE83,#REF!,1),0)</f>
        <v>0</v>
      </c>
      <c r="P83" s="66">
        <f>IFERROR(SUMIFS(#REF!,#REF!,$AE83,#REF!,1),0)</f>
        <v>0</v>
      </c>
      <c r="Q83" s="66">
        <f>IFERROR(SUMIFS(#REF!,#REF!,$AE83,#REF!,1),0)</f>
        <v>0</v>
      </c>
      <c r="R83" s="66">
        <f>IFERROR(SUMIFS(#REF!,#REF!,$AE83,#REF!,1),0)</f>
        <v>0</v>
      </c>
      <c r="S83" s="66">
        <f>IFERROR(SUMIFS(#REF!,#REF!,$AE83,#REF!,1),0)</f>
        <v>0</v>
      </c>
      <c r="T83" s="66">
        <f>IFERROR(SUMIFS(#REF!,#REF!,$AE83,#REF!,1),0)</f>
        <v>0</v>
      </c>
      <c r="U83" s="66">
        <f>IFERROR(SUMIFS(#REF!,#REF!,$AE83,#REF!,1),0)</f>
        <v>0</v>
      </c>
      <c r="V83" s="67">
        <f t="shared" si="11"/>
        <v>0</v>
      </c>
      <c r="W83" s="78" t="str">
        <f>IFERROR(IF(VLOOKUP(#REF!,'Customer Name'!$B$6:$E$99,4,0)=1,VLOOKUP($C83,#REF!,HLOOKUP(#REF!,#REF!,2,0),0)," ")," ")</f>
        <v xml:space="preserve"> </v>
      </c>
      <c r="X83" s="79" t="e">
        <f t="shared" si="12"/>
        <v>#REF!</v>
      </c>
      <c r="Y83" s="80" t="e">
        <f>IF(AND(C83&lt;&gt;" ",A84&lt;&gt;" ",C84&lt;&gt;" "),SUM($V$21:$V83)-SUM($Y$20:$Y82),IF(AND(C83&lt;&gt;" ",A84=" ",C84=" "),SUM($V$21:$V83)-SUM($Y$20:$Y82),IF(AND(C83=" ",C84=" ",A84=" ",C82&lt;&gt;" "),SUM($V$21:$V82)," ")))</f>
        <v>#REF!</v>
      </c>
      <c r="Z83" s="81" t="e">
        <f>IF(AND(C83&lt;&gt;" ",A84&lt;&gt;" ",C84&lt;&gt;" "),SUM($X$21:$X83)-SUM($Z$20:$Z82),IF(AND(C83&lt;&gt;" ",A84=" ",C84=" "),SUM($X$21:$X83)-SUM($Z$20:$Z82),IF(AND(C83=" ",C84=" ",A84=" ",C82&lt;&gt;" "),SUM($X$21:$X82)," ")))</f>
        <v>#REF!</v>
      </c>
      <c r="AD83" s="18"/>
      <c r="AE83" s="11" t="e">
        <f t="shared" si="13"/>
        <v>#REF!</v>
      </c>
    </row>
    <row r="84" spans="1:31" ht="60" customHeight="1">
      <c r="A84" s="40" t="str">
        <f>IFERROR(IF(VLOOKUP($C83,#REF!,9,0)=VLOOKUP($C84,#REF!,9,0)," ",VLOOKUP($C84,#REF!,9,0))," ")</f>
        <v xml:space="preserve"> </v>
      </c>
      <c r="B84" s="59" t="e">
        <f>IF(C84=" "," ",IFERROR(VLOOKUP($C84,#REF!,9,0)," "))</f>
        <v>#REF!</v>
      </c>
      <c r="C84" s="41" t="e">
        <f>#REF!</f>
        <v>#REF!</v>
      </c>
      <c r="D84" s="41" t="str">
        <f>IFERROR(VLOOKUP($C84,#REF!,2,0)," ")</f>
        <v xml:space="preserve"> </v>
      </c>
      <c r="E84" s="42" t="str">
        <f>IFERROR(VLOOKUP($C84,#REF!,5+VLOOKUP($C84,#REF!,7,0),0)," ")</f>
        <v xml:space="preserve"> </v>
      </c>
      <c r="F84" s="15"/>
      <c r="G84" s="43" t="str">
        <f>IFERROR(VLOOKUP($C84,#REF!,14,0)," ")</f>
        <v xml:space="preserve"> </v>
      </c>
      <c r="H84" s="43" t="str">
        <f>IFERROR(VLOOKUP($C84,#REF!,15+VLOOKUP('Customer Name'!$B$3,'Customer Name'!$B$6:$H$99,7,0),0)," ")</f>
        <v xml:space="preserve"> </v>
      </c>
      <c r="I84" s="28" t="str">
        <f t="shared" si="10"/>
        <v xml:space="preserve"> </v>
      </c>
      <c r="J84" s="66">
        <f>IFERROR(SUMIFS(#REF!,#REF!,$AE84,#REF!,1),0)</f>
        <v>0</v>
      </c>
      <c r="K84" s="66">
        <f>IFERROR(SUMIFS(#REF!,#REF!,$AE84,#REF!,1),0)</f>
        <v>0</v>
      </c>
      <c r="L84" s="66">
        <f>IFERROR(SUMIFS(#REF!,#REF!,$AE84,#REF!,1),0)</f>
        <v>0</v>
      </c>
      <c r="M84" s="66">
        <f>IFERROR(SUMIFS(#REF!,#REF!,$AE84,#REF!,1),0)</f>
        <v>0</v>
      </c>
      <c r="N84" s="66">
        <f>IFERROR(SUMIFS(#REF!,#REF!,$AE84,#REF!,1),0)</f>
        <v>0</v>
      </c>
      <c r="O84" s="66">
        <f>IFERROR(SUMIFS(#REF!,#REF!,$AE84,#REF!,1),0)</f>
        <v>0</v>
      </c>
      <c r="P84" s="66">
        <f>IFERROR(SUMIFS(#REF!,#REF!,$AE84,#REF!,1),0)</f>
        <v>0</v>
      </c>
      <c r="Q84" s="66">
        <f>IFERROR(SUMIFS(#REF!,#REF!,$AE84,#REF!,1),0)</f>
        <v>0</v>
      </c>
      <c r="R84" s="66">
        <f>IFERROR(SUMIFS(#REF!,#REF!,$AE84,#REF!,1),0)</f>
        <v>0</v>
      </c>
      <c r="S84" s="66">
        <f>IFERROR(SUMIFS(#REF!,#REF!,$AE84,#REF!,1),0)</f>
        <v>0</v>
      </c>
      <c r="T84" s="66">
        <f>IFERROR(SUMIFS(#REF!,#REF!,$AE84,#REF!,1),0)</f>
        <v>0</v>
      </c>
      <c r="U84" s="66">
        <f>IFERROR(SUMIFS(#REF!,#REF!,$AE84,#REF!,1),0)</f>
        <v>0</v>
      </c>
      <c r="V84" s="67">
        <f t="shared" si="11"/>
        <v>0</v>
      </c>
      <c r="W84" s="78" t="str">
        <f>IFERROR(IF(VLOOKUP(#REF!,'Customer Name'!$B$6:$E$99,4,0)=1,VLOOKUP($C84,#REF!,HLOOKUP(#REF!,#REF!,2,0),0)," ")," ")</f>
        <v xml:space="preserve"> </v>
      </c>
      <c r="X84" s="79" t="e">
        <f t="shared" si="12"/>
        <v>#REF!</v>
      </c>
      <c r="Y84" s="80" t="e">
        <f>IF(AND(C84&lt;&gt;" ",A85&lt;&gt;" ",C85&lt;&gt;" "),SUM($V$21:$V84)-SUM($Y$20:$Y83),IF(AND(C84&lt;&gt;" ",A85=" ",C85=" "),SUM($V$21:$V84)-SUM($Y$20:$Y83),IF(AND(C84=" ",C85=" ",A85=" ",C83&lt;&gt;" "),SUM($V$21:$V83)," ")))</f>
        <v>#REF!</v>
      </c>
      <c r="Z84" s="81" t="e">
        <f>IF(AND(C84&lt;&gt;" ",A85&lt;&gt;" ",C85&lt;&gt;" "),SUM($X$21:$X84)-SUM($Z$20:$Z83),IF(AND(C84&lt;&gt;" ",A85=" ",C85=" "),SUM($X$21:$X84)-SUM($Z$20:$Z83),IF(AND(C84=" ",C85=" ",A85=" ",C83&lt;&gt;" "),SUM($X$21:$X83)," ")))</f>
        <v>#REF!</v>
      </c>
      <c r="AD84" s="18"/>
      <c r="AE84" s="11" t="e">
        <f t="shared" si="13"/>
        <v>#REF!</v>
      </c>
    </row>
    <row r="85" spans="1:31" ht="60" customHeight="1">
      <c r="A85" s="40" t="str">
        <f>IFERROR(IF(VLOOKUP($C84,#REF!,9,0)=VLOOKUP($C85,#REF!,9,0)," ",VLOOKUP($C85,#REF!,9,0))," ")</f>
        <v xml:space="preserve"> </v>
      </c>
      <c r="B85" s="59" t="e">
        <f>IF(C85=" "," ",IFERROR(VLOOKUP($C85,#REF!,9,0)," "))</f>
        <v>#REF!</v>
      </c>
      <c r="C85" s="41" t="e">
        <f>#REF!</f>
        <v>#REF!</v>
      </c>
      <c r="D85" s="41" t="str">
        <f>IFERROR(VLOOKUP($C85,#REF!,2,0)," ")</f>
        <v xml:space="preserve"> </v>
      </c>
      <c r="E85" s="42" t="str">
        <f>IFERROR(VLOOKUP($C85,#REF!,5+VLOOKUP($C85,#REF!,7,0),0)," ")</f>
        <v xml:space="preserve"> </v>
      </c>
      <c r="F85" s="15"/>
      <c r="G85" s="43" t="str">
        <f>IFERROR(VLOOKUP($C85,#REF!,14,0)," ")</f>
        <v xml:space="preserve"> </v>
      </c>
      <c r="H85" s="43" t="str">
        <f>IFERROR(VLOOKUP($C85,#REF!,15+VLOOKUP('Customer Name'!$B$3,'Customer Name'!$B$6:$H$99,7,0),0)," ")</f>
        <v xml:space="preserve"> </v>
      </c>
      <c r="I85" s="28" t="str">
        <f t="shared" si="10"/>
        <v xml:space="preserve"> </v>
      </c>
      <c r="J85" s="66">
        <f>IFERROR(SUMIFS(#REF!,#REF!,$AE85,#REF!,1),0)</f>
        <v>0</v>
      </c>
      <c r="K85" s="66">
        <f>IFERROR(SUMIFS(#REF!,#REF!,$AE85,#REF!,1),0)</f>
        <v>0</v>
      </c>
      <c r="L85" s="66">
        <f>IFERROR(SUMIFS(#REF!,#REF!,$AE85,#REF!,1),0)</f>
        <v>0</v>
      </c>
      <c r="M85" s="66">
        <f>IFERROR(SUMIFS(#REF!,#REF!,$AE85,#REF!,1),0)</f>
        <v>0</v>
      </c>
      <c r="N85" s="66">
        <f>IFERROR(SUMIFS(#REF!,#REF!,$AE85,#REF!,1),0)</f>
        <v>0</v>
      </c>
      <c r="O85" s="66">
        <f>IFERROR(SUMIFS(#REF!,#REF!,$AE85,#REF!,1),0)</f>
        <v>0</v>
      </c>
      <c r="P85" s="66">
        <f>IFERROR(SUMIFS(#REF!,#REF!,$AE85,#REF!,1),0)</f>
        <v>0</v>
      </c>
      <c r="Q85" s="66">
        <f>IFERROR(SUMIFS(#REF!,#REF!,$AE85,#REF!,1),0)</f>
        <v>0</v>
      </c>
      <c r="R85" s="66">
        <f>IFERROR(SUMIFS(#REF!,#REF!,$AE85,#REF!,1),0)</f>
        <v>0</v>
      </c>
      <c r="S85" s="66">
        <f>IFERROR(SUMIFS(#REF!,#REF!,$AE85,#REF!,1),0)</f>
        <v>0</v>
      </c>
      <c r="T85" s="66">
        <f>IFERROR(SUMIFS(#REF!,#REF!,$AE85,#REF!,1),0)</f>
        <v>0</v>
      </c>
      <c r="U85" s="66">
        <f>IFERROR(SUMIFS(#REF!,#REF!,$AE85,#REF!,1),0)</f>
        <v>0</v>
      </c>
      <c r="V85" s="67">
        <f t="shared" si="11"/>
        <v>0</v>
      </c>
      <c r="W85" s="78" t="str">
        <f>IFERROR(IF(VLOOKUP(#REF!,'Customer Name'!$B$6:$E$99,4,0)=1,VLOOKUP($C85,#REF!,HLOOKUP(#REF!,#REF!,2,0),0)," ")," ")</f>
        <v xml:space="preserve"> </v>
      </c>
      <c r="X85" s="79" t="e">
        <f t="shared" si="12"/>
        <v>#REF!</v>
      </c>
      <c r="Y85" s="80" t="e">
        <f>IF(AND(C85&lt;&gt;" ",A86&lt;&gt;" ",C86&lt;&gt;" "),SUM($V$21:$V85)-SUM($Y$20:$Y84),IF(AND(C85&lt;&gt;" ",A86=" ",C86=" "),SUM($V$21:$V85)-SUM($Y$20:$Y84),IF(AND(C85=" ",C86=" ",A86=" ",C84&lt;&gt;" "),SUM($V$21:$V84)," ")))</f>
        <v>#REF!</v>
      </c>
      <c r="Z85" s="81" t="e">
        <f>IF(AND(C85&lt;&gt;" ",A86&lt;&gt;" ",C86&lt;&gt;" "),SUM($X$21:$X85)-SUM($Z$20:$Z84),IF(AND(C85&lt;&gt;" ",A86=" ",C86=" "),SUM($X$21:$X85)-SUM($Z$20:$Z84),IF(AND(C85=" ",C86=" ",A86=" ",C84&lt;&gt;" "),SUM($X$21:$X84)," ")))</f>
        <v>#REF!</v>
      </c>
      <c r="AD85" s="18"/>
      <c r="AE85" s="11" t="e">
        <f t="shared" si="13"/>
        <v>#REF!</v>
      </c>
    </row>
    <row r="86" spans="1:31" ht="60" customHeight="1">
      <c r="A86" s="40" t="str">
        <f>IFERROR(IF(VLOOKUP($C85,#REF!,9,0)=VLOOKUP($C86,#REF!,9,0)," ",VLOOKUP($C86,#REF!,9,0))," ")</f>
        <v xml:space="preserve"> </v>
      </c>
      <c r="B86" s="59" t="e">
        <f>IF(C86=" "," ",IFERROR(VLOOKUP($C86,#REF!,9,0)," "))</f>
        <v>#REF!</v>
      </c>
      <c r="C86" s="41" t="e">
        <f>#REF!</f>
        <v>#REF!</v>
      </c>
      <c r="D86" s="41" t="str">
        <f>IFERROR(VLOOKUP($C86,#REF!,2,0)," ")</f>
        <v xml:space="preserve"> </v>
      </c>
      <c r="E86" s="42" t="str">
        <f>IFERROR(VLOOKUP($C86,#REF!,5+VLOOKUP($C86,#REF!,7,0),0)," ")</f>
        <v xml:space="preserve"> </v>
      </c>
      <c r="F86" s="15"/>
      <c r="G86" s="43" t="str">
        <f>IFERROR(VLOOKUP($C86,#REF!,14,0)," ")</f>
        <v xml:space="preserve"> </v>
      </c>
      <c r="H86" s="43" t="str">
        <f>IFERROR(VLOOKUP($C86,#REF!,15+VLOOKUP('Customer Name'!$B$3,'Customer Name'!$B$6:$H$99,7,0),0)," ")</f>
        <v xml:space="preserve"> </v>
      </c>
      <c r="I86" s="28" t="str">
        <f t="shared" si="10"/>
        <v xml:space="preserve"> </v>
      </c>
      <c r="J86" s="66">
        <f>IFERROR(SUMIFS(#REF!,#REF!,$AE86,#REF!,1),0)</f>
        <v>0</v>
      </c>
      <c r="K86" s="66">
        <f>IFERROR(SUMIFS(#REF!,#REF!,$AE86,#REF!,1),0)</f>
        <v>0</v>
      </c>
      <c r="L86" s="66">
        <f>IFERROR(SUMIFS(#REF!,#REF!,$AE86,#REF!,1),0)</f>
        <v>0</v>
      </c>
      <c r="M86" s="66">
        <f>IFERROR(SUMIFS(#REF!,#REF!,$AE86,#REF!,1),0)</f>
        <v>0</v>
      </c>
      <c r="N86" s="66">
        <f>IFERROR(SUMIFS(#REF!,#REF!,$AE86,#REF!,1),0)</f>
        <v>0</v>
      </c>
      <c r="O86" s="66">
        <f>IFERROR(SUMIFS(#REF!,#REF!,$AE86,#REF!,1),0)</f>
        <v>0</v>
      </c>
      <c r="P86" s="66">
        <f>IFERROR(SUMIFS(#REF!,#REF!,$AE86,#REF!,1),0)</f>
        <v>0</v>
      </c>
      <c r="Q86" s="66">
        <f>IFERROR(SUMIFS(#REF!,#REF!,$AE86,#REF!,1),0)</f>
        <v>0</v>
      </c>
      <c r="R86" s="66">
        <f>IFERROR(SUMIFS(#REF!,#REF!,$AE86,#REF!,1),0)</f>
        <v>0</v>
      </c>
      <c r="S86" s="66">
        <f>IFERROR(SUMIFS(#REF!,#REF!,$AE86,#REF!,1),0)</f>
        <v>0</v>
      </c>
      <c r="T86" s="66">
        <f>IFERROR(SUMIFS(#REF!,#REF!,$AE86,#REF!,1),0)</f>
        <v>0</v>
      </c>
      <c r="U86" s="66">
        <f>IFERROR(SUMIFS(#REF!,#REF!,$AE86,#REF!,1),0)</f>
        <v>0</v>
      </c>
      <c r="V86" s="67">
        <f t="shared" si="11"/>
        <v>0</v>
      </c>
      <c r="W86" s="78" t="str">
        <f>IFERROR(IF(VLOOKUP(#REF!,'Customer Name'!$B$6:$E$99,4,0)=1,VLOOKUP($C86,#REF!,HLOOKUP(#REF!,#REF!,2,0),0)," ")," ")</f>
        <v xml:space="preserve"> </v>
      </c>
      <c r="X86" s="79" t="e">
        <f t="shared" si="12"/>
        <v>#REF!</v>
      </c>
      <c r="Y86" s="80" t="e">
        <f>IF(AND(C86&lt;&gt;" ",A87&lt;&gt;" ",C87&lt;&gt;" "),SUM($V$21:$V86)-SUM($Y$20:$Y85),IF(AND(C86&lt;&gt;" ",A87=" ",C87=" "),SUM($V$21:$V86)-SUM($Y$20:$Y85),IF(AND(C86=" ",C87=" ",A87=" ",C85&lt;&gt;" "),SUM($V$21:$V85)," ")))</f>
        <v>#REF!</v>
      </c>
      <c r="Z86" s="81" t="e">
        <f>IF(AND(C86&lt;&gt;" ",A87&lt;&gt;" ",C87&lt;&gt;" "),SUM($X$21:$X86)-SUM($Z$20:$Z85),IF(AND(C86&lt;&gt;" ",A87=" ",C87=" "),SUM($X$21:$X86)-SUM($Z$20:$Z85),IF(AND(C86=" ",C87=" ",A87=" ",C85&lt;&gt;" "),SUM($X$21:$X85)," ")))</f>
        <v>#REF!</v>
      </c>
      <c r="AD86" s="18"/>
      <c r="AE86" s="11" t="e">
        <f t="shared" si="13"/>
        <v>#REF!</v>
      </c>
    </row>
    <row r="87" spans="1:31" ht="60" customHeight="1">
      <c r="A87" s="40" t="str">
        <f>IFERROR(IF(VLOOKUP($C86,#REF!,9,0)=VLOOKUP($C87,#REF!,9,0)," ",VLOOKUP($C87,#REF!,9,0))," ")</f>
        <v xml:space="preserve"> </v>
      </c>
      <c r="B87" s="59" t="e">
        <f>IF(C87=" "," ",IFERROR(VLOOKUP($C87,#REF!,9,0)," "))</f>
        <v>#REF!</v>
      </c>
      <c r="C87" s="41" t="e">
        <f>#REF!</f>
        <v>#REF!</v>
      </c>
      <c r="D87" s="41" t="str">
        <f>IFERROR(VLOOKUP($C87,#REF!,2,0)," ")</f>
        <v xml:space="preserve"> </v>
      </c>
      <c r="E87" s="42" t="str">
        <f>IFERROR(VLOOKUP($C87,#REF!,5+VLOOKUP($C87,#REF!,7,0),0)," ")</f>
        <v xml:space="preserve"> </v>
      </c>
      <c r="F87" s="15"/>
      <c r="G87" s="43" t="str">
        <f>IFERROR(VLOOKUP($C87,#REF!,14,0)," ")</f>
        <v xml:space="preserve"> </v>
      </c>
      <c r="H87" s="43" t="str">
        <f>IFERROR(VLOOKUP($C87,#REF!,15+VLOOKUP('Customer Name'!$B$3,'Customer Name'!$B$6:$H$99,7,0),0)," ")</f>
        <v xml:space="preserve"> </v>
      </c>
      <c r="I87" s="28" t="str">
        <f t="shared" si="10"/>
        <v xml:space="preserve"> </v>
      </c>
      <c r="J87" s="66">
        <f>IFERROR(SUMIFS(#REF!,#REF!,$AE87,#REF!,1),0)</f>
        <v>0</v>
      </c>
      <c r="K87" s="66">
        <f>IFERROR(SUMIFS(#REF!,#REF!,$AE87,#REF!,1),0)</f>
        <v>0</v>
      </c>
      <c r="L87" s="66">
        <f>IFERROR(SUMIFS(#REF!,#REF!,$AE87,#REF!,1),0)</f>
        <v>0</v>
      </c>
      <c r="M87" s="66">
        <f>IFERROR(SUMIFS(#REF!,#REF!,$AE87,#REF!,1),0)</f>
        <v>0</v>
      </c>
      <c r="N87" s="66">
        <f>IFERROR(SUMIFS(#REF!,#REF!,$AE87,#REF!,1),0)</f>
        <v>0</v>
      </c>
      <c r="O87" s="66">
        <f>IFERROR(SUMIFS(#REF!,#REF!,$AE87,#REF!,1),0)</f>
        <v>0</v>
      </c>
      <c r="P87" s="66">
        <f>IFERROR(SUMIFS(#REF!,#REF!,$AE87,#REF!,1),0)</f>
        <v>0</v>
      </c>
      <c r="Q87" s="66">
        <f>IFERROR(SUMIFS(#REF!,#REF!,$AE87,#REF!,1),0)</f>
        <v>0</v>
      </c>
      <c r="R87" s="66">
        <f>IFERROR(SUMIFS(#REF!,#REF!,$AE87,#REF!,1),0)</f>
        <v>0</v>
      </c>
      <c r="S87" s="66">
        <f>IFERROR(SUMIFS(#REF!,#REF!,$AE87,#REF!,1),0)</f>
        <v>0</v>
      </c>
      <c r="T87" s="66">
        <f>IFERROR(SUMIFS(#REF!,#REF!,$AE87,#REF!,1),0)</f>
        <v>0</v>
      </c>
      <c r="U87" s="66">
        <f>IFERROR(SUMIFS(#REF!,#REF!,$AE87,#REF!,1),0)</f>
        <v>0</v>
      </c>
      <c r="V87" s="67">
        <f t="shared" si="11"/>
        <v>0</v>
      </c>
      <c r="W87" s="78" t="str">
        <f>IFERROR(IF(VLOOKUP(#REF!,'Customer Name'!$B$6:$E$99,4,0)=1,VLOOKUP($C87,#REF!,HLOOKUP(#REF!,#REF!,2,0),0)," ")," ")</f>
        <v xml:space="preserve"> </v>
      </c>
      <c r="X87" s="79" t="e">
        <f t="shared" si="12"/>
        <v>#REF!</v>
      </c>
      <c r="Y87" s="80" t="e">
        <f>IF(AND(C87&lt;&gt;" ",A88&lt;&gt;" ",C88&lt;&gt;" "),SUM($V$21:$V87)-SUM($Y$20:$Y86),IF(AND(C87&lt;&gt;" ",A88=" ",C88=" "),SUM($V$21:$V87)-SUM($Y$20:$Y86),IF(AND(C87=" ",C88=" ",A88=" ",C86&lt;&gt;" "),SUM($V$21:$V86)," ")))</f>
        <v>#REF!</v>
      </c>
      <c r="Z87" s="81" t="e">
        <f>IF(AND(C87&lt;&gt;" ",A88&lt;&gt;" ",C88&lt;&gt;" "),SUM($X$21:$X87)-SUM($Z$20:$Z86),IF(AND(C87&lt;&gt;" ",A88=" ",C88=" "),SUM($X$21:$X87)-SUM($Z$20:$Z86),IF(AND(C87=" ",C88=" ",A88=" ",C86&lt;&gt;" "),SUM($X$21:$X86)," ")))</f>
        <v>#REF!</v>
      </c>
      <c r="AD87" s="18"/>
      <c r="AE87" s="11" t="e">
        <f t="shared" si="13"/>
        <v>#REF!</v>
      </c>
    </row>
    <row r="88" spans="1:31" ht="60" customHeight="1">
      <c r="A88" s="40" t="str">
        <f>IFERROR(IF(VLOOKUP($C87,#REF!,9,0)=VLOOKUP($C88,#REF!,9,0)," ",VLOOKUP($C88,#REF!,9,0))," ")</f>
        <v xml:space="preserve"> </v>
      </c>
      <c r="B88" s="59" t="e">
        <f>IF(C88=" "," ",IFERROR(VLOOKUP($C88,#REF!,9,0)," "))</f>
        <v>#REF!</v>
      </c>
      <c r="C88" s="41" t="e">
        <f>#REF!</f>
        <v>#REF!</v>
      </c>
      <c r="D88" s="41" t="str">
        <f>IFERROR(VLOOKUP($C88,#REF!,2,0)," ")</f>
        <v xml:space="preserve"> </v>
      </c>
      <c r="E88" s="42" t="str">
        <f>IFERROR(VLOOKUP($C88,#REF!,5+VLOOKUP($C88,#REF!,7,0),0)," ")</f>
        <v xml:space="preserve"> </v>
      </c>
      <c r="F88" s="15"/>
      <c r="G88" s="43" t="str">
        <f>IFERROR(VLOOKUP($C88,#REF!,14,0)," ")</f>
        <v xml:space="preserve"> </v>
      </c>
      <c r="H88" s="43" t="str">
        <f>IFERROR(VLOOKUP($C88,#REF!,15+VLOOKUP('Customer Name'!$B$3,'Customer Name'!$B$6:$H$99,7,0),0)," ")</f>
        <v xml:space="preserve"> </v>
      </c>
      <c r="I88" s="28" t="str">
        <f t="shared" si="10"/>
        <v xml:space="preserve"> </v>
      </c>
      <c r="J88" s="66">
        <f>IFERROR(SUMIFS(#REF!,#REF!,$AE88,#REF!,1),0)</f>
        <v>0</v>
      </c>
      <c r="K88" s="66">
        <f>IFERROR(SUMIFS(#REF!,#REF!,$AE88,#REF!,1),0)</f>
        <v>0</v>
      </c>
      <c r="L88" s="66">
        <f>IFERROR(SUMIFS(#REF!,#REF!,$AE88,#REF!,1),0)</f>
        <v>0</v>
      </c>
      <c r="M88" s="66">
        <f>IFERROR(SUMIFS(#REF!,#REF!,$AE88,#REF!,1),0)</f>
        <v>0</v>
      </c>
      <c r="N88" s="66">
        <f>IFERROR(SUMIFS(#REF!,#REF!,$AE88,#REF!,1),0)</f>
        <v>0</v>
      </c>
      <c r="O88" s="66">
        <f>IFERROR(SUMIFS(#REF!,#REF!,$AE88,#REF!,1),0)</f>
        <v>0</v>
      </c>
      <c r="P88" s="66">
        <f>IFERROR(SUMIFS(#REF!,#REF!,$AE88,#REF!,1),0)</f>
        <v>0</v>
      </c>
      <c r="Q88" s="66">
        <f>IFERROR(SUMIFS(#REF!,#REF!,$AE88,#REF!,1),0)</f>
        <v>0</v>
      </c>
      <c r="R88" s="66">
        <f>IFERROR(SUMIFS(#REF!,#REF!,$AE88,#REF!,1),0)</f>
        <v>0</v>
      </c>
      <c r="S88" s="66">
        <f>IFERROR(SUMIFS(#REF!,#REF!,$AE88,#REF!,1),0)</f>
        <v>0</v>
      </c>
      <c r="T88" s="66">
        <f>IFERROR(SUMIFS(#REF!,#REF!,$AE88,#REF!,1),0)</f>
        <v>0</v>
      </c>
      <c r="U88" s="66">
        <f>IFERROR(SUMIFS(#REF!,#REF!,$AE88,#REF!,1),0)</f>
        <v>0</v>
      </c>
      <c r="V88" s="67">
        <f t="shared" si="11"/>
        <v>0</v>
      </c>
      <c r="W88" s="78" t="str">
        <f>IFERROR(IF(VLOOKUP(#REF!,'Customer Name'!$B$6:$E$99,4,0)=1,VLOOKUP($C88,#REF!,HLOOKUP(#REF!,#REF!,2,0),0)," ")," ")</f>
        <v xml:space="preserve"> </v>
      </c>
      <c r="X88" s="79" t="e">
        <f t="shared" si="12"/>
        <v>#REF!</v>
      </c>
      <c r="Y88" s="80" t="e">
        <f>IF(AND(C88&lt;&gt;" ",A89&lt;&gt;" ",C89&lt;&gt;" "),SUM($V$21:$V88)-SUM($Y$20:$Y87),IF(AND(C88&lt;&gt;" ",A89=" ",C89=" "),SUM($V$21:$V88)-SUM($Y$20:$Y87),IF(AND(C88=" ",C89=" ",A89=" ",C87&lt;&gt;" "),SUM($V$21:$V87)," ")))</f>
        <v>#REF!</v>
      </c>
      <c r="Z88" s="81" t="e">
        <f>IF(AND(C88&lt;&gt;" ",A89&lt;&gt;" ",C89&lt;&gt;" "),SUM($X$21:$X88)-SUM($Z$20:$Z87),IF(AND(C88&lt;&gt;" ",A89=" ",C89=" "),SUM($X$21:$X88)-SUM($Z$20:$Z87),IF(AND(C88=" ",C89=" ",A89=" ",C87&lt;&gt;" "),SUM($X$21:$X87)," ")))</f>
        <v>#REF!</v>
      </c>
      <c r="AD88" s="18"/>
      <c r="AE88" s="11" t="e">
        <f t="shared" si="13"/>
        <v>#REF!</v>
      </c>
    </row>
    <row r="89" spans="1:31" ht="60" customHeight="1">
      <c r="A89" s="40" t="str">
        <f>IFERROR(IF(VLOOKUP($C88,#REF!,9,0)=VLOOKUP($C89,#REF!,9,0)," ",VLOOKUP($C89,#REF!,9,0))," ")</f>
        <v xml:space="preserve"> </v>
      </c>
      <c r="B89" s="59" t="e">
        <f>IF(C89=" "," ",IFERROR(VLOOKUP($C89,#REF!,9,0)," "))</f>
        <v>#REF!</v>
      </c>
      <c r="C89" s="41" t="e">
        <f>#REF!</f>
        <v>#REF!</v>
      </c>
      <c r="D89" s="41" t="str">
        <f>IFERROR(VLOOKUP($C89,#REF!,2,0)," ")</f>
        <v xml:space="preserve"> </v>
      </c>
      <c r="E89" s="42" t="str">
        <f>IFERROR(VLOOKUP($C89,#REF!,5+VLOOKUP($C89,#REF!,7,0),0)," ")</f>
        <v xml:space="preserve"> </v>
      </c>
      <c r="F89" s="15"/>
      <c r="G89" s="43" t="str">
        <f>IFERROR(VLOOKUP($C89,#REF!,14,0)," ")</f>
        <v xml:space="preserve"> </v>
      </c>
      <c r="H89" s="43" t="str">
        <f>IFERROR(VLOOKUP($C89,#REF!,15+VLOOKUP('Customer Name'!$B$3,'Customer Name'!$B$6:$H$99,7,0),0)," ")</f>
        <v xml:space="preserve"> </v>
      </c>
      <c r="I89" s="28" t="str">
        <f t="shared" si="10"/>
        <v xml:space="preserve"> </v>
      </c>
      <c r="J89" s="66">
        <f>IFERROR(SUMIFS(#REF!,#REF!,$AE89,#REF!,1),0)</f>
        <v>0</v>
      </c>
      <c r="K89" s="66">
        <f>IFERROR(SUMIFS(#REF!,#REF!,$AE89,#REF!,1),0)</f>
        <v>0</v>
      </c>
      <c r="L89" s="66">
        <f>IFERROR(SUMIFS(#REF!,#REF!,$AE89,#REF!,1),0)</f>
        <v>0</v>
      </c>
      <c r="M89" s="66">
        <f>IFERROR(SUMIFS(#REF!,#REF!,$AE89,#REF!,1),0)</f>
        <v>0</v>
      </c>
      <c r="N89" s="66">
        <f>IFERROR(SUMIFS(#REF!,#REF!,$AE89,#REF!,1),0)</f>
        <v>0</v>
      </c>
      <c r="O89" s="66">
        <f>IFERROR(SUMIFS(#REF!,#REF!,$AE89,#REF!,1),0)</f>
        <v>0</v>
      </c>
      <c r="P89" s="66">
        <f>IFERROR(SUMIFS(#REF!,#REF!,$AE89,#REF!,1),0)</f>
        <v>0</v>
      </c>
      <c r="Q89" s="66">
        <f>IFERROR(SUMIFS(#REF!,#REF!,$AE89,#REF!,1),0)</f>
        <v>0</v>
      </c>
      <c r="R89" s="66">
        <f>IFERROR(SUMIFS(#REF!,#REF!,$AE89,#REF!,1),0)</f>
        <v>0</v>
      </c>
      <c r="S89" s="66">
        <f>IFERROR(SUMIFS(#REF!,#REF!,$AE89,#REF!,1),0)</f>
        <v>0</v>
      </c>
      <c r="T89" s="66">
        <f>IFERROR(SUMIFS(#REF!,#REF!,$AE89,#REF!,1),0)</f>
        <v>0</v>
      </c>
      <c r="U89" s="66">
        <f>IFERROR(SUMIFS(#REF!,#REF!,$AE89,#REF!,1),0)</f>
        <v>0</v>
      </c>
      <c r="V89" s="67">
        <f t="shared" si="11"/>
        <v>0</v>
      </c>
      <c r="W89" s="78" t="str">
        <f>IFERROR(IF(VLOOKUP(#REF!,'Customer Name'!$B$6:$E$99,4,0)=1,VLOOKUP($C89,#REF!,HLOOKUP(#REF!,#REF!,2,0),0)," ")," ")</f>
        <v xml:space="preserve"> </v>
      </c>
      <c r="X89" s="79" t="e">
        <f t="shared" si="12"/>
        <v>#REF!</v>
      </c>
      <c r="Y89" s="80" t="e">
        <f>IF(AND(C89&lt;&gt;" ",A90&lt;&gt;" ",C90&lt;&gt;" "),SUM($V$21:$V89)-SUM($Y$20:$Y88),IF(AND(C89&lt;&gt;" ",A90=" ",C90=" "),SUM($V$21:$V89)-SUM($Y$20:$Y88),IF(AND(C89=" ",C90=" ",A90=" ",C88&lt;&gt;" "),SUM($V$21:$V88)," ")))</f>
        <v>#REF!</v>
      </c>
      <c r="Z89" s="81" t="e">
        <f>IF(AND(C89&lt;&gt;" ",A90&lt;&gt;" ",C90&lt;&gt;" "),SUM($X$21:$X89)-SUM($Z$20:$Z88),IF(AND(C89&lt;&gt;" ",A90=" ",C90=" "),SUM($X$21:$X89)-SUM($Z$20:$Z88),IF(AND(C89=" ",C90=" ",A90=" ",C88&lt;&gt;" "),SUM($X$21:$X88)," ")))</f>
        <v>#REF!</v>
      </c>
      <c r="AD89" s="18"/>
      <c r="AE89" s="11" t="e">
        <f t="shared" si="13"/>
        <v>#REF!</v>
      </c>
    </row>
    <row r="90" spans="1:31" ht="60" customHeight="1">
      <c r="A90" s="40" t="str">
        <f>IFERROR(IF(VLOOKUP($C89,#REF!,9,0)=VLOOKUP($C90,#REF!,9,0)," ",VLOOKUP($C90,#REF!,9,0))," ")</f>
        <v xml:space="preserve"> </v>
      </c>
      <c r="B90" s="59" t="e">
        <f>IF(C90=" "," ",IFERROR(VLOOKUP($C90,#REF!,9,0)," "))</f>
        <v>#REF!</v>
      </c>
      <c r="C90" s="41" t="e">
        <f>#REF!</f>
        <v>#REF!</v>
      </c>
      <c r="D90" s="41" t="str">
        <f>IFERROR(VLOOKUP($C90,#REF!,2,0)," ")</f>
        <v xml:space="preserve"> </v>
      </c>
      <c r="E90" s="42" t="str">
        <f>IFERROR(VLOOKUP($C90,#REF!,5+VLOOKUP($C90,#REF!,7,0),0)," ")</f>
        <v xml:space="preserve"> </v>
      </c>
      <c r="F90" s="15"/>
      <c r="G90" s="43" t="str">
        <f>IFERROR(VLOOKUP($C90,#REF!,14,0)," ")</f>
        <v xml:space="preserve"> </v>
      </c>
      <c r="H90" s="43" t="str">
        <f>IFERROR(VLOOKUP($C90,#REF!,15+VLOOKUP('Customer Name'!$B$3,'Customer Name'!$B$6:$H$99,7,0),0)," ")</f>
        <v xml:space="preserve"> </v>
      </c>
      <c r="I90" s="28" t="str">
        <f t="shared" si="10"/>
        <v xml:space="preserve"> </v>
      </c>
      <c r="J90" s="66">
        <f>IFERROR(SUMIFS(#REF!,#REF!,$AE90,#REF!,1),0)</f>
        <v>0</v>
      </c>
      <c r="K90" s="66">
        <f>IFERROR(SUMIFS(#REF!,#REF!,$AE90,#REF!,1),0)</f>
        <v>0</v>
      </c>
      <c r="L90" s="66">
        <f>IFERROR(SUMIFS(#REF!,#REF!,$AE90,#REF!,1),0)</f>
        <v>0</v>
      </c>
      <c r="M90" s="66">
        <f>IFERROR(SUMIFS(#REF!,#REF!,$AE90,#REF!,1),0)</f>
        <v>0</v>
      </c>
      <c r="N90" s="66">
        <f>IFERROR(SUMIFS(#REF!,#REF!,$AE90,#REF!,1),0)</f>
        <v>0</v>
      </c>
      <c r="O90" s="66">
        <f>IFERROR(SUMIFS(#REF!,#REF!,$AE90,#REF!,1),0)</f>
        <v>0</v>
      </c>
      <c r="P90" s="66">
        <f>IFERROR(SUMIFS(#REF!,#REF!,$AE90,#REF!,1),0)</f>
        <v>0</v>
      </c>
      <c r="Q90" s="66">
        <f>IFERROR(SUMIFS(#REF!,#REF!,$AE90,#REF!,1),0)</f>
        <v>0</v>
      </c>
      <c r="R90" s="66">
        <f>IFERROR(SUMIFS(#REF!,#REF!,$AE90,#REF!,1),0)</f>
        <v>0</v>
      </c>
      <c r="S90" s="66">
        <f>IFERROR(SUMIFS(#REF!,#REF!,$AE90,#REF!,1),0)</f>
        <v>0</v>
      </c>
      <c r="T90" s="66">
        <f>IFERROR(SUMIFS(#REF!,#REF!,$AE90,#REF!,1),0)</f>
        <v>0</v>
      </c>
      <c r="U90" s="66">
        <f>IFERROR(SUMIFS(#REF!,#REF!,$AE90,#REF!,1),0)</f>
        <v>0</v>
      </c>
      <c r="V90" s="67">
        <f t="shared" si="11"/>
        <v>0</v>
      </c>
      <c r="W90" s="78" t="str">
        <f>IFERROR(IF(VLOOKUP(#REF!,'Customer Name'!$B$6:$E$99,4,0)=1,VLOOKUP($C90,#REF!,HLOOKUP(#REF!,#REF!,2,0),0)," ")," ")</f>
        <v xml:space="preserve"> </v>
      </c>
      <c r="X90" s="79" t="e">
        <f t="shared" si="12"/>
        <v>#REF!</v>
      </c>
      <c r="Y90" s="80" t="e">
        <f>IF(AND(C90&lt;&gt;" ",A91&lt;&gt;" ",C91&lt;&gt;" "),SUM($V$21:$V90)-SUM($Y$20:$Y89),IF(AND(C90&lt;&gt;" ",A91=" ",C91=" "),SUM($V$21:$V90)-SUM($Y$20:$Y89),IF(AND(C90=" ",C91=" ",A91=" ",C89&lt;&gt;" "),SUM($V$21:$V89)," ")))</f>
        <v>#REF!</v>
      </c>
      <c r="Z90" s="81" t="e">
        <f>IF(AND(C90&lt;&gt;" ",A91&lt;&gt;" ",C91&lt;&gt;" "),SUM($X$21:$X90)-SUM($Z$20:$Z89),IF(AND(C90&lt;&gt;" ",A91=" ",C91=" "),SUM($X$21:$X90)-SUM($Z$20:$Z89),IF(AND(C90=" ",C91=" ",A91=" ",C89&lt;&gt;" "),SUM($X$21:$X89)," ")))</f>
        <v>#REF!</v>
      </c>
      <c r="AD90" s="18"/>
      <c r="AE90" s="11" t="e">
        <f t="shared" si="13"/>
        <v>#REF!</v>
      </c>
    </row>
    <row r="91" spans="1:31" ht="60" customHeight="1">
      <c r="A91" s="40" t="str">
        <f>IFERROR(IF(VLOOKUP($C90,#REF!,9,0)=VLOOKUP($C91,#REF!,9,0)," ",VLOOKUP($C91,#REF!,9,0))," ")</f>
        <v xml:space="preserve"> </v>
      </c>
      <c r="B91" s="59" t="e">
        <f>IF(C91=" "," ",IFERROR(VLOOKUP($C91,#REF!,9,0)," "))</f>
        <v>#REF!</v>
      </c>
      <c r="C91" s="41" t="e">
        <f>#REF!</f>
        <v>#REF!</v>
      </c>
      <c r="D91" s="41" t="str">
        <f>IFERROR(VLOOKUP($C91,#REF!,2,0)," ")</f>
        <v xml:space="preserve"> </v>
      </c>
      <c r="E91" s="42" t="str">
        <f>IFERROR(VLOOKUP($C91,#REF!,5+VLOOKUP($C91,#REF!,7,0),0)," ")</f>
        <v xml:space="preserve"> </v>
      </c>
      <c r="F91" s="15"/>
      <c r="G91" s="43" t="str">
        <f>IFERROR(VLOOKUP($C91,#REF!,14,0)," ")</f>
        <v xml:space="preserve"> </v>
      </c>
      <c r="H91" s="43" t="str">
        <f>IFERROR(VLOOKUP($C91,#REF!,15+VLOOKUP('Customer Name'!$B$3,'Customer Name'!$B$6:$H$99,7,0),0)," ")</f>
        <v xml:space="preserve"> </v>
      </c>
      <c r="I91" s="28" t="str">
        <f t="shared" si="10"/>
        <v xml:space="preserve"> </v>
      </c>
      <c r="J91" s="66">
        <f>IFERROR(SUMIFS(#REF!,#REF!,$AE91,#REF!,1),0)</f>
        <v>0</v>
      </c>
      <c r="K91" s="66">
        <f>IFERROR(SUMIFS(#REF!,#REF!,$AE91,#REF!,1),0)</f>
        <v>0</v>
      </c>
      <c r="L91" s="66">
        <f>IFERROR(SUMIFS(#REF!,#REF!,$AE91,#REF!,1),0)</f>
        <v>0</v>
      </c>
      <c r="M91" s="66">
        <f>IFERROR(SUMIFS(#REF!,#REF!,$AE91,#REF!,1),0)</f>
        <v>0</v>
      </c>
      <c r="N91" s="66">
        <f>IFERROR(SUMIFS(#REF!,#REF!,$AE91,#REF!,1),0)</f>
        <v>0</v>
      </c>
      <c r="O91" s="66">
        <f>IFERROR(SUMIFS(#REF!,#REF!,$AE91,#REF!,1),0)</f>
        <v>0</v>
      </c>
      <c r="P91" s="66">
        <f>IFERROR(SUMIFS(#REF!,#REF!,$AE91,#REF!,1),0)</f>
        <v>0</v>
      </c>
      <c r="Q91" s="66">
        <f>IFERROR(SUMIFS(#REF!,#REF!,$AE91,#REF!,1),0)</f>
        <v>0</v>
      </c>
      <c r="R91" s="66">
        <f>IFERROR(SUMIFS(#REF!,#REF!,$AE91,#REF!,1),0)</f>
        <v>0</v>
      </c>
      <c r="S91" s="66">
        <f>IFERROR(SUMIFS(#REF!,#REF!,$AE91,#REF!,1),0)</f>
        <v>0</v>
      </c>
      <c r="T91" s="66">
        <f>IFERROR(SUMIFS(#REF!,#REF!,$AE91,#REF!,1),0)</f>
        <v>0</v>
      </c>
      <c r="U91" s="66">
        <f>IFERROR(SUMIFS(#REF!,#REF!,$AE91,#REF!,1),0)</f>
        <v>0</v>
      </c>
      <c r="V91" s="67">
        <f t="shared" si="11"/>
        <v>0</v>
      </c>
      <c r="W91" s="78" t="str">
        <f>IFERROR(IF(VLOOKUP(#REF!,'Customer Name'!$B$6:$E$99,4,0)=1,VLOOKUP($C91,#REF!,HLOOKUP(#REF!,#REF!,2,0),0)," ")," ")</f>
        <v xml:space="preserve"> </v>
      </c>
      <c r="X91" s="79" t="e">
        <f t="shared" si="12"/>
        <v>#REF!</v>
      </c>
      <c r="Y91" s="80" t="e">
        <f>IF(AND(C91&lt;&gt;" ",A92&lt;&gt;" ",C92&lt;&gt;" "),SUM($V$21:$V91)-SUM($Y$20:$Y90),IF(AND(C91&lt;&gt;" ",A92=" ",C92=" "),SUM($V$21:$V91)-SUM($Y$20:$Y90),IF(AND(C91=" ",C92=" ",A92=" ",C90&lt;&gt;" "),SUM($V$21:$V90)," ")))</f>
        <v>#REF!</v>
      </c>
      <c r="Z91" s="81" t="e">
        <f>IF(AND(C91&lt;&gt;" ",A92&lt;&gt;" ",C92&lt;&gt;" "),SUM($X$21:$X91)-SUM($Z$20:$Z90),IF(AND(C91&lt;&gt;" ",A92=" ",C92=" "),SUM($X$21:$X91)-SUM($Z$20:$Z90),IF(AND(C91=" ",C92=" ",A92=" ",C90&lt;&gt;" "),SUM($X$21:$X90)," ")))</f>
        <v>#REF!</v>
      </c>
      <c r="AD91" s="18"/>
      <c r="AE91" s="11" t="e">
        <f t="shared" si="13"/>
        <v>#REF!</v>
      </c>
    </row>
    <row r="92" spans="1:31" ht="60" customHeight="1">
      <c r="A92" s="40" t="str">
        <f>IFERROR(IF(VLOOKUP($C91,#REF!,9,0)=VLOOKUP($C92,#REF!,9,0)," ",VLOOKUP($C92,#REF!,9,0))," ")</f>
        <v xml:space="preserve"> </v>
      </c>
      <c r="B92" s="59" t="e">
        <f>IF(C92=" "," ",IFERROR(VLOOKUP($C92,#REF!,9,0)," "))</f>
        <v>#REF!</v>
      </c>
      <c r="C92" s="41" t="e">
        <f>#REF!</f>
        <v>#REF!</v>
      </c>
      <c r="D92" s="41" t="str">
        <f>IFERROR(VLOOKUP($C92,#REF!,2,0)," ")</f>
        <v xml:space="preserve"> </v>
      </c>
      <c r="E92" s="42" t="str">
        <f>IFERROR(VLOOKUP($C92,#REF!,5+VLOOKUP($C92,#REF!,7,0),0)," ")</f>
        <v xml:space="preserve"> </v>
      </c>
      <c r="F92" s="15"/>
      <c r="G92" s="43" t="str">
        <f>IFERROR(VLOOKUP($C92,#REF!,14,0)," ")</f>
        <v xml:space="preserve"> </v>
      </c>
      <c r="H92" s="43" t="str">
        <f>IFERROR(VLOOKUP($C92,#REF!,15+VLOOKUP('Customer Name'!$B$3,'Customer Name'!$B$6:$H$99,7,0),0)," ")</f>
        <v xml:space="preserve"> </v>
      </c>
      <c r="I92" s="28" t="str">
        <f t="shared" si="10"/>
        <v xml:space="preserve"> </v>
      </c>
      <c r="J92" s="66">
        <f>IFERROR(SUMIFS(#REF!,#REF!,$AE92,#REF!,1),0)</f>
        <v>0</v>
      </c>
      <c r="K92" s="66">
        <f>IFERROR(SUMIFS(#REF!,#REF!,$AE92,#REF!,1),0)</f>
        <v>0</v>
      </c>
      <c r="L92" s="66">
        <f>IFERROR(SUMIFS(#REF!,#REF!,$AE92,#REF!,1),0)</f>
        <v>0</v>
      </c>
      <c r="M92" s="66">
        <f>IFERROR(SUMIFS(#REF!,#REF!,$AE92,#REF!,1),0)</f>
        <v>0</v>
      </c>
      <c r="N92" s="66">
        <f>IFERROR(SUMIFS(#REF!,#REF!,$AE92,#REF!,1),0)</f>
        <v>0</v>
      </c>
      <c r="O92" s="66">
        <f>IFERROR(SUMIFS(#REF!,#REF!,$AE92,#REF!,1),0)</f>
        <v>0</v>
      </c>
      <c r="P92" s="66">
        <f>IFERROR(SUMIFS(#REF!,#REF!,$AE92,#REF!,1),0)</f>
        <v>0</v>
      </c>
      <c r="Q92" s="66">
        <f>IFERROR(SUMIFS(#REF!,#REF!,$AE92,#REF!,1),0)</f>
        <v>0</v>
      </c>
      <c r="R92" s="66">
        <f>IFERROR(SUMIFS(#REF!,#REF!,$AE92,#REF!,1),0)</f>
        <v>0</v>
      </c>
      <c r="S92" s="66">
        <f>IFERROR(SUMIFS(#REF!,#REF!,$AE92,#REF!,1),0)</f>
        <v>0</v>
      </c>
      <c r="T92" s="66">
        <f>IFERROR(SUMIFS(#REF!,#REF!,$AE92,#REF!,1),0)</f>
        <v>0</v>
      </c>
      <c r="U92" s="66">
        <f>IFERROR(SUMIFS(#REF!,#REF!,$AE92,#REF!,1),0)</f>
        <v>0</v>
      </c>
      <c r="V92" s="67">
        <f t="shared" si="11"/>
        <v>0</v>
      </c>
      <c r="W92" s="78" t="str">
        <f>IFERROR(IF(VLOOKUP(#REF!,'Customer Name'!$B$6:$E$99,4,0)=1,VLOOKUP($C92,#REF!,HLOOKUP(#REF!,#REF!,2,0),0)," ")," ")</f>
        <v xml:space="preserve"> </v>
      </c>
      <c r="X92" s="79" t="e">
        <f t="shared" si="12"/>
        <v>#REF!</v>
      </c>
      <c r="Y92" s="80" t="e">
        <f>IF(AND(C92&lt;&gt;" ",A93&lt;&gt;" ",C93&lt;&gt;" "),SUM($V$21:$V92)-SUM($Y$20:$Y91),IF(AND(C92&lt;&gt;" ",A93=" ",C93=" "),SUM($V$21:$V92)-SUM($Y$20:$Y91),IF(AND(C92=" ",C93=" ",A93=" ",C91&lt;&gt;" "),SUM($V$21:$V91)," ")))</f>
        <v>#REF!</v>
      </c>
      <c r="Z92" s="81" t="e">
        <f>IF(AND(C92&lt;&gt;" ",A93&lt;&gt;" ",C93&lt;&gt;" "),SUM($X$21:$X92)-SUM($Z$20:$Z91),IF(AND(C92&lt;&gt;" ",A93=" ",C93=" "),SUM($X$21:$X92)-SUM($Z$20:$Z91),IF(AND(C92=" ",C93=" ",A93=" ",C91&lt;&gt;" "),SUM($X$21:$X91)," ")))</f>
        <v>#REF!</v>
      </c>
      <c r="AD92" s="18"/>
      <c r="AE92" s="11" t="e">
        <f t="shared" si="13"/>
        <v>#REF!</v>
      </c>
    </row>
    <row r="93" spans="1:31" ht="60" customHeight="1">
      <c r="A93" s="40" t="str">
        <f>IFERROR(IF(VLOOKUP($C92,#REF!,9,0)=VLOOKUP($C93,#REF!,9,0)," ",VLOOKUP($C93,#REF!,9,0))," ")</f>
        <v xml:space="preserve"> </v>
      </c>
      <c r="B93" s="59" t="e">
        <f>IF(C93=" "," ",IFERROR(VLOOKUP($C93,#REF!,9,0)," "))</f>
        <v>#REF!</v>
      </c>
      <c r="C93" s="41" t="e">
        <f>#REF!</f>
        <v>#REF!</v>
      </c>
      <c r="D93" s="41" t="str">
        <f>IFERROR(VLOOKUP($C93,#REF!,2,0)," ")</f>
        <v xml:space="preserve"> </v>
      </c>
      <c r="E93" s="42" t="str">
        <f>IFERROR(VLOOKUP($C93,#REF!,5+VLOOKUP($C93,#REF!,7,0),0)," ")</f>
        <v xml:space="preserve"> </v>
      </c>
      <c r="F93" s="15"/>
      <c r="G93" s="43" t="str">
        <f>IFERROR(VLOOKUP($C93,#REF!,14,0)," ")</f>
        <v xml:space="preserve"> </v>
      </c>
      <c r="H93" s="43" t="str">
        <f>IFERROR(VLOOKUP($C93,#REF!,15+VLOOKUP('Customer Name'!$B$3,'Customer Name'!$B$6:$H$99,7,0),0)," ")</f>
        <v xml:space="preserve"> </v>
      </c>
      <c r="I93" s="28" t="str">
        <f t="shared" si="10"/>
        <v xml:space="preserve"> </v>
      </c>
      <c r="J93" s="66">
        <f>IFERROR(SUMIFS(#REF!,#REF!,$AE93,#REF!,1),0)</f>
        <v>0</v>
      </c>
      <c r="K93" s="66">
        <f>IFERROR(SUMIFS(#REF!,#REF!,$AE93,#REF!,1),0)</f>
        <v>0</v>
      </c>
      <c r="L93" s="66">
        <f>IFERROR(SUMIFS(#REF!,#REF!,$AE93,#REF!,1),0)</f>
        <v>0</v>
      </c>
      <c r="M93" s="66">
        <f>IFERROR(SUMIFS(#REF!,#REF!,$AE93,#REF!,1),0)</f>
        <v>0</v>
      </c>
      <c r="N93" s="66">
        <f>IFERROR(SUMIFS(#REF!,#REF!,$AE93,#REF!,1),0)</f>
        <v>0</v>
      </c>
      <c r="O93" s="66">
        <f>IFERROR(SUMIFS(#REF!,#REF!,$AE93,#REF!,1),0)</f>
        <v>0</v>
      </c>
      <c r="P93" s="66">
        <f>IFERROR(SUMIFS(#REF!,#REF!,$AE93,#REF!,1),0)</f>
        <v>0</v>
      </c>
      <c r="Q93" s="66">
        <f>IFERROR(SUMIFS(#REF!,#REF!,$AE93,#REF!,1),0)</f>
        <v>0</v>
      </c>
      <c r="R93" s="66">
        <f>IFERROR(SUMIFS(#REF!,#REF!,$AE93,#REF!,1),0)</f>
        <v>0</v>
      </c>
      <c r="S93" s="66">
        <f>IFERROR(SUMIFS(#REF!,#REF!,$AE93,#REF!,1),0)</f>
        <v>0</v>
      </c>
      <c r="T93" s="66">
        <f>IFERROR(SUMIFS(#REF!,#REF!,$AE93,#REF!,1),0)</f>
        <v>0</v>
      </c>
      <c r="U93" s="66">
        <f>IFERROR(SUMIFS(#REF!,#REF!,$AE93,#REF!,1),0)</f>
        <v>0</v>
      </c>
      <c r="V93" s="67">
        <f t="shared" si="11"/>
        <v>0</v>
      </c>
      <c r="W93" s="78" t="str">
        <f>IFERROR(IF(VLOOKUP(#REF!,'Customer Name'!$B$6:$E$99,4,0)=1,VLOOKUP($C93,#REF!,HLOOKUP(#REF!,#REF!,2,0),0)," ")," ")</f>
        <v xml:space="preserve"> </v>
      </c>
      <c r="X93" s="79" t="e">
        <f t="shared" si="12"/>
        <v>#REF!</v>
      </c>
      <c r="Y93" s="80" t="e">
        <f>IF(AND(C93&lt;&gt;" ",A94&lt;&gt;" ",C94&lt;&gt;" "),SUM($V$21:$V93)-SUM($Y$20:$Y92),IF(AND(C93&lt;&gt;" ",A94=" ",C94=" "),SUM($V$21:$V93)-SUM($Y$20:$Y92),IF(AND(C93=" ",C94=" ",A94=" ",C92&lt;&gt;" "),SUM($V$21:$V92)," ")))</f>
        <v>#REF!</v>
      </c>
      <c r="Z93" s="81" t="e">
        <f>IF(AND(C93&lt;&gt;" ",A94&lt;&gt;" ",C94&lt;&gt;" "),SUM($X$21:$X93)-SUM($Z$20:$Z92),IF(AND(C93&lt;&gt;" ",A94=" ",C94=" "),SUM($X$21:$X93)-SUM($Z$20:$Z92),IF(AND(C93=" ",C94=" ",A94=" ",C92&lt;&gt;" "),SUM($X$21:$X92)," ")))</f>
        <v>#REF!</v>
      </c>
      <c r="AD93" s="18"/>
      <c r="AE93" s="11" t="e">
        <f t="shared" si="13"/>
        <v>#REF!</v>
      </c>
    </row>
    <row r="94" spans="1:31" ht="60" customHeight="1">
      <c r="A94" s="40" t="str">
        <f>IFERROR(IF(VLOOKUP($C93,#REF!,9,0)=VLOOKUP($C94,#REF!,9,0)," ",VLOOKUP($C94,#REF!,9,0))," ")</f>
        <v xml:space="preserve"> </v>
      </c>
      <c r="B94" s="59" t="e">
        <f>IF(C94=" "," ",IFERROR(VLOOKUP($C94,#REF!,9,0)," "))</f>
        <v>#REF!</v>
      </c>
      <c r="C94" s="41" t="e">
        <f>#REF!</f>
        <v>#REF!</v>
      </c>
      <c r="D94" s="41" t="str">
        <f>IFERROR(VLOOKUP($C94,#REF!,2,0)," ")</f>
        <v xml:space="preserve"> </v>
      </c>
      <c r="E94" s="42" t="str">
        <f>IFERROR(VLOOKUP($C94,#REF!,5+VLOOKUP($C94,#REF!,7,0),0)," ")</f>
        <v xml:space="preserve"> </v>
      </c>
      <c r="F94" s="15"/>
      <c r="G94" s="43" t="str">
        <f>IFERROR(VLOOKUP($C94,#REF!,14,0)," ")</f>
        <v xml:space="preserve"> </v>
      </c>
      <c r="H94" s="43" t="str">
        <f>IFERROR(VLOOKUP($C94,#REF!,15+VLOOKUP('Customer Name'!$B$3,'Customer Name'!$B$6:$H$99,7,0),0)," ")</f>
        <v xml:space="preserve"> </v>
      </c>
      <c r="I94" s="28" t="str">
        <f t="shared" si="10"/>
        <v xml:space="preserve"> </v>
      </c>
      <c r="J94" s="66">
        <f>IFERROR(SUMIFS(#REF!,#REF!,$AE94,#REF!,1),0)</f>
        <v>0</v>
      </c>
      <c r="K94" s="66">
        <f>IFERROR(SUMIFS(#REF!,#REF!,$AE94,#REF!,1),0)</f>
        <v>0</v>
      </c>
      <c r="L94" s="66">
        <f>IFERROR(SUMIFS(#REF!,#REF!,$AE94,#REF!,1),0)</f>
        <v>0</v>
      </c>
      <c r="M94" s="66">
        <f>IFERROR(SUMIFS(#REF!,#REF!,$AE94,#REF!,1),0)</f>
        <v>0</v>
      </c>
      <c r="N94" s="66">
        <f>IFERROR(SUMIFS(#REF!,#REF!,$AE94,#REF!,1),0)</f>
        <v>0</v>
      </c>
      <c r="O94" s="66">
        <f>IFERROR(SUMIFS(#REF!,#REF!,$AE94,#REF!,1),0)</f>
        <v>0</v>
      </c>
      <c r="P94" s="66">
        <f>IFERROR(SUMIFS(#REF!,#REF!,$AE94,#REF!,1),0)</f>
        <v>0</v>
      </c>
      <c r="Q94" s="66">
        <f>IFERROR(SUMIFS(#REF!,#REF!,$AE94,#REF!,1),0)</f>
        <v>0</v>
      </c>
      <c r="R94" s="66">
        <f>IFERROR(SUMIFS(#REF!,#REF!,$AE94,#REF!,1),0)</f>
        <v>0</v>
      </c>
      <c r="S94" s="66">
        <f>IFERROR(SUMIFS(#REF!,#REF!,$AE94,#REF!,1),0)</f>
        <v>0</v>
      </c>
      <c r="T94" s="66">
        <f>IFERROR(SUMIFS(#REF!,#REF!,$AE94,#REF!,1),0)</f>
        <v>0</v>
      </c>
      <c r="U94" s="66">
        <f>IFERROR(SUMIFS(#REF!,#REF!,$AE94,#REF!,1),0)</f>
        <v>0</v>
      </c>
      <c r="V94" s="67">
        <f t="shared" si="11"/>
        <v>0</v>
      </c>
      <c r="W94" s="78" t="str">
        <f>IFERROR(IF(VLOOKUP(#REF!,'Customer Name'!$B$6:$E$99,4,0)=1,VLOOKUP($C94,#REF!,HLOOKUP(#REF!,#REF!,2,0),0)," ")," ")</f>
        <v xml:space="preserve"> </v>
      </c>
      <c r="X94" s="79" t="e">
        <f t="shared" si="12"/>
        <v>#REF!</v>
      </c>
      <c r="Y94" s="80" t="e">
        <f>IF(AND(C94&lt;&gt;" ",A95&lt;&gt;" ",C95&lt;&gt;" "),SUM($V$21:$V94)-SUM($Y$20:$Y93),IF(AND(C94&lt;&gt;" ",A95=" ",C95=" "),SUM($V$21:$V94)-SUM($Y$20:$Y93),IF(AND(C94=" ",C95=" ",A95=" ",C93&lt;&gt;" "),SUM($V$21:$V93)," ")))</f>
        <v>#REF!</v>
      </c>
      <c r="Z94" s="81" t="e">
        <f>IF(AND(C94&lt;&gt;" ",A95&lt;&gt;" ",C95&lt;&gt;" "),SUM($X$21:$X94)-SUM($Z$20:$Z93),IF(AND(C94&lt;&gt;" ",A95=" ",C95=" "),SUM($X$21:$X94)-SUM($Z$20:$Z93),IF(AND(C94=" ",C95=" ",A95=" ",C93&lt;&gt;" "),SUM($X$21:$X93)," ")))</f>
        <v>#REF!</v>
      </c>
      <c r="AD94" s="18"/>
      <c r="AE94" s="11" t="e">
        <f t="shared" si="13"/>
        <v>#REF!</v>
      </c>
    </row>
    <row r="95" spans="1:31" ht="60" customHeight="1">
      <c r="A95" s="40" t="str">
        <f>IFERROR(IF(VLOOKUP($C94,#REF!,9,0)=VLOOKUP($C95,#REF!,9,0)," ",VLOOKUP($C95,#REF!,9,0))," ")</f>
        <v xml:space="preserve"> </v>
      </c>
      <c r="B95" s="59" t="e">
        <f>IF(C95=" "," ",IFERROR(VLOOKUP($C95,#REF!,9,0)," "))</f>
        <v>#REF!</v>
      </c>
      <c r="C95" s="41" t="e">
        <f>#REF!</f>
        <v>#REF!</v>
      </c>
      <c r="D95" s="41" t="str">
        <f>IFERROR(VLOOKUP($C95,#REF!,2,0)," ")</f>
        <v xml:space="preserve"> </v>
      </c>
      <c r="E95" s="42" t="str">
        <f>IFERROR(VLOOKUP($C95,#REF!,5+VLOOKUP($C95,#REF!,7,0),0)," ")</f>
        <v xml:space="preserve"> </v>
      </c>
      <c r="F95" s="15"/>
      <c r="G95" s="43" t="str">
        <f>IFERROR(VLOOKUP($C95,#REF!,14,0)," ")</f>
        <v xml:space="preserve"> </v>
      </c>
      <c r="H95" s="43" t="str">
        <f>IFERROR(VLOOKUP($C95,#REF!,15+VLOOKUP('Customer Name'!$B$3,'Customer Name'!$B$6:$H$99,7,0),0)," ")</f>
        <v xml:space="preserve"> </v>
      </c>
      <c r="I95" s="28" t="str">
        <f t="shared" si="10"/>
        <v xml:space="preserve"> </v>
      </c>
      <c r="J95" s="66">
        <f>IFERROR(SUMIFS(#REF!,#REF!,$AE95,#REF!,1),0)</f>
        <v>0</v>
      </c>
      <c r="K95" s="66">
        <f>IFERROR(SUMIFS(#REF!,#REF!,$AE95,#REF!,1),0)</f>
        <v>0</v>
      </c>
      <c r="L95" s="66">
        <f>IFERROR(SUMIFS(#REF!,#REF!,$AE95,#REF!,1),0)</f>
        <v>0</v>
      </c>
      <c r="M95" s="66">
        <f>IFERROR(SUMIFS(#REF!,#REF!,$AE95,#REF!,1),0)</f>
        <v>0</v>
      </c>
      <c r="N95" s="66">
        <f>IFERROR(SUMIFS(#REF!,#REF!,$AE95,#REF!,1),0)</f>
        <v>0</v>
      </c>
      <c r="O95" s="66">
        <f>IFERROR(SUMIFS(#REF!,#REF!,$AE95,#REF!,1),0)</f>
        <v>0</v>
      </c>
      <c r="P95" s="66">
        <f>IFERROR(SUMIFS(#REF!,#REF!,$AE95,#REF!,1),0)</f>
        <v>0</v>
      </c>
      <c r="Q95" s="66">
        <f>IFERROR(SUMIFS(#REF!,#REF!,$AE95,#REF!,1),0)</f>
        <v>0</v>
      </c>
      <c r="R95" s="66">
        <f>IFERROR(SUMIFS(#REF!,#REF!,$AE95,#REF!,1),0)</f>
        <v>0</v>
      </c>
      <c r="S95" s="66">
        <f>IFERROR(SUMIFS(#REF!,#REF!,$AE95,#REF!,1),0)</f>
        <v>0</v>
      </c>
      <c r="T95" s="66">
        <f>IFERROR(SUMIFS(#REF!,#REF!,$AE95,#REF!,1),0)</f>
        <v>0</v>
      </c>
      <c r="U95" s="66">
        <f>IFERROR(SUMIFS(#REF!,#REF!,$AE95,#REF!,1),0)</f>
        <v>0</v>
      </c>
      <c r="V95" s="67">
        <f t="shared" si="11"/>
        <v>0</v>
      </c>
      <c r="W95" s="78" t="str">
        <f>IFERROR(IF(VLOOKUP(#REF!,'Customer Name'!$B$6:$E$99,4,0)=1,VLOOKUP($C95,#REF!,HLOOKUP(#REF!,#REF!,2,0),0)," ")," ")</f>
        <v xml:space="preserve"> </v>
      </c>
      <c r="X95" s="79" t="e">
        <f t="shared" si="12"/>
        <v>#REF!</v>
      </c>
      <c r="Y95" s="80" t="e">
        <f>IF(AND(C95&lt;&gt;" ",A96&lt;&gt;" ",C96&lt;&gt;" "),SUM($V$21:$V95)-SUM($Y$20:$Y94),IF(AND(C95&lt;&gt;" ",A96=" ",C96=" "),SUM($V$21:$V95)-SUM($Y$20:$Y94),IF(AND(C95=" ",C96=" ",A96=" ",C94&lt;&gt;" "),SUM($V$21:$V94)," ")))</f>
        <v>#REF!</v>
      </c>
      <c r="Z95" s="81" t="e">
        <f>IF(AND(C95&lt;&gt;" ",A96&lt;&gt;" ",C96&lt;&gt;" "),SUM($X$21:$X95)-SUM($Z$20:$Z94),IF(AND(C95&lt;&gt;" ",A96=" ",C96=" "),SUM($X$21:$X95)-SUM($Z$20:$Z94),IF(AND(C95=" ",C96=" ",A96=" ",C94&lt;&gt;" "),SUM($X$21:$X94)," ")))</f>
        <v>#REF!</v>
      </c>
      <c r="AD95" s="18"/>
      <c r="AE95" s="11" t="e">
        <f t="shared" si="13"/>
        <v>#REF!</v>
      </c>
    </row>
    <row r="96" spans="1:31" ht="60" customHeight="1">
      <c r="A96" s="40" t="str">
        <f>IFERROR(IF(VLOOKUP($C95,#REF!,9,0)=VLOOKUP($C96,#REF!,9,0)," ",VLOOKUP($C96,#REF!,9,0))," ")</f>
        <v xml:space="preserve"> </v>
      </c>
      <c r="B96" s="59" t="e">
        <f>IF(C96=" "," ",IFERROR(VLOOKUP($C96,#REF!,9,0)," "))</f>
        <v>#REF!</v>
      </c>
      <c r="C96" s="41" t="e">
        <f>#REF!</f>
        <v>#REF!</v>
      </c>
      <c r="D96" s="41" t="str">
        <f>IFERROR(VLOOKUP($C96,#REF!,2,0)," ")</f>
        <v xml:space="preserve"> </v>
      </c>
      <c r="E96" s="42" t="str">
        <f>IFERROR(VLOOKUP($C96,#REF!,5+VLOOKUP($C96,#REF!,7,0),0)," ")</f>
        <v xml:space="preserve"> </v>
      </c>
      <c r="F96" s="15"/>
      <c r="G96" s="43" t="str">
        <f>IFERROR(VLOOKUP($C96,#REF!,14,0)," ")</f>
        <v xml:space="preserve"> </v>
      </c>
      <c r="H96" s="43" t="str">
        <f>IFERROR(VLOOKUP($C96,#REF!,15+VLOOKUP('Customer Name'!$B$3,'Customer Name'!$B$6:$H$99,7,0),0)," ")</f>
        <v xml:space="preserve"> </v>
      </c>
      <c r="I96" s="28" t="str">
        <f t="shared" si="10"/>
        <v xml:space="preserve"> </v>
      </c>
      <c r="J96" s="66">
        <f>IFERROR(SUMIFS(#REF!,#REF!,$AE96,#REF!,1),0)</f>
        <v>0</v>
      </c>
      <c r="K96" s="66">
        <f>IFERROR(SUMIFS(#REF!,#REF!,$AE96,#REF!,1),0)</f>
        <v>0</v>
      </c>
      <c r="L96" s="66">
        <f>IFERROR(SUMIFS(#REF!,#REF!,$AE96,#REF!,1),0)</f>
        <v>0</v>
      </c>
      <c r="M96" s="66">
        <f>IFERROR(SUMIFS(#REF!,#REF!,$AE96,#REF!,1),0)</f>
        <v>0</v>
      </c>
      <c r="N96" s="66">
        <f>IFERROR(SUMIFS(#REF!,#REF!,$AE96,#REF!,1),0)</f>
        <v>0</v>
      </c>
      <c r="O96" s="66">
        <f>IFERROR(SUMIFS(#REF!,#REF!,$AE96,#REF!,1),0)</f>
        <v>0</v>
      </c>
      <c r="P96" s="66">
        <f>IFERROR(SUMIFS(#REF!,#REF!,$AE96,#REF!,1),0)</f>
        <v>0</v>
      </c>
      <c r="Q96" s="66">
        <f>IFERROR(SUMIFS(#REF!,#REF!,$AE96,#REF!,1),0)</f>
        <v>0</v>
      </c>
      <c r="R96" s="66">
        <f>IFERROR(SUMIFS(#REF!,#REF!,$AE96,#REF!,1),0)</f>
        <v>0</v>
      </c>
      <c r="S96" s="66">
        <f>IFERROR(SUMIFS(#REF!,#REF!,$AE96,#REF!,1),0)</f>
        <v>0</v>
      </c>
      <c r="T96" s="66">
        <f>IFERROR(SUMIFS(#REF!,#REF!,$AE96,#REF!,1),0)</f>
        <v>0</v>
      </c>
      <c r="U96" s="66">
        <f>IFERROR(SUMIFS(#REF!,#REF!,$AE96,#REF!,1),0)</f>
        <v>0</v>
      </c>
      <c r="V96" s="67">
        <f t="shared" si="11"/>
        <v>0</v>
      </c>
      <c r="W96" s="78" t="str">
        <f>IFERROR(IF(VLOOKUP(#REF!,'Customer Name'!$B$6:$E$99,4,0)=1,VLOOKUP($C96,#REF!,HLOOKUP(#REF!,#REF!,2,0),0)," ")," ")</f>
        <v xml:space="preserve"> </v>
      </c>
      <c r="X96" s="79" t="e">
        <f t="shared" si="12"/>
        <v>#REF!</v>
      </c>
      <c r="Y96" s="80" t="e">
        <f>IF(AND(C96&lt;&gt;" ",A97&lt;&gt;" ",C97&lt;&gt;" "),SUM($V$21:$V96)-SUM($Y$20:$Y95),IF(AND(C96&lt;&gt;" ",A97=" ",C97=" "),SUM($V$21:$V96)-SUM($Y$20:$Y95),IF(AND(C96=" ",C97=" ",A97=" ",C95&lt;&gt;" "),SUM($V$21:$V95)," ")))</f>
        <v>#REF!</v>
      </c>
      <c r="Z96" s="81" t="e">
        <f>IF(AND(C96&lt;&gt;" ",A97&lt;&gt;" ",C97&lt;&gt;" "),SUM($X$21:$X96)-SUM($Z$20:$Z95),IF(AND(C96&lt;&gt;" ",A97=" ",C97=" "),SUM($X$21:$X96)-SUM($Z$20:$Z95),IF(AND(C96=" ",C97=" ",A97=" ",C95&lt;&gt;" "),SUM($X$21:$X95)," ")))</f>
        <v>#REF!</v>
      </c>
      <c r="AD96" s="18"/>
      <c r="AE96" s="11" t="e">
        <f t="shared" si="13"/>
        <v>#REF!</v>
      </c>
    </row>
    <row r="97" spans="1:31" ht="60" customHeight="1">
      <c r="A97" s="40" t="str">
        <f>IFERROR(IF(VLOOKUP($C96,#REF!,9,0)=VLOOKUP($C97,#REF!,9,0)," ",VLOOKUP($C97,#REF!,9,0))," ")</f>
        <v xml:space="preserve"> </v>
      </c>
      <c r="B97" s="59" t="e">
        <f>IF(C97=" "," ",IFERROR(VLOOKUP($C97,#REF!,9,0)," "))</f>
        <v>#REF!</v>
      </c>
      <c r="C97" s="41" t="e">
        <f>#REF!</f>
        <v>#REF!</v>
      </c>
      <c r="D97" s="41" t="str">
        <f>IFERROR(VLOOKUP($C97,#REF!,2,0)," ")</f>
        <v xml:space="preserve"> </v>
      </c>
      <c r="E97" s="42" t="str">
        <f>IFERROR(VLOOKUP($C97,#REF!,5+VLOOKUP($C97,#REF!,7,0),0)," ")</f>
        <v xml:space="preserve"> </v>
      </c>
      <c r="F97" s="15"/>
      <c r="G97" s="43" t="str">
        <f>IFERROR(VLOOKUP($C97,#REF!,14,0)," ")</f>
        <v xml:space="preserve"> </v>
      </c>
      <c r="H97" s="43" t="str">
        <f>IFERROR(VLOOKUP($C97,#REF!,15+VLOOKUP('Customer Name'!$B$3,'Customer Name'!$B$6:$H$99,7,0),0)," ")</f>
        <v xml:space="preserve"> </v>
      </c>
      <c r="I97" s="28" t="str">
        <f t="shared" si="10"/>
        <v xml:space="preserve"> </v>
      </c>
      <c r="J97" s="66">
        <f>IFERROR(SUMIFS(#REF!,#REF!,$AE97,#REF!,1),0)</f>
        <v>0</v>
      </c>
      <c r="K97" s="66">
        <f>IFERROR(SUMIFS(#REF!,#REF!,$AE97,#REF!,1),0)</f>
        <v>0</v>
      </c>
      <c r="L97" s="66">
        <f>IFERROR(SUMIFS(#REF!,#REF!,$AE97,#REF!,1),0)</f>
        <v>0</v>
      </c>
      <c r="M97" s="66">
        <f>IFERROR(SUMIFS(#REF!,#REF!,$AE97,#REF!,1),0)</f>
        <v>0</v>
      </c>
      <c r="N97" s="66">
        <f>IFERROR(SUMIFS(#REF!,#REF!,$AE97,#REF!,1),0)</f>
        <v>0</v>
      </c>
      <c r="O97" s="66">
        <f>IFERROR(SUMIFS(#REF!,#REF!,$AE97,#REF!,1),0)</f>
        <v>0</v>
      </c>
      <c r="P97" s="66">
        <f>IFERROR(SUMIFS(#REF!,#REF!,$AE97,#REF!,1),0)</f>
        <v>0</v>
      </c>
      <c r="Q97" s="66">
        <f>IFERROR(SUMIFS(#REF!,#REF!,$AE97,#REF!,1),0)</f>
        <v>0</v>
      </c>
      <c r="R97" s="66">
        <f>IFERROR(SUMIFS(#REF!,#REF!,$AE97,#REF!,1),0)</f>
        <v>0</v>
      </c>
      <c r="S97" s="66">
        <f>IFERROR(SUMIFS(#REF!,#REF!,$AE97,#REF!,1),0)</f>
        <v>0</v>
      </c>
      <c r="T97" s="66">
        <f>IFERROR(SUMIFS(#REF!,#REF!,$AE97,#REF!,1),0)</f>
        <v>0</v>
      </c>
      <c r="U97" s="66">
        <f>IFERROR(SUMIFS(#REF!,#REF!,$AE97,#REF!,1),0)</f>
        <v>0</v>
      </c>
      <c r="V97" s="67">
        <f t="shared" si="11"/>
        <v>0</v>
      </c>
      <c r="W97" s="78" t="str">
        <f>IFERROR(IF(VLOOKUP(#REF!,'Customer Name'!$B$6:$E$99,4,0)=1,VLOOKUP($C97,#REF!,HLOOKUP(#REF!,#REF!,2,0),0)," ")," ")</f>
        <v xml:space="preserve"> </v>
      </c>
      <c r="X97" s="79" t="e">
        <f t="shared" si="12"/>
        <v>#REF!</v>
      </c>
      <c r="Y97" s="80" t="e">
        <f>IF(AND(C97&lt;&gt;" ",A98&lt;&gt;" ",C98&lt;&gt;" "),SUM($V$21:$V97)-SUM($Y$20:$Y96),IF(AND(C97&lt;&gt;" ",A98=" ",C98=" "),SUM($V$21:$V97)-SUM($Y$20:$Y96),IF(AND(C97=" ",C98=" ",A98=" ",C96&lt;&gt;" "),SUM($V$21:$V96)," ")))</f>
        <v>#REF!</v>
      </c>
      <c r="Z97" s="81" t="e">
        <f>IF(AND(C97&lt;&gt;" ",A98&lt;&gt;" ",C98&lt;&gt;" "),SUM($X$21:$X97)-SUM($Z$20:$Z96),IF(AND(C97&lt;&gt;" ",A98=" ",C98=" "),SUM($X$21:$X97)-SUM($Z$20:$Z96),IF(AND(C97=" ",C98=" ",A98=" ",C96&lt;&gt;" "),SUM($X$21:$X96)," ")))</f>
        <v>#REF!</v>
      </c>
      <c r="AD97" s="18"/>
      <c r="AE97" s="11" t="e">
        <f t="shared" si="13"/>
        <v>#REF!</v>
      </c>
    </row>
    <row r="98" spans="1:31" ht="60" customHeight="1">
      <c r="A98" s="40" t="str">
        <f>IFERROR(IF(VLOOKUP($C97,#REF!,9,0)=VLOOKUP($C98,#REF!,9,0)," ",VLOOKUP($C98,#REF!,9,0))," ")</f>
        <v xml:space="preserve"> </v>
      </c>
      <c r="B98" s="59" t="e">
        <f>IF(C98=" "," ",IFERROR(VLOOKUP($C98,#REF!,9,0)," "))</f>
        <v>#REF!</v>
      </c>
      <c r="C98" s="41" t="e">
        <f>#REF!</f>
        <v>#REF!</v>
      </c>
      <c r="D98" s="41" t="str">
        <f>IFERROR(VLOOKUP($C98,#REF!,2,0)," ")</f>
        <v xml:space="preserve"> </v>
      </c>
      <c r="E98" s="42" t="str">
        <f>IFERROR(VLOOKUP($C98,#REF!,5+VLOOKUP($C98,#REF!,7,0),0)," ")</f>
        <v xml:space="preserve"> </v>
      </c>
      <c r="F98" s="15"/>
      <c r="G98" s="43" t="str">
        <f>IFERROR(VLOOKUP($C98,#REF!,14,0)," ")</f>
        <v xml:space="preserve"> </v>
      </c>
      <c r="H98" s="43" t="str">
        <f>IFERROR(VLOOKUP($C98,#REF!,15+VLOOKUP('Customer Name'!$B$3,'Customer Name'!$B$6:$H$99,7,0),0)," ")</f>
        <v xml:space="preserve"> </v>
      </c>
      <c r="I98" s="28" t="str">
        <f t="shared" si="10"/>
        <v xml:space="preserve"> </v>
      </c>
      <c r="J98" s="66">
        <f>IFERROR(SUMIFS(#REF!,#REF!,$AE98,#REF!,1),0)</f>
        <v>0</v>
      </c>
      <c r="K98" s="66">
        <f>IFERROR(SUMIFS(#REF!,#REF!,$AE98,#REF!,1),0)</f>
        <v>0</v>
      </c>
      <c r="L98" s="66">
        <f>IFERROR(SUMIFS(#REF!,#REF!,$AE98,#REF!,1),0)</f>
        <v>0</v>
      </c>
      <c r="M98" s="66">
        <f>IFERROR(SUMIFS(#REF!,#REF!,$AE98,#REF!,1),0)</f>
        <v>0</v>
      </c>
      <c r="N98" s="66">
        <f>IFERROR(SUMIFS(#REF!,#REF!,$AE98,#REF!,1),0)</f>
        <v>0</v>
      </c>
      <c r="O98" s="66">
        <f>IFERROR(SUMIFS(#REF!,#REF!,$AE98,#REF!,1),0)</f>
        <v>0</v>
      </c>
      <c r="P98" s="66">
        <f>IFERROR(SUMIFS(#REF!,#REF!,$AE98,#REF!,1),0)</f>
        <v>0</v>
      </c>
      <c r="Q98" s="66">
        <f>IFERROR(SUMIFS(#REF!,#REF!,$AE98,#REF!,1),0)</f>
        <v>0</v>
      </c>
      <c r="R98" s="66">
        <f>IFERROR(SUMIFS(#REF!,#REF!,$AE98,#REF!,1),0)</f>
        <v>0</v>
      </c>
      <c r="S98" s="66">
        <f>IFERROR(SUMIFS(#REF!,#REF!,$AE98,#REF!,1),0)</f>
        <v>0</v>
      </c>
      <c r="T98" s="66">
        <f>IFERROR(SUMIFS(#REF!,#REF!,$AE98,#REF!,1),0)</f>
        <v>0</v>
      </c>
      <c r="U98" s="66">
        <f>IFERROR(SUMIFS(#REF!,#REF!,$AE98,#REF!,1),0)</f>
        <v>0</v>
      </c>
      <c r="V98" s="67">
        <f t="shared" si="11"/>
        <v>0</v>
      </c>
      <c r="W98" s="78" t="str">
        <f>IFERROR(IF(VLOOKUP(#REF!,'Customer Name'!$B$6:$E$99,4,0)=1,VLOOKUP($C98,#REF!,HLOOKUP(#REF!,#REF!,2,0),0)," ")," ")</f>
        <v xml:space="preserve"> </v>
      </c>
      <c r="X98" s="79" t="e">
        <f t="shared" si="12"/>
        <v>#REF!</v>
      </c>
      <c r="Y98" s="80" t="e">
        <f>IF(AND(C98&lt;&gt;" ",A99&lt;&gt;" ",C99&lt;&gt;" "),SUM($V$21:$V98)-SUM($Y$20:$Y97),IF(AND(C98&lt;&gt;" ",A99=" ",C99=" "),SUM($V$21:$V98)-SUM($Y$20:$Y97),IF(AND(C98=" ",C99=" ",A99=" ",C97&lt;&gt;" "),SUM($V$21:$V97)," ")))</f>
        <v>#REF!</v>
      </c>
      <c r="Z98" s="81" t="e">
        <f>IF(AND(C98&lt;&gt;" ",A99&lt;&gt;" ",C99&lt;&gt;" "),SUM($X$21:$X98)-SUM($Z$20:$Z97),IF(AND(C98&lt;&gt;" ",A99=" ",C99=" "),SUM($X$21:$X98)-SUM($Z$20:$Z97),IF(AND(C98=" ",C99=" ",A99=" ",C97&lt;&gt;" "),SUM($X$21:$X97)," ")))</f>
        <v>#REF!</v>
      </c>
      <c r="AD98" s="18"/>
      <c r="AE98" s="11" t="e">
        <f t="shared" si="13"/>
        <v>#REF!</v>
      </c>
    </row>
    <row r="99" spans="1:31" ht="60" customHeight="1">
      <c r="A99" s="40" t="str">
        <f>IFERROR(IF(VLOOKUP($C98,#REF!,9,0)=VLOOKUP($C99,#REF!,9,0)," ",VLOOKUP($C99,#REF!,9,0))," ")</f>
        <v xml:space="preserve"> </v>
      </c>
      <c r="B99" s="59" t="e">
        <f>IF(C99=" "," ",IFERROR(VLOOKUP($C99,#REF!,9,0)," "))</f>
        <v>#REF!</v>
      </c>
      <c r="C99" s="41" t="e">
        <f>#REF!</f>
        <v>#REF!</v>
      </c>
      <c r="D99" s="41" t="str">
        <f>IFERROR(VLOOKUP($C99,#REF!,2,0)," ")</f>
        <v xml:space="preserve"> </v>
      </c>
      <c r="E99" s="42" t="str">
        <f>IFERROR(VLOOKUP($C99,#REF!,5+VLOOKUP($C99,#REF!,7,0),0)," ")</f>
        <v xml:space="preserve"> </v>
      </c>
      <c r="F99" s="15"/>
      <c r="G99" s="43" t="str">
        <f>IFERROR(VLOOKUP($C99,#REF!,14,0)," ")</f>
        <v xml:space="preserve"> </v>
      </c>
      <c r="H99" s="43" t="str">
        <f>IFERROR(VLOOKUP($C99,#REF!,15+VLOOKUP('Customer Name'!$B$3,'Customer Name'!$B$6:$H$99,7,0),0)," ")</f>
        <v xml:space="preserve"> </v>
      </c>
      <c r="I99" s="28" t="str">
        <f t="shared" si="10"/>
        <v xml:space="preserve"> </v>
      </c>
      <c r="J99" s="66">
        <f>IFERROR(SUMIFS(#REF!,#REF!,$AE99,#REF!,1),0)</f>
        <v>0</v>
      </c>
      <c r="K99" s="66">
        <f>IFERROR(SUMIFS(#REF!,#REF!,$AE99,#REF!,1),0)</f>
        <v>0</v>
      </c>
      <c r="L99" s="66">
        <f>IFERROR(SUMIFS(#REF!,#REF!,$AE99,#REF!,1),0)</f>
        <v>0</v>
      </c>
      <c r="M99" s="66">
        <f>IFERROR(SUMIFS(#REF!,#REF!,$AE99,#REF!,1),0)</f>
        <v>0</v>
      </c>
      <c r="N99" s="66">
        <f>IFERROR(SUMIFS(#REF!,#REF!,$AE99,#REF!,1),0)</f>
        <v>0</v>
      </c>
      <c r="O99" s="66">
        <f>IFERROR(SUMIFS(#REF!,#REF!,$AE99,#REF!,1),0)</f>
        <v>0</v>
      </c>
      <c r="P99" s="66">
        <f>IFERROR(SUMIFS(#REF!,#REF!,$AE99,#REF!,1),0)</f>
        <v>0</v>
      </c>
      <c r="Q99" s="66">
        <f>IFERROR(SUMIFS(#REF!,#REF!,$AE99,#REF!,1),0)</f>
        <v>0</v>
      </c>
      <c r="R99" s="66">
        <f>IFERROR(SUMIFS(#REF!,#REF!,$AE99,#REF!,1),0)</f>
        <v>0</v>
      </c>
      <c r="S99" s="66">
        <f>IFERROR(SUMIFS(#REF!,#REF!,$AE99,#REF!,1),0)</f>
        <v>0</v>
      </c>
      <c r="T99" s="66">
        <f>IFERROR(SUMIFS(#REF!,#REF!,$AE99,#REF!,1),0)</f>
        <v>0</v>
      </c>
      <c r="U99" s="66">
        <f>IFERROR(SUMIFS(#REF!,#REF!,$AE99,#REF!,1),0)</f>
        <v>0</v>
      </c>
      <c r="V99" s="67">
        <f t="shared" si="11"/>
        <v>0</v>
      </c>
      <c r="W99" s="78" t="str">
        <f>IFERROR(IF(VLOOKUP(#REF!,'Customer Name'!$B$6:$E$99,4,0)=1,VLOOKUP($C99,#REF!,HLOOKUP(#REF!,#REF!,2,0),0)," ")," ")</f>
        <v xml:space="preserve"> </v>
      </c>
      <c r="X99" s="79" t="e">
        <f t="shared" si="12"/>
        <v>#REF!</v>
      </c>
      <c r="Y99" s="80" t="e">
        <f>IF(AND(C99&lt;&gt;" ",A100&lt;&gt;" ",C100&lt;&gt;" "),SUM($V$21:$V99)-SUM($Y$20:$Y98),IF(AND(C99&lt;&gt;" ",A100=" ",C100=" "),SUM($V$21:$V99)-SUM($Y$20:$Y98),IF(AND(C99=" ",C100=" ",A100=" ",C98&lt;&gt;" "),SUM($V$21:$V98)," ")))</f>
        <v>#REF!</v>
      </c>
      <c r="Z99" s="81" t="e">
        <f>IF(AND(C99&lt;&gt;" ",A100&lt;&gt;" ",C100&lt;&gt;" "),SUM($X$21:$X99)-SUM($Z$20:$Z98),IF(AND(C99&lt;&gt;" ",A100=" ",C100=" "),SUM($X$21:$X99)-SUM($Z$20:$Z98),IF(AND(C99=" ",C100=" ",A100=" ",C98&lt;&gt;" "),SUM($X$21:$X98)," ")))</f>
        <v>#REF!</v>
      </c>
      <c r="AD99" s="18"/>
      <c r="AE99" s="11" t="e">
        <f t="shared" si="13"/>
        <v>#REF!</v>
      </c>
    </row>
    <row r="100" spans="1:31" ht="60" customHeight="1">
      <c r="A100" s="40" t="str">
        <f>IFERROR(IF(VLOOKUP($C99,#REF!,9,0)=VLOOKUP($C100,#REF!,9,0)," ",VLOOKUP($C100,#REF!,9,0))," ")</f>
        <v xml:space="preserve"> </v>
      </c>
      <c r="B100" s="59" t="e">
        <f>IF(C100=" "," ",IFERROR(VLOOKUP($C100,#REF!,9,0)," "))</f>
        <v>#REF!</v>
      </c>
      <c r="C100" s="41" t="e">
        <f>#REF!</f>
        <v>#REF!</v>
      </c>
      <c r="D100" s="41" t="str">
        <f>IFERROR(VLOOKUP($C100,#REF!,2,0)," ")</f>
        <v xml:space="preserve"> </v>
      </c>
      <c r="E100" s="42" t="str">
        <f>IFERROR(VLOOKUP($C100,#REF!,5+VLOOKUP($C100,#REF!,7,0),0)," ")</f>
        <v xml:space="preserve"> </v>
      </c>
      <c r="F100" s="15"/>
      <c r="G100" s="43" t="str">
        <f>IFERROR(VLOOKUP($C100,#REF!,14,0)," ")</f>
        <v xml:space="preserve"> </v>
      </c>
      <c r="H100" s="43" t="str">
        <f>IFERROR(VLOOKUP($C100,#REF!,15+VLOOKUP('Customer Name'!$B$3,'Customer Name'!$B$6:$H$99,7,0),0)," ")</f>
        <v xml:space="preserve"> </v>
      </c>
      <c r="I100" s="28" t="str">
        <f t="shared" si="10"/>
        <v xml:space="preserve"> </v>
      </c>
      <c r="J100" s="66">
        <f>IFERROR(SUMIFS(#REF!,#REF!,$AE100,#REF!,1),0)</f>
        <v>0</v>
      </c>
      <c r="K100" s="66">
        <f>IFERROR(SUMIFS(#REF!,#REF!,$AE100,#REF!,1),0)</f>
        <v>0</v>
      </c>
      <c r="L100" s="66">
        <f>IFERROR(SUMIFS(#REF!,#REF!,$AE100,#REF!,1),0)</f>
        <v>0</v>
      </c>
      <c r="M100" s="66">
        <f>IFERROR(SUMIFS(#REF!,#REF!,$AE100,#REF!,1),0)</f>
        <v>0</v>
      </c>
      <c r="N100" s="66">
        <f>IFERROR(SUMIFS(#REF!,#REF!,$AE100,#REF!,1),0)</f>
        <v>0</v>
      </c>
      <c r="O100" s="66">
        <f>IFERROR(SUMIFS(#REF!,#REF!,$AE100,#REF!,1),0)</f>
        <v>0</v>
      </c>
      <c r="P100" s="66">
        <f>IFERROR(SUMIFS(#REF!,#REF!,$AE100,#REF!,1),0)</f>
        <v>0</v>
      </c>
      <c r="Q100" s="66">
        <f>IFERROR(SUMIFS(#REF!,#REF!,$AE100,#REF!,1),0)</f>
        <v>0</v>
      </c>
      <c r="R100" s="66">
        <f>IFERROR(SUMIFS(#REF!,#REF!,$AE100,#REF!,1),0)</f>
        <v>0</v>
      </c>
      <c r="S100" s="66">
        <f>IFERROR(SUMIFS(#REF!,#REF!,$AE100,#REF!,1),0)</f>
        <v>0</v>
      </c>
      <c r="T100" s="66">
        <f>IFERROR(SUMIFS(#REF!,#REF!,$AE100,#REF!,1),0)</f>
        <v>0</v>
      </c>
      <c r="U100" s="66">
        <f>IFERROR(SUMIFS(#REF!,#REF!,$AE100,#REF!,1),0)</f>
        <v>0</v>
      </c>
      <c r="V100" s="67">
        <f t="shared" si="11"/>
        <v>0</v>
      </c>
      <c r="W100" s="78" t="str">
        <f>IFERROR(IF(VLOOKUP(#REF!,'Customer Name'!$B$6:$E$99,4,0)=1,VLOOKUP($C100,#REF!,HLOOKUP(#REF!,#REF!,2,0),0)," ")," ")</f>
        <v xml:space="preserve"> </v>
      </c>
      <c r="X100" s="79" t="e">
        <f t="shared" si="12"/>
        <v>#REF!</v>
      </c>
      <c r="Y100" s="80" t="e">
        <f>IF(AND(C100&lt;&gt;" ",A101&lt;&gt;" ",C101&lt;&gt;" "),SUM($V$21:$V100)-SUM($Y$20:$Y99),IF(AND(C100&lt;&gt;" ",A101=" ",C101=" "),SUM($V$21:$V100)-SUM($Y$20:$Y99),IF(AND(C100=" ",C101=" ",A101=" ",C99&lt;&gt;" "),SUM($V$21:$V99)," ")))</f>
        <v>#REF!</v>
      </c>
      <c r="Z100" s="81" t="e">
        <f>IF(AND(C100&lt;&gt;" ",A101&lt;&gt;" ",C101&lt;&gt;" "),SUM($X$21:$X100)-SUM($Z$20:$Z99),IF(AND(C100&lt;&gt;" ",A101=" ",C101=" "),SUM($X$21:$X100)-SUM($Z$20:$Z99),IF(AND(C100=" ",C101=" ",A101=" ",C99&lt;&gt;" "),SUM($X$21:$X99)," ")))</f>
        <v>#REF!</v>
      </c>
      <c r="AD100" s="18"/>
      <c r="AE100" s="11" t="e">
        <f t="shared" si="13"/>
        <v>#REF!</v>
      </c>
    </row>
    <row r="101" spans="1:31" ht="60" customHeight="1">
      <c r="A101" s="40" t="str">
        <f>IFERROR(IF(VLOOKUP($C100,#REF!,9,0)=VLOOKUP($C101,#REF!,9,0)," ",VLOOKUP($C101,#REF!,9,0))," ")</f>
        <v xml:space="preserve"> </v>
      </c>
      <c r="B101" s="59" t="e">
        <f>IF(C101=" "," ",IFERROR(VLOOKUP($C101,#REF!,9,0)," "))</f>
        <v>#REF!</v>
      </c>
      <c r="C101" s="41" t="e">
        <f>#REF!</f>
        <v>#REF!</v>
      </c>
      <c r="D101" s="41" t="str">
        <f>IFERROR(VLOOKUP($C101,#REF!,2,0)," ")</f>
        <v xml:space="preserve"> </v>
      </c>
      <c r="E101" s="42" t="str">
        <f>IFERROR(VLOOKUP($C101,#REF!,5+VLOOKUP($C101,#REF!,7,0),0)," ")</f>
        <v xml:space="preserve"> </v>
      </c>
      <c r="F101" s="15"/>
      <c r="G101" s="43" t="str">
        <f>IFERROR(VLOOKUP($C101,#REF!,14,0)," ")</f>
        <v xml:space="preserve"> </v>
      </c>
      <c r="H101" s="43" t="str">
        <f>IFERROR(VLOOKUP($C101,#REF!,15+VLOOKUP('Customer Name'!$B$3,'Customer Name'!$B$6:$H$99,7,0),0)," ")</f>
        <v xml:space="preserve"> </v>
      </c>
      <c r="I101" s="28" t="str">
        <f t="shared" si="10"/>
        <v xml:space="preserve"> </v>
      </c>
      <c r="J101" s="66">
        <f>IFERROR(SUMIFS(#REF!,#REF!,$AE101,#REF!,1),0)</f>
        <v>0</v>
      </c>
      <c r="K101" s="66">
        <f>IFERROR(SUMIFS(#REF!,#REF!,$AE101,#REF!,1),0)</f>
        <v>0</v>
      </c>
      <c r="L101" s="66">
        <f>IFERROR(SUMIFS(#REF!,#REF!,$AE101,#REF!,1),0)</f>
        <v>0</v>
      </c>
      <c r="M101" s="66">
        <f>IFERROR(SUMIFS(#REF!,#REF!,$AE101,#REF!,1),0)</f>
        <v>0</v>
      </c>
      <c r="N101" s="66">
        <f>IFERROR(SUMIFS(#REF!,#REF!,$AE101,#REF!,1),0)</f>
        <v>0</v>
      </c>
      <c r="O101" s="66">
        <f>IFERROR(SUMIFS(#REF!,#REF!,$AE101,#REF!,1),0)</f>
        <v>0</v>
      </c>
      <c r="P101" s="66">
        <f>IFERROR(SUMIFS(#REF!,#REF!,$AE101,#REF!,1),0)</f>
        <v>0</v>
      </c>
      <c r="Q101" s="66">
        <f>IFERROR(SUMIFS(#REF!,#REF!,$AE101,#REF!,1),0)</f>
        <v>0</v>
      </c>
      <c r="R101" s="66">
        <f>IFERROR(SUMIFS(#REF!,#REF!,$AE101,#REF!,1),0)</f>
        <v>0</v>
      </c>
      <c r="S101" s="66">
        <f>IFERROR(SUMIFS(#REF!,#REF!,$AE101,#REF!,1),0)</f>
        <v>0</v>
      </c>
      <c r="T101" s="66">
        <f>IFERROR(SUMIFS(#REF!,#REF!,$AE101,#REF!,1),0)</f>
        <v>0</v>
      </c>
      <c r="U101" s="66">
        <f>IFERROR(SUMIFS(#REF!,#REF!,$AE101,#REF!,1),0)</f>
        <v>0</v>
      </c>
      <c r="V101" s="67">
        <f t="shared" si="11"/>
        <v>0</v>
      </c>
      <c r="W101" s="78" t="str">
        <f>IFERROR(IF(VLOOKUP(#REF!,'Customer Name'!$B$6:$E$99,4,0)=1,VLOOKUP($C101,#REF!,HLOOKUP(#REF!,#REF!,2,0),0)," ")," ")</f>
        <v xml:space="preserve"> </v>
      </c>
      <c r="X101" s="79" t="e">
        <f t="shared" si="12"/>
        <v>#REF!</v>
      </c>
      <c r="Y101" s="80" t="e">
        <f>IF(AND(C101&lt;&gt;" ",A102&lt;&gt;" ",C102&lt;&gt;" "),SUM($V$21:$V101)-SUM($Y$20:$Y100),IF(AND(C101&lt;&gt;" ",A102=" ",C102=" "),SUM($V$21:$V101)-SUM($Y$20:$Y100),IF(AND(C101=" ",C102=" ",A102=" ",C100&lt;&gt;" "),SUM($V$21:$V100)," ")))</f>
        <v>#REF!</v>
      </c>
      <c r="Z101" s="81" t="e">
        <f>IF(AND(C101&lt;&gt;" ",A102&lt;&gt;" ",C102&lt;&gt;" "),SUM($X$21:$X101)-SUM($Z$20:$Z100),IF(AND(C101&lt;&gt;" ",A102=" ",C102=" "),SUM($X$21:$X101)-SUM($Z$20:$Z100),IF(AND(C101=" ",C102=" ",A102=" ",C100&lt;&gt;" "),SUM($X$21:$X100)," ")))</f>
        <v>#REF!</v>
      </c>
      <c r="AD101" s="18"/>
      <c r="AE101" s="11" t="e">
        <f t="shared" si="13"/>
        <v>#REF!</v>
      </c>
    </row>
    <row r="102" spans="1:31" ht="60" customHeight="1">
      <c r="A102" s="40" t="str">
        <f>IFERROR(IF(VLOOKUP($C101,#REF!,9,0)=VLOOKUP($C102,#REF!,9,0)," ",VLOOKUP($C102,#REF!,9,0))," ")</f>
        <v xml:space="preserve"> </v>
      </c>
      <c r="B102" s="59" t="e">
        <f>IF(C102=" "," ",IFERROR(VLOOKUP($C102,#REF!,9,0)," "))</f>
        <v>#REF!</v>
      </c>
      <c r="C102" s="41" t="e">
        <f>#REF!</f>
        <v>#REF!</v>
      </c>
      <c r="D102" s="41" t="str">
        <f>IFERROR(VLOOKUP($C102,#REF!,2,0)," ")</f>
        <v xml:space="preserve"> </v>
      </c>
      <c r="E102" s="42" t="str">
        <f>IFERROR(VLOOKUP($C102,#REF!,5+VLOOKUP($C102,#REF!,7,0),0)," ")</f>
        <v xml:space="preserve"> </v>
      </c>
      <c r="F102" s="15"/>
      <c r="G102" s="43" t="str">
        <f>IFERROR(VLOOKUP($C102,#REF!,14,0)," ")</f>
        <v xml:space="preserve"> </v>
      </c>
      <c r="H102" s="43" t="str">
        <f>IFERROR(VLOOKUP($C102,#REF!,15+VLOOKUP('Customer Name'!$B$3,'Customer Name'!$B$6:$H$99,7,0),0)," ")</f>
        <v xml:space="preserve"> </v>
      </c>
      <c r="I102" s="28" t="str">
        <f t="shared" si="10"/>
        <v xml:space="preserve"> </v>
      </c>
      <c r="J102" s="66">
        <f>IFERROR(SUMIFS(#REF!,#REF!,$AE102,#REF!,1),0)</f>
        <v>0</v>
      </c>
      <c r="K102" s="66">
        <f>IFERROR(SUMIFS(#REF!,#REF!,$AE102,#REF!,1),0)</f>
        <v>0</v>
      </c>
      <c r="L102" s="66">
        <f>IFERROR(SUMIFS(#REF!,#REF!,$AE102,#REF!,1),0)</f>
        <v>0</v>
      </c>
      <c r="M102" s="66">
        <f>IFERROR(SUMIFS(#REF!,#REF!,$AE102,#REF!,1),0)</f>
        <v>0</v>
      </c>
      <c r="N102" s="66">
        <f>IFERROR(SUMIFS(#REF!,#REF!,$AE102,#REF!,1),0)</f>
        <v>0</v>
      </c>
      <c r="O102" s="66">
        <f>IFERROR(SUMIFS(#REF!,#REF!,$AE102,#REF!,1),0)</f>
        <v>0</v>
      </c>
      <c r="P102" s="66">
        <f>IFERROR(SUMIFS(#REF!,#REF!,$AE102,#REF!,1),0)</f>
        <v>0</v>
      </c>
      <c r="Q102" s="66">
        <f>IFERROR(SUMIFS(#REF!,#REF!,$AE102,#REF!,1),0)</f>
        <v>0</v>
      </c>
      <c r="R102" s="66">
        <f>IFERROR(SUMIFS(#REF!,#REF!,$AE102,#REF!,1),0)</f>
        <v>0</v>
      </c>
      <c r="S102" s="66">
        <f>IFERROR(SUMIFS(#REF!,#REF!,$AE102,#REF!,1),0)</f>
        <v>0</v>
      </c>
      <c r="T102" s="66">
        <f>IFERROR(SUMIFS(#REF!,#REF!,$AE102,#REF!,1),0)</f>
        <v>0</v>
      </c>
      <c r="U102" s="66">
        <f>IFERROR(SUMIFS(#REF!,#REF!,$AE102,#REF!,1),0)</f>
        <v>0</v>
      </c>
      <c r="V102" s="67">
        <f t="shared" si="11"/>
        <v>0</v>
      </c>
      <c r="W102" s="78" t="str">
        <f>IFERROR(IF(VLOOKUP(#REF!,'Customer Name'!$B$6:$E$99,4,0)=1,VLOOKUP($C102,#REF!,HLOOKUP(#REF!,#REF!,2,0),0)," ")," ")</f>
        <v xml:space="preserve"> </v>
      </c>
      <c r="X102" s="79" t="e">
        <f t="shared" si="12"/>
        <v>#REF!</v>
      </c>
      <c r="Y102" s="80" t="e">
        <f>IF(AND(C102&lt;&gt;" ",A103&lt;&gt;" ",C103&lt;&gt;" "),SUM($V$21:$V102)-SUM($Y$20:$Y101),IF(AND(C102&lt;&gt;" ",A103=" ",C103=" "),SUM($V$21:$V102)-SUM($Y$20:$Y101),IF(AND(C102=" ",C103=" ",A103=" ",C101&lt;&gt;" "),SUM($V$21:$V101)," ")))</f>
        <v>#REF!</v>
      </c>
      <c r="Z102" s="81" t="e">
        <f>IF(AND(C102&lt;&gt;" ",A103&lt;&gt;" ",C103&lt;&gt;" "),SUM($X$21:$X102)-SUM($Z$20:$Z101),IF(AND(C102&lt;&gt;" ",A103=" ",C103=" "),SUM($X$21:$X102)-SUM($Z$20:$Z101),IF(AND(C102=" ",C103=" ",A103=" ",C101&lt;&gt;" "),SUM($X$21:$X101)," ")))</f>
        <v>#REF!</v>
      </c>
      <c r="AD102" s="18"/>
      <c r="AE102" s="11" t="e">
        <f t="shared" si="13"/>
        <v>#REF!</v>
      </c>
    </row>
    <row r="103" spans="1:31" ht="60" customHeight="1">
      <c r="A103" s="40" t="str">
        <f>IFERROR(IF(VLOOKUP($C102,#REF!,9,0)=VLOOKUP($C103,#REF!,9,0)," ",VLOOKUP($C103,#REF!,9,0))," ")</f>
        <v xml:space="preserve"> </v>
      </c>
      <c r="B103" s="59" t="e">
        <f>IF(C103=" "," ",IFERROR(VLOOKUP($C103,#REF!,9,0)," "))</f>
        <v>#REF!</v>
      </c>
      <c r="C103" s="41" t="e">
        <f>#REF!</f>
        <v>#REF!</v>
      </c>
      <c r="D103" s="41" t="str">
        <f>IFERROR(VLOOKUP($C103,#REF!,2,0)," ")</f>
        <v xml:space="preserve"> </v>
      </c>
      <c r="E103" s="42" t="str">
        <f>IFERROR(VLOOKUP($C103,#REF!,5+VLOOKUP($C103,#REF!,7,0),0)," ")</f>
        <v xml:space="preserve"> </v>
      </c>
      <c r="F103" s="15"/>
      <c r="G103" s="43" t="str">
        <f>IFERROR(VLOOKUP($C103,#REF!,14,0)," ")</f>
        <v xml:space="preserve"> </v>
      </c>
      <c r="H103" s="43" t="str">
        <f>IFERROR(VLOOKUP($C103,#REF!,15+VLOOKUP('Customer Name'!$B$3,'Customer Name'!$B$6:$H$99,7,0),0)," ")</f>
        <v xml:space="preserve"> </v>
      </c>
      <c r="I103" s="28" t="str">
        <f t="shared" si="10"/>
        <v xml:space="preserve"> </v>
      </c>
      <c r="J103" s="66">
        <f>IFERROR(SUMIFS(#REF!,#REF!,$AE103,#REF!,1),0)</f>
        <v>0</v>
      </c>
      <c r="K103" s="66">
        <f>IFERROR(SUMIFS(#REF!,#REF!,$AE103,#REF!,1),0)</f>
        <v>0</v>
      </c>
      <c r="L103" s="66">
        <f>IFERROR(SUMIFS(#REF!,#REF!,$AE103,#REF!,1),0)</f>
        <v>0</v>
      </c>
      <c r="M103" s="66">
        <f>IFERROR(SUMIFS(#REF!,#REF!,$AE103,#REF!,1),0)</f>
        <v>0</v>
      </c>
      <c r="N103" s="66">
        <f>IFERROR(SUMIFS(#REF!,#REF!,$AE103,#REF!,1),0)</f>
        <v>0</v>
      </c>
      <c r="O103" s="66">
        <f>IFERROR(SUMIFS(#REF!,#REF!,$AE103,#REF!,1),0)</f>
        <v>0</v>
      </c>
      <c r="P103" s="66">
        <f>IFERROR(SUMIFS(#REF!,#REF!,$AE103,#REF!,1),0)</f>
        <v>0</v>
      </c>
      <c r="Q103" s="66">
        <f>IFERROR(SUMIFS(#REF!,#REF!,$AE103,#REF!,1),0)</f>
        <v>0</v>
      </c>
      <c r="R103" s="66">
        <f>IFERROR(SUMIFS(#REF!,#REF!,$AE103,#REF!,1),0)</f>
        <v>0</v>
      </c>
      <c r="S103" s="66">
        <f>IFERROR(SUMIFS(#REF!,#REF!,$AE103,#REF!,1),0)</f>
        <v>0</v>
      </c>
      <c r="T103" s="66">
        <f>IFERROR(SUMIFS(#REF!,#REF!,$AE103,#REF!,1),0)</f>
        <v>0</v>
      </c>
      <c r="U103" s="66">
        <f>IFERROR(SUMIFS(#REF!,#REF!,$AE103,#REF!,1),0)</f>
        <v>0</v>
      </c>
      <c r="V103" s="67">
        <f t="shared" si="11"/>
        <v>0</v>
      </c>
      <c r="W103" s="78" t="str">
        <f>IFERROR(IF(VLOOKUP(#REF!,'Customer Name'!$B$6:$E$99,4,0)=1,VLOOKUP($C103,#REF!,HLOOKUP(#REF!,#REF!,2,0),0)," ")," ")</f>
        <v xml:space="preserve"> </v>
      </c>
      <c r="X103" s="79" t="e">
        <f t="shared" si="12"/>
        <v>#REF!</v>
      </c>
      <c r="Y103" s="80" t="e">
        <f>IF(AND(C103&lt;&gt;" ",A104&lt;&gt;" ",C104&lt;&gt;" "),SUM($V$21:$V103)-SUM($Y$20:$Y102),IF(AND(C103&lt;&gt;" ",A104=" ",C104=" "),SUM($V$21:$V103)-SUM($Y$20:$Y102),IF(AND(C103=" ",C104=" ",A104=" ",C102&lt;&gt;" "),SUM($V$21:$V102)," ")))</f>
        <v>#REF!</v>
      </c>
      <c r="Z103" s="81" t="e">
        <f>IF(AND(C103&lt;&gt;" ",A104&lt;&gt;" ",C104&lt;&gt;" "),SUM($X$21:$X103)-SUM($Z$20:$Z102),IF(AND(C103&lt;&gt;" ",A104=" ",C104=" "),SUM($X$21:$X103)-SUM($Z$20:$Z102),IF(AND(C103=" ",C104=" ",A104=" ",C102&lt;&gt;" "),SUM($X$21:$X102)," ")))</f>
        <v>#REF!</v>
      </c>
      <c r="AD103" s="18"/>
      <c r="AE103" s="11" t="e">
        <f t="shared" si="13"/>
        <v>#REF!</v>
      </c>
    </row>
    <row r="104" spans="1:31" ht="60" customHeight="1">
      <c r="A104" s="40" t="str">
        <f>IFERROR(IF(VLOOKUP($C103,#REF!,9,0)=VLOOKUP($C104,#REF!,9,0)," ",VLOOKUP($C104,#REF!,9,0))," ")</f>
        <v xml:space="preserve"> </v>
      </c>
      <c r="B104" s="59" t="e">
        <f>IF(C104=" "," ",IFERROR(VLOOKUP($C104,#REF!,9,0)," "))</f>
        <v>#REF!</v>
      </c>
      <c r="C104" s="41" t="e">
        <f>#REF!</f>
        <v>#REF!</v>
      </c>
      <c r="D104" s="41" t="str">
        <f>IFERROR(VLOOKUP($C104,#REF!,2,0)," ")</f>
        <v xml:space="preserve"> </v>
      </c>
      <c r="E104" s="42" t="str">
        <f>IFERROR(VLOOKUP($C104,#REF!,5+VLOOKUP($C104,#REF!,7,0),0)," ")</f>
        <v xml:space="preserve"> </v>
      </c>
      <c r="F104" s="15"/>
      <c r="G104" s="43" t="str">
        <f>IFERROR(VLOOKUP($C104,#REF!,14,0)," ")</f>
        <v xml:space="preserve"> </v>
      </c>
      <c r="H104" s="43" t="str">
        <f>IFERROR(VLOOKUP($C104,#REF!,15+VLOOKUP('Customer Name'!$B$3,'Customer Name'!$B$6:$H$99,7,0),0)," ")</f>
        <v xml:space="preserve"> </v>
      </c>
      <c r="I104" s="28" t="str">
        <f t="shared" si="10"/>
        <v xml:space="preserve"> </v>
      </c>
      <c r="J104" s="66">
        <f>IFERROR(SUMIFS(#REF!,#REF!,$AE104,#REF!,1),0)</f>
        <v>0</v>
      </c>
      <c r="K104" s="66">
        <f>IFERROR(SUMIFS(#REF!,#REF!,$AE104,#REF!,1),0)</f>
        <v>0</v>
      </c>
      <c r="L104" s="66">
        <f>IFERROR(SUMIFS(#REF!,#REF!,$AE104,#REF!,1),0)</f>
        <v>0</v>
      </c>
      <c r="M104" s="66">
        <f>IFERROR(SUMIFS(#REF!,#REF!,$AE104,#REF!,1),0)</f>
        <v>0</v>
      </c>
      <c r="N104" s="66">
        <f>IFERROR(SUMIFS(#REF!,#REF!,$AE104,#REF!,1),0)</f>
        <v>0</v>
      </c>
      <c r="O104" s="66">
        <f>IFERROR(SUMIFS(#REF!,#REF!,$AE104,#REF!,1),0)</f>
        <v>0</v>
      </c>
      <c r="P104" s="66">
        <f>IFERROR(SUMIFS(#REF!,#REF!,$AE104,#REF!,1),0)</f>
        <v>0</v>
      </c>
      <c r="Q104" s="66">
        <f>IFERROR(SUMIFS(#REF!,#REF!,$AE104,#REF!,1),0)</f>
        <v>0</v>
      </c>
      <c r="R104" s="66">
        <f>IFERROR(SUMIFS(#REF!,#REF!,$AE104,#REF!,1),0)</f>
        <v>0</v>
      </c>
      <c r="S104" s="66">
        <f>IFERROR(SUMIFS(#REF!,#REF!,$AE104,#REF!,1),0)</f>
        <v>0</v>
      </c>
      <c r="T104" s="66">
        <f>IFERROR(SUMIFS(#REF!,#REF!,$AE104,#REF!,1),0)</f>
        <v>0</v>
      </c>
      <c r="U104" s="66">
        <f>IFERROR(SUMIFS(#REF!,#REF!,$AE104,#REF!,1),0)</f>
        <v>0</v>
      </c>
      <c r="V104" s="67">
        <f t="shared" si="11"/>
        <v>0</v>
      </c>
      <c r="W104" s="78" t="str">
        <f>IFERROR(IF(VLOOKUP(#REF!,'Customer Name'!$B$6:$E$99,4,0)=1,VLOOKUP($C104,#REF!,HLOOKUP(#REF!,#REF!,2,0),0)," ")," ")</f>
        <v xml:space="preserve"> </v>
      </c>
      <c r="X104" s="79" t="e">
        <f t="shared" si="12"/>
        <v>#REF!</v>
      </c>
      <c r="Y104" s="80" t="e">
        <f>IF(AND(C104&lt;&gt;" ",A105&lt;&gt;" ",C105&lt;&gt;" "),SUM($V$21:$V104)-SUM($Y$20:$Y103),IF(AND(C104&lt;&gt;" ",A105=" ",C105=" "),SUM($V$21:$V104)-SUM($Y$20:$Y103),IF(AND(C104=" ",C105=" ",A105=" ",C103&lt;&gt;" "),SUM($V$21:$V103)," ")))</f>
        <v>#REF!</v>
      </c>
      <c r="Z104" s="81" t="e">
        <f>IF(AND(C104&lt;&gt;" ",A105&lt;&gt;" ",C105&lt;&gt;" "),SUM($X$21:$X104)-SUM($Z$20:$Z103),IF(AND(C104&lt;&gt;" ",A105=" ",C105=" "),SUM($X$21:$X104)-SUM($Z$20:$Z103),IF(AND(C104=" ",C105=" ",A105=" ",C103&lt;&gt;" "),SUM($X$21:$X103)," ")))</f>
        <v>#REF!</v>
      </c>
      <c r="AD104" s="18"/>
      <c r="AE104" s="11" t="e">
        <f t="shared" si="13"/>
        <v>#REF!</v>
      </c>
    </row>
    <row r="105" spans="1:31" ht="60" customHeight="1">
      <c r="A105" s="40" t="str">
        <f>IFERROR(IF(VLOOKUP($C104,#REF!,9,0)=VLOOKUP($C105,#REF!,9,0)," ",VLOOKUP($C105,#REF!,9,0))," ")</f>
        <v xml:space="preserve"> </v>
      </c>
      <c r="B105" s="59" t="e">
        <f>IF(C105=" "," ",IFERROR(VLOOKUP($C105,#REF!,9,0)," "))</f>
        <v>#REF!</v>
      </c>
      <c r="C105" s="41" t="e">
        <f>#REF!</f>
        <v>#REF!</v>
      </c>
      <c r="D105" s="41" t="str">
        <f>IFERROR(VLOOKUP($C105,#REF!,2,0)," ")</f>
        <v xml:space="preserve"> </v>
      </c>
      <c r="E105" s="42" t="str">
        <f>IFERROR(VLOOKUP($C105,#REF!,5+VLOOKUP($C105,#REF!,7,0),0)," ")</f>
        <v xml:space="preserve"> </v>
      </c>
      <c r="F105" s="15"/>
      <c r="G105" s="43" t="str">
        <f>IFERROR(VLOOKUP($C105,#REF!,14,0)," ")</f>
        <v xml:space="preserve"> </v>
      </c>
      <c r="H105" s="43" t="str">
        <f>IFERROR(VLOOKUP($C105,#REF!,15+VLOOKUP('Customer Name'!$B$3,'Customer Name'!$B$6:$H$99,7,0),0)," ")</f>
        <v xml:space="preserve"> </v>
      </c>
      <c r="I105" s="28" t="str">
        <f t="shared" si="10"/>
        <v xml:space="preserve"> </v>
      </c>
      <c r="J105" s="66">
        <f>IFERROR(SUMIFS(#REF!,#REF!,$AE105,#REF!,1),0)</f>
        <v>0</v>
      </c>
      <c r="K105" s="66">
        <f>IFERROR(SUMIFS(#REF!,#REF!,$AE105,#REF!,1),0)</f>
        <v>0</v>
      </c>
      <c r="L105" s="66">
        <f>IFERROR(SUMIFS(#REF!,#REF!,$AE105,#REF!,1),0)</f>
        <v>0</v>
      </c>
      <c r="M105" s="66">
        <f>IFERROR(SUMIFS(#REF!,#REF!,$AE105,#REF!,1),0)</f>
        <v>0</v>
      </c>
      <c r="N105" s="66">
        <f>IFERROR(SUMIFS(#REF!,#REF!,$AE105,#REF!,1),0)</f>
        <v>0</v>
      </c>
      <c r="O105" s="66">
        <f>IFERROR(SUMIFS(#REF!,#REF!,$AE105,#REF!,1),0)</f>
        <v>0</v>
      </c>
      <c r="P105" s="66">
        <f>IFERROR(SUMIFS(#REF!,#REF!,$AE105,#REF!,1),0)</f>
        <v>0</v>
      </c>
      <c r="Q105" s="66">
        <f>IFERROR(SUMIFS(#REF!,#REF!,$AE105,#REF!,1),0)</f>
        <v>0</v>
      </c>
      <c r="R105" s="66">
        <f>IFERROR(SUMIFS(#REF!,#REF!,$AE105,#REF!,1),0)</f>
        <v>0</v>
      </c>
      <c r="S105" s="66">
        <f>IFERROR(SUMIFS(#REF!,#REF!,$AE105,#REF!,1),0)</f>
        <v>0</v>
      </c>
      <c r="T105" s="66">
        <f>IFERROR(SUMIFS(#REF!,#REF!,$AE105,#REF!,1),0)</f>
        <v>0</v>
      </c>
      <c r="U105" s="66">
        <f>IFERROR(SUMIFS(#REF!,#REF!,$AE105,#REF!,1),0)</f>
        <v>0</v>
      </c>
      <c r="V105" s="67">
        <f t="shared" si="11"/>
        <v>0</v>
      </c>
      <c r="W105" s="78" t="str">
        <f>IFERROR(IF(VLOOKUP(#REF!,'Customer Name'!$B$6:$E$99,4,0)=1,VLOOKUP($C105,#REF!,HLOOKUP(#REF!,#REF!,2,0),0)," ")," ")</f>
        <v xml:space="preserve"> </v>
      </c>
      <c r="X105" s="79" t="e">
        <f t="shared" si="12"/>
        <v>#REF!</v>
      </c>
      <c r="Y105" s="80" t="e">
        <f>IF(AND(C105&lt;&gt;" ",A106&lt;&gt;" ",C106&lt;&gt;" "),SUM($V$21:$V105)-SUM($Y$20:$Y104),IF(AND(C105&lt;&gt;" ",A106=" ",C106=" "),SUM($V$21:$V105)-SUM($Y$20:$Y104),IF(AND(C105=" ",C106=" ",A106=" ",C104&lt;&gt;" "),SUM($V$21:$V104)," ")))</f>
        <v>#REF!</v>
      </c>
      <c r="Z105" s="81" t="e">
        <f>IF(AND(C105&lt;&gt;" ",A106&lt;&gt;" ",C106&lt;&gt;" "),SUM($X$21:$X105)-SUM($Z$20:$Z104),IF(AND(C105&lt;&gt;" ",A106=" ",C106=" "),SUM($X$21:$X105)-SUM($Z$20:$Z104),IF(AND(C105=" ",C106=" ",A106=" ",C104&lt;&gt;" "),SUM($X$21:$X104)," ")))</f>
        <v>#REF!</v>
      </c>
      <c r="AD105" s="18"/>
      <c r="AE105" s="11" t="e">
        <f t="shared" si="13"/>
        <v>#REF!</v>
      </c>
    </row>
    <row r="106" spans="1:31" ht="60" customHeight="1">
      <c r="A106" s="40" t="str">
        <f>IFERROR(IF(VLOOKUP($C105,#REF!,9,0)=VLOOKUP($C106,#REF!,9,0)," ",VLOOKUP($C106,#REF!,9,0))," ")</f>
        <v xml:space="preserve"> </v>
      </c>
      <c r="B106" s="59" t="e">
        <f>IF(C106=" "," ",IFERROR(VLOOKUP($C106,#REF!,9,0)," "))</f>
        <v>#REF!</v>
      </c>
      <c r="C106" s="41" t="e">
        <f>#REF!</f>
        <v>#REF!</v>
      </c>
      <c r="D106" s="41" t="str">
        <f>IFERROR(VLOOKUP($C106,#REF!,2,0)," ")</f>
        <v xml:space="preserve"> </v>
      </c>
      <c r="E106" s="42" t="str">
        <f>IFERROR(VLOOKUP($C106,#REF!,5+VLOOKUP($C106,#REF!,7,0),0)," ")</f>
        <v xml:space="preserve"> </v>
      </c>
      <c r="F106" s="15"/>
      <c r="G106" s="43" t="str">
        <f>IFERROR(VLOOKUP($C106,#REF!,14,0)," ")</f>
        <v xml:space="preserve"> </v>
      </c>
      <c r="H106" s="43" t="str">
        <f>IFERROR(VLOOKUP($C106,#REF!,15+VLOOKUP('Customer Name'!$B$3,'Customer Name'!$B$6:$H$99,7,0),0)," ")</f>
        <v xml:space="preserve"> </v>
      </c>
      <c r="I106" s="28" t="str">
        <f t="shared" si="10"/>
        <v xml:space="preserve"> </v>
      </c>
      <c r="J106" s="66">
        <f>IFERROR(SUMIFS(#REF!,#REF!,$AE106,#REF!,1),0)</f>
        <v>0</v>
      </c>
      <c r="K106" s="66">
        <f>IFERROR(SUMIFS(#REF!,#REF!,$AE106,#REF!,1),0)</f>
        <v>0</v>
      </c>
      <c r="L106" s="66">
        <f>IFERROR(SUMIFS(#REF!,#REF!,$AE106,#REF!,1),0)</f>
        <v>0</v>
      </c>
      <c r="M106" s="66">
        <f>IFERROR(SUMIFS(#REF!,#REF!,$AE106,#REF!,1),0)</f>
        <v>0</v>
      </c>
      <c r="N106" s="66">
        <f>IFERROR(SUMIFS(#REF!,#REF!,$AE106,#REF!,1),0)</f>
        <v>0</v>
      </c>
      <c r="O106" s="66">
        <f>IFERROR(SUMIFS(#REF!,#REF!,$AE106,#REF!,1),0)</f>
        <v>0</v>
      </c>
      <c r="P106" s="66">
        <f>IFERROR(SUMIFS(#REF!,#REF!,$AE106,#REF!,1),0)</f>
        <v>0</v>
      </c>
      <c r="Q106" s="66">
        <f>IFERROR(SUMIFS(#REF!,#REF!,$AE106,#REF!,1),0)</f>
        <v>0</v>
      </c>
      <c r="R106" s="66">
        <f>IFERROR(SUMIFS(#REF!,#REF!,$AE106,#REF!,1),0)</f>
        <v>0</v>
      </c>
      <c r="S106" s="66">
        <f>IFERROR(SUMIFS(#REF!,#REF!,$AE106,#REF!,1),0)</f>
        <v>0</v>
      </c>
      <c r="T106" s="66">
        <f>IFERROR(SUMIFS(#REF!,#REF!,$AE106,#REF!,1),0)</f>
        <v>0</v>
      </c>
      <c r="U106" s="66">
        <f>IFERROR(SUMIFS(#REF!,#REF!,$AE106,#REF!,1),0)</f>
        <v>0</v>
      </c>
      <c r="V106" s="67">
        <f t="shared" si="11"/>
        <v>0</v>
      </c>
      <c r="W106" s="78" t="str">
        <f>IFERROR(IF(VLOOKUP(#REF!,'Customer Name'!$B$6:$E$99,4,0)=1,VLOOKUP($C106,#REF!,HLOOKUP(#REF!,#REF!,2,0),0)," ")," ")</f>
        <v xml:space="preserve"> </v>
      </c>
      <c r="X106" s="79" t="e">
        <f t="shared" si="12"/>
        <v>#REF!</v>
      </c>
      <c r="Y106" s="80" t="e">
        <f>IF(AND(C106&lt;&gt;" ",A107&lt;&gt;" ",C107&lt;&gt;" "),SUM($V$21:$V106)-SUM($Y$20:$Y105),IF(AND(C106&lt;&gt;" ",A107=" ",C107=" "),SUM($V$21:$V106)-SUM($Y$20:$Y105),IF(AND(C106=" ",C107=" ",A107=" ",C105&lt;&gt;" "),SUM($V$21:$V105)," ")))</f>
        <v>#REF!</v>
      </c>
      <c r="Z106" s="81" t="e">
        <f>IF(AND(C106&lt;&gt;" ",A107&lt;&gt;" ",C107&lt;&gt;" "),SUM($X$21:$X106)-SUM($Z$20:$Z105),IF(AND(C106&lt;&gt;" ",A107=" ",C107=" "),SUM($X$21:$X106)-SUM($Z$20:$Z105),IF(AND(C106=" ",C107=" ",A107=" ",C105&lt;&gt;" "),SUM($X$21:$X105)," ")))</f>
        <v>#REF!</v>
      </c>
      <c r="AD106" s="18"/>
      <c r="AE106" s="11" t="e">
        <f t="shared" si="13"/>
        <v>#REF!</v>
      </c>
    </row>
    <row r="107" spans="1:31" ht="60" customHeight="1">
      <c r="A107" s="40" t="str">
        <f>IFERROR(IF(VLOOKUP($C106,#REF!,9,0)=VLOOKUP($C107,#REF!,9,0)," ",VLOOKUP($C107,#REF!,9,0))," ")</f>
        <v xml:space="preserve"> </v>
      </c>
      <c r="B107" s="59" t="e">
        <f>IF(C107=" "," ",IFERROR(VLOOKUP($C107,#REF!,9,0)," "))</f>
        <v>#REF!</v>
      </c>
      <c r="C107" s="41" t="e">
        <f>#REF!</f>
        <v>#REF!</v>
      </c>
      <c r="D107" s="41" t="str">
        <f>IFERROR(VLOOKUP($C107,#REF!,2,0)," ")</f>
        <v xml:space="preserve"> </v>
      </c>
      <c r="E107" s="42" t="str">
        <f>IFERROR(VLOOKUP($C107,#REF!,5+VLOOKUP($C107,#REF!,7,0),0)," ")</f>
        <v xml:space="preserve"> </v>
      </c>
      <c r="F107" s="15"/>
      <c r="G107" s="43" t="str">
        <f>IFERROR(VLOOKUP($C107,#REF!,14,0)," ")</f>
        <v xml:space="preserve"> </v>
      </c>
      <c r="H107" s="43" t="str">
        <f>IFERROR(VLOOKUP($C107,#REF!,15+VLOOKUP('Customer Name'!$B$3,'Customer Name'!$B$6:$H$99,7,0),0)," ")</f>
        <v xml:space="preserve"> </v>
      </c>
      <c r="I107" s="28" t="str">
        <f t="shared" si="10"/>
        <v xml:space="preserve"> </v>
      </c>
      <c r="J107" s="66">
        <f>IFERROR(SUMIFS(#REF!,#REF!,$AE107,#REF!,1),0)</f>
        <v>0</v>
      </c>
      <c r="K107" s="66">
        <f>IFERROR(SUMIFS(#REF!,#REF!,$AE107,#REF!,1),0)</f>
        <v>0</v>
      </c>
      <c r="L107" s="66">
        <f>IFERROR(SUMIFS(#REF!,#REF!,$AE107,#REF!,1),0)</f>
        <v>0</v>
      </c>
      <c r="M107" s="66">
        <f>IFERROR(SUMIFS(#REF!,#REF!,$AE107,#REF!,1),0)</f>
        <v>0</v>
      </c>
      <c r="N107" s="66">
        <f>IFERROR(SUMIFS(#REF!,#REF!,$AE107,#REF!,1),0)</f>
        <v>0</v>
      </c>
      <c r="O107" s="66">
        <f>IFERROR(SUMIFS(#REF!,#REF!,$AE107,#REF!,1),0)</f>
        <v>0</v>
      </c>
      <c r="P107" s="66">
        <f>IFERROR(SUMIFS(#REF!,#REF!,$AE107,#REF!,1),0)</f>
        <v>0</v>
      </c>
      <c r="Q107" s="66">
        <f>IFERROR(SUMIFS(#REF!,#REF!,$AE107,#REF!,1),0)</f>
        <v>0</v>
      </c>
      <c r="R107" s="66">
        <f>IFERROR(SUMIFS(#REF!,#REF!,$AE107,#REF!,1),0)</f>
        <v>0</v>
      </c>
      <c r="S107" s="66">
        <f>IFERROR(SUMIFS(#REF!,#REF!,$AE107,#REF!,1),0)</f>
        <v>0</v>
      </c>
      <c r="T107" s="66">
        <f>IFERROR(SUMIFS(#REF!,#REF!,$AE107,#REF!,1),0)</f>
        <v>0</v>
      </c>
      <c r="U107" s="66">
        <f>IFERROR(SUMIFS(#REF!,#REF!,$AE107,#REF!,1),0)</f>
        <v>0</v>
      </c>
      <c r="V107" s="67">
        <f t="shared" si="11"/>
        <v>0</v>
      </c>
      <c r="W107" s="78" t="str">
        <f>IFERROR(IF(VLOOKUP(#REF!,'Customer Name'!$B$6:$E$99,4,0)=1,VLOOKUP($C107,#REF!,HLOOKUP(#REF!,#REF!,2,0),0)," ")," ")</f>
        <v xml:space="preserve"> </v>
      </c>
      <c r="X107" s="79" t="e">
        <f t="shared" si="12"/>
        <v>#REF!</v>
      </c>
      <c r="Y107" s="80" t="e">
        <f>IF(AND(C107&lt;&gt;" ",A108&lt;&gt;" ",C108&lt;&gt;" "),SUM($V$21:$V107)-SUM($Y$20:$Y106),IF(AND(C107&lt;&gt;" ",A108=" ",C108=" "),SUM($V$21:$V107)-SUM($Y$20:$Y106),IF(AND(C107=" ",C108=" ",A108=" ",C106&lt;&gt;" "),SUM($V$21:$V106)," ")))</f>
        <v>#REF!</v>
      </c>
      <c r="Z107" s="81" t="e">
        <f>IF(AND(C107&lt;&gt;" ",A108&lt;&gt;" ",C108&lt;&gt;" "),SUM($X$21:$X107)-SUM($Z$20:$Z106),IF(AND(C107&lt;&gt;" ",A108=" ",C108=" "),SUM($X$21:$X107)-SUM($Z$20:$Z106),IF(AND(C107=" ",C108=" ",A108=" ",C106&lt;&gt;" "),SUM($X$21:$X106)," ")))</f>
        <v>#REF!</v>
      </c>
      <c r="AD107" s="18"/>
      <c r="AE107" s="11" t="e">
        <f t="shared" si="13"/>
        <v>#REF!</v>
      </c>
    </row>
    <row r="108" spans="1:31" ht="60" customHeight="1">
      <c r="A108" s="40" t="str">
        <f>IFERROR(IF(VLOOKUP($C107,#REF!,9,0)=VLOOKUP($C108,#REF!,9,0)," ",VLOOKUP($C108,#REF!,9,0))," ")</f>
        <v xml:space="preserve"> </v>
      </c>
      <c r="B108" s="59" t="e">
        <f>IF(C108=" "," ",IFERROR(VLOOKUP($C108,#REF!,9,0)," "))</f>
        <v>#REF!</v>
      </c>
      <c r="C108" s="41" t="e">
        <f>#REF!</f>
        <v>#REF!</v>
      </c>
      <c r="D108" s="41" t="str">
        <f>IFERROR(VLOOKUP($C108,#REF!,2,0)," ")</f>
        <v xml:space="preserve"> </v>
      </c>
      <c r="E108" s="42" t="str">
        <f>IFERROR(VLOOKUP($C108,#REF!,5+VLOOKUP($C108,#REF!,7,0),0)," ")</f>
        <v xml:space="preserve"> </v>
      </c>
      <c r="F108" s="15"/>
      <c r="G108" s="43" t="str">
        <f>IFERROR(VLOOKUP($C108,#REF!,14,0)," ")</f>
        <v xml:space="preserve"> </v>
      </c>
      <c r="H108" s="43" t="str">
        <f>IFERROR(VLOOKUP($C108,#REF!,15+VLOOKUP('Customer Name'!$B$3,'Customer Name'!$B$6:$H$99,7,0),0)," ")</f>
        <v xml:space="preserve"> </v>
      </c>
      <c r="I108" s="28" t="str">
        <f t="shared" si="10"/>
        <v xml:space="preserve"> </v>
      </c>
      <c r="J108" s="66">
        <f>IFERROR(SUMIFS(#REF!,#REF!,$AE108,#REF!,1),0)</f>
        <v>0</v>
      </c>
      <c r="K108" s="66">
        <f>IFERROR(SUMIFS(#REF!,#REF!,$AE108,#REF!,1),0)</f>
        <v>0</v>
      </c>
      <c r="L108" s="66">
        <f>IFERROR(SUMIFS(#REF!,#REF!,$AE108,#REF!,1),0)</f>
        <v>0</v>
      </c>
      <c r="M108" s="66">
        <f>IFERROR(SUMIFS(#REF!,#REF!,$AE108,#REF!,1),0)</f>
        <v>0</v>
      </c>
      <c r="N108" s="66">
        <f>IFERROR(SUMIFS(#REF!,#REF!,$AE108,#REF!,1),0)</f>
        <v>0</v>
      </c>
      <c r="O108" s="66">
        <f>IFERROR(SUMIFS(#REF!,#REF!,$AE108,#REF!,1),0)</f>
        <v>0</v>
      </c>
      <c r="P108" s="66">
        <f>IFERROR(SUMIFS(#REF!,#REF!,$AE108,#REF!,1),0)</f>
        <v>0</v>
      </c>
      <c r="Q108" s="66">
        <f>IFERROR(SUMIFS(#REF!,#REF!,$AE108,#REF!,1),0)</f>
        <v>0</v>
      </c>
      <c r="R108" s="66">
        <f>IFERROR(SUMIFS(#REF!,#REF!,$AE108,#REF!,1),0)</f>
        <v>0</v>
      </c>
      <c r="S108" s="66">
        <f>IFERROR(SUMIFS(#REF!,#REF!,$AE108,#REF!,1),0)</f>
        <v>0</v>
      </c>
      <c r="T108" s="66">
        <f>IFERROR(SUMIFS(#REF!,#REF!,$AE108,#REF!,1),0)</f>
        <v>0</v>
      </c>
      <c r="U108" s="66">
        <f>IFERROR(SUMIFS(#REF!,#REF!,$AE108,#REF!,1),0)</f>
        <v>0</v>
      </c>
      <c r="V108" s="67">
        <f t="shared" si="11"/>
        <v>0</v>
      </c>
      <c r="W108" s="78" t="str">
        <f>IFERROR(IF(VLOOKUP(#REF!,'Customer Name'!$B$6:$E$99,4,0)=1,VLOOKUP($C108,#REF!,HLOOKUP(#REF!,#REF!,2,0),0)," ")," ")</f>
        <v xml:space="preserve"> </v>
      </c>
      <c r="X108" s="79" t="e">
        <f t="shared" si="12"/>
        <v>#REF!</v>
      </c>
      <c r="Y108" s="80" t="e">
        <f>IF(AND(C108&lt;&gt;" ",A109&lt;&gt;" ",C109&lt;&gt;" "),SUM($V$21:$V108)-SUM($Y$20:$Y107),IF(AND(C108&lt;&gt;" ",A109=" ",C109=" "),SUM($V$21:$V108)-SUM($Y$20:$Y107),IF(AND(C108=" ",C109=" ",A109=" ",C107&lt;&gt;" "),SUM($V$21:$V107)," ")))</f>
        <v>#REF!</v>
      </c>
      <c r="Z108" s="81" t="e">
        <f>IF(AND(C108&lt;&gt;" ",A109&lt;&gt;" ",C109&lt;&gt;" "),SUM($X$21:$X108)-SUM($Z$20:$Z107),IF(AND(C108&lt;&gt;" ",A109=" ",C109=" "),SUM($X$21:$X108)-SUM($Z$20:$Z107),IF(AND(C108=" ",C109=" ",A109=" ",C107&lt;&gt;" "),SUM($X$21:$X107)," ")))</f>
        <v>#REF!</v>
      </c>
      <c r="AD108" s="18"/>
      <c r="AE108" s="11" t="e">
        <f t="shared" si="13"/>
        <v>#REF!</v>
      </c>
    </row>
    <row r="109" spans="1:31" ht="60" customHeight="1">
      <c r="A109" s="40" t="str">
        <f>IFERROR(IF(VLOOKUP($C108,#REF!,9,0)=VLOOKUP($C109,#REF!,9,0)," ",VLOOKUP($C109,#REF!,9,0))," ")</f>
        <v xml:space="preserve"> </v>
      </c>
      <c r="B109" s="59" t="e">
        <f>IF(C109=" "," ",IFERROR(VLOOKUP($C109,#REF!,9,0)," "))</f>
        <v>#REF!</v>
      </c>
      <c r="C109" s="41" t="e">
        <f>#REF!</f>
        <v>#REF!</v>
      </c>
      <c r="D109" s="41" t="str">
        <f>IFERROR(VLOOKUP($C109,#REF!,2,0)," ")</f>
        <v xml:space="preserve"> </v>
      </c>
      <c r="E109" s="42" t="str">
        <f>IFERROR(VLOOKUP($C109,#REF!,5+VLOOKUP($C109,#REF!,7,0),0)," ")</f>
        <v xml:space="preserve"> </v>
      </c>
      <c r="F109" s="15"/>
      <c r="G109" s="43" t="str">
        <f>IFERROR(VLOOKUP($C109,#REF!,14,0)," ")</f>
        <v xml:space="preserve"> </v>
      </c>
      <c r="H109" s="43" t="str">
        <f>IFERROR(VLOOKUP($C109,#REF!,15+VLOOKUP('Customer Name'!$B$3,'Customer Name'!$B$6:$H$99,7,0),0)," ")</f>
        <v xml:space="preserve"> </v>
      </c>
      <c r="I109" s="28" t="str">
        <f t="shared" si="10"/>
        <v xml:space="preserve"> </v>
      </c>
      <c r="J109" s="66">
        <f>IFERROR(SUMIFS(#REF!,#REF!,$AE109,#REF!,1),0)</f>
        <v>0</v>
      </c>
      <c r="K109" s="66">
        <f>IFERROR(SUMIFS(#REF!,#REF!,$AE109,#REF!,1),0)</f>
        <v>0</v>
      </c>
      <c r="L109" s="66">
        <f>IFERROR(SUMIFS(#REF!,#REF!,$AE109,#REF!,1),0)</f>
        <v>0</v>
      </c>
      <c r="M109" s="66">
        <f>IFERROR(SUMIFS(#REF!,#REF!,$AE109,#REF!,1),0)</f>
        <v>0</v>
      </c>
      <c r="N109" s="66">
        <f>IFERROR(SUMIFS(#REF!,#REF!,$AE109,#REF!,1),0)</f>
        <v>0</v>
      </c>
      <c r="O109" s="66">
        <f>IFERROR(SUMIFS(#REF!,#REF!,$AE109,#REF!,1),0)</f>
        <v>0</v>
      </c>
      <c r="P109" s="66">
        <f>IFERROR(SUMIFS(#REF!,#REF!,$AE109,#REF!,1),0)</f>
        <v>0</v>
      </c>
      <c r="Q109" s="66">
        <f>IFERROR(SUMIFS(#REF!,#REF!,$AE109,#REF!,1),0)</f>
        <v>0</v>
      </c>
      <c r="R109" s="66">
        <f>IFERROR(SUMIFS(#REF!,#REF!,$AE109,#REF!,1),0)</f>
        <v>0</v>
      </c>
      <c r="S109" s="66">
        <f>IFERROR(SUMIFS(#REF!,#REF!,$AE109,#REF!,1),0)</f>
        <v>0</v>
      </c>
      <c r="T109" s="66">
        <f>IFERROR(SUMIFS(#REF!,#REF!,$AE109,#REF!,1),0)</f>
        <v>0</v>
      </c>
      <c r="U109" s="66">
        <f>IFERROR(SUMIFS(#REF!,#REF!,$AE109,#REF!,1),0)</f>
        <v>0</v>
      </c>
      <c r="V109" s="67">
        <f t="shared" si="11"/>
        <v>0</v>
      </c>
      <c r="W109" s="78" t="str">
        <f>IFERROR(IF(VLOOKUP(#REF!,'Customer Name'!$B$6:$E$99,4,0)=1,VLOOKUP($C109,#REF!,HLOOKUP(#REF!,#REF!,2,0),0)," ")," ")</f>
        <v xml:space="preserve"> </v>
      </c>
      <c r="X109" s="79" t="e">
        <f t="shared" si="12"/>
        <v>#REF!</v>
      </c>
      <c r="Y109" s="80" t="e">
        <f>IF(AND(C109&lt;&gt;" ",A110&lt;&gt;" ",C110&lt;&gt;" "),SUM($V$21:$V109)-SUM($Y$20:$Y108),IF(AND(C109&lt;&gt;" ",A110=" ",C110=" "),SUM($V$21:$V109)-SUM($Y$20:$Y108),IF(AND(C109=" ",C110=" ",A110=" ",C108&lt;&gt;" "),SUM($V$21:$V108)," ")))</f>
        <v>#REF!</v>
      </c>
      <c r="Z109" s="81" t="e">
        <f>IF(AND(C109&lt;&gt;" ",A110&lt;&gt;" ",C110&lt;&gt;" "),SUM($X$21:$X109)-SUM($Z$20:$Z108),IF(AND(C109&lt;&gt;" ",A110=" ",C110=" "),SUM($X$21:$X109)-SUM($Z$20:$Z108),IF(AND(C109=" ",C110=" ",A110=" ",C108&lt;&gt;" "),SUM($X$21:$X108)," ")))</f>
        <v>#REF!</v>
      </c>
      <c r="AD109" s="18"/>
      <c r="AE109" s="11" t="e">
        <f t="shared" si="13"/>
        <v>#REF!</v>
      </c>
    </row>
    <row r="110" spans="1:31" ht="60" customHeight="1">
      <c r="A110" s="40" t="str">
        <f>IFERROR(IF(VLOOKUP($C109,#REF!,9,0)=VLOOKUP($C110,#REF!,9,0)," ",VLOOKUP($C110,#REF!,9,0))," ")</f>
        <v xml:space="preserve"> </v>
      </c>
      <c r="B110" s="59" t="e">
        <f>IF(C110=" "," ",IFERROR(VLOOKUP($C110,#REF!,9,0)," "))</f>
        <v>#REF!</v>
      </c>
      <c r="C110" s="41" t="e">
        <f>#REF!</f>
        <v>#REF!</v>
      </c>
      <c r="D110" s="41" t="str">
        <f>IFERROR(VLOOKUP($C110,#REF!,2,0)," ")</f>
        <v xml:space="preserve"> </v>
      </c>
      <c r="E110" s="42" t="str">
        <f>IFERROR(VLOOKUP($C110,#REF!,5+VLOOKUP($C110,#REF!,7,0),0)," ")</f>
        <v xml:space="preserve"> </v>
      </c>
      <c r="F110" s="15"/>
      <c r="G110" s="43" t="str">
        <f>IFERROR(VLOOKUP($C110,#REF!,14,0)," ")</f>
        <v xml:space="preserve"> </v>
      </c>
      <c r="H110" s="43" t="str">
        <f>IFERROR(VLOOKUP($C110,#REF!,15+VLOOKUP('Customer Name'!$B$3,'Customer Name'!$B$6:$H$99,7,0),0)," ")</f>
        <v xml:space="preserve"> </v>
      </c>
      <c r="I110" s="28" t="str">
        <f t="shared" si="10"/>
        <v xml:space="preserve"> </v>
      </c>
      <c r="J110" s="66">
        <f>IFERROR(SUMIFS(#REF!,#REF!,$AE110,#REF!,1),0)</f>
        <v>0</v>
      </c>
      <c r="K110" s="66">
        <f>IFERROR(SUMIFS(#REF!,#REF!,$AE110,#REF!,1),0)</f>
        <v>0</v>
      </c>
      <c r="L110" s="66">
        <f>IFERROR(SUMIFS(#REF!,#REF!,$AE110,#REF!,1),0)</f>
        <v>0</v>
      </c>
      <c r="M110" s="66">
        <f>IFERROR(SUMIFS(#REF!,#REF!,$AE110,#REF!,1),0)</f>
        <v>0</v>
      </c>
      <c r="N110" s="66">
        <f>IFERROR(SUMIFS(#REF!,#REF!,$AE110,#REF!,1),0)</f>
        <v>0</v>
      </c>
      <c r="O110" s="66">
        <f>IFERROR(SUMIFS(#REF!,#REF!,$AE110,#REF!,1),0)</f>
        <v>0</v>
      </c>
      <c r="P110" s="66">
        <f>IFERROR(SUMIFS(#REF!,#REF!,$AE110,#REF!,1),0)</f>
        <v>0</v>
      </c>
      <c r="Q110" s="66">
        <f>IFERROR(SUMIFS(#REF!,#REF!,$AE110,#REF!,1),0)</f>
        <v>0</v>
      </c>
      <c r="R110" s="66">
        <f>IFERROR(SUMIFS(#REF!,#REF!,$AE110,#REF!,1),0)</f>
        <v>0</v>
      </c>
      <c r="S110" s="66">
        <f>IFERROR(SUMIFS(#REF!,#REF!,$AE110,#REF!,1),0)</f>
        <v>0</v>
      </c>
      <c r="T110" s="66">
        <f>IFERROR(SUMIFS(#REF!,#REF!,$AE110,#REF!,1),0)</f>
        <v>0</v>
      </c>
      <c r="U110" s="66">
        <f>IFERROR(SUMIFS(#REF!,#REF!,$AE110,#REF!,1),0)</f>
        <v>0</v>
      </c>
      <c r="V110" s="67">
        <f t="shared" si="11"/>
        <v>0</v>
      </c>
      <c r="W110" s="78" t="str">
        <f>IFERROR(IF(VLOOKUP(#REF!,'Customer Name'!$B$6:$E$99,4,0)=1,VLOOKUP($C110,#REF!,HLOOKUP(#REF!,#REF!,2,0),0)," ")," ")</f>
        <v xml:space="preserve"> </v>
      </c>
      <c r="X110" s="79" t="e">
        <f t="shared" si="12"/>
        <v>#REF!</v>
      </c>
      <c r="Y110" s="80" t="e">
        <f>IF(AND(C110&lt;&gt;" ",A111&lt;&gt;" ",C111&lt;&gt;" "),SUM($V$21:$V110)-SUM($Y$20:$Y109),IF(AND(C110&lt;&gt;" ",A111=" ",C111=" "),SUM($V$21:$V110)-SUM($Y$20:$Y109),IF(AND(C110=" ",C111=" ",A111=" ",C109&lt;&gt;" "),SUM($V$21:$V109)," ")))</f>
        <v>#REF!</v>
      </c>
      <c r="Z110" s="81" t="e">
        <f>IF(AND(C110&lt;&gt;" ",A111&lt;&gt;" ",C111&lt;&gt;" "),SUM($X$21:$X110)-SUM($Z$20:$Z109),IF(AND(C110&lt;&gt;" ",A111=" ",C111=" "),SUM($X$21:$X110)-SUM($Z$20:$Z109),IF(AND(C110=" ",C111=" ",A111=" ",C109&lt;&gt;" "),SUM($X$21:$X109)," ")))</f>
        <v>#REF!</v>
      </c>
      <c r="AD110" s="18"/>
      <c r="AE110" s="11" t="e">
        <f t="shared" si="13"/>
        <v>#REF!</v>
      </c>
    </row>
    <row r="111" spans="1:31" ht="60" customHeight="1">
      <c r="A111" s="40" t="str">
        <f>IFERROR(IF(VLOOKUP($C110,#REF!,9,0)=VLOOKUP($C111,#REF!,9,0)," ",VLOOKUP($C111,#REF!,9,0))," ")</f>
        <v xml:space="preserve"> </v>
      </c>
      <c r="B111" s="59" t="e">
        <f>IF(C111=" "," ",IFERROR(VLOOKUP($C111,#REF!,9,0)," "))</f>
        <v>#REF!</v>
      </c>
      <c r="C111" s="41" t="e">
        <f>#REF!</f>
        <v>#REF!</v>
      </c>
      <c r="D111" s="41" t="str">
        <f>IFERROR(VLOOKUP($C111,#REF!,2,0)," ")</f>
        <v xml:space="preserve"> </v>
      </c>
      <c r="E111" s="42" t="str">
        <f>IFERROR(VLOOKUP($C111,#REF!,5+VLOOKUP($C111,#REF!,7,0),0)," ")</f>
        <v xml:space="preserve"> </v>
      </c>
      <c r="F111" s="15"/>
      <c r="G111" s="43" t="str">
        <f>IFERROR(VLOOKUP($C111,#REF!,14,0)," ")</f>
        <v xml:space="preserve"> </v>
      </c>
      <c r="H111" s="43" t="str">
        <f>IFERROR(VLOOKUP($C111,#REF!,15+VLOOKUP('Customer Name'!$B$3,'Customer Name'!$B$6:$H$99,7,0),0)," ")</f>
        <v xml:space="preserve"> </v>
      </c>
      <c r="I111" s="28" t="str">
        <f t="shared" si="10"/>
        <v xml:space="preserve"> </v>
      </c>
      <c r="J111" s="66">
        <f>IFERROR(SUMIFS(#REF!,#REF!,$AE111,#REF!,1),0)</f>
        <v>0</v>
      </c>
      <c r="K111" s="66">
        <f>IFERROR(SUMIFS(#REF!,#REF!,$AE111,#REF!,1),0)</f>
        <v>0</v>
      </c>
      <c r="L111" s="66">
        <f>IFERROR(SUMIFS(#REF!,#REF!,$AE111,#REF!,1),0)</f>
        <v>0</v>
      </c>
      <c r="M111" s="66">
        <f>IFERROR(SUMIFS(#REF!,#REF!,$AE111,#REF!,1),0)</f>
        <v>0</v>
      </c>
      <c r="N111" s="66">
        <f>IFERROR(SUMIFS(#REF!,#REF!,$AE111,#REF!,1),0)</f>
        <v>0</v>
      </c>
      <c r="O111" s="66">
        <f>IFERROR(SUMIFS(#REF!,#REF!,$AE111,#REF!,1),0)</f>
        <v>0</v>
      </c>
      <c r="P111" s="66">
        <f>IFERROR(SUMIFS(#REF!,#REF!,$AE111,#REF!,1),0)</f>
        <v>0</v>
      </c>
      <c r="Q111" s="66">
        <f>IFERROR(SUMIFS(#REF!,#REF!,$AE111,#REF!,1),0)</f>
        <v>0</v>
      </c>
      <c r="R111" s="66">
        <f>IFERROR(SUMIFS(#REF!,#REF!,$AE111,#REF!,1),0)</f>
        <v>0</v>
      </c>
      <c r="S111" s="66">
        <f>IFERROR(SUMIFS(#REF!,#REF!,$AE111,#REF!,1),0)</f>
        <v>0</v>
      </c>
      <c r="T111" s="66">
        <f>IFERROR(SUMIFS(#REF!,#REF!,$AE111,#REF!,1),0)</f>
        <v>0</v>
      </c>
      <c r="U111" s="66">
        <f>IFERROR(SUMIFS(#REF!,#REF!,$AE111,#REF!,1),0)</f>
        <v>0</v>
      </c>
      <c r="V111" s="67">
        <f t="shared" si="11"/>
        <v>0</v>
      </c>
      <c r="W111" s="78" t="str">
        <f>IFERROR(IF(VLOOKUP(#REF!,'Customer Name'!$B$6:$E$99,4,0)=1,VLOOKUP($C111,#REF!,HLOOKUP(#REF!,#REF!,2,0),0)," ")," ")</f>
        <v xml:space="preserve"> </v>
      </c>
      <c r="X111" s="79" t="e">
        <f t="shared" si="12"/>
        <v>#REF!</v>
      </c>
      <c r="Y111" s="80" t="e">
        <f>IF(AND(C111&lt;&gt;" ",A112&lt;&gt;" ",C112&lt;&gt;" "),SUM($V$21:$V111)-SUM($Y$20:$Y110),IF(AND(C111&lt;&gt;" ",A112=" ",C112=" "),SUM($V$21:$V111)-SUM($Y$20:$Y110),IF(AND(C111=" ",C112=" ",A112=" ",C110&lt;&gt;" "),SUM($V$21:$V110)," ")))</f>
        <v>#REF!</v>
      </c>
      <c r="Z111" s="81" t="e">
        <f>IF(AND(C111&lt;&gt;" ",A112&lt;&gt;" ",C112&lt;&gt;" "),SUM($X$21:$X111)-SUM($Z$20:$Z110),IF(AND(C111&lt;&gt;" ",A112=" ",C112=" "),SUM($X$21:$X111)-SUM($Z$20:$Z110),IF(AND(C111=" ",C112=" ",A112=" ",C110&lt;&gt;" "),SUM($X$21:$X110)," ")))</f>
        <v>#REF!</v>
      </c>
      <c r="AD111" s="18"/>
      <c r="AE111" s="11" t="e">
        <f t="shared" si="13"/>
        <v>#REF!</v>
      </c>
    </row>
    <row r="112" spans="1:31" ht="60" customHeight="1">
      <c r="A112" s="40" t="str">
        <f>IFERROR(IF(VLOOKUP($C111,#REF!,9,0)=VLOOKUP($C112,#REF!,9,0)," ",VLOOKUP($C112,#REF!,9,0))," ")</f>
        <v xml:space="preserve"> </v>
      </c>
      <c r="B112" s="59" t="e">
        <f>IF(C112=" "," ",IFERROR(VLOOKUP($C112,#REF!,9,0)," "))</f>
        <v>#REF!</v>
      </c>
      <c r="C112" s="41" t="e">
        <f>#REF!</f>
        <v>#REF!</v>
      </c>
      <c r="D112" s="41" t="str">
        <f>IFERROR(VLOOKUP($C112,#REF!,2,0)," ")</f>
        <v xml:space="preserve"> </v>
      </c>
      <c r="E112" s="42" t="str">
        <f>IFERROR(VLOOKUP($C112,#REF!,5+VLOOKUP($C112,#REF!,7,0),0)," ")</f>
        <v xml:space="preserve"> </v>
      </c>
      <c r="F112" s="15"/>
      <c r="G112" s="43" t="str">
        <f>IFERROR(VLOOKUP($C112,#REF!,14,0)," ")</f>
        <v xml:space="preserve"> </v>
      </c>
      <c r="H112" s="43" t="str">
        <f>IFERROR(VLOOKUP($C112,#REF!,15+VLOOKUP('Customer Name'!$B$3,'Customer Name'!$B$6:$H$99,7,0),0)," ")</f>
        <v xml:space="preserve"> </v>
      </c>
      <c r="I112" s="28" t="str">
        <f t="shared" si="10"/>
        <v xml:space="preserve"> </v>
      </c>
      <c r="J112" s="66">
        <f>IFERROR(SUMIFS(#REF!,#REF!,$AE112,#REF!,1),0)</f>
        <v>0</v>
      </c>
      <c r="K112" s="66">
        <f>IFERROR(SUMIFS(#REF!,#REF!,$AE112,#REF!,1),0)</f>
        <v>0</v>
      </c>
      <c r="L112" s="66">
        <f>IFERROR(SUMIFS(#REF!,#REF!,$AE112,#REF!,1),0)</f>
        <v>0</v>
      </c>
      <c r="M112" s="66">
        <f>IFERROR(SUMIFS(#REF!,#REF!,$AE112,#REF!,1),0)</f>
        <v>0</v>
      </c>
      <c r="N112" s="66">
        <f>IFERROR(SUMIFS(#REF!,#REF!,$AE112,#REF!,1),0)</f>
        <v>0</v>
      </c>
      <c r="O112" s="66">
        <f>IFERROR(SUMIFS(#REF!,#REF!,$AE112,#REF!,1),0)</f>
        <v>0</v>
      </c>
      <c r="P112" s="66">
        <f>IFERROR(SUMIFS(#REF!,#REF!,$AE112,#REF!,1),0)</f>
        <v>0</v>
      </c>
      <c r="Q112" s="66">
        <f>IFERROR(SUMIFS(#REF!,#REF!,$AE112,#REF!,1),0)</f>
        <v>0</v>
      </c>
      <c r="R112" s="66">
        <f>IFERROR(SUMIFS(#REF!,#REF!,$AE112,#REF!,1),0)</f>
        <v>0</v>
      </c>
      <c r="S112" s="66">
        <f>IFERROR(SUMIFS(#REF!,#REF!,$AE112,#REF!,1),0)</f>
        <v>0</v>
      </c>
      <c r="T112" s="66">
        <f>IFERROR(SUMIFS(#REF!,#REF!,$AE112,#REF!,1),0)</f>
        <v>0</v>
      </c>
      <c r="U112" s="66">
        <f>IFERROR(SUMIFS(#REF!,#REF!,$AE112,#REF!,1),0)</f>
        <v>0</v>
      </c>
      <c r="V112" s="67">
        <f t="shared" si="11"/>
        <v>0</v>
      </c>
      <c r="W112" s="78" t="str">
        <f>IFERROR(IF(VLOOKUP(#REF!,'Customer Name'!$B$6:$E$99,4,0)=1,VLOOKUP($C112,#REF!,HLOOKUP(#REF!,#REF!,2,0),0)," ")," ")</f>
        <v xml:space="preserve"> </v>
      </c>
      <c r="X112" s="79" t="e">
        <f t="shared" si="12"/>
        <v>#REF!</v>
      </c>
      <c r="Y112" s="80" t="e">
        <f>IF(AND(C112&lt;&gt;" ",A113&lt;&gt;" ",C113&lt;&gt;" "),SUM($V$21:$V112)-SUM($Y$20:$Y111),IF(AND(C112&lt;&gt;" ",A113=" ",C113=" "),SUM($V$21:$V112)-SUM($Y$20:$Y111),IF(AND(C112=" ",C113=" ",A113=" ",C111&lt;&gt;" "),SUM($V$21:$V111)," ")))</f>
        <v>#REF!</v>
      </c>
      <c r="Z112" s="81" t="e">
        <f>IF(AND(C112&lt;&gt;" ",A113&lt;&gt;" ",C113&lt;&gt;" "),SUM($X$21:$X112)-SUM($Z$20:$Z111),IF(AND(C112&lt;&gt;" ",A113=" ",C113=" "),SUM($X$21:$X112)-SUM($Z$20:$Z111),IF(AND(C112=" ",C113=" ",A113=" ",C111&lt;&gt;" "),SUM($X$21:$X111)," ")))</f>
        <v>#REF!</v>
      </c>
      <c r="AD112" s="18"/>
      <c r="AE112" s="11" t="e">
        <f t="shared" si="13"/>
        <v>#REF!</v>
      </c>
    </row>
    <row r="113" spans="1:31" ht="60" customHeight="1">
      <c r="A113" s="40" t="str">
        <f>IFERROR(IF(VLOOKUP($C112,#REF!,9,0)=VLOOKUP($C113,#REF!,9,0)," ",VLOOKUP($C113,#REF!,9,0))," ")</f>
        <v xml:space="preserve"> </v>
      </c>
      <c r="B113" s="59" t="e">
        <f>IF(C113=" "," ",IFERROR(VLOOKUP($C113,#REF!,9,0)," "))</f>
        <v>#REF!</v>
      </c>
      <c r="C113" s="41" t="e">
        <f>#REF!</f>
        <v>#REF!</v>
      </c>
      <c r="D113" s="41" t="str">
        <f>IFERROR(VLOOKUP($C113,#REF!,2,0)," ")</f>
        <v xml:space="preserve"> </v>
      </c>
      <c r="E113" s="42" t="str">
        <f>IFERROR(VLOOKUP($C113,#REF!,5+VLOOKUP($C113,#REF!,7,0),0)," ")</f>
        <v xml:space="preserve"> </v>
      </c>
      <c r="F113" s="15"/>
      <c r="G113" s="43" t="str">
        <f>IFERROR(VLOOKUP($C113,#REF!,14,0)," ")</f>
        <v xml:space="preserve"> </v>
      </c>
      <c r="H113" s="43" t="str">
        <f>IFERROR(VLOOKUP($C113,#REF!,15+VLOOKUP('Customer Name'!$B$3,'Customer Name'!$B$6:$H$99,7,0),0)," ")</f>
        <v xml:space="preserve"> </v>
      </c>
      <c r="I113" s="28" t="str">
        <f t="shared" si="10"/>
        <v xml:space="preserve"> </v>
      </c>
      <c r="J113" s="66">
        <f>IFERROR(SUMIFS(#REF!,#REF!,$AE113,#REF!,1),0)</f>
        <v>0</v>
      </c>
      <c r="K113" s="66">
        <f>IFERROR(SUMIFS(#REF!,#REF!,$AE113,#REF!,1),0)</f>
        <v>0</v>
      </c>
      <c r="L113" s="66">
        <f>IFERROR(SUMIFS(#REF!,#REF!,$AE113,#REF!,1),0)</f>
        <v>0</v>
      </c>
      <c r="M113" s="66">
        <f>IFERROR(SUMIFS(#REF!,#REF!,$AE113,#REF!,1),0)</f>
        <v>0</v>
      </c>
      <c r="N113" s="66">
        <f>IFERROR(SUMIFS(#REF!,#REF!,$AE113,#REF!,1),0)</f>
        <v>0</v>
      </c>
      <c r="O113" s="66">
        <f>IFERROR(SUMIFS(#REF!,#REF!,$AE113,#REF!,1),0)</f>
        <v>0</v>
      </c>
      <c r="P113" s="66">
        <f>IFERROR(SUMIFS(#REF!,#REF!,$AE113,#REF!,1),0)</f>
        <v>0</v>
      </c>
      <c r="Q113" s="66">
        <f>IFERROR(SUMIFS(#REF!,#REF!,$AE113,#REF!,1),0)</f>
        <v>0</v>
      </c>
      <c r="R113" s="66">
        <f>IFERROR(SUMIFS(#REF!,#REF!,$AE113,#REF!,1),0)</f>
        <v>0</v>
      </c>
      <c r="S113" s="66">
        <f>IFERROR(SUMIFS(#REF!,#REF!,$AE113,#REF!,1),0)</f>
        <v>0</v>
      </c>
      <c r="T113" s="66">
        <f>IFERROR(SUMIFS(#REF!,#REF!,$AE113,#REF!,1),0)</f>
        <v>0</v>
      </c>
      <c r="U113" s="66">
        <f>IFERROR(SUMIFS(#REF!,#REF!,$AE113,#REF!,1),0)</f>
        <v>0</v>
      </c>
      <c r="V113" s="67">
        <f t="shared" si="11"/>
        <v>0</v>
      </c>
      <c r="W113" s="78" t="str">
        <f>IFERROR(IF(VLOOKUP(#REF!,'Customer Name'!$B$6:$E$99,4,0)=1,VLOOKUP($C113,#REF!,HLOOKUP(#REF!,#REF!,2,0),0)," ")," ")</f>
        <v xml:space="preserve"> </v>
      </c>
      <c r="X113" s="79" t="e">
        <f t="shared" si="12"/>
        <v>#REF!</v>
      </c>
      <c r="Y113" s="80" t="e">
        <f>IF(AND(C113&lt;&gt;" ",A114&lt;&gt;" ",C114&lt;&gt;" "),SUM($V$21:$V113)-SUM($Y$20:$Y112),IF(AND(C113&lt;&gt;" ",A114=" ",C114=" "),SUM($V$21:$V113)-SUM($Y$20:$Y112),IF(AND(C113=" ",C114=" ",A114=" ",C112&lt;&gt;" "),SUM($V$21:$V112)," ")))</f>
        <v>#REF!</v>
      </c>
      <c r="Z113" s="81" t="e">
        <f>IF(AND(C113&lt;&gt;" ",A114&lt;&gt;" ",C114&lt;&gt;" "),SUM($X$21:$X113)-SUM($Z$20:$Z112),IF(AND(C113&lt;&gt;" ",A114=" ",C114=" "),SUM($X$21:$X113)-SUM($Z$20:$Z112),IF(AND(C113=" ",C114=" ",A114=" ",C112&lt;&gt;" "),SUM($X$21:$X112)," ")))</f>
        <v>#REF!</v>
      </c>
      <c r="AD113" s="18"/>
      <c r="AE113" s="11" t="e">
        <f t="shared" si="13"/>
        <v>#REF!</v>
      </c>
    </row>
    <row r="114" spans="1:31" ht="60" customHeight="1">
      <c r="A114" s="40" t="str">
        <f>IFERROR(IF(VLOOKUP($C113,#REF!,9,0)=VLOOKUP($C114,#REF!,9,0)," ",VLOOKUP($C114,#REF!,9,0))," ")</f>
        <v xml:space="preserve"> </v>
      </c>
      <c r="B114" s="59" t="e">
        <f>IF(C114=" "," ",IFERROR(VLOOKUP($C114,#REF!,9,0)," "))</f>
        <v>#REF!</v>
      </c>
      <c r="C114" s="41" t="e">
        <f>#REF!</f>
        <v>#REF!</v>
      </c>
      <c r="D114" s="41" t="str">
        <f>IFERROR(VLOOKUP($C114,#REF!,2,0)," ")</f>
        <v xml:space="preserve"> </v>
      </c>
      <c r="E114" s="42" t="str">
        <f>IFERROR(VLOOKUP($C114,#REF!,5+VLOOKUP($C114,#REF!,7,0),0)," ")</f>
        <v xml:space="preserve"> </v>
      </c>
      <c r="F114" s="15"/>
      <c r="G114" s="43" t="str">
        <f>IFERROR(VLOOKUP($C114,#REF!,14,0)," ")</f>
        <v xml:space="preserve"> </v>
      </c>
      <c r="H114" s="43" t="str">
        <f>IFERROR(VLOOKUP($C114,#REF!,15+VLOOKUP('Customer Name'!$B$3,'Customer Name'!$B$6:$H$99,7,0),0)," ")</f>
        <v xml:space="preserve"> </v>
      </c>
      <c r="I114" s="28" t="str">
        <f t="shared" si="10"/>
        <v xml:space="preserve"> </v>
      </c>
      <c r="J114" s="66">
        <f>IFERROR(SUMIFS(#REF!,#REF!,$AE114,#REF!,1),0)</f>
        <v>0</v>
      </c>
      <c r="K114" s="66">
        <f>IFERROR(SUMIFS(#REF!,#REF!,$AE114,#REF!,1),0)</f>
        <v>0</v>
      </c>
      <c r="L114" s="66">
        <f>IFERROR(SUMIFS(#REF!,#REF!,$AE114,#REF!,1),0)</f>
        <v>0</v>
      </c>
      <c r="M114" s="66">
        <f>IFERROR(SUMIFS(#REF!,#REF!,$AE114,#REF!,1),0)</f>
        <v>0</v>
      </c>
      <c r="N114" s="66">
        <f>IFERROR(SUMIFS(#REF!,#REF!,$AE114,#REF!,1),0)</f>
        <v>0</v>
      </c>
      <c r="O114" s="66">
        <f>IFERROR(SUMIFS(#REF!,#REF!,$AE114,#REF!,1),0)</f>
        <v>0</v>
      </c>
      <c r="P114" s="66">
        <f>IFERROR(SUMIFS(#REF!,#REF!,$AE114,#REF!,1),0)</f>
        <v>0</v>
      </c>
      <c r="Q114" s="66">
        <f>IFERROR(SUMIFS(#REF!,#REF!,$AE114,#REF!,1),0)</f>
        <v>0</v>
      </c>
      <c r="R114" s="66">
        <f>IFERROR(SUMIFS(#REF!,#REF!,$AE114,#REF!,1),0)</f>
        <v>0</v>
      </c>
      <c r="S114" s="66">
        <f>IFERROR(SUMIFS(#REF!,#REF!,$AE114,#REF!,1),0)</f>
        <v>0</v>
      </c>
      <c r="T114" s="66">
        <f>IFERROR(SUMIFS(#REF!,#REF!,$AE114,#REF!,1),0)</f>
        <v>0</v>
      </c>
      <c r="U114" s="66">
        <f>IFERROR(SUMIFS(#REF!,#REF!,$AE114,#REF!,1),0)</f>
        <v>0</v>
      </c>
      <c r="V114" s="67">
        <f t="shared" si="11"/>
        <v>0</v>
      </c>
      <c r="W114" s="78" t="str">
        <f>IFERROR(IF(VLOOKUP(#REF!,'Customer Name'!$B$6:$E$99,4,0)=1,VLOOKUP($C114,#REF!,HLOOKUP(#REF!,#REF!,2,0),0)," ")," ")</f>
        <v xml:space="preserve"> </v>
      </c>
      <c r="X114" s="79" t="e">
        <f t="shared" si="12"/>
        <v>#REF!</v>
      </c>
      <c r="Y114" s="80" t="e">
        <f>IF(AND(C114&lt;&gt;" ",A115&lt;&gt;" ",C115&lt;&gt;" "),SUM($V$21:$V114)-SUM($Y$20:$Y113),IF(AND(C114&lt;&gt;" ",A115=" ",C115=" "),SUM($V$21:$V114)-SUM($Y$20:$Y113),IF(AND(C114=" ",C115=" ",A115=" ",C113&lt;&gt;" "),SUM($V$21:$V113)," ")))</f>
        <v>#REF!</v>
      </c>
      <c r="Z114" s="81" t="e">
        <f>IF(AND(C114&lt;&gt;" ",A115&lt;&gt;" ",C115&lt;&gt;" "),SUM($X$21:$X114)-SUM($Z$20:$Z113),IF(AND(C114&lt;&gt;" ",A115=" ",C115=" "),SUM($X$21:$X114)-SUM($Z$20:$Z113),IF(AND(C114=" ",C115=" ",A115=" ",C113&lt;&gt;" "),SUM($X$21:$X113)," ")))</f>
        <v>#REF!</v>
      </c>
      <c r="AD114" s="18"/>
      <c r="AE114" s="11" t="e">
        <f t="shared" si="13"/>
        <v>#REF!</v>
      </c>
    </row>
    <row r="115" spans="1:31" ht="60" customHeight="1">
      <c r="A115" s="40" t="str">
        <f>IFERROR(IF(VLOOKUP($C114,#REF!,9,0)=VLOOKUP($C115,#REF!,9,0)," ",VLOOKUP($C115,#REF!,9,0))," ")</f>
        <v xml:space="preserve"> </v>
      </c>
      <c r="B115" s="59" t="e">
        <f>IF(C115=" "," ",IFERROR(VLOOKUP($C115,#REF!,9,0)," "))</f>
        <v>#REF!</v>
      </c>
      <c r="C115" s="41" t="e">
        <f>#REF!</f>
        <v>#REF!</v>
      </c>
      <c r="D115" s="41" t="str">
        <f>IFERROR(VLOOKUP($C115,#REF!,2,0)," ")</f>
        <v xml:space="preserve"> </v>
      </c>
      <c r="E115" s="42" t="str">
        <f>IFERROR(VLOOKUP($C115,#REF!,5+VLOOKUP($C115,#REF!,7,0),0)," ")</f>
        <v xml:space="preserve"> </v>
      </c>
      <c r="F115" s="15"/>
      <c r="G115" s="43" t="str">
        <f>IFERROR(VLOOKUP($C115,#REF!,14,0)," ")</f>
        <v xml:space="preserve"> </v>
      </c>
      <c r="H115" s="43" t="str">
        <f>IFERROR(VLOOKUP($C115,#REF!,15+VLOOKUP('Customer Name'!$B$3,'Customer Name'!$B$6:$H$99,7,0),0)," ")</f>
        <v xml:space="preserve"> </v>
      </c>
      <c r="I115" s="28" t="str">
        <f t="shared" si="10"/>
        <v xml:space="preserve"> </v>
      </c>
      <c r="J115" s="66">
        <f>IFERROR(SUMIFS(#REF!,#REF!,$AE115,#REF!,1),0)</f>
        <v>0</v>
      </c>
      <c r="K115" s="66">
        <f>IFERROR(SUMIFS(#REF!,#REF!,$AE115,#REF!,1),0)</f>
        <v>0</v>
      </c>
      <c r="L115" s="66">
        <f>IFERROR(SUMIFS(#REF!,#REF!,$AE115,#REF!,1),0)</f>
        <v>0</v>
      </c>
      <c r="M115" s="66">
        <f>IFERROR(SUMIFS(#REF!,#REF!,$AE115,#REF!,1),0)</f>
        <v>0</v>
      </c>
      <c r="N115" s="66">
        <f>IFERROR(SUMIFS(#REF!,#REF!,$AE115,#REF!,1),0)</f>
        <v>0</v>
      </c>
      <c r="O115" s="66">
        <f>IFERROR(SUMIFS(#REF!,#REF!,$AE115,#REF!,1),0)</f>
        <v>0</v>
      </c>
      <c r="P115" s="66">
        <f>IFERROR(SUMIFS(#REF!,#REF!,$AE115,#REF!,1),0)</f>
        <v>0</v>
      </c>
      <c r="Q115" s="66">
        <f>IFERROR(SUMIFS(#REF!,#REF!,$AE115,#REF!,1),0)</f>
        <v>0</v>
      </c>
      <c r="R115" s="66">
        <f>IFERROR(SUMIFS(#REF!,#REF!,$AE115,#REF!,1),0)</f>
        <v>0</v>
      </c>
      <c r="S115" s="66">
        <f>IFERROR(SUMIFS(#REF!,#REF!,$AE115,#REF!,1),0)</f>
        <v>0</v>
      </c>
      <c r="T115" s="66">
        <f>IFERROR(SUMIFS(#REF!,#REF!,$AE115,#REF!,1),0)</f>
        <v>0</v>
      </c>
      <c r="U115" s="66">
        <f>IFERROR(SUMIFS(#REF!,#REF!,$AE115,#REF!,1),0)</f>
        <v>0</v>
      </c>
      <c r="V115" s="67">
        <f t="shared" si="11"/>
        <v>0</v>
      </c>
      <c r="W115" s="78" t="str">
        <f>IFERROR(IF(VLOOKUP(#REF!,'Customer Name'!$B$6:$E$99,4,0)=1,VLOOKUP($C115,#REF!,HLOOKUP(#REF!,#REF!,2,0),0)," ")," ")</f>
        <v xml:space="preserve"> </v>
      </c>
      <c r="X115" s="79" t="e">
        <f t="shared" si="12"/>
        <v>#REF!</v>
      </c>
      <c r="Y115" s="80" t="e">
        <f>IF(AND(C115&lt;&gt;" ",A116&lt;&gt;" ",C116&lt;&gt;" "),SUM($V$21:$V115)-SUM($Y$20:$Y114),IF(AND(C115&lt;&gt;" ",A116=" ",C116=" "),SUM($V$21:$V115)-SUM($Y$20:$Y114),IF(AND(C115=" ",C116=" ",A116=" ",C114&lt;&gt;" "),SUM($V$21:$V114)," ")))</f>
        <v>#REF!</v>
      </c>
      <c r="Z115" s="81" t="e">
        <f>IF(AND(C115&lt;&gt;" ",A116&lt;&gt;" ",C116&lt;&gt;" "),SUM($X$21:$X115)-SUM($Z$20:$Z114),IF(AND(C115&lt;&gt;" ",A116=" ",C116=" "),SUM($X$21:$X115)-SUM($Z$20:$Z114),IF(AND(C115=" ",C116=" ",A116=" ",C114&lt;&gt;" "),SUM($X$21:$X114)," ")))</f>
        <v>#REF!</v>
      </c>
      <c r="AD115" s="18"/>
      <c r="AE115" s="11" t="e">
        <f t="shared" si="13"/>
        <v>#REF!</v>
      </c>
    </row>
    <row r="116" spans="1:31" ht="60" customHeight="1">
      <c r="A116" s="40" t="str">
        <f>IFERROR(IF(VLOOKUP($C115,#REF!,9,0)=VLOOKUP($C116,#REF!,9,0)," ",VLOOKUP($C116,#REF!,9,0))," ")</f>
        <v xml:space="preserve"> </v>
      </c>
      <c r="B116" s="59" t="e">
        <f>IF(C116=" "," ",IFERROR(VLOOKUP($C116,#REF!,9,0)," "))</f>
        <v>#REF!</v>
      </c>
      <c r="C116" s="41" t="e">
        <f>#REF!</f>
        <v>#REF!</v>
      </c>
      <c r="D116" s="41" t="str">
        <f>IFERROR(VLOOKUP($C116,#REF!,2,0)," ")</f>
        <v xml:space="preserve"> </v>
      </c>
      <c r="E116" s="42" t="str">
        <f>IFERROR(VLOOKUP($C116,#REF!,5+VLOOKUP($C116,#REF!,7,0),0)," ")</f>
        <v xml:space="preserve"> </v>
      </c>
      <c r="F116" s="15"/>
      <c r="G116" s="43" t="str">
        <f>IFERROR(VLOOKUP($C116,#REF!,14,0)," ")</f>
        <v xml:space="preserve"> </v>
      </c>
      <c r="H116" s="43" t="str">
        <f>IFERROR(VLOOKUP($C116,#REF!,15+VLOOKUP('Customer Name'!$B$3,'Customer Name'!$B$6:$H$99,7,0),0)," ")</f>
        <v xml:space="preserve"> </v>
      </c>
      <c r="I116" s="28" t="str">
        <f t="shared" si="10"/>
        <v xml:space="preserve"> </v>
      </c>
      <c r="J116" s="66">
        <f>IFERROR(SUMIFS(#REF!,#REF!,$AE116,#REF!,1),0)</f>
        <v>0</v>
      </c>
      <c r="K116" s="66">
        <f>IFERROR(SUMIFS(#REF!,#REF!,$AE116,#REF!,1),0)</f>
        <v>0</v>
      </c>
      <c r="L116" s="66">
        <f>IFERROR(SUMIFS(#REF!,#REF!,$AE116,#REF!,1),0)</f>
        <v>0</v>
      </c>
      <c r="M116" s="66">
        <f>IFERROR(SUMIFS(#REF!,#REF!,$AE116,#REF!,1),0)</f>
        <v>0</v>
      </c>
      <c r="N116" s="66">
        <f>IFERROR(SUMIFS(#REF!,#REF!,$AE116,#REF!,1),0)</f>
        <v>0</v>
      </c>
      <c r="O116" s="66">
        <f>IFERROR(SUMIFS(#REF!,#REF!,$AE116,#REF!,1),0)</f>
        <v>0</v>
      </c>
      <c r="P116" s="66">
        <f>IFERROR(SUMIFS(#REF!,#REF!,$AE116,#REF!,1),0)</f>
        <v>0</v>
      </c>
      <c r="Q116" s="66">
        <f>IFERROR(SUMIFS(#REF!,#REF!,$AE116,#REF!,1),0)</f>
        <v>0</v>
      </c>
      <c r="R116" s="66">
        <f>IFERROR(SUMIFS(#REF!,#REF!,$AE116,#REF!,1),0)</f>
        <v>0</v>
      </c>
      <c r="S116" s="66">
        <f>IFERROR(SUMIFS(#REF!,#REF!,$AE116,#REF!,1),0)</f>
        <v>0</v>
      </c>
      <c r="T116" s="66">
        <f>IFERROR(SUMIFS(#REF!,#REF!,$AE116,#REF!,1),0)</f>
        <v>0</v>
      </c>
      <c r="U116" s="66">
        <f>IFERROR(SUMIFS(#REF!,#REF!,$AE116,#REF!,1),0)</f>
        <v>0</v>
      </c>
      <c r="V116" s="67">
        <f t="shared" si="11"/>
        <v>0</v>
      </c>
      <c r="W116" s="78" t="str">
        <f>IFERROR(IF(VLOOKUP(#REF!,'Customer Name'!$B$6:$E$99,4,0)=1,VLOOKUP($C116,#REF!,HLOOKUP(#REF!,#REF!,2,0),0)," ")," ")</f>
        <v xml:space="preserve"> </v>
      </c>
      <c r="X116" s="79" t="e">
        <f t="shared" si="12"/>
        <v>#REF!</v>
      </c>
      <c r="Y116" s="80" t="e">
        <f>IF(AND(C116&lt;&gt;" ",A117&lt;&gt;" ",C117&lt;&gt;" "),SUM($V$21:$V116)-SUM($Y$20:$Y115),IF(AND(C116&lt;&gt;" ",A117=" ",C117=" "),SUM($V$21:$V116)-SUM($Y$20:$Y115),IF(AND(C116=" ",C117=" ",A117=" ",C115&lt;&gt;" "),SUM($V$21:$V115)," ")))</f>
        <v>#REF!</v>
      </c>
      <c r="Z116" s="81" t="e">
        <f>IF(AND(C116&lt;&gt;" ",A117&lt;&gt;" ",C117&lt;&gt;" "),SUM($X$21:$X116)-SUM($Z$20:$Z115),IF(AND(C116&lt;&gt;" ",A117=" ",C117=" "),SUM($X$21:$X116)-SUM($Z$20:$Z115),IF(AND(C116=" ",C117=" ",A117=" ",C115&lt;&gt;" "),SUM($X$21:$X115)," ")))</f>
        <v>#REF!</v>
      </c>
      <c r="AD116" s="18"/>
      <c r="AE116" s="11" t="e">
        <f t="shared" si="13"/>
        <v>#REF!</v>
      </c>
    </row>
    <row r="117" spans="1:31" ht="60" customHeight="1">
      <c r="A117" s="40" t="str">
        <f>IFERROR(IF(VLOOKUP($C116,#REF!,9,0)=VLOOKUP($C117,#REF!,9,0)," ",VLOOKUP($C117,#REF!,9,0))," ")</f>
        <v xml:space="preserve"> </v>
      </c>
      <c r="B117" s="59" t="e">
        <f>IF(C117=" "," ",IFERROR(VLOOKUP($C117,#REF!,9,0)," "))</f>
        <v>#REF!</v>
      </c>
      <c r="C117" s="41" t="e">
        <f>#REF!</f>
        <v>#REF!</v>
      </c>
      <c r="D117" s="41" t="str">
        <f>IFERROR(VLOOKUP($C117,#REF!,2,0)," ")</f>
        <v xml:space="preserve"> </v>
      </c>
      <c r="E117" s="42" t="str">
        <f>IFERROR(VLOOKUP($C117,#REF!,5+VLOOKUP($C117,#REF!,7,0),0)," ")</f>
        <v xml:space="preserve"> </v>
      </c>
      <c r="F117" s="15"/>
      <c r="G117" s="43" t="str">
        <f>IFERROR(VLOOKUP($C117,#REF!,14,0)," ")</f>
        <v xml:space="preserve"> </v>
      </c>
      <c r="H117" s="43" t="str">
        <f>IFERROR(VLOOKUP($C117,#REF!,15+VLOOKUP('Customer Name'!$B$3,'Customer Name'!$B$6:$H$99,7,0),0)," ")</f>
        <v xml:space="preserve"> </v>
      </c>
      <c r="I117" s="28" t="str">
        <f t="shared" si="10"/>
        <v xml:space="preserve"> </v>
      </c>
      <c r="J117" s="66">
        <f>IFERROR(SUMIFS(#REF!,#REF!,$AE117,#REF!,1),0)</f>
        <v>0</v>
      </c>
      <c r="K117" s="66">
        <f>IFERROR(SUMIFS(#REF!,#REF!,$AE117,#REF!,1),0)</f>
        <v>0</v>
      </c>
      <c r="L117" s="66">
        <f>IFERROR(SUMIFS(#REF!,#REF!,$AE117,#REF!,1),0)</f>
        <v>0</v>
      </c>
      <c r="M117" s="66">
        <f>IFERROR(SUMIFS(#REF!,#REF!,$AE117,#REF!,1),0)</f>
        <v>0</v>
      </c>
      <c r="N117" s="66">
        <f>IFERROR(SUMIFS(#REF!,#REF!,$AE117,#REF!,1),0)</f>
        <v>0</v>
      </c>
      <c r="O117" s="66">
        <f>IFERROR(SUMIFS(#REF!,#REF!,$AE117,#REF!,1),0)</f>
        <v>0</v>
      </c>
      <c r="P117" s="66">
        <f>IFERROR(SUMIFS(#REF!,#REF!,$AE117,#REF!,1),0)</f>
        <v>0</v>
      </c>
      <c r="Q117" s="66">
        <f>IFERROR(SUMIFS(#REF!,#REF!,$AE117,#REF!,1),0)</f>
        <v>0</v>
      </c>
      <c r="R117" s="66">
        <f>IFERROR(SUMIFS(#REF!,#REF!,$AE117,#REF!,1),0)</f>
        <v>0</v>
      </c>
      <c r="S117" s="66">
        <f>IFERROR(SUMIFS(#REF!,#REF!,$AE117,#REF!,1),0)</f>
        <v>0</v>
      </c>
      <c r="T117" s="66">
        <f>IFERROR(SUMIFS(#REF!,#REF!,$AE117,#REF!,1),0)</f>
        <v>0</v>
      </c>
      <c r="U117" s="66">
        <f>IFERROR(SUMIFS(#REF!,#REF!,$AE117,#REF!,1),0)</f>
        <v>0</v>
      </c>
      <c r="V117" s="67">
        <f t="shared" si="11"/>
        <v>0</v>
      </c>
      <c r="W117" s="78" t="str">
        <f>IFERROR(IF(VLOOKUP(#REF!,'Customer Name'!$B$6:$E$99,4,0)=1,VLOOKUP($C117,#REF!,HLOOKUP(#REF!,#REF!,2,0),0)," ")," ")</f>
        <v xml:space="preserve"> </v>
      </c>
      <c r="X117" s="79" t="e">
        <f t="shared" si="12"/>
        <v>#REF!</v>
      </c>
      <c r="Y117" s="80" t="e">
        <f>IF(AND(C117&lt;&gt;" ",A118&lt;&gt;" ",C118&lt;&gt;" "),SUM($V$21:$V117)-SUM($Y$20:$Y116),IF(AND(C117&lt;&gt;" ",A118=" ",C118=" "),SUM($V$21:$V117)-SUM($Y$20:$Y116),IF(AND(C117=" ",C118=" ",A118=" ",C116&lt;&gt;" "),SUM($V$21:$V116)," ")))</f>
        <v>#REF!</v>
      </c>
      <c r="Z117" s="81" t="e">
        <f>IF(AND(C117&lt;&gt;" ",A118&lt;&gt;" ",C118&lt;&gt;" "),SUM($X$21:$X117)-SUM($Z$20:$Z116),IF(AND(C117&lt;&gt;" ",A118=" ",C118=" "),SUM($X$21:$X117)-SUM($Z$20:$Z116),IF(AND(C117=" ",C118=" ",A118=" ",C116&lt;&gt;" "),SUM($X$21:$X116)," ")))</f>
        <v>#REF!</v>
      </c>
      <c r="AD117" s="18"/>
      <c r="AE117" s="11" t="e">
        <f t="shared" si="13"/>
        <v>#REF!</v>
      </c>
    </row>
    <row r="118" spans="1:31" ht="60" customHeight="1">
      <c r="A118" s="40" t="str">
        <f>IFERROR(IF(VLOOKUP($C117,#REF!,9,0)=VLOOKUP($C118,#REF!,9,0)," ",VLOOKUP($C118,#REF!,9,0))," ")</f>
        <v xml:space="preserve"> </v>
      </c>
      <c r="B118" s="59" t="e">
        <f>IF(C118=" "," ",IFERROR(VLOOKUP($C118,#REF!,9,0)," "))</f>
        <v>#REF!</v>
      </c>
      <c r="C118" s="41" t="e">
        <f>#REF!</f>
        <v>#REF!</v>
      </c>
      <c r="D118" s="41" t="str">
        <f>IFERROR(VLOOKUP($C118,#REF!,2,0)," ")</f>
        <v xml:space="preserve"> </v>
      </c>
      <c r="E118" s="42" t="str">
        <f>IFERROR(VLOOKUP($C118,#REF!,5+VLOOKUP($C118,#REF!,7,0),0)," ")</f>
        <v xml:space="preserve"> </v>
      </c>
      <c r="F118" s="15"/>
      <c r="G118" s="43" t="str">
        <f>IFERROR(VLOOKUP($C118,#REF!,14,0)," ")</f>
        <v xml:space="preserve"> </v>
      </c>
      <c r="H118" s="43" t="str">
        <f>IFERROR(VLOOKUP($C118,#REF!,15+VLOOKUP('Customer Name'!$B$3,'Customer Name'!$B$6:$H$99,7,0),0)," ")</f>
        <v xml:space="preserve"> </v>
      </c>
      <c r="I118" s="28" t="str">
        <f t="shared" si="10"/>
        <v xml:space="preserve"> </v>
      </c>
      <c r="J118" s="66">
        <f>IFERROR(SUMIFS(#REF!,#REF!,$AE118,#REF!,1),0)</f>
        <v>0</v>
      </c>
      <c r="K118" s="66">
        <f>IFERROR(SUMIFS(#REF!,#REF!,$AE118,#REF!,1),0)</f>
        <v>0</v>
      </c>
      <c r="L118" s="66">
        <f>IFERROR(SUMIFS(#REF!,#REF!,$AE118,#REF!,1),0)</f>
        <v>0</v>
      </c>
      <c r="M118" s="66">
        <f>IFERROR(SUMIFS(#REF!,#REF!,$AE118,#REF!,1),0)</f>
        <v>0</v>
      </c>
      <c r="N118" s="66">
        <f>IFERROR(SUMIFS(#REF!,#REF!,$AE118,#REF!,1),0)</f>
        <v>0</v>
      </c>
      <c r="O118" s="66">
        <f>IFERROR(SUMIFS(#REF!,#REF!,$AE118,#REF!,1),0)</f>
        <v>0</v>
      </c>
      <c r="P118" s="66">
        <f>IFERROR(SUMIFS(#REF!,#REF!,$AE118,#REF!,1),0)</f>
        <v>0</v>
      </c>
      <c r="Q118" s="66">
        <f>IFERROR(SUMIFS(#REF!,#REF!,$AE118,#REF!,1),0)</f>
        <v>0</v>
      </c>
      <c r="R118" s="66">
        <f>IFERROR(SUMIFS(#REF!,#REF!,$AE118,#REF!,1),0)</f>
        <v>0</v>
      </c>
      <c r="S118" s="66">
        <f>IFERROR(SUMIFS(#REF!,#REF!,$AE118,#REF!,1),0)</f>
        <v>0</v>
      </c>
      <c r="T118" s="66">
        <f>IFERROR(SUMIFS(#REF!,#REF!,$AE118,#REF!,1),0)</f>
        <v>0</v>
      </c>
      <c r="U118" s="66">
        <f>IFERROR(SUMIFS(#REF!,#REF!,$AE118,#REF!,1),0)</f>
        <v>0</v>
      </c>
      <c r="V118" s="67">
        <f t="shared" si="11"/>
        <v>0</v>
      </c>
      <c r="W118" s="78" t="str">
        <f>IFERROR(IF(VLOOKUP(#REF!,'Customer Name'!$B$6:$E$99,4,0)=1,VLOOKUP($C118,#REF!,HLOOKUP(#REF!,#REF!,2,0),0)," ")," ")</f>
        <v xml:space="preserve"> </v>
      </c>
      <c r="X118" s="79" t="e">
        <f t="shared" si="12"/>
        <v>#REF!</v>
      </c>
      <c r="Y118" s="80" t="e">
        <f>IF(AND(C118&lt;&gt;" ",A119&lt;&gt;" ",C119&lt;&gt;" "),SUM($V$21:$V118)-SUM($Y$20:$Y117),IF(AND(C118&lt;&gt;" ",A119=" ",C119=" "),SUM($V$21:$V118)-SUM($Y$20:$Y117),IF(AND(C118=" ",C119=" ",A119=" ",C117&lt;&gt;" "),SUM($V$21:$V117)," ")))</f>
        <v>#REF!</v>
      </c>
      <c r="Z118" s="81" t="e">
        <f>IF(AND(C118&lt;&gt;" ",A119&lt;&gt;" ",C119&lt;&gt;" "),SUM($X$21:$X118)-SUM($Z$20:$Z117),IF(AND(C118&lt;&gt;" ",A119=" ",C119=" "),SUM($X$21:$X118)-SUM($Z$20:$Z117),IF(AND(C118=" ",C119=" ",A119=" ",C117&lt;&gt;" "),SUM($X$21:$X117)," ")))</f>
        <v>#REF!</v>
      </c>
      <c r="AD118" s="18"/>
      <c r="AE118" s="11" t="e">
        <f t="shared" si="13"/>
        <v>#REF!</v>
      </c>
    </row>
    <row r="119" spans="1:31" ht="60" customHeight="1">
      <c r="A119" s="40" t="str">
        <f>IFERROR(IF(VLOOKUP($C118,#REF!,9,0)=VLOOKUP($C119,#REF!,9,0)," ",VLOOKUP($C119,#REF!,9,0))," ")</f>
        <v xml:space="preserve"> </v>
      </c>
      <c r="B119" s="59" t="e">
        <f>IF(C119=" "," ",IFERROR(VLOOKUP($C119,#REF!,9,0)," "))</f>
        <v>#REF!</v>
      </c>
      <c r="C119" s="41" t="e">
        <f>#REF!</f>
        <v>#REF!</v>
      </c>
      <c r="D119" s="41" t="str">
        <f>IFERROR(VLOOKUP($C119,#REF!,2,0)," ")</f>
        <v xml:space="preserve"> </v>
      </c>
      <c r="E119" s="42" t="str">
        <f>IFERROR(VLOOKUP($C119,#REF!,5+VLOOKUP($C119,#REF!,7,0),0)," ")</f>
        <v xml:space="preserve"> </v>
      </c>
      <c r="F119" s="15"/>
      <c r="G119" s="43" t="str">
        <f>IFERROR(VLOOKUP($C119,#REF!,14,0)," ")</f>
        <v xml:space="preserve"> </v>
      </c>
      <c r="H119" s="43" t="str">
        <f>IFERROR(VLOOKUP($C119,#REF!,15+VLOOKUP('Customer Name'!$B$3,'Customer Name'!$B$6:$H$99,7,0),0)," ")</f>
        <v xml:space="preserve"> </v>
      </c>
      <c r="I119" s="28" t="str">
        <f t="shared" si="10"/>
        <v xml:space="preserve"> </v>
      </c>
      <c r="J119" s="66">
        <f>IFERROR(SUMIFS(#REF!,#REF!,$AE119,#REF!,1),0)</f>
        <v>0</v>
      </c>
      <c r="K119" s="66">
        <f>IFERROR(SUMIFS(#REF!,#REF!,$AE119,#REF!,1),0)</f>
        <v>0</v>
      </c>
      <c r="L119" s="66">
        <f>IFERROR(SUMIFS(#REF!,#REF!,$AE119,#REF!,1),0)</f>
        <v>0</v>
      </c>
      <c r="M119" s="66">
        <f>IFERROR(SUMIFS(#REF!,#REF!,$AE119,#REF!,1),0)</f>
        <v>0</v>
      </c>
      <c r="N119" s="66">
        <f>IFERROR(SUMIFS(#REF!,#REF!,$AE119,#REF!,1),0)</f>
        <v>0</v>
      </c>
      <c r="O119" s="66">
        <f>IFERROR(SUMIFS(#REF!,#REF!,$AE119,#REF!,1),0)</f>
        <v>0</v>
      </c>
      <c r="P119" s="66">
        <f>IFERROR(SUMIFS(#REF!,#REF!,$AE119,#REF!,1),0)</f>
        <v>0</v>
      </c>
      <c r="Q119" s="66">
        <f>IFERROR(SUMIFS(#REF!,#REF!,$AE119,#REF!,1),0)</f>
        <v>0</v>
      </c>
      <c r="R119" s="66">
        <f>IFERROR(SUMIFS(#REF!,#REF!,$AE119,#REF!,1),0)</f>
        <v>0</v>
      </c>
      <c r="S119" s="66">
        <f>IFERROR(SUMIFS(#REF!,#REF!,$AE119,#REF!,1),0)</f>
        <v>0</v>
      </c>
      <c r="T119" s="66">
        <f>IFERROR(SUMIFS(#REF!,#REF!,$AE119,#REF!,1),0)</f>
        <v>0</v>
      </c>
      <c r="U119" s="66">
        <f>IFERROR(SUMIFS(#REF!,#REF!,$AE119,#REF!,1),0)</f>
        <v>0</v>
      </c>
      <c r="V119" s="67">
        <f t="shared" si="11"/>
        <v>0</v>
      </c>
      <c r="W119" s="78" t="str">
        <f>IFERROR(IF(VLOOKUP(#REF!,'Customer Name'!$B$6:$E$99,4,0)=1,VLOOKUP($C119,#REF!,HLOOKUP(#REF!,#REF!,2,0),0)," ")," ")</f>
        <v xml:space="preserve"> </v>
      </c>
      <c r="X119" s="79" t="e">
        <f t="shared" si="12"/>
        <v>#REF!</v>
      </c>
      <c r="Y119" s="80" t="e">
        <f>IF(AND(C119&lt;&gt;" ",A120&lt;&gt;" ",C120&lt;&gt;" "),SUM($V$21:$V119)-SUM($Y$20:$Y118),IF(AND(C119&lt;&gt;" ",A120=" ",C120=" "),SUM($V$21:$V119)-SUM($Y$20:$Y118),IF(AND(C119=" ",C120=" ",A120=" ",C118&lt;&gt;" "),SUM($V$21:$V118)," ")))</f>
        <v>#REF!</v>
      </c>
      <c r="Z119" s="81" t="e">
        <f>IF(AND(C119&lt;&gt;" ",A120&lt;&gt;" ",C120&lt;&gt;" "),SUM($X$21:$X119)-SUM($Z$20:$Z118),IF(AND(C119&lt;&gt;" ",A120=" ",C120=" "),SUM($X$21:$X119)-SUM($Z$20:$Z118),IF(AND(C119=" ",C120=" ",A120=" ",C118&lt;&gt;" "),SUM($X$21:$X118)," ")))</f>
        <v>#REF!</v>
      </c>
      <c r="AD119" s="18"/>
      <c r="AE119" s="11" t="e">
        <f t="shared" si="13"/>
        <v>#REF!</v>
      </c>
    </row>
    <row r="120" spans="1:31" ht="60" customHeight="1">
      <c r="A120" s="40" t="str">
        <f>IFERROR(IF(VLOOKUP($C119,#REF!,9,0)=VLOOKUP($C120,#REF!,9,0)," ",VLOOKUP($C120,#REF!,9,0))," ")</f>
        <v xml:space="preserve"> </v>
      </c>
      <c r="B120" s="59" t="e">
        <f>IF(C120=" "," ",IFERROR(VLOOKUP($C120,#REF!,9,0)," "))</f>
        <v>#REF!</v>
      </c>
      <c r="C120" s="41" t="e">
        <f>#REF!</f>
        <v>#REF!</v>
      </c>
      <c r="D120" s="41" t="str">
        <f>IFERROR(VLOOKUP($C120,#REF!,2,0)," ")</f>
        <v xml:space="preserve"> </v>
      </c>
      <c r="E120" s="42" t="str">
        <f>IFERROR(VLOOKUP($C120,#REF!,5+VLOOKUP($C120,#REF!,7,0),0)," ")</f>
        <v xml:space="preserve"> </v>
      </c>
      <c r="F120" s="15"/>
      <c r="G120" s="43" t="str">
        <f>IFERROR(VLOOKUP($C120,#REF!,14,0)," ")</f>
        <v xml:space="preserve"> </v>
      </c>
      <c r="H120" s="43" t="str">
        <f>IFERROR(VLOOKUP($C120,#REF!,15+VLOOKUP('Customer Name'!$B$3,'Customer Name'!$B$6:$H$99,7,0),0)," ")</f>
        <v xml:space="preserve"> </v>
      </c>
      <c r="I120" s="28" t="str">
        <f t="shared" si="10"/>
        <v xml:space="preserve"> </v>
      </c>
      <c r="J120" s="66">
        <f>IFERROR(SUMIFS(#REF!,#REF!,$AE120,#REF!,1),0)</f>
        <v>0</v>
      </c>
      <c r="K120" s="66">
        <f>IFERROR(SUMIFS(#REF!,#REF!,$AE120,#REF!,1),0)</f>
        <v>0</v>
      </c>
      <c r="L120" s="66">
        <f>IFERROR(SUMIFS(#REF!,#REF!,$AE120,#REF!,1),0)</f>
        <v>0</v>
      </c>
      <c r="M120" s="66">
        <f>IFERROR(SUMIFS(#REF!,#REF!,$AE120,#REF!,1),0)</f>
        <v>0</v>
      </c>
      <c r="N120" s="66">
        <f>IFERROR(SUMIFS(#REF!,#REF!,$AE120,#REF!,1),0)</f>
        <v>0</v>
      </c>
      <c r="O120" s="66">
        <f>IFERROR(SUMIFS(#REF!,#REF!,$AE120,#REF!,1),0)</f>
        <v>0</v>
      </c>
      <c r="P120" s="66">
        <f>IFERROR(SUMIFS(#REF!,#REF!,$AE120,#REF!,1),0)</f>
        <v>0</v>
      </c>
      <c r="Q120" s="66">
        <f>IFERROR(SUMIFS(#REF!,#REF!,$AE120,#REF!,1),0)</f>
        <v>0</v>
      </c>
      <c r="R120" s="66">
        <f>IFERROR(SUMIFS(#REF!,#REF!,$AE120,#REF!,1),0)</f>
        <v>0</v>
      </c>
      <c r="S120" s="66">
        <f>IFERROR(SUMIFS(#REF!,#REF!,$AE120,#REF!,1),0)</f>
        <v>0</v>
      </c>
      <c r="T120" s="66">
        <f>IFERROR(SUMIFS(#REF!,#REF!,$AE120,#REF!,1),0)</f>
        <v>0</v>
      </c>
      <c r="U120" s="66">
        <f>IFERROR(SUMIFS(#REF!,#REF!,$AE120,#REF!,1),0)</f>
        <v>0</v>
      </c>
      <c r="V120" s="67">
        <f t="shared" si="11"/>
        <v>0</v>
      </c>
      <c r="W120" s="78" t="str">
        <f>IFERROR(IF(VLOOKUP(#REF!,'Customer Name'!$B$6:$E$99,4,0)=1,VLOOKUP($C120,#REF!,HLOOKUP(#REF!,#REF!,2,0),0)," ")," ")</f>
        <v xml:space="preserve"> </v>
      </c>
      <c r="X120" s="79" t="e">
        <f t="shared" si="12"/>
        <v>#REF!</v>
      </c>
      <c r="Y120" s="80" t="e">
        <f>IF(AND(C120&lt;&gt;" ",A121&lt;&gt;" ",C121&lt;&gt;" "),SUM($V$21:$V120)-SUM($Y$20:$Y119),IF(AND(C120&lt;&gt;" ",A121=" ",C121=" "),SUM($V$21:$V120)-SUM($Y$20:$Y119),IF(AND(C120=" ",C121=" ",A121=" ",C119&lt;&gt;" "),SUM($V$21:$V119)," ")))</f>
        <v>#REF!</v>
      </c>
      <c r="Z120" s="81" t="e">
        <f>IF(AND(C120&lt;&gt;" ",A121&lt;&gt;" ",C121&lt;&gt;" "),SUM($X$21:$X120)-SUM($Z$20:$Z119),IF(AND(C120&lt;&gt;" ",A121=" ",C121=" "),SUM($X$21:$X120)-SUM($Z$20:$Z119),IF(AND(C120=" ",C121=" ",A121=" ",C119&lt;&gt;" "),SUM($X$21:$X119)," ")))</f>
        <v>#REF!</v>
      </c>
      <c r="AD120" s="18"/>
      <c r="AE120" s="11" t="e">
        <f t="shared" si="13"/>
        <v>#REF!</v>
      </c>
    </row>
    <row r="121" spans="1:31" ht="60" customHeight="1">
      <c r="A121" s="40" t="str">
        <f>IFERROR(IF(VLOOKUP($C120,#REF!,9,0)=VLOOKUP($C121,#REF!,9,0)," ",VLOOKUP($C121,#REF!,9,0))," ")</f>
        <v xml:space="preserve"> </v>
      </c>
      <c r="B121" s="59" t="e">
        <f>IF(C121=" "," ",IFERROR(VLOOKUP($C121,#REF!,9,0)," "))</f>
        <v>#REF!</v>
      </c>
      <c r="C121" s="41" t="e">
        <f>#REF!</f>
        <v>#REF!</v>
      </c>
      <c r="D121" s="41" t="str">
        <f>IFERROR(VLOOKUP($C121,#REF!,2,0)," ")</f>
        <v xml:space="preserve"> </v>
      </c>
      <c r="E121" s="42" t="str">
        <f>IFERROR(VLOOKUP($C121,#REF!,5+VLOOKUP($C121,#REF!,7,0),0)," ")</f>
        <v xml:space="preserve"> </v>
      </c>
      <c r="F121" s="15"/>
      <c r="G121" s="43" t="str">
        <f>IFERROR(VLOOKUP($C121,#REF!,14,0)," ")</f>
        <v xml:space="preserve"> </v>
      </c>
      <c r="H121" s="43" t="str">
        <f>IFERROR(VLOOKUP($C121,#REF!,15+VLOOKUP('Customer Name'!$B$3,'Customer Name'!$B$6:$H$99,7,0),0)," ")</f>
        <v xml:space="preserve"> </v>
      </c>
      <c r="I121" s="28" t="str">
        <f t="shared" si="10"/>
        <v xml:space="preserve"> </v>
      </c>
      <c r="J121" s="66">
        <f>IFERROR(SUMIFS(#REF!,#REF!,$AE121,#REF!,1),0)</f>
        <v>0</v>
      </c>
      <c r="K121" s="66">
        <f>IFERROR(SUMIFS(#REF!,#REF!,$AE121,#REF!,1),0)</f>
        <v>0</v>
      </c>
      <c r="L121" s="66">
        <f>IFERROR(SUMIFS(#REF!,#REF!,$AE121,#REF!,1),0)</f>
        <v>0</v>
      </c>
      <c r="M121" s="66">
        <f>IFERROR(SUMIFS(#REF!,#REF!,$AE121,#REF!,1),0)</f>
        <v>0</v>
      </c>
      <c r="N121" s="66">
        <f>IFERROR(SUMIFS(#REF!,#REF!,$AE121,#REF!,1),0)</f>
        <v>0</v>
      </c>
      <c r="O121" s="66">
        <f>IFERROR(SUMIFS(#REF!,#REF!,$AE121,#REF!,1),0)</f>
        <v>0</v>
      </c>
      <c r="P121" s="66">
        <f>IFERROR(SUMIFS(#REF!,#REF!,$AE121,#REF!,1),0)</f>
        <v>0</v>
      </c>
      <c r="Q121" s="66">
        <f>IFERROR(SUMIFS(#REF!,#REF!,$AE121,#REF!,1),0)</f>
        <v>0</v>
      </c>
      <c r="R121" s="66">
        <f>IFERROR(SUMIFS(#REF!,#REF!,$AE121,#REF!,1),0)</f>
        <v>0</v>
      </c>
      <c r="S121" s="66">
        <f>IFERROR(SUMIFS(#REF!,#REF!,$AE121,#REF!,1),0)</f>
        <v>0</v>
      </c>
      <c r="T121" s="66">
        <f>IFERROR(SUMIFS(#REF!,#REF!,$AE121,#REF!,1),0)</f>
        <v>0</v>
      </c>
      <c r="U121" s="66">
        <f>IFERROR(SUMIFS(#REF!,#REF!,$AE121,#REF!,1),0)</f>
        <v>0</v>
      </c>
      <c r="V121" s="67">
        <f t="shared" si="11"/>
        <v>0</v>
      </c>
      <c r="W121" s="78" t="str">
        <f>IFERROR(IF(VLOOKUP(#REF!,'Customer Name'!$B$6:$E$99,4,0)=1,VLOOKUP($C121,#REF!,HLOOKUP(#REF!,#REF!,2,0),0)," ")," ")</f>
        <v xml:space="preserve"> </v>
      </c>
      <c r="X121" s="79" t="e">
        <f t="shared" si="12"/>
        <v>#REF!</v>
      </c>
      <c r="Y121" s="80" t="e">
        <f>IF(AND(C121&lt;&gt;" ",A122&lt;&gt;" ",C122&lt;&gt;" "),SUM($V$21:$V121)-SUM($Y$20:$Y120),IF(AND(C121&lt;&gt;" ",A122=" ",C122=" "),SUM($V$21:$V121)-SUM($Y$20:$Y120),IF(AND(C121=" ",C122=" ",A122=" ",C120&lt;&gt;" "),SUM($V$21:$V120)," ")))</f>
        <v>#REF!</v>
      </c>
      <c r="Z121" s="81" t="e">
        <f>IF(AND(C121&lt;&gt;" ",A122&lt;&gt;" ",C122&lt;&gt;" "),SUM($X$21:$X121)-SUM($Z$20:$Z120),IF(AND(C121&lt;&gt;" ",A122=" ",C122=" "),SUM($X$21:$X121)-SUM($Z$20:$Z120),IF(AND(C121=" ",C122=" ",A122=" ",C120&lt;&gt;" "),SUM($X$21:$X120)," ")))</f>
        <v>#REF!</v>
      </c>
      <c r="AD121" s="18"/>
      <c r="AE121" s="11" t="e">
        <f t="shared" si="13"/>
        <v>#REF!</v>
      </c>
    </row>
    <row r="122" spans="1:31" ht="60" customHeight="1">
      <c r="A122" s="40" t="str">
        <f>IFERROR(IF(VLOOKUP($C121,#REF!,9,0)=VLOOKUP($C122,#REF!,9,0)," ",VLOOKUP($C122,#REF!,9,0))," ")</f>
        <v xml:space="preserve"> </v>
      </c>
      <c r="B122" s="59" t="e">
        <f>IF(C122=" "," ",IFERROR(VLOOKUP($C122,#REF!,9,0)," "))</f>
        <v>#REF!</v>
      </c>
      <c r="C122" s="41" t="e">
        <f>#REF!</f>
        <v>#REF!</v>
      </c>
      <c r="D122" s="41" t="str">
        <f>IFERROR(VLOOKUP($C122,#REF!,2,0)," ")</f>
        <v xml:space="preserve"> </v>
      </c>
      <c r="E122" s="42" t="str">
        <f>IFERROR(VLOOKUP($C122,#REF!,5+VLOOKUP($C122,#REF!,7,0),0)," ")</f>
        <v xml:space="preserve"> </v>
      </c>
      <c r="F122" s="15"/>
      <c r="G122" s="43" t="str">
        <f>IFERROR(VLOOKUP($C122,#REF!,14,0)," ")</f>
        <v xml:space="preserve"> </v>
      </c>
      <c r="H122" s="43" t="str">
        <f>IFERROR(VLOOKUP($C122,#REF!,15+VLOOKUP('Customer Name'!$B$3,'Customer Name'!$B$6:$H$99,7,0),0)," ")</f>
        <v xml:space="preserve"> </v>
      </c>
      <c r="I122" s="28" t="str">
        <f t="shared" si="10"/>
        <v xml:space="preserve"> </v>
      </c>
      <c r="J122" s="66">
        <f>IFERROR(SUMIFS(#REF!,#REF!,$AE122,#REF!,1),0)</f>
        <v>0</v>
      </c>
      <c r="K122" s="66">
        <f>IFERROR(SUMIFS(#REF!,#REF!,$AE122,#REF!,1),0)</f>
        <v>0</v>
      </c>
      <c r="L122" s="66">
        <f>IFERROR(SUMIFS(#REF!,#REF!,$AE122,#REF!,1),0)</f>
        <v>0</v>
      </c>
      <c r="M122" s="66">
        <f>IFERROR(SUMIFS(#REF!,#REF!,$AE122,#REF!,1),0)</f>
        <v>0</v>
      </c>
      <c r="N122" s="66">
        <f>IFERROR(SUMIFS(#REF!,#REF!,$AE122,#REF!,1),0)</f>
        <v>0</v>
      </c>
      <c r="O122" s="66">
        <f>IFERROR(SUMIFS(#REF!,#REF!,$AE122,#REF!,1),0)</f>
        <v>0</v>
      </c>
      <c r="P122" s="66">
        <f>IFERROR(SUMIFS(#REF!,#REF!,$AE122,#REF!,1),0)</f>
        <v>0</v>
      </c>
      <c r="Q122" s="66">
        <f>IFERROR(SUMIFS(#REF!,#REF!,$AE122,#REF!,1),0)</f>
        <v>0</v>
      </c>
      <c r="R122" s="66">
        <f>IFERROR(SUMIFS(#REF!,#REF!,$AE122,#REF!,1),0)</f>
        <v>0</v>
      </c>
      <c r="S122" s="66">
        <f>IFERROR(SUMIFS(#REF!,#REF!,$AE122,#REF!,1),0)</f>
        <v>0</v>
      </c>
      <c r="T122" s="66">
        <f>IFERROR(SUMIFS(#REF!,#REF!,$AE122,#REF!,1),0)</f>
        <v>0</v>
      </c>
      <c r="U122" s="66">
        <f>IFERROR(SUMIFS(#REF!,#REF!,$AE122,#REF!,1),0)</f>
        <v>0</v>
      </c>
      <c r="V122" s="67">
        <f t="shared" si="11"/>
        <v>0</v>
      </c>
      <c r="W122" s="78" t="str">
        <f>IFERROR(IF(VLOOKUP(#REF!,'Customer Name'!$B$6:$E$99,4,0)=1,VLOOKUP($C122,#REF!,HLOOKUP(#REF!,#REF!,2,0),0)," ")," ")</f>
        <v xml:space="preserve"> </v>
      </c>
      <c r="X122" s="79" t="e">
        <f t="shared" si="12"/>
        <v>#REF!</v>
      </c>
      <c r="Y122" s="80" t="e">
        <f>IF(AND(C122&lt;&gt;" ",A123&lt;&gt;" ",C123&lt;&gt;" "),SUM($V$21:$V122)-SUM($Y$20:$Y121),IF(AND(C122&lt;&gt;" ",A123=" ",C123=" "),SUM($V$21:$V122)-SUM($Y$20:$Y121),IF(AND(C122=" ",C123=" ",A123=" ",C121&lt;&gt;" "),SUM($V$21:$V121)," ")))</f>
        <v>#REF!</v>
      </c>
      <c r="Z122" s="81" t="e">
        <f>IF(AND(C122&lt;&gt;" ",A123&lt;&gt;" ",C123&lt;&gt;" "),SUM($X$21:$X122)-SUM($Z$20:$Z121),IF(AND(C122&lt;&gt;" ",A123=" ",C123=" "),SUM($X$21:$X122)-SUM($Z$20:$Z121),IF(AND(C122=" ",C123=" ",A123=" ",C121&lt;&gt;" "),SUM($X$21:$X121)," ")))</f>
        <v>#REF!</v>
      </c>
      <c r="AD122" s="18"/>
      <c r="AE122" s="11" t="e">
        <f t="shared" si="13"/>
        <v>#REF!</v>
      </c>
    </row>
    <row r="123" spans="1:31" ht="60" customHeight="1">
      <c r="A123" s="40" t="str">
        <f>IFERROR(IF(VLOOKUP($C122,#REF!,9,0)=VLOOKUP($C123,#REF!,9,0)," ",VLOOKUP($C123,#REF!,9,0))," ")</f>
        <v xml:space="preserve"> </v>
      </c>
      <c r="B123" s="59" t="e">
        <f>IF(C123=" "," ",IFERROR(VLOOKUP($C123,#REF!,9,0)," "))</f>
        <v>#REF!</v>
      </c>
      <c r="C123" s="41" t="e">
        <f>#REF!</f>
        <v>#REF!</v>
      </c>
      <c r="D123" s="41" t="str">
        <f>IFERROR(VLOOKUP($C123,#REF!,2,0)," ")</f>
        <v xml:space="preserve"> </v>
      </c>
      <c r="E123" s="42" t="str">
        <f>IFERROR(VLOOKUP($C123,#REF!,5+VLOOKUP($C123,#REF!,7,0),0)," ")</f>
        <v xml:space="preserve"> </v>
      </c>
      <c r="F123" s="15"/>
      <c r="G123" s="43" t="str">
        <f>IFERROR(VLOOKUP($C123,#REF!,14,0)," ")</f>
        <v xml:space="preserve"> </v>
      </c>
      <c r="H123" s="43" t="str">
        <f>IFERROR(VLOOKUP($C123,#REF!,15+VLOOKUP('Customer Name'!$B$3,'Customer Name'!$B$6:$H$99,7,0),0)," ")</f>
        <v xml:space="preserve"> </v>
      </c>
      <c r="I123" s="28" t="str">
        <f t="shared" si="10"/>
        <v xml:space="preserve"> </v>
      </c>
      <c r="J123" s="66">
        <f>IFERROR(SUMIFS(#REF!,#REF!,$AE123,#REF!,1),0)</f>
        <v>0</v>
      </c>
      <c r="K123" s="66">
        <f>IFERROR(SUMIFS(#REF!,#REF!,$AE123,#REF!,1),0)</f>
        <v>0</v>
      </c>
      <c r="L123" s="66">
        <f>IFERROR(SUMIFS(#REF!,#REF!,$AE123,#REF!,1),0)</f>
        <v>0</v>
      </c>
      <c r="M123" s="66">
        <f>IFERROR(SUMIFS(#REF!,#REF!,$AE123,#REF!,1),0)</f>
        <v>0</v>
      </c>
      <c r="N123" s="66">
        <f>IFERROR(SUMIFS(#REF!,#REF!,$AE123,#REF!,1),0)</f>
        <v>0</v>
      </c>
      <c r="O123" s="66">
        <f>IFERROR(SUMIFS(#REF!,#REF!,$AE123,#REF!,1),0)</f>
        <v>0</v>
      </c>
      <c r="P123" s="66">
        <f>IFERROR(SUMIFS(#REF!,#REF!,$AE123,#REF!,1),0)</f>
        <v>0</v>
      </c>
      <c r="Q123" s="66">
        <f>IFERROR(SUMIFS(#REF!,#REF!,$AE123,#REF!,1),0)</f>
        <v>0</v>
      </c>
      <c r="R123" s="66">
        <f>IFERROR(SUMIFS(#REF!,#REF!,$AE123,#REF!,1),0)</f>
        <v>0</v>
      </c>
      <c r="S123" s="66">
        <f>IFERROR(SUMIFS(#REF!,#REF!,$AE123,#REF!,1),0)</f>
        <v>0</v>
      </c>
      <c r="T123" s="66">
        <f>IFERROR(SUMIFS(#REF!,#REF!,$AE123,#REF!,1),0)</f>
        <v>0</v>
      </c>
      <c r="U123" s="66">
        <f>IFERROR(SUMIFS(#REF!,#REF!,$AE123,#REF!,1),0)</f>
        <v>0</v>
      </c>
      <c r="V123" s="67">
        <f t="shared" si="11"/>
        <v>0</v>
      </c>
      <c r="W123" s="78" t="str">
        <f>IFERROR(IF(VLOOKUP(#REF!,'Customer Name'!$B$6:$E$99,4,0)=1,VLOOKUP($C123,#REF!,HLOOKUP(#REF!,#REF!,2,0),0)," ")," ")</f>
        <v xml:space="preserve"> </v>
      </c>
      <c r="X123" s="79" t="e">
        <f t="shared" si="12"/>
        <v>#REF!</v>
      </c>
      <c r="Y123" s="80" t="e">
        <f>IF(AND(C123&lt;&gt;" ",A124&lt;&gt;" ",C124&lt;&gt;" "),SUM($V$21:$V123)-SUM($Y$20:$Y122),IF(AND(C123&lt;&gt;" ",A124=" ",C124=" "),SUM($V$21:$V123)-SUM($Y$20:$Y122),IF(AND(C123=" ",C124=" ",A124=" ",C122&lt;&gt;" "),SUM($V$21:$V122)," ")))</f>
        <v>#REF!</v>
      </c>
      <c r="Z123" s="81" t="e">
        <f>IF(AND(C123&lt;&gt;" ",A124&lt;&gt;" ",C124&lt;&gt;" "),SUM($X$21:$X123)-SUM($Z$20:$Z122),IF(AND(C123&lt;&gt;" ",A124=" ",C124=" "),SUM($X$21:$X123)-SUM($Z$20:$Z122),IF(AND(C123=" ",C124=" ",A124=" ",C122&lt;&gt;" "),SUM($X$21:$X122)," ")))</f>
        <v>#REF!</v>
      </c>
      <c r="AD123" s="18"/>
      <c r="AE123" s="11" t="e">
        <f t="shared" si="13"/>
        <v>#REF!</v>
      </c>
    </row>
    <row r="124" spans="1:31" ht="60" customHeight="1">
      <c r="A124" s="40" t="str">
        <f>IFERROR(IF(VLOOKUP($C123,#REF!,9,0)=VLOOKUP($C124,#REF!,9,0)," ",VLOOKUP($C124,#REF!,9,0))," ")</f>
        <v xml:space="preserve"> </v>
      </c>
      <c r="B124" s="59" t="e">
        <f>IF(C124=" "," ",IFERROR(VLOOKUP($C124,#REF!,9,0)," "))</f>
        <v>#REF!</v>
      </c>
      <c r="C124" s="41" t="e">
        <f>#REF!</f>
        <v>#REF!</v>
      </c>
      <c r="D124" s="41" t="str">
        <f>IFERROR(VLOOKUP($C124,#REF!,2,0)," ")</f>
        <v xml:space="preserve"> </v>
      </c>
      <c r="E124" s="42" t="str">
        <f>IFERROR(VLOOKUP($C124,#REF!,5+VLOOKUP($C124,#REF!,7,0),0)," ")</f>
        <v xml:space="preserve"> </v>
      </c>
      <c r="F124" s="15"/>
      <c r="G124" s="43" t="str">
        <f>IFERROR(VLOOKUP($C124,#REF!,14,0)," ")</f>
        <v xml:space="preserve"> </v>
      </c>
      <c r="H124" s="43" t="str">
        <f>IFERROR(VLOOKUP($C124,#REF!,15+VLOOKUP('Customer Name'!$B$3,'Customer Name'!$B$6:$H$99,7,0),0)," ")</f>
        <v xml:space="preserve"> </v>
      </c>
      <c r="I124" s="28" t="str">
        <f t="shared" si="10"/>
        <v xml:space="preserve"> </v>
      </c>
      <c r="J124" s="66">
        <f>IFERROR(SUMIFS(#REF!,#REF!,$AE124,#REF!,1),0)</f>
        <v>0</v>
      </c>
      <c r="K124" s="66">
        <f>IFERROR(SUMIFS(#REF!,#REF!,$AE124,#REF!,1),0)</f>
        <v>0</v>
      </c>
      <c r="L124" s="66">
        <f>IFERROR(SUMIFS(#REF!,#REF!,$AE124,#REF!,1),0)</f>
        <v>0</v>
      </c>
      <c r="M124" s="66">
        <f>IFERROR(SUMIFS(#REF!,#REF!,$AE124,#REF!,1),0)</f>
        <v>0</v>
      </c>
      <c r="N124" s="66">
        <f>IFERROR(SUMIFS(#REF!,#REF!,$AE124,#REF!,1),0)</f>
        <v>0</v>
      </c>
      <c r="O124" s="66">
        <f>IFERROR(SUMIFS(#REF!,#REF!,$AE124,#REF!,1),0)</f>
        <v>0</v>
      </c>
      <c r="P124" s="66">
        <f>IFERROR(SUMIFS(#REF!,#REF!,$AE124,#REF!,1),0)</f>
        <v>0</v>
      </c>
      <c r="Q124" s="66">
        <f>IFERROR(SUMIFS(#REF!,#REF!,$AE124,#REF!,1),0)</f>
        <v>0</v>
      </c>
      <c r="R124" s="66">
        <f>IFERROR(SUMIFS(#REF!,#REF!,$AE124,#REF!,1),0)</f>
        <v>0</v>
      </c>
      <c r="S124" s="66">
        <f>IFERROR(SUMIFS(#REF!,#REF!,$AE124,#REF!,1),0)</f>
        <v>0</v>
      </c>
      <c r="T124" s="66">
        <f>IFERROR(SUMIFS(#REF!,#REF!,$AE124,#REF!,1),0)</f>
        <v>0</v>
      </c>
      <c r="U124" s="66">
        <f>IFERROR(SUMIFS(#REF!,#REF!,$AE124,#REF!,1),0)</f>
        <v>0</v>
      </c>
      <c r="V124" s="67">
        <f t="shared" si="11"/>
        <v>0</v>
      </c>
      <c r="W124" s="78" t="str">
        <f>IFERROR(IF(VLOOKUP(#REF!,'Customer Name'!$B$6:$E$99,4,0)=1,VLOOKUP($C124,#REF!,HLOOKUP(#REF!,#REF!,2,0),0)," ")," ")</f>
        <v xml:space="preserve"> </v>
      </c>
      <c r="X124" s="79" t="e">
        <f t="shared" si="12"/>
        <v>#REF!</v>
      </c>
      <c r="Y124" s="80" t="e">
        <f>IF(AND(C124&lt;&gt;" ",A125&lt;&gt;" ",C125&lt;&gt;" "),SUM($V$21:$V124)-SUM($Y$20:$Y123),IF(AND(C124&lt;&gt;" ",A125=" ",C125=" "),SUM($V$21:$V124)-SUM($Y$20:$Y123),IF(AND(C124=" ",C125=" ",A125=" ",C123&lt;&gt;" "),SUM($V$21:$V123)," ")))</f>
        <v>#REF!</v>
      </c>
      <c r="Z124" s="81" t="e">
        <f>IF(AND(C124&lt;&gt;" ",A125&lt;&gt;" ",C125&lt;&gt;" "),SUM($X$21:$X124)-SUM($Z$20:$Z123),IF(AND(C124&lt;&gt;" ",A125=" ",C125=" "),SUM($X$21:$X124)-SUM($Z$20:$Z123),IF(AND(C124=" ",C125=" ",A125=" ",C123&lt;&gt;" "),SUM($X$21:$X123)," ")))</f>
        <v>#REF!</v>
      </c>
      <c r="AD124" s="18"/>
      <c r="AE124" s="11" t="e">
        <f t="shared" si="13"/>
        <v>#REF!</v>
      </c>
    </row>
    <row r="125" spans="1:31" ht="60" customHeight="1">
      <c r="A125" s="40" t="str">
        <f>IFERROR(IF(VLOOKUP($C124,#REF!,9,0)=VLOOKUP($C125,#REF!,9,0)," ",VLOOKUP($C125,#REF!,9,0))," ")</f>
        <v xml:space="preserve"> </v>
      </c>
      <c r="B125" s="59" t="e">
        <f>IF(C125=" "," ",IFERROR(VLOOKUP($C125,#REF!,9,0)," "))</f>
        <v>#REF!</v>
      </c>
      <c r="C125" s="41" t="e">
        <f>#REF!</f>
        <v>#REF!</v>
      </c>
      <c r="D125" s="41" t="str">
        <f>IFERROR(VLOOKUP($C125,#REF!,2,0)," ")</f>
        <v xml:space="preserve"> </v>
      </c>
      <c r="E125" s="42" t="str">
        <f>IFERROR(VLOOKUP($C125,#REF!,5+VLOOKUP($C125,#REF!,7,0),0)," ")</f>
        <v xml:space="preserve"> </v>
      </c>
      <c r="F125" s="15"/>
      <c r="G125" s="43" t="str">
        <f>IFERROR(VLOOKUP($C125,#REF!,14,0)," ")</f>
        <v xml:space="preserve"> </v>
      </c>
      <c r="H125" s="43" t="str">
        <f>IFERROR(VLOOKUP($C125,#REF!,15+VLOOKUP('Customer Name'!$B$3,'Customer Name'!$B$6:$H$99,7,0),0)," ")</f>
        <v xml:space="preserve"> </v>
      </c>
      <c r="I125" s="28" t="str">
        <f t="shared" si="10"/>
        <v xml:space="preserve"> </v>
      </c>
      <c r="J125" s="66">
        <f>IFERROR(SUMIFS(#REF!,#REF!,$AE125,#REF!,1),0)</f>
        <v>0</v>
      </c>
      <c r="K125" s="66">
        <f>IFERROR(SUMIFS(#REF!,#REF!,$AE125,#REF!,1),0)</f>
        <v>0</v>
      </c>
      <c r="L125" s="66">
        <f>IFERROR(SUMIFS(#REF!,#REF!,$AE125,#REF!,1),0)</f>
        <v>0</v>
      </c>
      <c r="M125" s="66">
        <f>IFERROR(SUMIFS(#REF!,#REF!,$AE125,#REF!,1),0)</f>
        <v>0</v>
      </c>
      <c r="N125" s="66">
        <f>IFERROR(SUMIFS(#REF!,#REF!,$AE125,#REF!,1),0)</f>
        <v>0</v>
      </c>
      <c r="O125" s="66">
        <f>IFERROR(SUMIFS(#REF!,#REF!,$AE125,#REF!,1),0)</f>
        <v>0</v>
      </c>
      <c r="P125" s="66">
        <f>IFERROR(SUMIFS(#REF!,#REF!,$AE125,#REF!,1),0)</f>
        <v>0</v>
      </c>
      <c r="Q125" s="66">
        <f>IFERROR(SUMIFS(#REF!,#REF!,$AE125,#REF!,1),0)</f>
        <v>0</v>
      </c>
      <c r="R125" s="66">
        <f>IFERROR(SUMIFS(#REF!,#REF!,$AE125,#REF!,1),0)</f>
        <v>0</v>
      </c>
      <c r="S125" s="66">
        <f>IFERROR(SUMIFS(#REF!,#REF!,$AE125,#REF!,1),0)</f>
        <v>0</v>
      </c>
      <c r="T125" s="66">
        <f>IFERROR(SUMIFS(#REF!,#REF!,$AE125,#REF!,1),0)</f>
        <v>0</v>
      </c>
      <c r="U125" s="66">
        <f>IFERROR(SUMIFS(#REF!,#REF!,$AE125,#REF!,1),0)</f>
        <v>0</v>
      </c>
      <c r="V125" s="67">
        <f t="shared" si="11"/>
        <v>0</v>
      </c>
      <c r="W125" s="78" t="str">
        <f>IFERROR(IF(VLOOKUP(#REF!,'Customer Name'!$B$6:$E$99,4,0)=1,VLOOKUP($C125,#REF!,HLOOKUP(#REF!,#REF!,2,0),0)," ")," ")</f>
        <v xml:space="preserve"> </v>
      </c>
      <c r="X125" s="79" t="e">
        <f t="shared" si="12"/>
        <v>#REF!</v>
      </c>
      <c r="Y125" s="80" t="e">
        <f>IF(AND(C125&lt;&gt;" ",A126&lt;&gt;" ",C126&lt;&gt;" "),SUM($V$21:$V125)-SUM($Y$20:$Y124),IF(AND(C125&lt;&gt;" ",A126=" ",C126=" "),SUM($V$21:$V125)-SUM($Y$20:$Y124),IF(AND(C125=" ",C126=" ",A126=" ",C124&lt;&gt;" "),SUM($V$21:$V124)," ")))</f>
        <v>#REF!</v>
      </c>
      <c r="Z125" s="81" t="e">
        <f>IF(AND(C125&lt;&gt;" ",A126&lt;&gt;" ",C126&lt;&gt;" "),SUM($X$21:$X125)-SUM($Z$20:$Z124),IF(AND(C125&lt;&gt;" ",A126=" ",C126=" "),SUM($X$21:$X125)-SUM($Z$20:$Z124),IF(AND(C125=" ",C126=" ",A126=" ",C124&lt;&gt;" "),SUM($X$21:$X124)," ")))</f>
        <v>#REF!</v>
      </c>
      <c r="AD125" s="18"/>
      <c r="AE125" s="11" t="e">
        <f t="shared" si="13"/>
        <v>#REF!</v>
      </c>
    </row>
    <row r="126" spans="1:31" ht="60" customHeight="1">
      <c r="A126" s="40" t="str">
        <f>IFERROR(IF(VLOOKUP($C125,#REF!,9,0)=VLOOKUP($C126,#REF!,9,0)," ",VLOOKUP($C126,#REF!,9,0))," ")</f>
        <v xml:space="preserve"> </v>
      </c>
      <c r="B126" s="59" t="e">
        <f>IF(C126=" "," ",IFERROR(VLOOKUP($C126,#REF!,9,0)," "))</f>
        <v>#REF!</v>
      </c>
      <c r="C126" s="41" t="e">
        <f>#REF!</f>
        <v>#REF!</v>
      </c>
      <c r="D126" s="41" t="str">
        <f>IFERROR(VLOOKUP($C126,#REF!,2,0)," ")</f>
        <v xml:space="preserve"> </v>
      </c>
      <c r="E126" s="42" t="str">
        <f>IFERROR(VLOOKUP($C126,#REF!,5+VLOOKUP($C126,#REF!,7,0),0)," ")</f>
        <v xml:space="preserve"> </v>
      </c>
      <c r="F126" s="15"/>
      <c r="G126" s="43" t="str">
        <f>IFERROR(VLOOKUP($C126,#REF!,14,0)," ")</f>
        <v xml:space="preserve"> </v>
      </c>
      <c r="H126" s="43" t="str">
        <f>IFERROR(VLOOKUP($C126,#REF!,15+VLOOKUP('Customer Name'!$B$3,'Customer Name'!$B$6:$H$99,7,0),0)," ")</f>
        <v xml:space="preserve"> </v>
      </c>
      <c r="I126" s="28" t="str">
        <f t="shared" si="10"/>
        <v xml:space="preserve"> </v>
      </c>
      <c r="J126" s="66">
        <f>IFERROR(SUMIFS(#REF!,#REF!,$AE126,#REF!,1),0)</f>
        <v>0</v>
      </c>
      <c r="K126" s="66">
        <f>IFERROR(SUMIFS(#REF!,#REF!,$AE126,#REF!,1),0)</f>
        <v>0</v>
      </c>
      <c r="L126" s="66">
        <f>IFERROR(SUMIFS(#REF!,#REF!,$AE126,#REF!,1),0)</f>
        <v>0</v>
      </c>
      <c r="M126" s="66">
        <f>IFERROR(SUMIFS(#REF!,#REF!,$AE126,#REF!,1),0)</f>
        <v>0</v>
      </c>
      <c r="N126" s="66">
        <f>IFERROR(SUMIFS(#REF!,#REF!,$AE126,#REF!,1),0)</f>
        <v>0</v>
      </c>
      <c r="O126" s="66">
        <f>IFERROR(SUMIFS(#REF!,#REF!,$AE126,#REF!,1),0)</f>
        <v>0</v>
      </c>
      <c r="P126" s="66">
        <f>IFERROR(SUMIFS(#REF!,#REF!,$AE126,#REF!,1),0)</f>
        <v>0</v>
      </c>
      <c r="Q126" s="66">
        <f>IFERROR(SUMIFS(#REF!,#REF!,$AE126,#REF!,1),0)</f>
        <v>0</v>
      </c>
      <c r="R126" s="66">
        <f>IFERROR(SUMIFS(#REF!,#REF!,$AE126,#REF!,1),0)</f>
        <v>0</v>
      </c>
      <c r="S126" s="66">
        <f>IFERROR(SUMIFS(#REF!,#REF!,$AE126,#REF!,1),0)</f>
        <v>0</v>
      </c>
      <c r="T126" s="66">
        <f>IFERROR(SUMIFS(#REF!,#REF!,$AE126,#REF!,1),0)</f>
        <v>0</v>
      </c>
      <c r="U126" s="66">
        <f>IFERROR(SUMIFS(#REF!,#REF!,$AE126,#REF!,1),0)</f>
        <v>0</v>
      </c>
      <c r="V126" s="67">
        <f t="shared" si="11"/>
        <v>0</v>
      </c>
      <c r="W126" s="78" t="str">
        <f>IFERROR(IF(VLOOKUP(#REF!,'Customer Name'!$B$6:$E$99,4,0)=1,VLOOKUP($C126,#REF!,HLOOKUP(#REF!,#REF!,2,0),0)," ")," ")</f>
        <v xml:space="preserve"> </v>
      </c>
      <c r="X126" s="79" t="e">
        <f t="shared" si="12"/>
        <v>#REF!</v>
      </c>
      <c r="Y126" s="80" t="e">
        <f>IF(AND(C126&lt;&gt;" ",A127&lt;&gt;" ",C127&lt;&gt;" "),SUM($V$21:$V126)-SUM($Y$20:$Y125),IF(AND(C126&lt;&gt;" ",A127=" ",C127=" "),SUM($V$21:$V126)-SUM($Y$20:$Y125),IF(AND(C126=" ",C127=" ",A127=" ",C125&lt;&gt;" "),SUM($V$21:$V125)," ")))</f>
        <v>#REF!</v>
      </c>
      <c r="Z126" s="81" t="e">
        <f>IF(AND(C126&lt;&gt;" ",A127&lt;&gt;" ",C127&lt;&gt;" "),SUM($X$21:$X126)-SUM($Z$20:$Z125),IF(AND(C126&lt;&gt;" ",A127=" ",C127=" "),SUM($X$21:$X126)-SUM($Z$20:$Z125),IF(AND(C126=" ",C127=" ",A127=" ",C125&lt;&gt;" "),SUM($X$21:$X125)," ")))</f>
        <v>#REF!</v>
      </c>
      <c r="AD126" s="18"/>
      <c r="AE126" s="11" t="e">
        <f t="shared" si="13"/>
        <v>#REF!</v>
      </c>
    </row>
    <row r="127" spans="1:31" ht="60" customHeight="1">
      <c r="A127" s="40" t="str">
        <f>IFERROR(IF(VLOOKUP($C126,#REF!,9,0)=VLOOKUP($C127,#REF!,9,0)," ",VLOOKUP($C127,#REF!,9,0))," ")</f>
        <v xml:space="preserve"> </v>
      </c>
      <c r="B127" s="59" t="e">
        <f>IF(C127=" "," ",IFERROR(VLOOKUP($C127,#REF!,9,0)," "))</f>
        <v>#REF!</v>
      </c>
      <c r="C127" s="41" t="e">
        <f>#REF!</f>
        <v>#REF!</v>
      </c>
      <c r="D127" s="41" t="str">
        <f>IFERROR(VLOOKUP($C127,#REF!,2,0)," ")</f>
        <v xml:space="preserve"> </v>
      </c>
      <c r="E127" s="42" t="str">
        <f>IFERROR(VLOOKUP($C127,#REF!,5+VLOOKUP($C127,#REF!,7,0),0)," ")</f>
        <v xml:space="preserve"> </v>
      </c>
      <c r="F127" s="15"/>
      <c r="G127" s="43" t="str">
        <f>IFERROR(VLOOKUP($C127,#REF!,14,0)," ")</f>
        <v xml:space="preserve"> </v>
      </c>
      <c r="H127" s="43" t="str">
        <f>IFERROR(VLOOKUP($C127,#REF!,15+VLOOKUP('Customer Name'!$B$3,'Customer Name'!$B$6:$H$99,7,0),0)," ")</f>
        <v xml:space="preserve"> </v>
      </c>
      <c r="I127" s="28" t="str">
        <f t="shared" si="10"/>
        <v xml:space="preserve"> </v>
      </c>
      <c r="J127" s="66">
        <f>IFERROR(SUMIFS(#REF!,#REF!,$AE127,#REF!,1),0)</f>
        <v>0</v>
      </c>
      <c r="K127" s="66">
        <f>IFERROR(SUMIFS(#REF!,#REF!,$AE127,#REF!,1),0)</f>
        <v>0</v>
      </c>
      <c r="L127" s="66">
        <f>IFERROR(SUMIFS(#REF!,#REF!,$AE127,#REF!,1),0)</f>
        <v>0</v>
      </c>
      <c r="M127" s="66">
        <f>IFERROR(SUMIFS(#REF!,#REF!,$AE127,#REF!,1),0)</f>
        <v>0</v>
      </c>
      <c r="N127" s="66">
        <f>IFERROR(SUMIFS(#REF!,#REF!,$AE127,#REF!,1),0)</f>
        <v>0</v>
      </c>
      <c r="O127" s="66">
        <f>IFERROR(SUMIFS(#REF!,#REF!,$AE127,#REF!,1),0)</f>
        <v>0</v>
      </c>
      <c r="P127" s="66">
        <f>IFERROR(SUMIFS(#REF!,#REF!,$AE127,#REF!,1),0)</f>
        <v>0</v>
      </c>
      <c r="Q127" s="66">
        <f>IFERROR(SUMIFS(#REF!,#REF!,$AE127,#REF!,1),0)</f>
        <v>0</v>
      </c>
      <c r="R127" s="66">
        <f>IFERROR(SUMIFS(#REF!,#REF!,$AE127,#REF!,1),0)</f>
        <v>0</v>
      </c>
      <c r="S127" s="66">
        <f>IFERROR(SUMIFS(#REF!,#REF!,$AE127,#REF!,1),0)</f>
        <v>0</v>
      </c>
      <c r="T127" s="66">
        <f>IFERROR(SUMIFS(#REF!,#REF!,$AE127,#REF!,1),0)</f>
        <v>0</v>
      </c>
      <c r="U127" s="66">
        <f>IFERROR(SUMIFS(#REF!,#REF!,$AE127,#REF!,1),0)</f>
        <v>0</v>
      </c>
      <c r="V127" s="67">
        <f t="shared" si="11"/>
        <v>0</v>
      </c>
      <c r="W127" s="78" t="str">
        <f>IFERROR(IF(VLOOKUP(#REF!,'Customer Name'!$B$6:$E$99,4,0)=1,VLOOKUP($C127,#REF!,HLOOKUP(#REF!,#REF!,2,0),0)," ")," ")</f>
        <v xml:space="preserve"> </v>
      </c>
      <c r="X127" s="79" t="e">
        <f t="shared" si="12"/>
        <v>#REF!</v>
      </c>
      <c r="Y127" s="80" t="e">
        <f>IF(AND(C127&lt;&gt;" ",A128&lt;&gt;" ",C128&lt;&gt;" "),SUM($V$21:$V127)-SUM($Y$20:$Y126),IF(AND(C127&lt;&gt;" ",A128=" ",C128=" "),SUM($V$21:$V127)-SUM($Y$20:$Y126),IF(AND(C127=" ",C128=" ",A128=" ",C126&lt;&gt;" "),SUM($V$21:$V126)," ")))</f>
        <v>#REF!</v>
      </c>
      <c r="Z127" s="81" t="e">
        <f>IF(AND(C127&lt;&gt;" ",A128&lt;&gt;" ",C128&lt;&gt;" "),SUM($X$21:$X127)-SUM($Z$20:$Z126),IF(AND(C127&lt;&gt;" ",A128=" ",C128=" "),SUM($X$21:$X127)-SUM($Z$20:$Z126),IF(AND(C127=" ",C128=" ",A128=" ",C126&lt;&gt;" "),SUM($X$21:$X126)," ")))</f>
        <v>#REF!</v>
      </c>
      <c r="AD127" s="18"/>
      <c r="AE127" s="11" t="e">
        <f t="shared" si="13"/>
        <v>#REF!</v>
      </c>
    </row>
    <row r="128" spans="1:31" ht="60" customHeight="1">
      <c r="A128" s="40" t="str">
        <f>IFERROR(IF(VLOOKUP($C127,#REF!,9,0)=VLOOKUP($C128,#REF!,9,0)," ",VLOOKUP($C128,#REF!,9,0))," ")</f>
        <v xml:space="preserve"> </v>
      </c>
      <c r="B128" s="59" t="e">
        <f>IF(C128=" "," ",IFERROR(VLOOKUP($C128,#REF!,9,0)," "))</f>
        <v>#REF!</v>
      </c>
      <c r="C128" s="41" t="e">
        <f>#REF!</f>
        <v>#REF!</v>
      </c>
      <c r="D128" s="41" t="str">
        <f>IFERROR(VLOOKUP($C128,#REF!,2,0)," ")</f>
        <v xml:space="preserve"> </v>
      </c>
      <c r="E128" s="42" t="str">
        <f>IFERROR(VLOOKUP($C128,#REF!,5+VLOOKUP($C128,#REF!,7,0),0)," ")</f>
        <v xml:space="preserve"> </v>
      </c>
      <c r="F128" s="15"/>
      <c r="G128" s="43" t="str">
        <f>IFERROR(VLOOKUP($C128,#REF!,14,0)," ")</f>
        <v xml:space="preserve"> </v>
      </c>
      <c r="H128" s="43" t="str">
        <f>IFERROR(VLOOKUP($C128,#REF!,15+VLOOKUP('Customer Name'!$B$3,'Customer Name'!$B$6:$H$99,7,0),0)," ")</f>
        <v xml:space="preserve"> </v>
      </c>
      <c r="I128" s="28" t="str">
        <f t="shared" si="10"/>
        <v xml:space="preserve"> </v>
      </c>
      <c r="J128" s="66">
        <f>IFERROR(SUMIFS(#REF!,#REF!,$AE128,#REF!,1),0)</f>
        <v>0</v>
      </c>
      <c r="K128" s="66">
        <f>IFERROR(SUMIFS(#REF!,#REF!,$AE128,#REF!,1),0)</f>
        <v>0</v>
      </c>
      <c r="L128" s="66">
        <f>IFERROR(SUMIFS(#REF!,#REF!,$AE128,#REF!,1),0)</f>
        <v>0</v>
      </c>
      <c r="M128" s="66">
        <f>IFERROR(SUMIFS(#REF!,#REF!,$AE128,#REF!,1),0)</f>
        <v>0</v>
      </c>
      <c r="N128" s="66">
        <f>IFERROR(SUMIFS(#REF!,#REF!,$AE128,#REF!,1),0)</f>
        <v>0</v>
      </c>
      <c r="O128" s="66">
        <f>IFERROR(SUMIFS(#REF!,#REF!,$AE128,#REF!,1),0)</f>
        <v>0</v>
      </c>
      <c r="P128" s="66">
        <f>IFERROR(SUMIFS(#REF!,#REF!,$AE128,#REF!,1),0)</f>
        <v>0</v>
      </c>
      <c r="Q128" s="66">
        <f>IFERROR(SUMIFS(#REF!,#REF!,$AE128,#REF!,1),0)</f>
        <v>0</v>
      </c>
      <c r="R128" s="66">
        <f>IFERROR(SUMIFS(#REF!,#REF!,$AE128,#REF!,1),0)</f>
        <v>0</v>
      </c>
      <c r="S128" s="66">
        <f>IFERROR(SUMIFS(#REF!,#REF!,$AE128,#REF!,1),0)</f>
        <v>0</v>
      </c>
      <c r="T128" s="66">
        <f>IFERROR(SUMIFS(#REF!,#REF!,$AE128,#REF!,1),0)</f>
        <v>0</v>
      </c>
      <c r="U128" s="66">
        <f>IFERROR(SUMIFS(#REF!,#REF!,$AE128,#REF!,1),0)</f>
        <v>0</v>
      </c>
      <c r="V128" s="67">
        <f t="shared" si="11"/>
        <v>0</v>
      </c>
      <c r="W128" s="78" t="str">
        <f>IFERROR(IF(VLOOKUP(#REF!,'Customer Name'!$B$6:$E$99,4,0)=1,VLOOKUP($C128,#REF!,HLOOKUP(#REF!,#REF!,2,0),0)," ")," ")</f>
        <v xml:space="preserve"> </v>
      </c>
      <c r="X128" s="79" t="e">
        <f t="shared" si="12"/>
        <v>#REF!</v>
      </c>
      <c r="Y128" s="80" t="e">
        <f>IF(AND(C128&lt;&gt;" ",A129&lt;&gt;" ",C129&lt;&gt;" "),SUM($V$21:$V128)-SUM($Y$20:$Y127),IF(AND(C128&lt;&gt;" ",A129=" ",C129=" "),SUM($V$21:$V128)-SUM($Y$20:$Y127),IF(AND(C128=" ",C129=" ",A129=" ",C127&lt;&gt;" "),SUM($V$21:$V127)," ")))</f>
        <v>#REF!</v>
      </c>
      <c r="Z128" s="81" t="e">
        <f>IF(AND(C128&lt;&gt;" ",A129&lt;&gt;" ",C129&lt;&gt;" "),SUM($X$21:$X128)-SUM($Z$20:$Z127),IF(AND(C128&lt;&gt;" ",A129=" ",C129=" "),SUM($X$21:$X128)-SUM($Z$20:$Z127),IF(AND(C128=" ",C129=" ",A129=" ",C127&lt;&gt;" "),SUM($X$21:$X127)," ")))</f>
        <v>#REF!</v>
      </c>
      <c r="AD128" s="18"/>
      <c r="AE128" s="11" t="e">
        <f t="shared" si="13"/>
        <v>#REF!</v>
      </c>
    </row>
    <row r="129" spans="1:31" ht="60" customHeight="1">
      <c r="A129" s="40" t="str">
        <f>IFERROR(IF(VLOOKUP($C128,#REF!,9,0)=VLOOKUP($C129,#REF!,9,0)," ",VLOOKUP($C129,#REF!,9,0))," ")</f>
        <v xml:space="preserve"> </v>
      </c>
      <c r="B129" s="59" t="e">
        <f>IF(C129=" "," ",IFERROR(VLOOKUP($C129,#REF!,9,0)," "))</f>
        <v>#REF!</v>
      </c>
      <c r="C129" s="41" t="e">
        <f>#REF!</f>
        <v>#REF!</v>
      </c>
      <c r="D129" s="41" t="str">
        <f>IFERROR(VLOOKUP($C129,#REF!,2,0)," ")</f>
        <v xml:space="preserve"> </v>
      </c>
      <c r="E129" s="42" t="str">
        <f>IFERROR(VLOOKUP($C129,#REF!,5+VLOOKUP($C129,#REF!,7,0),0)," ")</f>
        <v xml:space="preserve"> </v>
      </c>
      <c r="F129" s="15"/>
      <c r="G129" s="43" t="str">
        <f>IFERROR(VLOOKUP($C129,#REF!,14,0)," ")</f>
        <v xml:space="preserve"> </v>
      </c>
      <c r="H129" s="43" t="str">
        <f>IFERROR(VLOOKUP($C129,#REF!,15+VLOOKUP('Customer Name'!$B$3,'Customer Name'!$B$6:$H$99,7,0),0)," ")</f>
        <v xml:space="preserve"> </v>
      </c>
      <c r="I129" s="28" t="str">
        <f t="shared" si="10"/>
        <v xml:space="preserve"> </v>
      </c>
      <c r="J129" s="66">
        <f>IFERROR(SUMIFS(#REF!,#REF!,$AE129,#REF!,1),0)</f>
        <v>0</v>
      </c>
      <c r="K129" s="66">
        <f>IFERROR(SUMIFS(#REF!,#REF!,$AE129,#REF!,1),0)</f>
        <v>0</v>
      </c>
      <c r="L129" s="66">
        <f>IFERROR(SUMIFS(#REF!,#REF!,$AE129,#REF!,1),0)</f>
        <v>0</v>
      </c>
      <c r="M129" s="66">
        <f>IFERROR(SUMIFS(#REF!,#REF!,$AE129,#REF!,1),0)</f>
        <v>0</v>
      </c>
      <c r="N129" s="66">
        <f>IFERROR(SUMIFS(#REF!,#REF!,$AE129,#REF!,1),0)</f>
        <v>0</v>
      </c>
      <c r="O129" s="66">
        <f>IFERROR(SUMIFS(#REF!,#REF!,$AE129,#REF!,1),0)</f>
        <v>0</v>
      </c>
      <c r="P129" s="66">
        <f>IFERROR(SUMIFS(#REF!,#REF!,$AE129,#REF!,1),0)</f>
        <v>0</v>
      </c>
      <c r="Q129" s="66">
        <f>IFERROR(SUMIFS(#REF!,#REF!,$AE129,#REF!,1),0)</f>
        <v>0</v>
      </c>
      <c r="R129" s="66">
        <f>IFERROR(SUMIFS(#REF!,#REF!,$AE129,#REF!,1),0)</f>
        <v>0</v>
      </c>
      <c r="S129" s="66">
        <f>IFERROR(SUMIFS(#REF!,#REF!,$AE129,#REF!,1),0)</f>
        <v>0</v>
      </c>
      <c r="T129" s="66">
        <f>IFERROR(SUMIFS(#REF!,#REF!,$AE129,#REF!,1),0)</f>
        <v>0</v>
      </c>
      <c r="U129" s="66">
        <f>IFERROR(SUMIFS(#REF!,#REF!,$AE129,#REF!,1),0)</f>
        <v>0</v>
      </c>
      <c r="V129" s="67">
        <f t="shared" si="11"/>
        <v>0</v>
      </c>
      <c r="W129" s="78" t="str">
        <f>IFERROR(IF(VLOOKUP(#REF!,'Customer Name'!$B$6:$E$99,4,0)=1,VLOOKUP($C129,#REF!,HLOOKUP(#REF!,#REF!,2,0),0)," ")," ")</f>
        <v xml:space="preserve"> </v>
      </c>
      <c r="X129" s="79" t="e">
        <f t="shared" si="12"/>
        <v>#REF!</v>
      </c>
      <c r="Y129" s="80" t="e">
        <f>IF(AND(C129&lt;&gt;" ",A130&lt;&gt;" ",C130&lt;&gt;" "),SUM($V$21:$V129)-SUM($Y$20:$Y128),IF(AND(C129&lt;&gt;" ",A130=" ",C130=" "),SUM($V$21:$V129)-SUM($Y$20:$Y128),IF(AND(C129=" ",C130=" ",A130=" ",C128&lt;&gt;" "),SUM($V$21:$V128)," ")))</f>
        <v>#REF!</v>
      </c>
      <c r="Z129" s="81" t="e">
        <f>IF(AND(C129&lt;&gt;" ",A130&lt;&gt;" ",C130&lt;&gt;" "),SUM($X$21:$X129)-SUM($Z$20:$Z128),IF(AND(C129&lt;&gt;" ",A130=" ",C130=" "),SUM($X$21:$X129)-SUM($Z$20:$Z128),IF(AND(C129=" ",C130=" ",A130=" ",C128&lt;&gt;" "),SUM($X$21:$X128)," ")))</f>
        <v>#REF!</v>
      </c>
      <c r="AD129" s="18"/>
      <c r="AE129" s="11" t="e">
        <f t="shared" si="13"/>
        <v>#REF!</v>
      </c>
    </row>
    <row r="130" spans="1:31" ht="60" customHeight="1">
      <c r="A130" s="40" t="str">
        <f>IFERROR(IF(VLOOKUP($C129,#REF!,9,0)=VLOOKUP($C130,#REF!,9,0)," ",VLOOKUP($C130,#REF!,9,0))," ")</f>
        <v xml:space="preserve"> </v>
      </c>
      <c r="B130" s="59" t="e">
        <f>IF(C130=" "," ",IFERROR(VLOOKUP($C130,#REF!,9,0)," "))</f>
        <v>#REF!</v>
      </c>
      <c r="C130" s="41" t="e">
        <f>#REF!</f>
        <v>#REF!</v>
      </c>
      <c r="D130" s="41" t="str">
        <f>IFERROR(VLOOKUP($C130,#REF!,2,0)," ")</f>
        <v xml:space="preserve"> </v>
      </c>
      <c r="E130" s="42" t="str">
        <f>IFERROR(VLOOKUP($C130,#REF!,5+VLOOKUP($C130,#REF!,7,0),0)," ")</f>
        <v xml:space="preserve"> </v>
      </c>
      <c r="F130" s="15"/>
      <c r="G130" s="43" t="str">
        <f>IFERROR(VLOOKUP($C130,#REF!,14,0)," ")</f>
        <v xml:space="preserve"> </v>
      </c>
      <c r="H130" s="43" t="str">
        <f>IFERROR(VLOOKUP($C130,#REF!,15+VLOOKUP('Customer Name'!$B$3,'Customer Name'!$B$6:$H$99,7,0),0)," ")</f>
        <v xml:space="preserve"> </v>
      </c>
      <c r="I130" s="28" t="str">
        <f t="shared" si="10"/>
        <v xml:space="preserve"> </v>
      </c>
      <c r="J130" s="66">
        <f>IFERROR(SUMIFS(#REF!,#REF!,$AE130,#REF!,1),0)</f>
        <v>0</v>
      </c>
      <c r="K130" s="66">
        <f>IFERROR(SUMIFS(#REF!,#REF!,$AE130,#REF!,1),0)</f>
        <v>0</v>
      </c>
      <c r="L130" s="66">
        <f>IFERROR(SUMIFS(#REF!,#REF!,$AE130,#REF!,1),0)</f>
        <v>0</v>
      </c>
      <c r="M130" s="66">
        <f>IFERROR(SUMIFS(#REF!,#REF!,$AE130,#REF!,1),0)</f>
        <v>0</v>
      </c>
      <c r="N130" s="66">
        <f>IFERROR(SUMIFS(#REF!,#REF!,$AE130,#REF!,1),0)</f>
        <v>0</v>
      </c>
      <c r="O130" s="66">
        <f>IFERROR(SUMIFS(#REF!,#REF!,$AE130,#REF!,1),0)</f>
        <v>0</v>
      </c>
      <c r="P130" s="66">
        <f>IFERROR(SUMIFS(#REF!,#REF!,$AE130,#REF!,1),0)</f>
        <v>0</v>
      </c>
      <c r="Q130" s="66">
        <f>IFERROR(SUMIFS(#REF!,#REF!,$AE130,#REF!,1),0)</f>
        <v>0</v>
      </c>
      <c r="R130" s="66">
        <f>IFERROR(SUMIFS(#REF!,#REF!,$AE130,#REF!,1),0)</f>
        <v>0</v>
      </c>
      <c r="S130" s="66">
        <f>IFERROR(SUMIFS(#REF!,#REF!,$AE130,#REF!,1),0)</f>
        <v>0</v>
      </c>
      <c r="T130" s="66">
        <f>IFERROR(SUMIFS(#REF!,#REF!,$AE130,#REF!,1),0)</f>
        <v>0</v>
      </c>
      <c r="U130" s="66">
        <f>IFERROR(SUMIFS(#REF!,#REF!,$AE130,#REF!,1),0)</f>
        <v>0</v>
      </c>
      <c r="V130" s="67">
        <f t="shared" si="11"/>
        <v>0</v>
      </c>
      <c r="W130" s="78" t="str">
        <f>IFERROR(IF(VLOOKUP(#REF!,'Customer Name'!$B$6:$E$99,4,0)=1,VLOOKUP($C130,#REF!,HLOOKUP(#REF!,#REF!,2,0),0)," ")," ")</f>
        <v xml:space="preserve"> </v>
      </c>
      <c r="X130" s="79" t="e">
        <f t="shared" si="12"/>
        <v>#REF!</v>
      </c>
      <c r="Y130" s="80" t="e">
        <f>IF(AND(C130&lt;&gt;" ",A131&lt;&gt;" ",C131&lt;&gt;" "),SUM($V$21:$V130)-SUM($Y$20:$Y129),IF(AND(C130&lt;&gt;" ",A131=" ",C131=" "),SUM($V$21:$V130)-SUM($Y$20:$Y129),IF(AND(C130=" ",C131=" ",A131=" ",C129&lt;&gt;" "),SUM($V$21:$V129)," ")))</f>
        <v>#REF!</v>
      </c>
      <c r="Z130" s="81" t="e">
        <f>IF(AND(C130&lt;&gt;" ",A131&lt;&gt;" ",C131&lt;&gt;" "),SUM($X$21:$X130)-SUM($Z$20:$Z129),IF(AND(C130&lt;&gt;" ",A131=" ",C131=" "),SUM($X$21:$X130)-SUM($Z$20:$Z129),IF(AND(C130=" ",C131=" ",A131=" ",C129&lt;&gt;" "),SUM($X$21:$X129)," ")))</f>
        <v>#REF!</v>
      </c>
      <c r="AD130" s="18"/>
      <c r="AE130" s="11" t="e">
        <f t="shared" si="13"/>
        <v>#REF!</v>
      </c>
    </row>
    <row r="131" spans="1:31" ht="60" customHeight="1">
      <c r="A131" s="40" t="str">
        <f>IFERROR(IF(VLOOKUP($C130,#REF!,9,0)=VLOOKUP($C131,#REF!,9,0)," ",VLOOKUP($C131,#REF!,9,0))," ")</f>
        <v xml:space="preserve"> </v>
      </c>
      <c r="B131" s="59" t="e">
        <f>IF(C131=" "," ",IFERROR(VLOOKUP($C131,#REF!,9,0)," "))</f>
        <v>#REF!</v>
      </c>
      <c r="C131" s="41" t="e">
        <f>#REF!</f>
        <v>#REF!</v>
      </c>
      <c r="D131" s="41" t="str">
        <f>IFERROR(VLOOKUP($C131,#REF!,2,0)," ")</f>
        <v xml:space="preserve"> </v>
      </c>
      <c r="E131" s="42" t="str">
        <f>IFERROR(VLOOKUP($C131,#REF!,5+VLOOKUP($C131,#REF!,7,0),0)," ")</f>
        <v xml:space="preserve"> </v>
      </c>
      <c r="F131" s="15"/>
      <c r="G131" s="43" t="str">
        <f>IFERROR(VLOOKUP($C131,#REF!,14,0)," ")</f>
        <v xml:space="preserve"> </v>
      </c>
      <c r="H131" s="43" t="str">
        <f>IFERROR(VLOOKUP($C131,#REF!,15+VLOOKUP('Customer Name'!$B$3,'Customer Name'!$B$6:$H$99,7,0),0)," ")</f>
        <v xml:space="preserve"> </v>
      </c>
      <c r="I131" s="28" t="str">
        <f t="shared" ref="I131:I149" si="14">IFERROR(ROUNDUP(V131/H131,0)," ")</f>
        <v xml:space="preserve"> </v>
      </c>
      <c r="J131" s="66">
        <f>IFERROR(SUMIFS(#REF!,#REF!,$AE131,#REF!,1),0)</f>
        <v>0</v>
      </c>
      <c r="K131" s="66">
        <f>IFERROR(SUMIFS(#REF!,#REF!,$AE131,#REF!,1),0)</f>
        <v>0</v>
      </c>
      <c r="L131" s="66">
        <f>IFERROR(SUMIFS(#REF!,#REF!,$AE131,#REF!,1),0)</f>
        <v>0</v>
      </c>
      <c r="M131" s="66">
        <f>IFERROR(SUMIFS(#REF!,#REF!,$AE131,#REF!,1),0)</f>
        <v>0</v>
      </c>
      <c r="N131" s="66">
        <f>IFERROR(SUMIFS(#REF!,#REF!,$AE131,#REF!,1),0)</f>
        <v>0</v>
      </c>
      <c r="O131" s="66">
        <f>IFERROR(SUMIFS(#REF!,#REF!,$AE131,#REF!,1),0)</f>
        <v>0</v>
      </c>
      <c r="P131" s="66">
        <f>IFERROR(SUMIFS(#REF!,#REF!,$AE131,#REF!,1),0)</f>
        <v>0</v>
      </c>
      <c r="Q131" s="66">
        <f>IFERROR(SUMIFS(#REF!,#REF!,$AE131,#REF!,1),0)</f>
        <v>0</v>
      </c>
      <c r="R131" s="66">
        <f>IFERROR(SUMIFS(#REF!,#REF!,$AE131,#REF!,1),0)</f>
        <v>0</v>
      </c>
      <c r="S131" s="66">
        <f>IFERROR(SUMIFS(#REF!,#REF!,$AE131,#REF!,1),0)</f>
        <v>0</v>
      </c>
      <c r="T131" s="66">
        <f>IFERROR(SUMIFS(#REF!,#REF!,$AE131,#REF!,1),0)</f>
        <v>0</v>
      </c>
      <c r="U131" s="66">
        <f>IFERROR(SUMIFS(#REF!,#REF!,$AE131,#REF!,1),0)</f>
        <v>0</v>
      </c>
      <c r="V131" s="67">
        <f t="shared" ref="V131:V149" si="15">SUM(J131:U131)</f>
        <v>0</v>
      </c>
      <c r="W131" s="78" t="str">
        <f>IFERROR(IF(VLOOKUP(#REF!,'Customer Name'!$B$6:$E$99,4,0)=1,VLOOKUP($C131,#REF!,HLOOKUP(#REF!,#REF!,2,0),0)," ")," ")</f>
        <v xml:space="preserve"> </v>
      </c>
      <c r="X131" s="79" t="e">
        <f t="shared" ref="X131:X149" si="16">IF(AND(C131=" ",C130&lt;&gt;" "),"TOTAL",IFERROR(V131*W131," "))</f>
        <v>#REF!</v>
      </c>
      <c r="Y131" s="80" t="e">
        <f>IF(AND(C131&lt;&gt;" ",A132&lt;&gt;" ",C132&lt;&gt;" "),SUM($V$21:$V131)-SUM($Y$20:$Y130),IF(AND(C131&lt;&gt;" ",A132=" ",C132=" "),SUM($V$21:$V131)-SUM($Y$20:$Y130),IF(AND(C131=" ",C132=" ",A132=" ",C130&lt;&gt;" "),SUM($V$21:$V130)," ")))</f>
        <v>#REF!</v>
      </c>
      <c r="Z131" s="81" t="e">
        <f>IF(AND(C131&lt;&gt;" ",A132&lt;&gt;" ",C132&lt;&gt;" "),SUM($X$21:$X131)-SUM($Z$20:$Z130),IF(AND(C131&lt;&gt;" ",A132=" ",C132=" "),SUM($X$21:$X131)-SUM($Z$20:$Z130),IF(AND(C131=" ",C132=" ",A132=" ",C130&lt;&gt;" "),SUM($X$21:$X130)," ")))</f>
        <v>#REF!</v>
      </c>
      <c r="AD131" s="18"/>
      <c r="AE131" s="11" t="e">
        <f t="shared" ref="AE131:AE149" si="17">CONCATENATE($D$4,"/",C131)</f>
        <v>#REF!</v>
      </c>
    </row>
    <row r="132" spans="1:31" ht="60" customHeight="1">
      <c r="A132" s="40" t="str">
        <f>IFERROR(IF(VLOOKUP($C131,#REF!,9,0)=VLOOKUP($C132,#REF!,9,0)," ",VLOOKUP($C132,#REF!,9,0))," ")</f>
        <v xml:space="preserve"> </v>
      </c>
      <c r="B132" s="59" t="e">
        <f>IF(C132=" "," ",IFERROR(VLOOKUP($C132,#REF!,9,0)," "))</f>
        <v>#REF!</v>
      </c>
      <c r="C132" s="41" t="e">
        <f>#REF!</f>
        <v>#REF!</v>
      </c>
      <c r="D132" s="41" t="str">
        <f>IFERROR(VLOOKUP($C132,#REF!,2,0)," ")</f>
        <v xml:space="preserve"> </v>
      </c>
      <c r="E132" s="42" t="str">
        <f>IFERROR(VLOOKUP($C132,#REF!,5+VLOOKUP($C132,#REF!,7,0),0)," ")</f>
        <v xml:space="preserve"> </v>
      </c>
      <c r="F132" s="15"/>
      <c r="G132" s="43" t="str">
        <f>IFERROR(VLOOKUP($C132,#REF!,14,0)," ")</f>
        <v xml:space="preserve"> </v>
      </c>
      <c r="H132" s="43" t="str">
        <f>IFERROR(VLOOKUP($C132,#REF!,15+VLOOKUP('Customer Name'!$B$3,'Customer Name'!$B$6:$H$99,7,0),0)," ")</f>
        <v xml:space="preserve"> </v>
      </c>
      <c r="I132" s="28" t="str">
        <f t="shared" si="14"/>
        <v xml:space="preserve"> </v>
      </c>
      <c r="J132" s="66">
        <f>IFERROR(SUMIFS(#REF!,#REF!,$AE132,#REF!,1),0)</f>
        <v>0</v>
      </c>
      <c r="K132" s="66">
        <f>IFERROR(SUMIFS(#REF!,#REF!,$AE132,#REF!,1),0)</f>
        <v>0</v>
      </c>
      <c r="L132" s="66">
        <f>IFERROR(SUMIFS(#REF!,#REF!,$AE132,#REF!,1),0)</f>
        <v>0</v>
      </c>
      <c r="M132" s="66">
        <f>IFERROR(SUMIFS(#REF!,#REF!,$AE132,#REF!,1),0)</f>
        <v>0</v>
      </c>
      <c r="N132" s="66">
        <f>IFERROR(SUMIFS(#REF!,#REF!,$AE132,#REF!,1),0)</f>
        <v>0</v>
      </c>
      <c r="O132" s="66">
        <f>IFERROR(SUMIFS(#REF!,#REF!,$AE132,#REF!,1),0)</f>
        <v>0</v>
      </c>
      <c r="P132" s="66">
        <f>IFERROR(SUMIFS(#REF!,#REF!,$AE132,#REF!,1),0)</f>
        <v>0</v>
      </c>
      <c r="Q132" s="66">
        <f>IFERROR(SUMIFS(#REF!,#REF!,$AE132,#REF!,1),0)</f>
        <v>0</v>
      </c>
      <c r="R132" s="66">
        <f>IFERROR(SUMIFS(#REF!,#REF!,$AE132,#REF!,1),0)</f>
        <v>0</v>
      </c>
      <c r="S132" s="66">
        <f>IFERROR(SUMIFS(#REF!,#REF!,$AE132,#REF!,1),0)</f>
        <v>0</v>
      </c>
      <c r="T132" s="66">
        <f>IFERROR(SUMIFS(#REF!,#REF!,$AE132,#REF!,1),0)</f>
        <v>0</v>
      </c>
      <c r="U132" s="66">
        <f>IFERROR(SUMIFS(#REF!,#REF!,$AE132,#REF!,1),0)</f>
        <v>0</v>
      </c>
      <c r="V132" s="67">
        <f t="shared" si="15"/>
        <v>0</v>
      </c>
      <c r="W132" s="78" t="str">
        <f>IFERROR(IF(VLOOKUP(#REF!,'Customer Name'!$B$6:$E$99,4,0)=1,VLOOKUP($C132,#REF!,HLOOKUP(#REF!,#REF!,2,0),0)," ")," ")</f>
        <v xml:space="preserve"> </v>
      </c>
      <c r="X132" s="79" t="e">
        <f t="shared" si="16"/>
        <v>#REF!</v>
      </c>
      <c r="Y132" s="80" t="e">
        <f>IF(AND(C132&lt;&gt;" ",A133&lt;&gt;" ",C133&lt;&gt;" "),SUM($V$21:$V132)-SUM($Y$20:$Y131),IF(AND(C132&lt;&gt;" ",A133=" ",C133=" "),SUM($V$21:$V132)-SUM($Y$20:$Y131),IF(AND(C132=" ",C133=" ",A133=" ",C131&lt;&gt;" "),SUM($V$21:$V131)," ")))</f>
        <v>#REF!</v>
      </c>
      <c r="Z132" s="81" t="e">
        <f>IF(AND(C132&lt;&gt;" ",A133&lt;&gt;" ",C133&lt;&gt;" "),SUM($X$21:$X132)-SUM($Z$20:$Z131),IF(AND(C132&lt;&gt;" ",A133=" ",C133=" "),SUM($X$21:$X132)-SUM($Z$20:$Z131),IF(AND(C132=" ",C133=" ",A133=" ",C131&lt;&gt;" "),SUM($X$21:$X131)," ")))</f>
        <v>#REF!</v>
      </c>
      <c r="AD132" s="18"/>
      <c r="AE132" s="11" t="e">
        <f t="shared" si="17"/>
        <v>#REF!</v>
      </c>
    </row>
    <row r="133" spans="1:31" ht="60" customHeight="1">
      <c r="A133" s="40" t="str">
        <f>IFERROR(IF(VLOOKUP($C132,#REF!,9,0)=VLOOKUP($C133,#REF!,9,0)," ",VLOOKUP($C133,#REF!,9,0))," ")</f>
        <v xml:space="preserve"> </v>
      </c>
      <c r="B133" s="59" t="e">
        <f>IF(C133=" "," ",IFERROR(VLOOKUP($C133,#REF!,9,0)," "))</f>
        <v>#REF!</v>
      </c>
      <c r="C133" s="41" t="e">
        <f>#REF!</f>
        <v>#REF!</v>
      </c>
      <c r="D133" s="41" t="str">
        <f>IFERROR(VLOOKUP($C133,#REF!,2,0)," ")</f>
        <v xml:space="preserve"> </v>
      </c>
      <c r="E133" s="42" t="str">
        <f>IFERROR(VLOOKUP($C133,#REF!,5+VLOOKUP($C133,#REF!,7,0),0)," ")</f>
        <v xml:space="preserve"> </v>
      </c>
      <c r="F133" s="15"/>
      <c r="G133" s="43" t="str">
        <f>IFERROR(VLOOKUP($C133,#REF!,14,0)," ")</f>
        <v xml:space="preserve"> </v>
      </c>
      <c r="H133" s="43" t="str">
        <f>IFERROR(VLOOKUP($C133,#REF!,15+VLOOKUP('Customer Name'!$B$3,'Customer Name'!$B$6:$H$99,7,0),0)," ")</f>
        <v xml:space="preserve"> </v>
      </c>
      <c r="I133" s="28" t="str">
        <f t="shared" si="14"/>
        <v xml:space="preserve"> </v>
      </c>
      <c r="J133" s="66">
        <f>IFERROR(SUMIFS(#REF!,#REF!,$AE133,#REF!,1),0)</f>
        <v>0</v>
      </c>
      <c r="K133" s="66">
        <f>IFERROR(SUMIFS(#REF!,#REF!,$AE133,#REF!,1),0)</f>
        <v>0</v>
      </c>
      <c r="L133" s="66">
        <f>IFERROR(SUMIFS(#REF!,#REF!,$AE133,#REF!,1),0)</f>
        <v>0</v>
      </c>
      <c r="M133" s="66">
        <f>IFERROR(SUMIFS(#REF!,#REF!,$AE133,#REF!,1),0)</f>
        <v>0</v>
      </c>
      <c r="N133" s="66">
        <f>IFERROR(SUMIFS(#REF!,#REF!,$AE133,#REF!,1),0)</f>
        <v>0</v>
      </c>
      <c r="O133" s="66">
        <f>IFERROR(SUMIFS(#REF!,#REF!,$AE133,#REF!,1),0)</f>
        <v>0</v>
      </c>
      <c r="P133" s="66">
        <f>IFERROR(SUMIFS(#REF!,#REF!,$AE133,#REF!,1),0)</f>
        <v>0</v>
      </c>
      <c r="Q133" s="66">
        <f>IFERROR(SUMIFS(#REF!,#REF!,$AE133,#REF!,1),0)</f>
        <v>0</v>
      </c>
      <c r="R133" s="66">
        <f>IFERROR(SUMIFS(#REF!,#REF!,$AE133,#REF!,1),0)</f>
        <v>0</v>
      </c>
      <c r="S133" s="66">
        <f>IFERROR(SUMIFS(#REF!,#REF!,$AE133,#REF!,1),0)</f>
        <v>0</v>
      </c>
      <c r="T133" s="66">
        <f>IFERROR(SUMIFS(#REF!,#REF!,$AE133,#REF!,1),0)</f>
        <v>0</v>
      </c>
      <c r="U133" s="66">
        <f>IFERROR(SUMIFS(#REF!,#REF!,$AE133,#REF!,1),0)</f>
        <v>0</v>
      </c>
      <c r="V133" s="67">
        <f t="shared" si="15"/>
        <v>0</v>
      </c>
      <c r="W133" s="78" t="str">
        <f>IFERROR(IF(VLOOKUP(#REF!,'Customer Name'!$B$6:$E$99,4,0)=1,VLOOKUP($C133,#REF!,HLOOKUP(#REF!,#REF!,2,0),0)," ")," ")</f>
        <v xml:space="preserve"> </v>
      </c>
      <c r="X133" s="79" t="e">
        <f t="shared" si="16"/>
        <v>#REF!</v>
      </c>
      <c r="Y133" s="80" t="e">
        <f>IF(AND(C133&lt;&gt;" ",A134&lt;&gt;" ",C134&lt;&gt;" "),SUM($V$21:$V133)-SUM($Y$20:$Y132),IF(AND(C133&lt;&gt;" ",A134=" ",C134=" "),SUM($V$21:$V133)-SUM($Y$20:$Y132),IF(AND(C133=" ",C134=" ",A134=" ",C132&lt;&gt;" "),SUM($V$21:$V132)," ")))</f>
        <v>#REF!</v>
      </c>
      <c r="Z133" s="81" t="e">
        <f>IF(AND(C133&lt;&gt;" ",A134&lt;&gt;" ",C134&lt;&gt;" "),SUM($X$21:$X133)-SUM($Z$20:$Z132),IF(AND(C133&lt;&gt;" ",A134=" ",C134=" "),SUM($X$21:$X133)-SUM($Z$20:$Z132),IF(AND(C133=" ",C134=" ",A134=" ",C132&lt;&gt;" "),SUM($X$21:$X132)," ")))</f>
        <v>#REF!</v>
      </c>
      <c r="AD133" s="18"/>
      <c r="AE133" s="11" t="e">
        <f t="shared" si="17"/>
        <v>#REF!</v>
      </c>
    </row>
    <row r="134" spans="1:31" ht="60" customHeight="1">
      <c r="A134" s="40" t="str">
        <f>IFERROR(IF(VLOOKUP($C133,#REF!,9,0)=VLOOKUP($C134,#REF!,9,0)," ",VLOOKUP($C134,#REF!,9,0))," ")</f>
        <v xml:space="preserve"> </v>
      </c>
      <c r="B134" s="59" t="e">
        <f>IF(C134=" "," ",IFERROR(VLOOKUP($C134,#REF!,9,0)," "))</f>
        <v>#REF!</v>
      </c>
      <c r="C134" s="41" t="e">
        <f>#REF!</f>
        <v>#REF!</v>
      </c>
      <c r="D134" s="41" t="str">
        <f>IFERROR(VLOOKUP($C134,#REF!,2,0)," ")</f>
        <v xml:space="preserve"> </v>
      </c>
      <c r="E134" s="42" t="str">
        <f>IFERROR(VLOOKUP($C134,#REF!,5+VLOOKUP($C134,#REF!,7,0),0)," ")</f>
        <v xml:space="preserve"> </v>
      </c>
      <c r="F134" s="15"/>
      <c r="G134" s="43" t="str">
        <f>IFERROR(VLOOKUP($C134,#REF!,14,0)," ")</f>
        <v xml:space="preserve"> </v>
      </c>
      <c r="H134" s="43" t="str">
        <f>IFERROR(VLOOKUP($C134,#REF!,15+VLOOKUP('Customer Name'!$B$3,'Customer Name'!$B$6:$H$99,7,0),0)," ")</f>
        <v xml:space="preserve"> </v>
      </c>
      <c r="I134" s="28" t="str">
        <f t="shared" si="14"/>
        <v xml:space="preserve"> </v>
      </c>
      <c r="J134" s="66">
        <f>IFERROR(SUMIFS(#REF!,#REF!,$AE134,#REF!,1),0)</f>
        <v>0</v>
      </c>
      <c r="K134" s="66">
        <f>IFERROR(SUMIFS(#REF!,#REF!,$AE134,#REF!,1),0)</f>
        <v>0</v>
      </c>
      <c r="L134" s="66">
        <f>IFERROR(SUMIFS(#REF!,#REF!,$AE134,#REF!,1),0)</f>
        <v>0</v>
      </c>
      <c r="M134" s="66">
        <f>IFERROR(SUMIFS(#REF!,#REF!,$AE134,#REF!,1),0)</f>
        <v>0</v>
      </c>
      <c r="N134" s="66">
        <f>IFERROR(SUMIFS(#REF!,#REF!,$AE134,#REF!,1),0)</f>
        <v>0</v>
      </c>
      <c r="O134" s="66">
        <f>IFERROR(SUMIFS(#REF!,#REF!,$AE134,#REF!,1),0)</f>
        <v>0</v>
      </c>
      <c r="P134" s="66">
        <f>IFERROR(SUMIFS(#REF!,#REF!,$AE134,#REF!,1),0)</f>
        <v>0</v>
      </c>
      <c r="Q134" s="66">
        <f>IFERROR(SUMIFS(#REF!,#REF!,$AE134,#REF!,1),0)</f>
        <v>0</v>
      </c>
      <c r="R134" s="66">
        <f>IFERROR(SUMIFS(#REF!,#REF!,$AE134,#REF!,1),0)</f>
        <v>0</v>
      </c>
      <c r="S134" s="66">
        <f>IFERROR(SUMIFS(#REF!,#REF!,$AE134,#REF!,1),0)</f>
        <v>0</v>
      </c>
      <c r="T134" s="66">
        <f>IFERROR(SUMIFS(#REF!,#REF!,$AE134,#REF!,1),0)</f>
        <v>0</v>
      </c>
      <c r="U134" s="66">
        <f>IFERROR(SUMIFS(#REF!,#REF!,$AE134,#REF!,1),0)</f>
        <v>0</v>
      </c>
      <c r="V134" s="67">
        <f t="shared" si="15"/>
        <v>0</v>
      </c>
      <c r="W134" s="78" t="str">
        <f>IFERROR(IF(VLOOKUP(#REF!,'Customer Name'!$B$6:$E$99,4,0)=1,VLOOKUP($C134,#REF!,HLOOKUP(#REF!,#REF!,2,0),0)," ")," ")</f>
        <v xml:space="preserve"> </v>
      </c>
      <c r="X134" s="79" t="e">
        <f t="shared" si="16"/>
        <v>#REF!</v>
      </c>
      <c r="Y134" s="80" t="e">
        <f>IF(AND(C134&lt;&gt;" ",A135&lt;&gt;" ",C135&lt;&gt;" "),SUM($V$21:$V134)-SUM($Y$20:$Y133),IF(AND(C134&lt;&gt;" ",A135=" ",C135=" "),SUM($V$21:$V134)-SUM($Y$20:$Y133),IF(AND(C134=" ",C135=" ",A135=" ",C133&lt;&gt;" "),SUM($V$21:$V133)," ")))</f>
        <v>#REF!</v>
      </c>
      <c r="Z134" s="81" t="e">
        <f>IF(AND(C134&lt;&gt;" ",A135&lt;&gt;" ",C135&lt;&gt;" "),SUM($X$21:$X134)-SUM($Z$20:$Z133),IF(AND(C134&lt;&gt;" ",A135=" ",C135=" "),SUM($X$21:$X134)-SUM($Z$20:$Z133),IF(AND(C134=" ",C135=" ",A135=" ",C133&lt;&gt;" "),SUM($X$21:$X133)," ")))</f>
        <v>#REF!</v>
      </c>
      <c r="AD134" s="18"/>
      <c r="AE134" s="11" t="e">
        <f t="shared" si="17"/>
        <v>#REF!</v>
      </c>
    </row>
    <row r="135" spans="1:31" ht="60" customHeight="1">
      <c r="A135" s="40" t="str">
        <f>IFERROR(IF(VLOOKUP($C134,#REF!,9,0)=VLOOKUP($C135,#REF!,9,0)," ",VLOOKUP($C135,#REF!,9,0))," ")</f>
        <v xml:space="preserve"> </v>
      </c>
      <c r="B135" s="59" t="e">
        <f>IF(C135=" "," ",IFERROR(VLOOKUP($C135,#REF!,9,0)," "))</f>
        <v>#REF!</v>
      </c>
      <c r="C135" s="41" t="e">
        <f>#REF!</f>
        <v>#REF!</v>
      </c>
      <c r="D135" s="41" t="str">
        <f>IFERROR(VLOOKUP($C135,#REF!,2,0)," ")</f>
        <v xml:space="preserve"> </v>
      </c>
      <c r="E135" s="42" t="str">
        <f>IFERROR(VLOOKUP($C135,#REF!,5+VLOOKUP($C135,#REF!,7,0),0)," ")</f>
        <v xml:space="preserve"> </v>
      </c>
      <c r="F135" s="15"/>
      <c r="G135" s="43" t="str">
        <f>IFERROR(VLOOKUP($C135,#REF!,14,0)," ")</f>
        <v xml:space="preserve"> </v>
      </c>
      <c r="H135" s="43" t="str">
        <f>IFERROR(VLOOKUP($C135,#REF!,15+VLOOKUP('Customer Name'!$B$3,'Customer Name'!$B$6:$H$99,7,0),0)," ")</f>
        <v xml:space="preserve"> </v>
      </c>
      <c r="I135" s="28" t="str">
        <f t="shared" si="14"/>
        <v xml:space="preserve"> </v>
      </c>
      <c r="J135" s="66">
        <f>IFERROR(SUMIFS(#REF!,#REF!,$AE135,#REF!,1),0)</f>
        <v>0</v>
      </c>
      <c r="K135" s="66">
        <f>IFERROR(SUMIFS(#REF!,#REF!,$AE135,#REF!,1),0)</f>
        <v>0</v>
      </c>
      <c r="L135" s="66">
        <f>IFERROR(SUMIFS(#REF!,#REF!,$AE135,#REF!,1),0)</f>
        <v>0</v>
      </c>
      <c r="M135" s="66">
        <f>IFERROR(SUMIFS(#REF!,#REF!,$AE135,#REF!,1),0)</f>
        <v>0</v>
      </c>
      <c r="N135" s="66">
        <f>IFERROR(SUMIFS(#REF!,#REF!,$AE135,#REF!,1),0)</f>
        <v>0</v>
      </c>
      <c r="O135" s="66">
        <f>IFERROR(SUMIFS(#REF!,#REF!,$AE135,#REF!,1),0)</f>
        <v>0</v>
      </c>
      <c r="P135" s="66">
        <f>IFERROR(SUMIFS(#REF!,#REF!,$AE135,#REF!,1),0)</f>
        <v>0</v>
      </c>
      <c r="Q135" s="66">
        <f>IFERROR(SUMIFS(#REF!,#REF!,$AE135,#REF!,1),0)</f>
        <v>0</v>
      </c>
      <c r="R135" s="66">
        <f>IFERROR(SUMIFS(#REF!,#REF!,$AE135,#REF!,1),0)</f>
        <v>0</v>
      </c>
      <c r="S135" s="66">
        <f>IFERROR(SUMIFS(#REF!,#REF!,$AE135,#REF!,1),0)</f>
        <v>0</v>
      </c>
      <c r="T135" s="66">
        <f>IFERROR(SUMIFS(#REF!,#REF!,$AE135,#REF!,1),0)</f>
        <v>0</v>
      </c>
      <c r="U135" s="66">
        <f>IFERROR(SUMIFS(#REF!,#REF!,$AE135,#REF!,1),0)</f>
        <v>0</v>
      </c>
      <c r="V135" s="67">
        <f t="shared" si="15"/>
        <v>0</v>
      </c>
      <c r="W135" s="78" t="str">
        <f>IFERROR(IF(VLOOKUP(#REF!,'Customer Name'!$B$6:$E$99,4,0)=1,VLOOKUP($C135,#REF!,HLOOKUP(#REF!,#REF!,2,0),0)," ")," ")</f>
        <v xml:space="preserve"> </v>
      </c>
      <c r="X135" s="79" t="e">
        <f t="shared" si="16"/>
        <v>#REF!</v>
      </c>
      <c r="Y135" s="80" t="e">
        <f>IF(AND(C135&lt;&gt;" ",A136&lt;&gt;" ",C136&lt;&gt;" "),SUM($V$21:$V135)-SUM($Y$20:$Y134),IF(AND(C135&lt;&gt;" ",A136=" ",C136=" "),SUM($V$21:$V135)-SUM($Y$20:$Y134),IF(AND(C135=" ",C136=" ",A136=" ",C134&lt;&gt;" "),SUM($V$21:$V134)," ")))</f>
        <v>#REF!</v>
      </c>
      <c r="Z135" s="81" t="e">
        <f>IF(AND(C135&lt;&gt;" ",A136&lt;&gt;" ",C136&lt;&gt;" "),SUM($X$21:$X135)-SUM($Z$20:$Z134),IF(AND(C135&lt;&gt;" ",A136=" ",C136=" "),SUM($X$21:$X135)-SUM($Z$20:$Z134),IF(AND(C135=" ",C136=" ",A136=" ",C134&lt;&gt;" "),SUM($X$21:$X134)," ")))</f>
        <v>#REF!</v>
      </c>
      <c r="AD135" s="18"/>
      <c r="AE135" s="11" t="e">
        <f t="shared" si="17"/>
        <v>#REF!</v>
      </c>
    </row>
    <row r="136" spans="1:31" ht="60" customHeight="1">
      <c r="A136" s="40" t="str">
        <f>IFERROR(IF(VLOOKUP($C135,#REF!,9,0)=VLOOKUP($C136,#REF!,9,0)," ",VLOOKUP($C136,#REF!,9,0))," ")</f>
        <v xml:space="preserve"> </v>
      </c>
      <c r="B136" s="59" t="e">
        <f>IF(C136=" "," ",IFERROR(VLOOKUP($C136,#REF!,9,0)," "))</f>
        <v>#REF!</v>
      </c>
      <c r="C136" s="41" t="e">
        <f>#REF!</f>
        <v>#REF!</v>
      </c>
      <c r="D136" s="41" t="str">
        <f>IFERROR(VLOOKUP($C136,#REF!,2,0)," ")</f>
        <v xml:space="preserve"> </v>
      </c>
      <c r="E136" s="42" t="str">
        <f>IFERROR(VLOOKUP($C136,#REF!,5+VLOOKUP($C136,#REF!,7,0),0)," ")</f>
        <v xml:space="preserve"> </v>
      </c>
      <c r="F136" s="15"/>
      <c r="G136" s="43" t="str">
        <f>IFERROR(VLOOKUP($C136,#REF!,14,0)," ")</f>
        <v xml:space="preserve"> </v>
      </c>
      <c r="H136" s="43" t="str">
        <f>IFERROR(VLOOKUP($C136,#REF!,15+VLOOKUP('Customer Name'!$B$3,'Customer Name'!$B$6:$H$99,7,0),0)," ")</f>
        <v xml:space="preserve"> </v>
      </c>
      <c r="I136" s="28" t="str">
        <f t="shared" si="14"/>
        <v xml:space="preserve"> </v>
      </c>
      <c r="J136" s="66">
        <f>IFERROR(SUMIFS(#REF!,#REF!,$AE136,#REF!,1),0)</f>
        <v>0</v>
      </c>
      <c r="K136" s="66">
        <f>IFERROR(SUMIFS(#REF!,#REF!,$AE136,#REF!,1),0)</f>
        <v>0</v>
      </c>
      <c r="L136" s="66">
        <f>IFERROR(SUMIFS(#REF!,#REF!,$AE136,#REF!,1),0)</f>
        <v>0</v>
      </c>
      <c r="M136" s="66">
        <f>IFERROR(SUMIFS(#REF!,#REF!,$AE136,#REF!,1),0)</f>
        <v>0</v>
      </c>
      <c r="N136" s="66">
        <f>IFERROR(SUMIFS(#REF!,#REF!,$AE136,#REF!,1),0)</f>
        <v>0</v>
      </c>
      <c r="O136" s="66">
        <f>IFERROR(SUMIFS(#REF!,#REF!,$AE136,#REF!,1),0)</f>
        <v>0</v>
      </c>
      <c r="P136" s="66">
        <f>IFERROR(SUMIFS(#REF!,#REF!,$AE136,#REF!,1),0)</f>
        <v>0</v>
      </c>
      <c r="Q136" s="66">
        <f>IFERROR(SUMIFS(#REF!,#REF!,$AE136,#REF!,1),0)</f>
        <v>0</v>
      </c>
      <c r="R136" s="66">
        <f>IFERROR(SUMIFS(#REF!,#REF!,$AE136,#REF!,1),0)</f>
        <v>0</v>
      </c>
      <c r="S136" s="66">
        <f>IFERROR(SUMIFS(#REF!,#REF!,$AE136,#REF!,1),0)</f>
        <v>0</v>
      </c>
      <c r="T136" s="66">
        <f>IFERROR(SUMIFS(#REF!,#REF!,$AE136,#REF!,1),0)</f>
        <v>0</v>
      </c>
      <c r="U136" s="66">
        <f>IFERROR(SUMIFS(#REF!,#REF!,$AE136,#REF!,1),0)</f>
        <v>0</v>
      </c>
      <c r="V136" s="67">
        <f t="shared" si="15"/>
        <v>0</v>
      </c>
      <c r="W136" s="78" t="str">
        <f>IFERROR(IF(VLOOKUP(#REF!,'Customer Name'!$B$6:$E$99,4,0)=1,VLOOKUP($C136,#REF!,HLOOKUP(#REF!,#REF!,2,0),0)," ")," ")</f>
        <v xml:space="preserve"> </v>
      </c>
      <c r="X136" s="79" t="e">
        <f t="shared" si="16"/>
        <v>#REF!</v>
      </c>
      <c r="Y136" s="80" t="e">
        <f>IF(AND(C136&lt;&gt;" ",A137&lt;&gt;" ",C137&lt;&gt;" "),SUM($V$21:$V136)-SUM($Y$20:$Y135),IF(AND(C136&lt;&gt;" ",A137=" ",C137=" "),SUM($V$21:$V136)-SUM($Y$20:$Y135),IF(AND(C136=" ",C137=" ",A137=" ",C135&lt;&gt;" "),SUM($V$21:$V135)," ")))</f>
        <v>#REF!</v>
      </c>
      <c r="Z136" s="81" t="e">
        <f>IF(AND(C136&lt;&gt;" ",A137&lt;&gt;" ",C137&lt;&gt;" "),SUM($X$21:$X136)-SUM($Z$20:$Z135),IF(AND(C136&lt;&gt;" ",A137=" ",C137=" "),SUM($X$21:$X136)-SUM($Z$20:$Z135),IF(AND(C136=" ",C137=" ",A137=" ",C135&lt;&gt;" "),SUM($X$21:$X135)," ")))</f>
        <v>#REF!</v>
      </c>
      <c r="AD136" s="18"/>
      <c r="AE136" s="11" t="e">
        <f t="shared" si="17"/>
        <v>#REF!</v>
      </c>
    </row>
    <row r="137" spans="1:31" ht="60" customHeight="1">
      <c r="A137" s="40" t="str">
        <f>IFERROR(IF(VLOOKUP($C136,#REF!,9,0)=VLOOKUP($C137,#REF!,9,0)," ",VLOOKUP($C137,#REF!,9,0))," ")</f>
        <v xml:space="preserve"> </v>
      </c>
      <c r="B137" s="59" t="e">
        <f>IF(C137=" "," ",IFERROR(VLOOKUP($C137,#REF!,9,0)," "))</f>
        <v>#REF!</v>
      </c>
      <c r="C137" s="41" t="e">
        <f>#REF!</f>
        <v>#REF!</v>
      </c>
      <c r="D137" s="41" t="str">
        <f>IFERROR(VLOOKUP($C137,#REF!,2,0)," ")</f>
        <v xml:space="preserve"> </v>
      </c>
      <c r="E137" s="42" t="str">
        <f>IFERROR(VLOOKUP($C137,#REF!,5+VLOOKUP($C137,#REF!,7,0),0)," ")</f>
        <v xml:space="preserve"> </v>
      </c>
      <c r="F137" s="15"/>
      <c r="G137" s="43" t="str">
        <f>IFERROR(VLOOKUP($C137,#REF!,14,0)," ")</f>
        <v xml:space="preserve"> </v>
      </c>
      <c r="H137" s="43" t="str">
        <f>IFERROR(VLOOKUP($C137,#REF!,15+VLOOKUP('Customer Name'!$B$3,'Customer Name'!$B$6:$H$99,7,0),0)," ")</f>
        <v xml:space="preserve"> </v>
      </c>
      <c r="I137" s="28" t="str">
        <f t="shared" si="14"/>
        <v xml:space="preserve"> </v>
      </c>
      <c r="J137" s="66">
        <f>IFERROR(SUMIFS(#REF!,#REF!,$AE137,#REF!,1),0)</f>
        <v>0</v>
      </c>
      <c r="K137" s="66">
        <f>IFERROR(SUMIFS(#REF!,#REF!,$AE137,#REF!,1),0)</f>
        <v>0</v>
      </c>
      <c r="L137" s="66">
        <f>IFERROR(SUMIFS(#REF!,#REF!,$AE137,#REF!,1),0)</f>
        <v>0</v>
      </c>
      <c r="M137" s="66">
        <f>IFERROR(SUMIFS(#REF!,#REF!,$AE137,#REF!,1),0)</f>
        <v>0</v>
      </c>
      <c r="N137" s="66">
        <f>IFERROR(SUMIFS(#REF!,#REF!,$AE137,#REF!,1),0)</f>
        <v>0</v>
      </c>
      <c r="O137" s="66">
        <f>IFERROR(SUMIFS(#REF!,#REF!,$AE137,#REF!,1),0)</f>
        <v>0</v>
      </c>
      <c r="P137" s="66">
        <f>IFERROR(SUMIFS(#REF!,#REF!,$AE137,#REF!,1),0)</f>
        <v>0</v>
      </c>
      <c r="Q137" s="66">
        <f>IFERROR(SUMIFS(#REF!,#REF!,$AE137,#REF!,1),0)</f>
        <v>0</v>
      </c>
      <c r="R137" s="66">
        <f>IFERROR(SUMIFS(#REF!,#REF!,$AE137,#REF!,1),0)</f>
        <v>0</v>
      </c>
      <c r="S137" s="66">
        <f>IFERROR(SUMIFS(#REF!,#REF!,$AE137,#REF!,1),0)</f>
        <v>0</v>
      </c>
      <c r="T137" s="66">
        <f>IFERROR(SUMIFS(#REF!,#REF!,$AE137,#REF!,1),0)</f>
        <v>0</v>
      </c>
      <c r="U137" s="66">
        <f>IFERROR(SUMIFS(#REF!,#REF!,$AE137,#REF!,1),0)</f>
        <v>0</v>
      </c>
      <c r="V137" s="67">
        <f t="shared" si="15"/>
        <v>0</v>
      </c>
      <c r="W137" s="78" t="str">
        <f>IFERROR(IF(VLOOKUP(#REF!,'Customer Name'!$B$6:$E$99,4,0)=1,VLOOKUP($C137,#REF!,HLOOKUP(#REF!,#REF!,2,0),0)," ")," ")</f>
        <v xml:space="preserve"> </v>
      </c>
      <c r="X137" s="79" t="e">
        <f t="shared" si="16"/>
        <v>#REF!</v>
      </c>
      <c r="Y137" s="80" t="e">
        <f>IF(AND(C137&lt;&gt;" ",A138&lt;&gt;" ",C138&lt;&gt;" "),SUM($V$21:$V137)-SUM($Y$20:$Y136),IF(AND(C137&lt;&gt;" ",A138=" ",C138=" "),SUM($V$21:$V137)-SUM($Y$20:$Y136),IF(AND(C137=" ",C138=" ",A138=" ",C136&lt;&gt;" "),SUM($V$21:$V136)," ")))</f>
        <v>#REF!</v>
      </c>
      <c r="Z137" s="81" t="e">
        <f>IF(AND(C137&lt;&gt;" ",A138&lt;&gt;" ",C138&lt;&gt;" "),SUM($X$21:$X137)-SUM($Z$20:$Z136),IF(AND(C137&lt;&gt;" ",A138=" ",C138=" "),SUM($X$21:$X137)-SUM($Z$20:$Z136),IF(AND(C137=" ",C138=" ",A138=" ",C136&lt;&gt;" "),SUM($X$21:$X136)," ")))</f>
        <v>#REF!</v>
      </c>
      <c r="AD137" s="18"/>
      <c r="AE137" s="11" t="e">
        <f t="shared" si="17"/>
        <v>#REF!</v>
      </c>
    </row>
    <row r="138" spans="1:31" ht="60" customHeight="1">
      <c r="A138" s="40" t="str">
        <f>IFERROR(IF(VLOOKUP($C137,#REF!,9,0)=VLOOKUP($C138,#REF!,9,0)," ",VLOOKUP($C138,#REF!,9,0))," ")</f>
        <v xml:space="preserve"> </v>
      </c>
      <c r="B138" s="59" t="e">
        <f>IF(C138=" "," ",IFERROR(VLOOKUP($C138,#REF!,9,0)," "))</f>
        <v>#REF!</v>
      </c>
      <c r="C138" s="41" t="e">
        <f>#REF!</f>
        <v>#REF!</v>
      </c>
      <c r="D138" s="41" t="str">
        <f>IFERROR(VLOOKUP($C138,#REF!,2,0)," ")</f>
        <v xml:space="preserve"> </v>
      </c>
      <c r="E138" s="42" t="str">
        <f>IFERROR(VLOOKUP($C138,#REF!,5+VLOOKUP($C138,#REF!,7,0),0)," ")</f>
        <v xml:space="preserve"> </v>
      </c>
      <c r="F138" s="15"/>
      <c r="G138" s="43" t="str">
        <f>IFERROR(VLOOKUP($C138,#REF!,14,0)," ")</f>
        <v xml:space="preserve"> </v>
      </c>
      <c r="H138" s="43" t="str">
        <f>IFERROR(VLOOKUP($C138,#REF!,15+VLOOKUP('Customer Name'!$B$3,'Customer Name'!$B$6:$H$99,7,0),0)," ")</f>
        <v xml:space="preserve"> </v>
      </c>
      <c r="I138" s="28" t="str">
        <f t="shared" si="14"/>
        <v xml:space="preserve"> </v>
      </c>
      <c r="J138" s="66">
        <f>IFERROR(SUMIFS(#REF!,#REF!,$AE138,#REF!,1),0)</f>
        <v>0</v>
      </c>
      <c r="K138" s="66">
        <f>IFERROR(SUMIFS(#REF!,#REF!,$AE138,#REF!,1),0)</f>
        <v>0</v>
      </c>
      <c r="L138" s="66">
        <f>IFERROR(SUMIFS(#REF!,#REF!,$AE138,#REF!,1),0)</f>
        <v>0</v>
      </c>
      <c r="M138" s="66">
        <f>IFERROR(SUMIFS(#REF!,#REF!,$AE138,#REF!,1),0)</f>
        <v>0</v>
      </c>
      <c r="N138" s="66">
        <f>IFERROR(SUMIFS(#REF!,#REF!,$AE138,#REF!,1),0)</f>
        <v>0</v>
      </c>
      <c r="O138" s="66">
        <f>IFERROR(SUMIFS(#REF!,#REF!,$AE138,#REF!,1),0)</f>
        <v>0</v>
      </c>
      <c r="P138" s="66">
        <f>IFERROR(SUMIFS(#REF!,#REF!,$AE138,#REF!,1),0)</f>
        <v>0</v>
      </c>
      <c r="Q138" s="66">
        <f>IFERROR(SUMIFS(#REF!,#REF!,$AE138,#REF!,1),0)</f>
        <v>0</v>
      </c>
      <c r="R138" s="66">
        <f>IFERROR(SUMIFS(#REF!,#REF!,$AE138,#REF!,1),0)</f>
        <v>0</v>
      </c>
      <c r="S138" s="66">
        <f>IFERROR(SUMIFS(#REF!,#REF!,$AE138,#REF!,1),0)</f>
        <v>0</v>
      </c>
      <c r="T138" s="66">
        <f>IFERROR(SUMIFS(#REF!,#REF!,$AE138,#REF!,1),0)</f>
        <v>0</v>
      </c>
      <c r="U138" s="66">
        <f>IFERROR(SUMIFS(#REF!,#REF!,$AE138,#REF!,1),0)</f>
        <v>0</v>
      </c>
      <c r="V138" s="67">
        <f t="shared" si="15"/>
        <v>0</v>
      </c>
      <c r="W138" s="78" t="str">
        <f>IFERROR(IF(VLOOKUP(#REF!,'Customer Name'!$B$6:$E$99,4,0)=1,VLOOKUP($C138,#REF!,HLOOKUP(#REF!,#REF!,2,0),0)," ")," ")</f>
        <v xml:space="preserve"> </v>
      </c>
      <c r="X138" s="79" t="e">
        <f t="shared" si="16"/>
        <v>#REF!</v>
      </c>
      <c r="Y138" s="80" t="e">
        <f>IF(AND(C138&lt;&gt;" ",A139&lt;&gt;" ",C139&lt;&gt;" "),SUM($V$21:$V138)-SUM($Y$20:$Y137),IF(AND(C138&lt;&gt;" ",A139=" ",C139=" "),SUM($V$21:$V138)-SUM($Y$20:$Y137),IF(AND(C138=" ",C139=" ",A139=" ",C137&lt;&gt;" "),SUM($V$21:$V137)," ")))</f>
        <v>#REF!</v>
      </c>
      <c r="Z138" s="81" t="e">
        <f>IF(AND(C138&lt;&gt;" ",A139&lt;&gt;" ",C139&lt;&gt;" "),SUM($X$21:$X138)-SUM($Z$20:$Z137),IF(AND(C138&lt;&gt;" ",A139=" ",C139=" "),SUM($X$21:$X138)-SUM($Z$20:$Z137),IF(AND(C138=" ",C139=" ",A139=" ",C137&lt;&gt;" "),SUM($X$21:$X137)," ")))</f>
        <v>#REF!</v>
      </c>
      <c r="AD138" s="18"/>
      <c r="AE138" s="11" t="e">
        <f t="shared" si="17"/>
        <v>#REF!</v>
      </c>
    </row>
    <row r="139" spans="1:31" ht="60" customHeight="1">
      <c r="A139" s="40" t="str">
        <f>IFERROR(IF(VLOOKUP($C138,#REF!,9,0)=VLOOKUP($C139,#REF!,9,0)," ",VLOOKUP($C139,#REF!,9,0))," ")</f>
        <v xml:space="preserve"> </v>
      </c>
      <c r="B139" s="59" t="e">
        <f>IF(C139=" "," ",IFERROR(VLOOKUP($C139,#REF!,9,0)," "))</f>
        <v>#REF!</v>
      </c>
      <c r="C139" s="41" t="e">
        <f>#REF!</f>
        <v>#REF!</v>
      </c>
      <c r="D139" s="41" t="str">
        <f>IFERROR(VLOOKUP($C139,#REF!,2,0)," ")</f>
        <v xml:space="preserve"> </v>
      </c>
      <c r="E139" s="42" t="str">
        <f>IFERROR(VLOOKUP($C139,#REF!,5+VLOOKUP($C139,#REF!,7,0),0)," ")</f>
        <v xml:space="preserve"> </v>
      </c>
      <c r="F139" s="15"/>
      <c r="G139" s="43" t="str">
        <f>IFERROR(VLOOKUP($C139,#REF!,14,0)," ")</f>
        <v xml:space="preserve"> </v>
      </c>
      <c r="H139" s="43" t="str">
        <f>IFERROR(VLOOKUP($C139,#REF!,15+VLOOKUP('Customer Name'!$B$3,'Customer Name'!$B$6:$H$99,7,0),0)," ")</f>
        <v xml:space="preserve"> </v>
      </c>
      <c r="I139" s="28" t="str">
        <f t="shared" si="14"/>
        <v xml:space="preserve"> </v>
      </c>
      <c r="J139" s="66">
        <f>IFERROR(SUMIFS(#REF!,#REF!,$AE139,#REF!,1),0)</f>
        <v>0</v>
      </c>
      <c r="K139" s="66">
        <f>IFERROR(SUMIFS(#REF!,#REF!,$AE139,#REF!,1),0)</f>
        <v>0</v>
      </c>
      <c r="L139" s="66">
        <f>IFERROR(SUMIFS(#REF!,#REF!,$AE139,#REF!,1),0)</f>
        <v>0</v>
      </c>
      <c r="M139" s="66">
        <f>IFERROR(SUMIFS(#REF!,#REF!,$AE139,#REF!,1),0)</f>
        <v>0</v>
      </c>
      <c r="N139" s="66">
        <f>IFERROR(SUMIFS(#REF!,#REF!,$AE139,#REF!,1),0)</f>
        <v>0</v>
      </c>
      <c r="O139" s="66">
        <f>IFERROR(SUMIFS(#REF!,#REF!,$AE139,#REF!,1),0)</f>
        <v>0</v>
      </c>
      <c r="P139" s="66">
        <f>IFERROR(SUMIFS(#REF!,#REF!,$AE139,#REF!,1),0)</f>
        <v>0</v>
      </c>
      <c r="Q139" s="66">
        <f>IFERROR(SUMIFS(#REF!,#REF!,$AE139,#REF!,1),0)</f>
        <v>0</v>
      </c>
      <c r="R139" s="66">
        <f>IFERROR(SUMIFS(#REF!,#REF!,$AE139,#REF!,1),0)</f>
        <v>0</v>
      </c>
      <c r="S139" s="66">
        <f>IFERROR(SUMIFS(#REF!,#REF!,$AE139,#REF!,1),0)</f>
        <v>0</v>
      </c>
      <c r="T139" s="66">
        <f>IFERROR(SUMIFS(#REF!,#REF!,$AE139,#REF!,1),0)</f>
        <v>0</v>
      </c>
      <c r="U139" s="66">
        <f>IFERROR(SUMIFS(#REF!,#REF!,$AE139,#REF!,1),0)</f>
        <v>0</v>
      </c>
      <c r="V139" s="67">
        <f t="shared" si="15"/>
        <v>0</v>
      </c>
      <c r="W139" s="78" t="str">
        <f>IFERROR(IF(VLOOKUP(#REF!,'Customer Name'!$B$6:$E$99,4,0)=1,VLOOKUP($C139,#REF!,HLOOKUP(#REF!,#REF!,2,0),0)," ")," ")</f>
        <v xml:space="preserve"> </v>
      </c>
      <c r="X139" s="79" t="e">
        <f t="shared" si="16"/>
        <v>#REF!</v>
      </c>
      <c r="Y139" s="80" t="e">
        <f>IF(AND(C139&lt;&gt;" ",A140&lt;&gt;" ",C140&lt;&gt;" "),SUM($V$21:$V139)-SUM($Y$20:$Y138),IF(AND(C139&lt;&gt;" ",A140=" ",C140=" "),SUM($V$21:$V139)-SUM($Y$20:$Y138),IF(AND(C139=" ",C140=" ",A140=" ",C138&lt;&gt;" "),SUM($V$21:$V138)," ")))</f>
        <v>#REF!</v>
      </c>
      <c r="Z139" s="81" t="e">
        <f>IF(AND(C139&lt;&gt;" ",A140&lt;&gt;" ",C140&lt;&gt;" "),SUM($X$21:$X139)-SUM($Z$20:$Z138),IF(AND(C139&lt;&gt;" ",A140=" ",C140=" "),SUM($X$21:$X139)-SUM($Z$20:$Z138),IF(AND(C139=" ",C140=" ",A140=" ",C138&lt;&gt;" "),SUM($X$21:$X138)," ")))</f>
        <v>#REF!</v>
      </c>
      <c r="AD139" s="18"/>
      <c r="AE139" s="11" t="e">
        <f t="shared" si="17"/>
        <v>#REF!</v>
      </c>
    </row>
    <row r="140" spans="1:31" ht="60" customHeight="1">
      <c r="A140" s="40" t="str">
        <f>IFERROR(IF(VLOOKUP($C139,#REF!,9,0)=VLOOKUP($C140,#REF!,9,0)," ",VLOOKUP($C140,#REF!,9,0))," ")</f>
        <v xml:space="preserve"> </v>
      </c>
      <c r="B140" s="59" t="e">
        <f>IF(C140=" "," ",IFERROR(VLOOKUP($C140,#REF!,9,0)," "))</f>
        <v>#REF!</v>
      </c>
      <c r="C140" s="41" t="e">
        <f>#REF!</f>
        <v>#REF!</v>
      </c>
      <c r="D140" s="41" t="str">
        <f>IFERROR(VLOOKUP($C140,#REF!,2,0)," ")</f>
        <v xml:space="preserve"> </v>
      </c>
      <c r="E140" s="42" t="str">
        <f>IFERROR(VLOOKUP($C140,#REF!,5+VLOOKUP($C140,#REF!,7,0),0)," ")</f>
        <v xml:space="preserve"> </v>
      </c>
      <c r="F140" s="15"/>
      <c r="G140" s="43" t="str">
        <f>IFERROR(VLOOKUP($C140,#REF!,14,0)," ")</f>
        <v xml:space="preserve"> </v>
      </c>
      <c r="H140" s="43" t="str">
        <f>IFERROR(VLOOKUP($C140,#REF!,15+VLOOKUP('Customer Name'!$B$3,'Customer Name'!$B$6:$H$99,7,0),0)," ")</f>
        <v xml:space="preserve"> </v>
      </c>
      <c r="I140" s="28" t="str">
        <f t="shared" si="14"/>
        <v xml:space="preserve"> </v>
      </c>
      <c r="J140" s="66">
        <f>IFERROR(SUMIFS(#REF!,#REF!,$AE140,#REF!,1),0)</f>
        <v>0</v>
      </c>
      <c r="K140" s="66">
        <f>IFERROR(SUMIFS(#REF!,#REF!,$AE140,#REF!,1),0)</f>
        <v>0</v>
      </c>
      <c r="L140" s="66">
        <f>IFERROR(SUMIFS(#REF!,#REF!,$AE140,#REF!,1),0)</f>
        <v>0</v>
      </c>
      <c r="M140" s="66">
        <f>IFERROR(SUMIFS(#REF!,#REF!,$AE140,#REF!,1),0)</f>
        <v>0</v>
      </c>
      <c r="N140" s="66">
        <f>IFERROR(SUMIFS(#REF!,#REF!,$AE140,#REF!,1),0)</f>
        <v>0</v>
      </c>
      <c r="O140" s="66">
        <f>IFERROR(SUMIFS(#REF!,#REF!,$AE140,#REF!,1),0)</f>
        <v>0</v>
      </c>
      <c r="P140" s="66">
        <f>IFERROR(SUMIFS(#REF!,#REF!,$AE140,#REF!,1),0)</f>
        <v>0</v>
      </c>
      <c r="Q140" s="66">
        <f>IFERROR(SUMIFS(#REF!,#REF!,$AE140,#REF!,1),0)</f>
        <v>0</v>
      </c>
      <c r="R140" s="66">
        <f>IFERROR(SUMIFS(#REF!,#REF!,$AE140,#REF!,1),0)</f>
        <v>0</v>
      </c>
      <c r="S140" s="66">
        <f>IFERROR(SUMIFS(#REF!,#REF!,$AE140,#REF!,1),0)</f>
        <v>0</v>
      </c>
      <c r="T140" s="66">
        <f>IFERROR(SUMIFS(#REF!,#REF!,$AE140,#REF!,1),0)</f>
        <v>0</v>
      </c>
      <c r="U140" s="66">
        <f>IFERROR(SUMIFS(#REF!,#REF!,$AE140,#REF!,1),0)</f>
        <v>0</v>
      </c>
      <c r="V140" s="67">
        <f t="shared" si="15"/>
        <v>0</v>
      </c>
      <c r="W140" s="78" t="str">
        <f>IFERROR(IF(VLOOKUP(#REF!,'Customer Name'!$B$6:$E$99,4,0)=1,VLOOKUP($C140,#REF!,HLOOKUP(#REF!,#REF!,2,0),0)," ")," ")</f>
        <v xml:space="preserve"> </v>
      </c>
      <c r="X140" s="79" t="e">
        <f t="shared" si="16"/>
        <v>#REF!</v>
      </c>
      <c r="Y140" s="80" t="e">
        <f>IF(AND(C140&lt;&gt;" ",A141&lt;&gt;" ",C141&lt;&gt;" "),SUM($V$21:$V140)-SUM($Y$20:$Y139),IF(AND(C140&lt;&gt;" ",A141=" ",C141=" "),SUM($V$21:$V140)-SUM($Y$20:$Y139),IF(AND(C140=" ",C141=" ",A141=" ",C139&lt;&gt;" "),SUM($V$21:$V139)," ")))</f>
        <v>#REF!</v>
      </c>
      <c r="Z140" s="81" t="e">
        <f>IF(AND(C140&lt;&gt;" ",A141&lt;&gt;" ",C141&lt;&gt;" "),SUM($X$21:$X140)-SUM($Z$20:$Z139),IF(AND(C140&lt;&gt;" ",A141=" ",C141=" "),SUM($X$21:$X140)-SUM($Z$20:$Z139),IF(AND(C140=" ",C141=" ",A141=" ",C139&lt;&gt;" "),SUM($X$21:$X139)," ")))</f>
        <v>#REF!</v>
      </c>
      <c r="AD140" s="18"/>
      <c r="AE140" s="11" t="e">
        <f t="shared" si="17"/>
        <v>#REF!</v>
      </c>
    </row>
    <row r="141" spans="1:31" ht="60" customHeight="1">
      <c r="A141" s="40" t="str">
        <f>IFERROR(IF(VLOOKUP($C140,#REF!,9,0)=VLOOKUP($C141,#REF!,9,0)," ",VLOOKUP($C141,#REF!,9,0))," ")</f>
        <v xml:space="preserve"> </v>
      </c>
      <c r="B141" s="59" t="e">
        <f>IF(C141=" "," ",IFERROR(VLOOKUP($C141,#REF!,9,0)," "))</f>
        <v>#REF!</v>
      </c>
      <c r="C141" s="41" t="e">
        <f>#REF!</f>
        <v>#REF!</v>
      </c>
      <c r="D141" s="41" t="str">
        <f>IFERROR(VLOOKUP($C141,#REF!,2,0)," ")</f>
        <v xml:space="preserve"> </v>
      </c>
      <c r="E141" s="42" t="str">
        <f>IFERROR(VLOOKUP($C141,#REF!,5+VLOOKUP($C141,#REF!,7,0),0)," ")</f>
        <v xml:space="preserve"> </v>
      </c>
      <c r="F141" s="15"/>
      <c r="G141" s="43" t="str">
        <f>IFERROR(VLOOKUP($C141,#REF!,14,0)," ")</f>
        <v xml:space="preserve"> </v>
      </c>
      <c r="H141" s="43" t="str">
        <f>IFERROR(VLOOKUP($C141,#REF!,15+VLOOKUP('Customer Name'!$B$3,'Customer Name'!$B$6:$H$99,7,0),0)," ")</f>
        <v xml:space="preserve"> </v>
      </c>
      <c r="I141" s="28" t="str">
        <f t="shared" si="14"/>
        <v xml:space="preserve"> </v>
      </c>
      <c r="J141" s="66">
        <f>IFERROR(SUMIFS(#REF!,#REF!,$AE141,#REF!,1),0)</f>
        <v>0</v>
      </c>
      <c r="K141" s="66">
        <f>IFERROR(SUMIFS(#REF!,#REF!,$AE141,#REF!,1),0)</f>
        <v>0</v>
      </c>
      <c r="L141" s="66">
        <f>IFERROR(SUMIFS(#REF!,#REF!,$AE141,#REF!,1),0)</f>
        <v>0</v>
      </c>
      <c r="M141" s="66">
        <f>IFERROR(SUMIFS(#REF!,#REF!,$AE141,#REF!,1),0)</f>
        <v>0</v>
      </c>
      <c r="N141" s="66">
        <f>IFERROR(SUMIFS(#REF!,#REF!,$AE141,#REF!,1),0)</f>
        <v>0</v>
      </c>
      <c r="O141" s="66">
        <f>IFERROR(SUMIFS(#REF!,#REF!,$AE141,#REF!,1),0)</f>
        <v>0</v>
      </c>
      <c r="P141" s="66">
        <f>IFERROR(SUMIFS(#REF!,#REF!,$AE141,#REF!,1),0)</f>
        <v>0</v>
      </c>
      <c r="Q141" s="66">
        <f>IFERROR(SUMIFS(#REF!,#REF!,$AE141,#REF!,1),0)</f>
        <v>0</v>
      </c>
      <c r="R141" s="66">
        <f>IFERROR(SUMIFS(#REF!,#REF!,$AE141,#REF!,1),0)</f>
        <v>0</v>
      </c>
      <c r="S141" s="66">
        <f>IFERROR(SUMIFS(#REF!,#REF!,$AE141,#REF!,1),0)</f>
        <v>0</v>
      </c>
      <c r="T141" s="66">
        <f>IFERROR(SUMIFS(#REF!,#REF!,$AE141,#REF!,1),0)</f>
        <v>0</v>
      </c>
      <c r="U141" s="66">
        <f>IFERROR(SUMIFS(#REF!,#REF!,$AE141,#REF!,1),0)</f>
        <v>0</v>
      </c>
      <c r="V141" s="67">
        <f t="shared" si="15"/>
        <v>0</v>
      </c>
      <c r="W141" s="78" t="str">
        <f>IFERROR(IF(VLOOKUP(#REF!,'Customer Name'!$B$6:$E$99,4,0)=1,VLOOKUP($C141,#REF!,HLOOKUP(#REF!,#REF!,2,0),0)," ")," ")</f>
        <v xml:space="preserve"> </v>
      </c>
      <c r="X141" s="79" t="e">
        <f t="shared" si="16"/>
        <v>#REF!</v>
      </c>
      <c r="Y141" s="80" t="e">
        <f>IF(AND(C141&lt;&gt;" ",A142&lt;&gt;" ",C142&lt;&gt;" "),SUM($V$21:$V141)-SUM($Y$20:$Y140),IF(AND(C141&lt;&gt;" ",A142=" ",C142=" "),SUM($V$21:$V141)-SUM($Y$20:$Y140),IF(AND(C141=" ",C142=" ",A142=" ",C140&lt;&gt;" "),SUM($V$21:$V140)," ")))</f>
        <v>#REF!</v>
      </c>
      <c r="Z141" s="81" t="e">
        <f>IF(AND(C141&lt;&gt;" ",A142&lt;&gt;" ",C142&lt;&gt;" "),SUM($X$21:$X141)-SUM($Z$20:$Z140),IF(AND(C141&lt;&gt;" ",A142=" ",C142=" "),SUM($X$21:$X141)-SUM($Z$20:$Z140),IF(AND(C141=" ",C142=" ",A142=" ",C140&lt;&gt;" "),SUM($X$21:$X140)," ")))</f>
        <v>#REF!</v>
      </c>
      <c r="AD141" s="18"/>
      <c r="AE141" s="11" t="e">
        <f t="shared" si="17"/>
        <v>#REF!</v>
      </c>
    </row>
    <row r="142" spans="1:31" ht="60" customHeight="1">
      <c r="A142" s="40" t="str">
        <f>IFERROR(IF(VLOOKUP($C141,#REF!,9,0)=VLOOKUP($C142,#REF!,9,0)," ",VLOOKUP($C142,#REF!,9,0))," ")</f>
        <v xml:space="preserve"> </v>
      </c>
      <c r="B142" s="59" t="e">
        <f>IF(C142=" "," ",IFERROR(VLOOKUP($C142,#REF!,9,0)," "))</f>
        <v>#REF!</v>
      </c>
      <c r="C142" s="41" t="e">
        <f>#REF!</f>
        <v>#REF!</v>
      </c>
      <c r="D142" s="41" t="str">
        <f>IFERROR(VLOOKUP($C142,#REF!,2,0)," ")</f>
        <v xml:space="preserve"> </v>
      </c>
      <c r="E142" s="42" t="str">
        <f>IFERROR(VLOOKUP($C142,#REF!,5+VLOOKUP($C142,#REF!,7,0),0)," ")</f>
        <v xml:space="preserve"> </v>
      </c>
      <c r="F142" s="15"/>
      <c r="G142" s="43" t="str">
        <f>IFERROR(VLOOKUP($C142,#REF!,14,0)," ")</f>
        <v xml:space="preserve"> </v>
      </c>
      <c r="H142" s="43" t="str">
        <f>IFERROR(VLOOKUP($C142,#REF!,15+VLOOKUP('Customer Name'!$B$3,'Customer Name'!$B$6:$H$99,7,0),0)," ")</f>
        <v xml:space="preserve"> </v>
      </c>
      <c r="I142" s="28" t="str">
        <f t="shared" si="14"/>
        <v xml:space="preserve"> </v>
      </c>
      <c r="J142" s="66">
        <f>IFERROR(SUMIFS(#REF!,#REF!,$AE142,#REF!,1),0)</f>
        <v>0</v>
      </c>
      <c r="K142" s="66">
        <f>IFERROR(SUMIFS(#REF!,#REF!,$AE142,#REF!,1),0)</f>
        <v>0</v>
      </c>
      <c r="L142" s="66">
        <f>IFERROR(SUMIFS(#REF!,#REF!,$AE142,#REF!,1),0)</f>
        <v>0</v>
      </c>
      <c r="M142" s="66">
        <f>IFERROR(SUMIFS(#REF!,#REF!,$AE142,#REF!,1),0)</f>
        <v>0</v>
      </c>
      <c r="N142" s="66">
        <f>IFERROR(SUMIFS(#REF!,#REF!,$AE142,#REF!,1),0)</f>
        <v>0</v>
      </c>
      <c r="O142" s="66">
        <f>IFERROR(SUMIFS(#REF!,#REF!,$AE142,#REF!,1),0)</f>
        <v>0</v>
      </c>
      <c r="P142" s="66">
        <f>IFERROR(SUMIFS(#REF!,#REF!,$AE142,#REF!,1),0)</f>
        <v>0</v>
      </c>
      <c r="Q142" s="66">
        <f>IFERROR(SUMIFS(#REF!,#REF!,$AE142,#REF!,1),0)</f>
        <v>0</v>
      </c>
      <c r="R142" s="66">
        <f>IFERROR(SUMIFS(#REF!,#REF!,$AE142,#REF!,1),0)</f>
        <v>0</v>
      </c>
      <c r="S142" s="66">
        <f>IFERROR(SUMIFS(#REF!,#REF!,$AE142,#REF!,1),0)</f>
        <v>0</v>
      </c>
      <c r="T142" s="66">
        <f>IFERROR(SUMIFS(#REF!,#REF!,$AE142,#REF!,1),0)</f>
        <v>0</v>
      </c>
      <c r="U142" s="66">
        <f>IFERROR(SUMIFS(#REF!,#REF!,$AE142,#REF!,1),0)</f>
        <v>0</v>
      </c>
      <c r="V142" s="67">
        <f t="shared" si="15"/>
        <v>0</v>
      </c>
      <c r="W142" s="78" t="str">
        <f>IFERROR(IF(VLOOKUP(#REF!,'Customer Name'!$B$6:$E$99,4,0)=1,VLOOKUP($C142,#REF!,HLOOKUP(#REF!,#REF!,2,0),0)," ")," ")</f>
        <v xml:space="preserve"> </v>
      </c>
      <c r="X142" s="79" t="e">
        <f t="shared" si="16"/>
        <v>#REF!</v>
      </c>
      <c r="Y142" s="80" t="e">
        <f>IF(AND(C142&lt;&gt;" ",A143&lt;&gt;" ",C143&lt;&gt;" "),SUM($V$21:$V142)-SUM($Y$20:$Y141),IF(AND(C142&lt;&gt;" ",A143=" ",C143=" "),SUM($V$21:$V142)-SUM($Y$20:$Y141),IF(AND(C142=" ",C143=" ",A143=" ",C141&lt;&gt;" "),SUM($V$21:$V141)," ")))</f>
        <v>#REF!</v>
      </c>
      <c r="Z142" s="81" t="e">
        <f>IF(AND(C142&lt;&gt;" ",A143&lt;&gt;" ",C143&lt;&gt;" "),SUM($X$21:$X142)-SUM($Z$20:$Z141),IF(AND(C142&lt;&gt;" ",A143=" ",C143=" "),SUM($X$21:$X142)-SUM($Z$20:$Z141),IF(AND(C142=" ",C143=" ",A143=" ",C141&lt;&gt;" "),SUM($X$21:$X141)," ")))</f>
        <v>#REF!</v>
      </c>
      <c r="AD142" s="18"/>
      <c r="AE142" s="11" t="e">
        <f t="shared" si="17"/>
        <v>#REF!</v>
      </c>
    </row>
    <row r="143" spans="1:31" ht="60" customHeight="1">
      <c r="A143" s="40" t="str">
        <f>IFERROR(IF(VLOOKUP($C142,#REF!,9,0)=VLOOKUP($C143,#REF!,9,0)," ",VLOOKUP($C143,#REF!,9,0))," ")</f>
        <v xml:space="preserve"> </v>
      </c>
      <c r="B143" s="59" t="e">
        <f>IF(C143=" "," ",IFERROR(VLOOKUP($C143,#REF!,9,0)," "))</f>
        <v>#REF!</v>
      </c>
      <c r="C143" s="41" t="e">
        <f>#REF!</f>
        <v>#REF!</v>
      </c>
      <c r="D143" s="41" t="str">
        <f>IFERROR(VLOOKUP($C143,#REF!,2,0)," ")</f>
        <v xml:space="preserve"> </v>
      </c>
      <c r="E143" s="42" t="str">
        <f>IFERROR(VLOOKUP($C143,#REF!,5+VLOOKUP($C143,#REF!,7,0),0)," ")</f>
        <v xml:space="preserve"> </v>
      </c>
      <c r="F143" s="15"/>
      <c r="G143" s="43" t="str">
        <f>IFERROR(VLOOKUP($C143,#REF!,14,0)," ")</f>
        <v xml:space="preserve"> </v>
      </c>
      <c r="H143" s="43" t="str">
        <f>IFERROR(VLOOKUP($C143,#REF!,15+VLOOKUP('Customer Name'!$B$3,'Customer Name'!$B$6:$H$99,7,0),0)," ")</f>
        <v xml:space="preserve"> </v>
      </c>
      <c r="I143" s="28" t="str">
        <f t="shared" si="14"/>
        <v xml:space="preserve"> </v>
      </c>
      <c r="J143" s="66">
        <f>IFERROR(SUMIFS(#REF!,#REF!,$AE143,#REF!,1),0)</f>
        <v>0</v>
      </c>
      <c r="K143" s="66">
        <f>IFERROR(SUMIFS(#REF!,#REF!,$AE143,#REF!,1),0)</f>
        <v>0</v>
      </c>
      <c r="L143" s="66">
        <f>IFERROR(SUMIFS(#REF!,#REF!,$AE143,#REF!,1),0)</f>
        <v>0</v>
      </c>
      <c r="M143" s="66">
        <f>IFERROR(SUMIFS(#REF!,#REF!,$AE143,#REF!,1),0)</f>
        <v>0</v>
      </c>
      <c r="N143" s="66">
        <f>IFERROR(SUMIFS(#REF!,#REF!,$AE143,#REF!,1),0)</f>
        <v>0</v>
      </c>
      <c r="O143" s="66">
        <f>IFERROR(SUMIFS(#REF!,#REF!,$AE143,#REF!,1),0)</f>
        <v>0</v>
      </c>
      <c r="P143" s="66">
        <f>IFERROR(SUMIFS(#REF!,#REF!,$AE143,#REF!,1),0)</f>
        <v>0</v>
      </c>
      <c r="Q143" s="66">
        <f>IFERROR(SUMIFS(#REF!,#REF!,$AE143,#REF!,1),0)</f>
        <v>0</v>
      </c>
      <c r="R143" s="66">
        <f>IFERROR(SUMIFS(#REF!,#REF!,$AE143,#REF!,1),0)</f>
        <v>0</v>
      </c>
      <c r="S143" s="66">
        <f>IFERROR(SUMIFS(#REF!,#REF!,$AE143,#REF!,1),0)</f>
        <v>0</v>
      </c>
      <c r="T143" s="66">
        <f>IFERROR(SUMIFS(#REF!,#REF!,$AE143,#REF!,1),0)</f>
        <v>0</v>
      </c>
      <c r="U143" s="66">
        <f>IFERROR(SUMIFS(#REF!,#REF!,$AE143,#REF!,1),0)</f>
        <v>0</v>
      </c>
      <c r="V143" s="67">
        <f t="shared" si="15"/>
        <v>0</v>
      </c>
      <c r="W143" s="78" t="str">
        <f>IFERROR(IF(VLOOKUP(#REF!,'Customer Name'!$B$6:$E$99,4,0)=1,VLOOKUP($C143,#REF!,HLOOKUP(#REF!,#REF!,2,0),0)," ")," ")</f>
        <v xml:space="preserve"> </v>
      </c>
      <c r="X143" s="79" t="e">
        <f t="shared" si="16"/>
        <v>#REF!</v>
      </c>
      <c r="Y143" s="80" t="e">
        <f>IF(AND(C143&lt;&gt;" ",A144&lt;&gt;" ",C144&lt;&gt;" "),SUM($V$21:$V143)-SUM($Y$20:$Y142),IF(AND(C143&lt;&gt;" ",A144=" ",C144=" "),SUM($V$21:$V143)-SUM($Y$20:$Y142),IF(AND(C143=" ",C144=" ",A144=" ",C142&lt;&gt;" "),SUM($V$21:$V142)," ")))</f>
        <v>#REF!</v>
      </c>
      <c r="Z143" s="81" t="e">
        <f>IF(AND(C143&lt;&gt;" ",A144&lt;&gt;" ",C144&lt;&gt;" "),SUM($X$21:$X143)-SUM($Z$20:$Z142),IF(AND(C143&lt;&gt;" ",A144=" ",C144=" "),SUM($X$21:$X143)-SUM($Z$20:$Z142),IF(AND(C143=" ",C144=" ",A144=" ",C142&lt;&gt;" "),SUM($X$21:$X142)," ")))</f>
        <v>#REF!</v>
      </c>
      <c r="AD143" s="18"/>
      <c r="AE143" s="11" t="e">
        <f t="shared" si="17"/>
        <v>#REF!</v>
      </c>
    </row>
    <row r="144" spans="1:31" ht="60" customHeight="1">
      <c r="A144" s="40" t="str">
        <f>IFERROR(IF(VLOOKUP($C143,#REF!,9,0)=VLOOKUP($C144,#REF!,9,0)," ",VLOOKUP($C144,#REF!,9,0))," ")</f>
        <v xml:space="preserve"> </v>
      </c>
      <c r="B144" s="59" t="e">
        <f>IF(C144=" "," ",IFERROR(VLOOKUP($C144,#REF!,9,0)," "))</f>
        <v>#REF!</v>
      </c>
      <c r="C144" s="41" t="e">
        <f>#REF!</f>
        <v>#REF!</v>
      </c>
      <c r="D144" s="41" t="str">
        <f>IFERROR(VLOOKUP($C144,#REF!,2,0)," ")</f>
        <v xml:space="preserve"> </v>
      </c>
      <c r="E144" s="42" t="str">
        <f>IFERROR(VLOOKUP($C144,#REF!,5+VLOOKUP($C144,#REF!,7,0),0)," ")</f>
        <v xml:space="preserve"> </v>
      </c>
      <c r="F144" s="15"/>
      <c r="G144" s="43" t="str">
        <f>IFERROR(VLOOKUP($C144,#REF!,14,0)," ")</f>
        <v xml:space="preserve"> </v>
      </c>
      <c r="H144" s="43" t="str">
        <f>IFERROR(VLOOKUP($C144,#REF!,15+VLOOKUP('Customer Name'!$B$3,'Customer Name'!$B$6:$H$99,7,0),0)," ")</f>
        <v xml:space="preserve"> </v>
      </c>
      <c r="I144" s="28" t="str">
        <f t="shared" si="14"/>
        <v xml:space="preserve"> </v>
      </c>
      <c r="J144" s="66">
        <f>IFERROR(SUMIFS(#REF!,#REF!,$AE144,#REF!,1),0)</f>
        <v>0</v>
      </c>
      <c r="K144" s="66">
        <f>IFERROR(SUMIFS(#REF!,#REF!,$AE144,#REF!,1),0)</f>
        <v>0</v>
      </c>
      <c r="L144" s="66">
        <f>IFERROR(SUMIFS(#REF!,#REF!,$AE144,#REF!,1),0)</f>
        <v>0</v>
      </c>
      <c r="M144" s="66">
        <f>IFERROR(SUMIFS(#REF!,#REF!,$AE144,#REF!,1),0)</f>
        <v>0</v>
      </c>
      <c r="N144" s="66">
        <f>IFERROR(SUMIFS(#REF!,#REF!,$AE144,#REF!,1),0)</f>
        <v>0</v>
      </c>
      <c r="O144" s="66">
        <f>IFERROR(SUMIFS(#REF!,#REF!,$AE144,#REF!,1),0)</f>
        <v>0</v>
      </c>
      <c r="P144" s="66">
        <f>IFERROR(SUMIFS(#REF!,#REF!,$AE144,#REF!,1),0)</f>
        <v>0</v>
      </c>
      <c r="Q144" s="66">
        <f>IFERROR(SUMIFS(#REF!,#REF!,$AE144,#REF!,1),0)</f>
        <v>0</v>
      </c>
      <c r="R144" s="66">
        <f>IFERROR(SUMIFS(#REF!,#REF!,$AE144,#REF!,1),0)</f>
        <v>0</v>
      </c>
      <c r="S144" s="66">
        <f>IFERROR(SUMIFS(#REF!,#REF!,$AE144,#REF!,1),0)</f>
        <v>0</v>
      </c>
      <c r="T144" s="66">
        <f>IFERROR(SUMIFS(#REF!,#REF!,$AE144,#REF!,1),0)</f>
        <v>0</v>
      </c>
      <c r="U144" s="66">
        <f>IFERROR(SUMIFS(#REF!,#REF!,$AE144,#REF!,1),0)</f>
        <v>0</v>
      </c>
      <c r="V144" s="67">
        <f t="shared" si="15"/>
        <v>0</v>
      </c>
      <c r="W144" s="78" t="str">
        <f>IFERROR(IF(VLOOKUP(#REF!,'Customer Name'!$B$6:$E$99,4,0)=1,VLOOKUP($C144,#REF!,HLOOKUP(#REF!,#REF!,2,0),0)," ")," ")</f>
        <v xml:space="preserve"> </v>
      </c>
      <c r="X144" s="79" t="e">
        <f t="shared" si="16"/>
        <v>#REF!</v>
      </c>
      <c r="Y144" s="80" t="e">
        <f>IF(AND(C144&lt;&gt;" ",A145&lt;&gt;" ",C145&lt;&gt;" "),SUM($V$21:$V144)-SUM($Y$20:$Y143),IF(AND(C144&lt;&gt;" ",A145=" ",C145=" "),SUM($V$21:$V144)-SUM($Y$20:$Y143),IF(AND(C144=" ",C145=" ",A145=" ",C143&lt;&gt;" "),SUM($V$21:$V143)," ")))</f>
        <v>#REF!</v>
      </c>
      <c r="Z144" s="81" t="e">
        <f>IF(AND(C144&lt;&gt;" ",A145&lt;&gt;" ",C145&lt;&gt;" "),SUM($X$21:$X144)-SUM($Z$20:$Z143),IF(AND(C144&lt;&gt;" ",A145=" ",C145=" "),SUM($X$21:$X144)-SUM($Z$20:$Z143),IF(AND(C144=" ",C145=" ",A145=" ",C143&lt;&gt;" "),SUM($X$21:$X143)," ")))</f>
        <v>#REF!</v>
      </c>
      <c r="AD144" s="18"/>
      <c r="AE144" s="11" t="e">
        <f t="shared" si="17"/>
        <v>#REF!</v>
      </c>
    </row>
    <row r="145" spans="1:31" ht="60" customHeight="1">
      <c r="A145" s="40" t="str">
        <f>IFERROR(IF(VLOOKUP($C144,#REF!,9,0)=VLOOKUP($C145,#REF!,9,0)," ",VLOOKUP($C145,#REF!,9,0))," ")</f>
        <v xml:space="preserve"> </v>
      </c>
      <c r="B145" s="59" t="e">
        <f>IF(C145=" "," ",IFERROR(VLOOKUP($C145,#REF!,9,0)," "))</f>
        <v>#REF!</v>
      </c>
      <c r="C145" s="41" t="e">
        <f>#REF!</f>
        <v>#REF!</v>
      </c>
      <c r="D145" s="41" t="str">
        <f>IFERROR(VLOOKUP($C145,#REF!,2,0)," ")</f>
        <v xml:space="preserve"> </v>
      </c>
      <c r="E145" s="42" t="str">
        <f>IFERROR(VLOOKUP($C145,#REF!,5+VLOOKUP($C145,#REF!,7,0),0)," ")</f>
        <v xml:space="preserve"> </v>
      </c>
      <c r="F145" s="15"/>
      <c r="G145" s="43" t="str">
        <f>IFERROR(VLOOKUP($C145,#REF!,14,0)," ")</f>
        <v xml:space="preserve"> </v>
      </c>
      <c r="H145" s="43" t="str">
        <f>IFERROR(VLOOKUP($C145,#REF!,15+VLOOKUP('Customer Name'!$B$3,'Customer Name'!$B$6:$H$99,7,0),0)," ")</f>
        <v xml:space="preserve"> </v>
      </c>
      <c r="I145" s="28" t="str">
        <f t="shared" si="14"/>
        <v xml:space="preserve"> </v>
      </c>
      <c r="J145" s="66">
        <f>IFERROR(SUMIFS(#REF!,#REF!,$AE145,#REF!,1),0)</f>
        <v>0</v>
      </c>
      <c r="K145" s="66">
        <f>IFERROR(SUMIFS(#REF!,#REF!,$AE145,#REF!,1),0)</f>
        <v>0</v>
      </c>
      <c r="L145" s="66">
        <f>IFERROR(SUMIFS(#REF!,#REF!,$AE145,#REF!,1),0)</f>
        <v>0</v>
      </c>
      <c r="M145" s="66">
        <f>IFERROR(SUMIFS(#REF!,#REF!,$AE145,#REF!,1),0)</f>
        <v>0</v>
      </c>
      <c r="N145" s="66">
        <f>IFERROR(SUMIFS(#REF!,#REF!,$AE145,#REF!,1),0)</f>
        <v>0</v>
      </c>
      <c r="O145" s="66">
        <f>IFERROR(SUMIFS(#REF!,#REF!,$AE145,#REF!,1),0)</f>
        <v>0</v>
      </c>
      <c r="P145" s="66">
        <f>IFERROR(SUMIFS(#REF!,#REF!,$AE145,#REF!,1),0)</f>
        <v>0</v>
      </c>
      <c r="Q145" s="66">
        <f>IFERROR(SUMIFS(#REF!,#REF!,$AE145,#REF!,1),0)</f>
        <v>0</v>
      </c>
      <c r="R145" s="66">
        <f>IFERROR(SUMIFS(#REF!,#REF!,$AE145,#REF!,1),0)</f>
        <v>0</v>
      </c>
      <c r="S145" s="66">
        <f>IFERROR(SUMIFS(#REF!,#REF!,$AE145,#REF!,1),0)</f>
        <v>0</v>
      </c>
      <c r="T145" s="66">
        <f>IFERROR(SUMIFS(#REF!,#REF!,$AE145,#REF!,1),0)</f>
        <v>0</v>
      </c>
      <c r="U145" s="66">
        <f>IFERROR(SUMIFS(#REF!,#REF!,$AE145,#REF!,1),0)</f>
        <v>0</v>
      </c>
      <c r="V145" s="67">
        <f t="shared" si="15"/>
        <v>0</v>
      </c>
      <c r="W145" s="78" t="str">
        <f>IFERROR(IF(VLOOKUP(#REF!,'Customer Name'!$B$6:$E$99,4,0)=1,VLOOKUP($C145,#REF!,HLOOKUP(#REF!,#REF!,2,0),0)," ")," ")</f>
        <v xml:space="preserve"> </v>
      </c>
      <c r="X145" s="79" t="e">
        <f t="shared" si="16"/>
        <v>#REF!</v>
      </c>
      <c r="Y145" s="80" t="e">
        <f>IF(AND(C145&lt;&gt;" ",A146&lt;&gt;" ",C146&lt;&gt;" "),SUM($V$21:$V145)-SUM($Y$20:$Y144),IF(AND(C145&lt;&gt;" ",A146=" ",C146=" "),SUM($V$21:$V145)-SUM($Y$20:$Y144),IF(AND(C145=" ",C146=" ",A146=" ",C144&lt;&gt;" "),SUM($V$21:$V144)," ")))</f>
        <v>#REF!</v>
      </c>
      <c r="Z145" s="81" t="e">
        <f>IF(AND(C145&lt;&gt;" ",A146&lt;&gt;" ",C146&lt;&gt;" "),SUM($X$21:$X145)-SUM($Z$20:$Z144),IF(AND(C145&lt;&gt;" ",A146=" ",C146=" "),SUM($X$21:$X145)-SUM($Z$20:$Z144),IF(AND(C145=" ",C146=" ",A146=" ",C144&lt;&gt;" "),SUM($X$21:$X144)," ")))</f>
        <v>#REF!</v>
      </c>
      <c r="AD145" s="18"/>
      <c r="AE145" s="11" t="e">
        <f t="shared" si="17"/>
        <v>#REF!</v>
      </c>
    </row>
    <row r="146" spans="1:31" ht="60" customHeight="1">
      <c r="A146" s="40" t="str">
        <f>IFERROR(IF(VLOOKUP($C145,#REF!,9,0)=VLOOKUP($C146,#REF!,9,0)," ",VLOOKUP($C146,#REF!,9,0))," ")</f>
        <v xml:space="preserve"> </v>
      </c>
      <c r="B146" s="59" t="e">
        <f>IF(C146=" "," ",IFERROR(VLOOKUP($C146,#REF!,9,0)," "))</f>
        <v>#REF!</v>
      </c>
      <c r="C146" s="41" t="e">
        <f>#REF!</f>
        <v>#REF!</v>
      </c>
      <c r="D146" s="41" t="str">
        <f>IFERROR(VLOOKUP($C146,#REF!,2,0)," ")</f>
        <v xml:space="preserve"> </v>
      </c>
      <c r="E146" s="42" t="str">
        <f>IFERROR(VLOOKUP($C146,#REF!,5+VLOOKUP($C146,#REF!,7,0),0)," ")</f>
        <v xml:space="preserve"> </v>
      </c>
      <c r="F146" s="15"/>
      <c r="G146" s="43" t="str">
        <f>IFERROR(VLOOKUP($C146,#REF!,14,0)," ")</f>
        <v xml:space="preserve"> </v>
      </c>
      <c r="H146" s="43" t="str">
        <f>IFERROR(VLOOKUP($C146,#REF!,15+VLOOKUP('Customer Name'!$B$3,'Customer Name'!$B$6:$H$99,7,0),0)," ")</f>
        <v xml:space="preserve"> </v>
      </c>
      <c r="I146" s="28" t="str">
        <f t="shared" si="14"/>
        <v xml:space="preserve"> </v>
      </c>
      <c r="J146" s="66">
        <f>IFERROR(SUMIFS(#REF!,#REF!,$AE146,#REF!,1),0)</f>
        <v>0</v>
      </c>
      <c r="K146" s="66">
        <f>IFERROR(SUMIFS(#REF!,#REF!,$AE146,#REF!,1),0)</f>
        <v>0</v>
      </c>
      <c r="L146" s="66">
        <f>IFERROR(SUMIFS(#REF!,#REF!,$AE146,#REF!,1),0)</f>
        <v>0</v>
      </c>
      <c r="M146" s="66">
        <f>IFERROR(SUMIFS(#REF!,#REF!,$AE146,#REF!,1),0)</f>
        <v>0</v>
      </c>
      <c r="N146" s="66">
        <f>IFERROR(SUMIFS(#REF!,#REF!,$AE146,#REF!,1),0)</f>
        <v>0</v>
      </c>
      <c r="O146" s="66">
        <f>IFERROR(SUMIFS(#REF!,#REF!,$AE146,#REF!,1),0)</f>
        <v>0</v>
      </c>
      <c r="P146" s="66">
        <f>IFERROR(SUMIFS(#REF!,#REF!,$AE146,#REF!,1),0)</f>
        <v>0</v>
      </c>
      <c r="Q146" s="66">
        <f>IFERROR(SUMIFS(#REF!,#REF!,$AE146,#REF!,1),0)</f>
        <v>0</v>
      </c>
      <c r="R146" s="66">
        <f>IFERROR(SUMIFS(#REF!,#REF!,$AE146,#REF!,1),0)</f>
        <v>0</v>
      </c>
      <c r="S146" s="66">
        <f>IFERROR(SUMIFS(#REF!,#REF!,$AE146,#REF!,1),0)</f>
        <v>0</v>
      </c>
      <c r="T146" s="66">
        <f>IFERROR(SUMIFS(#REF!,#REF!,$AE146,#REF!,1),0)</f>
        <v>0</v>
      </c>
      <c r="U146" s="66">
        <f>IFERROR(SUMIFS(#REF!,#REF!,$AE146,#REF!,1),0)</f>
        <v>0</v>
      </c>
      <c r="V146" s="67">
        <f t="shared" si="15"/>
        <v>0</v>
      </c>
      <c r="W146" s="78" t="str">
        <f>IFERROR(IF(VLOOKUP(#REF!,'Customer Name'!$B$6:$E$99,4,0)=1,VLOOKUP($C146,#REF!,HLOOKUP(#REF!,#REF!,2,0),0)," ")," ")</f>
        <v xml:space="preserve"> </v>
      </c>
      <c r="X146" s="79" t="e">
        <f t="shared" si="16"/>
        <v>#REF!</v>
      </c>
      <c r="Y146" s="80" t="e">
        <f>IF(AND(C146&lt;&gt;" ",A147&lt;&gt;" ",C147&lt;&gt;" "),SUM($V$21:$V146)-SUM($Y$20:$Y145),IF(AND(C146&lt;&gt;" ",A147=" ",C147=" "),SUM($V$21:$V146)-SUM($Y$20:$Y145),IF(AND(C146=" ",C147=" ",A147=" ",C145&lt;&gt;" "),SUM($V$21:$V145)," ")))</f>
        <v>#REF!</v>
      </c>
      <c r="Z146" s="81" t="e">
        <f>IF(AND(C146&lt;&gt;" ",A147&lt;&gt;" ",C147&lt;&gt;" "),SUM($X$21:$X146)-SUM($Z$20:$Z145),IF(AND(C146&lt;&gt;" ",A147=" ",C147=" "),SUM($X$21:$X146)-SUM($Z$20:$Z145),IF(AND(C146=" ",C147=" ",A147=" ",C145&lt;&gt;" "),SUM($X$21:$X145)," ")))</f>
        <v>#REF!</v>
      </c>
      <c r="AD146" s="18"/>
      <c r="AE146" s="11" t="e">
        <f t="shared" si="17"/>
        <v>#REF!</v>
      </c>
    </row>
    <row r="147" spans="1:31" ht="60" customHeight="1">
      <c r="A147" s="40" t="str">
        <f>IFERROR(IF(VLOOKUP($C146,#REF!,9,0)=VLOOKUP($C147,#REF!,9,0)," ",VLOOKUP($C147,#REF!,9,0))," ")</f>
        <v xml:space="preserve"> </v>
      </c>
      <c r="B147" s="59" t="e">
        <f>IF(C147=" "," ",IFERROR(VLOOKUP($C147,#REF!,9,0)," "))</f>
        <v>#REF!</v>
      </c>
      <c r="C147" s="41" t="e">
        <f>#REF!</f>
        <v>#REF!</v>
      </c>
      <c r="D147" s="41" t="str">
        <f>IFERROR(VLOOKUP($C147,#REF!,2,0)," ")</f>
        <v xml:space="preserve"> </v>
      </c>
      <c r="E147" s="42" t="str">
        <f>IFERROR(VLOOKUP($C147,#REF!,5+VLOOKUP($C147,#REF!,7,0),0)," ")</f>
        <v xml:space="preserve"> </v>
      </c>
      <c r="F147" s="15"/>
      <c r="G147" s="43" t="str">
        <f>IFERROR(VLOOKUP($C147,#REF!,14,0)," ")</f>
        <v xml:space="preserve"> </v>
      </c>
      <c r="H147" s="43" t="str">
        <f>IFERROR(VLOOKUP($C147,#REF!,15+VLOOKUP('Customer Name'!$B$3,'Customer Name'!$B$6:$H$99,7,0),0)," ")</f>
        <v xml:space="preserve"> </v>
      </c>
      <c r="I147" s="28" t="str">
        <f t="shared" si="14"/>
        <v xml:space="preserve"> </v>
      </c>
      <c r="J147" s="66">
        <f>IFERROR(SUMIFS(#REF!,#REF!,$AE147,#REF!,1),0)</f>
        <v>0</v>
      </c>
      <c r="K147" s="66">
        <f>IFERROR(SUMIFS(#REF!,#REF!,$AE147,#REF!,1),0)</f>
        <v>0</v>
      </c>
      <c r="L147" s="66">
        <f>IFERROR(SUMIFS(#REF!,#REF!,$AE147,#REF!,1),0)</f>
        <v>0</v>
      </c>
      <c r="M147" s="66">
        <f>IFERROR(SUMIFS(#REF!,#REF!,$AE147,#REF!,1),0)</f>
        <v>0</v>
      </c>
      <c r="N147" s="66">
        <f>IFERROR(SUMIFS(#REF!,#REF!,$AE147,#REF!,1),0)</f>
        <v>0</v>
      </c>
      <c r="O147" s="66">
        <f>IFERROR(SUMIFS(#REF!,#REF!,$AE147,#REF!,1),0)</f>
        <v>0</v>
      </c>
      <c r="P147" s="66">
        <f>IFERROR(SUMIFS(#REF!,#REF!,$AE147,#REF!,1),0)</f>
        <v>0</v>
      </c>
      <c r="Q147" s="66">
        <f>IFERROR(SUMIFS(#REF!,#REF!,$AE147,#REF!,1),0)</f>
        <v>0</v>
      </c>
      <c r="R147" s="66">
        <f>IFERROR(SUMIFS(#REF!,#REF!,$AE147,#REF!,1),0)</f>
        <v>0</v>
      </c>
      <c r="S147" s="66">
        <f>IFERROR(SUMIFS(#REF!,#REF!,$AE147,#REF!,1),0)</f>
        <v>0</v>
      </c>
      <c r="T147" s="66">
        <f>IFERROR(SUMIFS(#REF!,#REF!,$AE147,#REF!,1),0)</f>
        <v>0</v>
      </c>
      <c r="U147" s="66">
        <f>IFERROR(SUMIFS(#REF!,#REF!,$AE147,#REF!,1),0)</f>
        <v>0</v>
      </c>
      <c r="V147" s="67">
        <f t="shared" si="15"/>
        <v>0</v>
      </c>
      <c r="W147" s="78" t="str">
        <f>IFERROR(IF(VLOOKUP(#REF!,'Customer Name'!$B$6:$E$99,4,0)=1,VLOOKUP($C147,#REF!,HLOOKUP(#REF!,#REF!,2,0),0)," ")," ")</f>
        <v xml:space="preserve"> </v>
      </c>
      <c r="X147" s="79" t="e">
        <f t="shared" si="16"/>
        <v>#REF!</v>
      </c>
      <c r="Y147" s="80" t="e">
        <f>IF(AND(C147&lt;&gt;" ",A148&lt;&gt;" ",C148&lt;&gt;" "),SUM($V$21:$V147)-SUM($Y$20:$Y146),IF(AND(C147&lt;&gt;" ",A148=" ",C148=" "),SUM($V$21:$V147)-SUM($Y$20:$Y146),IF(AND(C147=" ",C148=" ",A148=" ",C146&lt;&gt;" "),SUM($V$21:$V146)," ")))</f>
        <v>#REF!</v>
      </c>
      <c r="Z147" s="81" t="e">
        <f>IF(AND(C147&lt;&gt;" ",A148&lt;&gt;" ",C148&lt;&gt;" "),SUM($X$21:$X147)-SUM($Z$20:$Z146),IF(AND(C147&lt;&gt;" ",A148=" ",C148=" "),SUM($X$21:$X147)-SUM($Z$20:$Z146),IF(AND(C147=" ",C148=" ",A148=" ",C146&lt;&gt;" "),SUM($X$21:$X146)," ")))</f>
        <v>#REF!</v>
      </c>
      <c r="AD147" s="18"/>
      <c r="AE147" s="11" t="e">
        <f t="shared" si="17"/>
        <v>#REF!</v>
      </c>
    </row>
    <row r="148" spans="1:31" ht="60" customHeight="1">
      <c r="A148" s="40" t="str">
        <f>IFERROR(IF(VLOOKUP($C147,#REF!,9,0)=VLOOKUP($C148,#REF!,9,0)," ",VLOOKUP($C148,#REF!,9,0))," ")</f>
        <v xml:space="preserve"> </v>
      </c>
      <c r="B148" s="59" t="e">
        <f>IF(C148=" "," ",IFERROR(VLOOKUP($C148,#REF!,9,0)," "))</f>
        <v>#REF!</v>
      </c>
      <c r="C148" s="41" t="e">
        <f>#REF!</f>
        <v>#REF!</v>
      </c>
      <c r="D148" s="41" t="str">
        <f>IFERROR(VLOOKUP($C148,#REF!,2,0)," ")</f>
        <v xml:space="preserve"> </v>
      </c>
      <c r="E148" s="42" t="str">
        <f>IFERROR(VLOOKUP($C148,#REF!,5+VLOOKUP($C148,#REF!,7,0),0)," ")</f>
        <v xml:space="preserve"> </v>
      </c>
      <c r="F148" s="15"/>
      <c r="G148" s="43" t="str">
        <f>IFERROR(VLOOKUP($C148,#REF!,14,0)," ")</f>
        <v xml:space="preserve"> </v>
      </c>
      <c r="H148" s="43" t="str">
        <f>IFERROR(VLOOKUP($C148,#REF!,15+VLOOKUP('Customer Name'!$B$3,'Customer Name'!$B$6:$H$99,7,0),0)," ")</f>
        <v xml:space="preserve"> </v>
      </c>
      <c r="I148" s="28" t="str">
        <f t="shared" si="14"/>
        <v xml:space="preserve"> </v>
      </c>
      <c r="J148" s="66">
        <f>IFERROR(SUMIFS(#REF!,#REF!,$AE148,#REF!,1),0)</f>
        <v>0</v>
      </c>
      <c r="K148" s="66">
        <f>IFERROR(SUMIFS(#REF!,#REF!,$AE148,#REF!,1),0)</f>
        <v>0</v>
      </c>
      <c r="L148" s="66">
        <f>IFERROR(SUMIFS(#REF!,#REF!,$AE148,#REF!,1),0)</f>
        <v>0</v>
      </c>
      <c r="M148" s="66">
        <f>IFERROR(SUMIFS(#REF!,#REF!,$AE148,#REF!,1),0)</f>
        <v>0</v>
      </c>
      <c r="N148" s="66">
        <f>IFERROR(SUMIFS(#REF!,#REF!,$AE148,#REF!,1),0)</f>
        <v>0</v>
      </c>
      <c r="O148" s="66">
        <f>IFERROR(SUMIFS(#REF!,#REF!,$AE148,#REF!,1),0)</f>
        <v>0</v>
      </c>
      <c r="P148" s="66">
        <f>IFERROR(SUMIFS(#REF!,#REF!,$AE148,#REF!,1),0)</f>
        <v>0</v>
      </c>
      <c r="Q148" s="66">
        <f>IFERROR(SUMIFS(#REF!,#REF!,$AE148,#REF!,1),0)</f>
        <v>0</v>
      </c>
      <c r="R148" s="66">
        <f>IFERROR(SUMIFS(#REF!,#REF!,$AE148,#REF!,1),0)</f>
        <v>0</v>
      </c>
      <c r="S148" s="66">
        <f>IFERROR(SUMIFS(#REF!,#REF!,$AE148,#REF!,1),0)</f>
        <v>0</v>
      </c>
      <c r="T148" s="66">
        <f>IFERROR(SUMIFS(#REF!,#REF!,$AE148,#REF!,1),0)</f>
        <v>0</v>
      </c>
      <c r="U148" s="66">
        <f>IFERROR(SUMIFS(#REF!,#REF!,$AE148,#REF!,1),0)</f>
        <v>0</v>
      </c>
      <c r="V148" s="67">
        <f t="shared" si="15"/>
        <v>0</v>
      </c>
      <c r="W148" s="78" t="str">
        <f>IFERROR(IF(VLOOKUP(#REF!,'Customer Name'!$B$6:$E$99,4,0)=1,VLOOKUP($C148,#REF!,HLOOKUP(#REF!,#REF!,2,0),0)," ")," ")</f>
        <v xml:space="preserve"> </v>
      </c>
      <c r="X148" s="79" t="e">
        <f t="shared" si="16"/>
        <v>#REF!</v>
      </c>
      <c r="Y148" s="80" t="e">
        <f>IF(AND(C148&lt;&gt;" ",A149&lt;&gt;" ",C149&lt;&gt;" "),SUM($V$21:$V148)-SUM($Y$20:$Y147),IF(AND(C148&lt;&gt;" ",A149=" ",C149=" "),SUM($V$21:$V148)-SUM($Y$20:$Y147),IF(AND(C148=" ",C149=" ",A149=" ",C147&lt;&gt;" "),SUM($V$21:$V147)," ")))</f>
        <v>#REF!</v>
      </c>
      <c r="Z148" s="81" t="e">
        <f>IF(AND(C148&lt;&gt;" ",A149&lt;&gt;" ",C149&lt;&gt;" "),SUM($X$21:$X148)-SUM($Z$20:$Z147),IF(AND(C148&lt;&gt;" ",A149=" ",C149=" "),SUM($X$21:$X148)-SUM($Z$20:$Z147),IF(AND(C148=" ",C149=" ",A149=" ",C147&lt;&gt;" "),SUM($X$21:$X147)," ")))</f>
        <v>#REF!</v>
      </c>
      <c r="AD148" s="18"/>
      <c r="AE148" s="11" t="e">
        <f t="shared" si="17"/>
        <v>#REF!</v>
      </c>
    </row>
    <row r="149" spans="1:31" ht="60" customHeight="1">
      <c r="A149" s="40" t="str">
        <f>IFERROR(IF(VLOOKUP($C148,#REF!,9,0)=VLOOKUP($C149,#REF!,9,0)," ",VLOOKUP($C149,#REF!,9,0))," ")</f>
        <v xml:space="preserve"> </v>
      </c>
      <c r="B149" s="59" t="e">
        <f>IF(C149=" "," ",IFERROR(VLOOKUP($C149,#REF!,9,0)," "))</f>
        <v>#REF!</v>
      </c>
      <c r="C149" s="41" t="e">
        <f>#REF!</f>
        <v>#REF!</v>
      </c>
      <c r="D149" s="41" t="str">
        <f>IFERROR(VLOOKUP($C149,#REF!,2,0)," ")</f>
        <v xml:space="preserve"> </v>
      </c>
      <c r="E149" s="42" t="str">
        <f>IFERROR(VLOOKUP($C149,#REF!,5+VLOOKUP($C149,#REF!,7,0),0)," ")</f>
        <v xml:space="preserve"> </v>
      </c>
      <c r="F149" s="15"/>
      <c r="G149" s="43" t="str">
        <f>IFERROR(VLOOKUP($C149,#REF!,14,0)," ")</f>
        <v xml:space="preserve"> </v>
      </c>
      <c r="H149" s="43" t="str">
        <f>IFERROR(VLOOKUP($C149,#REF!,15+VLOOKUP('Customer Name'!$B$3,'Customer Name'!$B$6:$H$99,7,0),0)," ")</f>
        <v xml:space="preserve"> </v>
      </c>
      <c r="I149" s="28" t="str">
        <f t="shared" si="14"/>
        <v xml:space="preserve"> </v>
      </c>
      <c r="J149" s="66">
        <f>IFERROR(SUMIFS(#REF!,#REF!,$AE149,#REF!,1),0)</f>
        <v>0</v>
      </c>
      <c r="K149" s="66">
        <f>IFERROR(SUMIFS(#REF!,#REF!,$AE149,#REF!,1),0)</f>
        <v>0</v>
      </c>
      <c r="L149" s="66">
        <f>IFERROR(SUMIFS(#REF!,#REF!,$AE149,#REF!,1),0)</f>
        <v>0</v>
      </c>
      <c r="M149" s="66">
        <f>IFERROR(SUMIFS(#REF!,#REF!,$AE149,#REF!,1),0)</f>
        <v>0</v>
      </c>
      <c r="N149" s="66">
        <f>IFERROR(SUMIFS(#REF!,#REF!,$AE149,#REF!,1),0)</f>
        <v>0</v>
      </c>
      <c r="O149" s="66">
        <f>IFERROR(SUMIFS(#REF!,#REF!,$AE149,#REF!,1),0)</f>
        <v>0</v>
      </c>
      <c r="P149" s="66">
        <f>IFERROR(SUMIFS(#REF!,#REF!,$AE149,#REF!,1),0)</f>
        <v>0</v>
      </c>
      <c r="Q149" s="66">
        <f>IFERROR(SUMIFS(#REF!,#REF!,$AE149,#REF!,1),0)</f>
        <v>0</v>
      </c>
      <c r="R149" s="66">
        <f>IFERROR(SUMIFS(#REF!,#REF!,$AE149,#REF!,1),0)</f>
        <v>0</v>
      </c>
      <c r="S149" s="66">
        <f>IFERROR(SUMIFS(#REF!,#REF!,$AE149,#REF!,1),0)</f>
        <v>0</v>
      </c>
      <c r="T149" s="66">
        <f>IFERROR(SUMIFS(#REF!,#REF!,$AE149,#REF!,1),0)</f>
        <v>0</v>
      </c>
      <c r="U149" s="66">
        <f>IFERROR(SUMIFS(#REF!,#REF!,$AE149,#REF!,1),0)</f>
        <v>0</v>
      </c>
      <c r="V149" s="67">
        <f t="shared" si="15"/>
        <v>0</v>
      </c>
      <c r="W149" s="78" t="str">
        <f>IFERROR(IF(VLOOKUP(#REF!,'Customer Name'!$B$6:$E$99,4,0)=1,VLOOKUP($C149,#REF!,HLOOKUP(#REF!,#REF!,2,0),0)," ")," ")</f>
        <v xml:space="preserve"> </v>
      </c>
      <c r="X149" s="79" t="e">
        <f t="shared" si="16"/>
        <v>#REF!</v>
      </c>
      <c r="Y149" s="80" t="e">
        <f>IF(AND(C149&lt;&gt;" ",A150&lt;&gt;" ",C150&lt;&gt;" "),SUM($V$21:$V149)-SUM($Y$20:$Y148),IF(AND(C149&lt;&gt;" ",A150=" ",C150=" "),SUM($V$21:$V149)-SUM($Y$20:$Y148),IF(AND(C149=" ",C150=" ",A150=" ",C148&lt;&gt;" "),SUM($V$21:$V148)," ")))</f>
        <v>#REF!</v>
      </c>
      <c r="Z149" s="81" t="e">
        <f>IF(AND(C149&lt;&gt;" ",A150&lt;&gt;" ",C150&lt;&gt;" "),SUM($X$21:$X149)-SUM($Z$20:$Z148),IF(AND(C149&lt;&gt;" ",A150=" ",C150=" "),SUM($X$21:$X149)-SUM($Z$20:$Z148),IF(AND(C149=" ",C150=" ",A150=" ",C148&lt;&gt;" "),SUM($X$21:$X148)," ")))</f>
        <v>#REF!</v>
      </c>
      <c r="AD149" s="18"/>
      <c r="AE149" s="11" t="e">
        <f t="shared" si="17"/>
        <v>#REF!</v>
      </c>
    </row>
  </sheetData>
  <conditionalFormatting sqref="A21">
    <cfRule type="expression" dxfId="64" priority="67">
      <formula>$A21="BNM"</formula>
    </cfRule>
    <cfRule type="expression" dxfId="63" priority="68">
      <formula>$A21="WB"</formula>
    </cfRule>
    <cfRule type="expression" dxfId="62" priority="69">
      <formula>$A21="TA"</formula>
    </cfRule>
    <cfRule type="expression" dxfId="61" priority="70">
      <formula>$A21="LYA"</formula>
    </cfRule>
    <cfRule type="expression" dxfId="60" priority="71">
      <formula>$A21="HC"</formula>
    </cfRule>
    <cfRule type="expression" dxfId="59" priority="72">
      <formula>$A21="GLOW"</formula>
    </cfRule>
    <cfRule type="expression" dxfId="58" priority="73">
      <formula>$A21="DNA"</formula>
    </cfRule>
    <cfRule type="expression" dxfId="57" priority="74">
      <formula>$A21="FNM"</formula>
    </cfRule>
    <cfRule type="expression" dxfId="56" priority="75">
      <formula>$A21="PNM"</formula>
    </cfRule>
    <cfRule type="expression" dxfId="55" priority="76">
      <formula>$A21="XYY"</formula>
    </cfRule>
  </conditionalFormatting>
  <conditionalFormatting sqref="A21 I21:I149 V21:V149 D21:G149">
    <cfRule type="expression" dxfId="54" priority="66">
      <formula>$A21&lt;&gt;" "</formula>
    </cfRule>
  </conditionalFormatting>
  <conditionalFormatting sqref="V21:V149">
    <cfRule type="expression" dxfId="53" priority="65">
      <formula>C21&lt;&gt;" "</formula>
    </cfRule>
  </conditionalFormatting>
  <conditionalFormatting sqref="X22:X57 Z22:Z57 I21:I149 V21:V149 D21:G149">
    <cfRule type="expression" dxfId="52" priority="64">
      <formula>AND($C21=" ",$C20&lt;&gt;" ")</formula>
    </cfRule>
  </conditionalFormatting>
  <conditionalFormatting sqref="A22:A149">
    <cfRule type="expression" dxfId="51" priority="54">
      <formula>$A22="BNM"</formula>
    </cfRule>
    <cfRule type="expression" dxfId="50" priority="55">
      <formula>$A22="WB"</formula>
    </cfRule>
    <cfRule type="expression" dxfId="49" priority="56">
      <formula>$A22="TA"</formula>
    </cfRule>
    <cfRule type="expression" dxfId="48" priority="57">
      <formula>$A22="LYA"</formula>
    </cfRule>
    <cfRule type="expression" dxfId="47" priority="58">
      <formula>$A22="HC"</formula>
    </cfRule>
    <cfRule type="expression" dxfId="46" priority="59">
      <formula>$A22="GLOW"</formula>
    </cfRule>
    <cfRule type="expression" dxfId="45" priority="60">
      <formula>$A22="DNA"</formula>
    </cfRule>
    <cfRule type="expression" dxfId="44" priority="61">
      <formula>$A22="FNM"</formula>
    </cfRule>
    <cfRule type="expression" dxfId="43" priority="62">
      <formula>$A22="PNM"</formula>
    </cfRule>
    <cfRule type="expression" dxfId="42" priority="63">
      <formula>$A22="XYY"</formula>
    </cfRule>
  </conditionalFormatting>
  <conditionalFormatting sqref="A22:A149">
    <cfRule type="expression" dxfId="41" priority="53">
      <formula>$A22&lt;&gt;" "</formula>
    </cfRule>
  </conditionalFormatting>
  <conditionalFormatting sqref="A22:A149">
    <cfRule type="expression" dxfId="40" priority="52">
      <formula>AND($C22=" ",$C21&lt;&gt;" ")</formula>
    </cfRule>
  </conditionalFormatting>
  <conditionalFormatting sqref="V21:V149">
    <cfRule type="expression" dxfId="39" priority="51">
      <formula>$C21=" "</formula>
    </cfRule>
  </conditionalFormatting>
  <conditionalFormatting sqref="Z58:Z149 X58:X149">
    <cfRule type="expression" dxfId="38" priority="50">
      <formula>$A58&lt;&gt;" "</formula>
    </cfRule>
  </conditionalFormatting>
  <conditionalFormatting sqref="Z58:Z149">
    <cfRule type="expression" dxfId="37" priority="49">
      <formula>Z58&lt;&gt;" "</formula>
    </cfRule>
  </conditionalFormatting>
  <conditionalFormatting sqref="Z58:Z149 X58:X149">
    <cfRule type="expression" dxfId="36" priority="48">
      <formula>AND($C58=" ",$C57&lt;&gt;" ")</formula>
    </cfRule>
  </conditionalFormatting>
  <conditionalFormatting sqref="X58:X149">
    <cfRule type="expression" dxfId="35" priority="47">
      <formula>$X58="TOTAL"</formula>
    </cfRule>
  </conditionalFormatting>
  <conditionalFormatting sqref="Z58:Z149">
    <cfRule type="expression" dxfId="34" priority="46">
      <formula>$X58="TOTAL"</formula>
    </cfRule>
  </conditionalFormatting>
  <conditionalFormatting sqref="X21:X149 Z21:Z149">
    <cfRule type="expression" dxfId="33" priority="45">
      <formula>$A21&lt;&gt;" "</formula>
    </cfRule>
  </conditionalFormatting>
  <conditionalFormatting sqref="Z21:Z149">
    <cfRule type="expression" dxfId="32" priority="44">
      <formula>Z21&lt;&gt;" "</formula>
    </cfRule>
  </conditionalFormatting>
  <conditionalFormatting sqref="Y21:Y149">
    <cfRule type="expression" dxfId="31" priority="43">
      <formula>$A21&lt;&gt;" "</formula>
    </cfRule>
  </conditionalFormatting>
  <conditionalFormatting sqref="Y21:Y149">
    <cfRule type="expression" dxfId="30" priority="42">
      <formula>Y21&lt;&gt;" "</formula>
    </cfRule>
  </conditionalFormatting>
  <conditionalFormatting sqref="X21:X149">
    <cfRule type="expression" dxfId="29" priority="41">
      <formula>$X21="TOTAL"</formula>
    </cfRule>
  </conditionalFormatting>
  <conditionalFormatting sqref="Y21:Z149">
    <cfRule type="expression" dxfId="28" priority="40">
      <formula>$X21="TOTAL"</formula>
    </cfRule>
  </conditionalFormatting>
  <conditionalFormatting sqref="A21 X21:Z149">
    <cfRule type="expression" dxfId="27" priority="77">
      <formula>AND($C21=" ",$C20&lt;&gt;" ")</formula>
    </cfRule>
  </conditionalFormatting>
  <conditionalFormatting sqref="B21:C149">
    <cfRule type="expression" dxfId="26" priority="38">
      <formula>$A21&lt;&gt;" "</formula>
    </cfRule>
  </conditionalFormatting>
  <conditionalFormatting sqref="B21:C149">
    <cfRule type="expression" dxfId="25" priority="39">
      <formula>AND($C21=" ",$C20&lt;&gt;" ")</formula>
    </cfRule>
  </conditionalFormatting>
  <conditionalFormatting sqref="I11:I15">
    <cfRule type="expression" dxfId="24" priority="78">
      <formula>$I11="BNM"</formula>
    </cfRule>
    <cfRule type="expression" dxfId="23" priority="79">
      <formula>$I11="WB"</formula>
    </cfRule>
    <cfRule type="expression" dxfId="22" priority="80">
      <formula>$I11="TA"</formula>
    </cfRule>
    <cfRule type="expression" dxfId="21" priority="81">
      <formula>$I11="LYA"</formula>
    </cfRule>
    <cfRule type="expression" dxfId="20" priority="82">
      <formula>$I11="HC"</formula>
    </cfRule>
    <cfRule type="expression" dxfId="19" priority="83">
      <formula>$I11="GLOW"</formula>
    </cfRule>
    <cfRule type="expression" dxfId="18" priority="84">
      <formula>$I11="DNA"</formula>
    </cfRule>
    <cfRule type="expression" dxfId="17" priority="85">
      <formula>$I11="FNM"</formula>
    </cfRule>
    <cfRule type="expression" dxfId="16" priority="86">
      <formula>$I11="PNM"</formula>
    </cfRule>
    <cfRule type="expression" dxfId="15" priority="87">
      <formula>$I11="XYY"</formula>
    </cfRule>
  </conditionalFormatting>
  <conditionalFormatting sqref="B18">
    <cfRule type="expression" dxfId="14" priority="88">
      <formula>$A59&lt;&gt;" "</formula>
    </cfRule>
  </conditionalFormatting>
  <conditionalFormatting sqref="B18">
    <cfRule type="expression" dxfId="13" priority="89">
      <formula>AND($C59=" ",$C58&lt;&gt;" ")</formula>
    </cfRule>
  </conditionalFormatting>
  <conditionalFormatting sqref="W21:W149">
    <cfRule type="expression" dxfId="12" priority="31">
      <formula>$A21&lt;&gt;" "</formula>
    </cfRule>
  </conditionalFormatting>
  <conditionalFormatting sqref="W21:W149">
    <cfRule type="expression" dxfId="11" priority="30">
      <formula>AND($C21=" ",$C20&lt;&gt;" ")</formula>
    </cfRule>
  </conditionalFormatting>
  <conditionalFormatting sqref="H21:H149">
    <cfRule type="expression" dxfId="10" priority="20">
      <formula>$A21&lt;&gt;" "</formula>
    </cfRule>
  </conditionalFormatting>
  <conditionalFormatting sqref="H21:H149">
    <cfRule type="expression" dxfId="9" priority="19">
      <formula>AND($C21=" ",$C20&lt;&gt;" ")</formula>
    </cfRule>
  </conditionalFormatting>
  <conditionalFormatting sqref="W21:W149">
    <cfRule type="expression" dxfId="8" priority="27">
      <formula>$D$4="BIRCHBOX EU"</formula>
    </cfRule>
    <cfRule type="expression" dxfId="7" priority="28">
      <formula>$D$4="SEPHORA EU"</formula>
    </cfRule>
    <cfRule type="expression" dxfId="6" priority="29">
      <formula>$D$4="CANADA"</formula>
    </cfRule>
  </conditionalFormatting>
  <conditionalFormatting sqref="J21:U149">
    <cfRule type="expression" dxfId="5" priority="5">
      <formula>$A21&lt;&gt;" "</formula>
    </cfRule>
  </conditionalFormatting>
  <conditionalFormatting sqref="J21:U149">
    <cfRule type="expression" dxfId="4" priority="4">
      <formula>AND($C21=" ",$C20&lt;&gt;" ")</formula>
    </cfRule>
  </conditionalFormatting>
  <conditionalFormatting sqref="J21:U149">
    <cfRule type="expression" dxfId="3" priority="3">
      <formula>$C21=" "</formula>
    </cfRule>
  </conditionalFormatting>
  <conditionalFormatting sqref="J21:U149">
    <cfRule type="expression" dxfId="2" priority="6">
      <formula>AND($C21=" ",$C20&lt;&gt;" ")</formula>
    </cfRule>
  </conditionalFormatting>
  <conditionalFormatting sqref="J21:U149">
    <cfRule type="expression" dxfId="1" priority="2">
      <formula>AND($C21&lt;&gt;" ",J21&lt;&gt;" ")</formula>
    </cfRule>
  </conditionalFormatting>
  <conditionalFormatting sqref="J21:U149">
    <cfRule type="expression" dxfId="0" priority="1">
      <formula>INDEX(#REF!,MATCH($C21,#REF!,0),MATCH($D$4,#REF!,0)+J$18)&lt;0</formula>
    </cfRule>
  </conditionalFormatting>
  <dataValidations count="2">
    <dataValidation type="custom" allowBlank="1" showInputMessage="1" showErrorMessage="1" errorTitle="SKUs Per Conditioning Box (SPCB)" error="Please adjuste your total units number by a multiple of the SPCB" sqref="J21:U149">
      <formula1>MOD(J21,$H21)=0</formula1>
    </dataValidation>
    <dataValidation type="custom" showInputMessage="1" showErrorMessage="1" errorTitle="SKUs Per Conditioning Box (SPCB)" error="Please adjuste your total units number by a multiple of the SPCB_x000a_" sqref="V21:V149">
      <formula1>MOD(V21,H21)=0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1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'Customer Name'!$B$6:$B$83</xm:f>
          </x14:formula1>
          <xm:sqref>D4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8</vt:i4>
      </vt:variant>
    </vt:vector>
  </HeadingPairs>
  <TitlesOfParts>
    <vt:vector size="13" baseType="lpstr">
      <vt:lpstr>Customer Name</vt:lpstr>
      <vt:lpstr>INTERNAL RETAIL FC</vt:lpstr>
      <vt:lpstr>INTERNAL RETAIL FC COPY</vt:lpstr>
      <vt:lpstr>INTERNAL TESTER FC</vt:lpstr>
      <vt:lpstr>INTERNAL TESTER FC COPY</vt:lpstr>
      <vt:lpstr>'INTERNAL RETAIL FC'!Impression_des_titres</vt:lpstr>
      <vt:lpstr>'INTERNAL RETAIL FC COPY'!Impression_des_titres</vt:lpstr>
      <vt:lpstr>'INTERNAL TESTER FC'!Impression_des_titres</vt:lpstr>
      <vt:lpstr>'INTERNAL TESTER FC COPY'!Impression_des_titres</vt:lpstr>
      <vt:lpstr>'INTERNAL RETAIL FC'!Zone_d_impression</vt:lpstr>
      <vt:lpstr>'INTERNAL RETAIL FC COPY'!Zone_d_impression</vt:lpstr>
      <vt:lpstr>'INTERNAL TESTER FC'!Zone_d_impression</vt:lpstr>
      <vt:lpstr>'INTERNAL TESTER FC COPY'!Zone_d_impression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cp:lastPrinted>2016-06-29T09:37:35Z</cp:lastPrinted>
  <dcterms:created xsi:type="dcterms:W3CDTF">2016-01-11T17:45:35Z</dcterms:created>
  <dcterms:modified xsi:type="dcterms:W3CDTF">2016-07-05T12:31:32Z</dcterms:modified>
</cp:coreProperties>
</file>