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10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11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12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1570" windowHeight="8265" firstSheet="3" activeTab="3"/>
  </bookViews>
  <sheets>
    <sheet name="JANV" sheetId="28" state="hidden" r:id="rId1"/>
    <sheet name="FEV" sheetId="27" state="hidden" r:id="rId2"/>
    <sheet name="MARS" sheetId="26" state="hidden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Synthese" sheetId="13" r:id="rId13"/>
    <sheet name="MTTR" sheetId="14" r:id="rId14"/>
    <sheet name="DATA" sheetId="2" r:id="rId15"/>
  </sheets>
  <definedNames>
    <definedName name="_xlchart.0" hidden="1">DATA!$A$3:$A$11</definedName>
    <definedName name="_xlchart.1" hidden="1">DATA!$Q$3:$Q$11</definedName>
    <definedName name="_xlchart.2" hidden="1">DATA!$A$3:$A$11</definedName>
    <definedName name="_xlchart.3" hidden="1">DATA!$Q$3:$Q$11</definedName>
    <definedName name="_xlchart.4" hidden="1">DATA!$A$3:$A$11</definedName>
    <definedName name="_xlchart.5" hidden="1">DATA!$Q$3:$Q$11</definedName>
    <definedName name="_xlchart.6" hidden="1">DATA!$A$3:$A$11</definedName>
    <definedName name="_xlchart.7" hidden="1">DATA!$Q$3:$Q$11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E28" i="2" l="1"/>
  <c r="E26" i="2" s="1"/>
  <c r="F29" i="28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3" i="2"/>
  <c r="P27" i="2"/>
  <c r="O27" i="2"/>
  <c r="N27" i="2"/>
  <c r="M27" i="2"/>
  <c r="L27" i="2"/>
  <c r="K27" i="2"/>
  <c r="J27" i="2"/>
  <c r="I27" i="2"/>
  <c r="P12" i="2"/>
  <c r="P13" i="2"/>
  <c r="P14" i="2"/>
  <c r="P15" i="2"/>
  <c r="P16" i="2"/>
  <c r="P17" i="2"/>
  <c r="P18" i="2"/>
  <c r="P19" i="2"/>
  <c r="P20" i="2"/>
  <c r="P21" i="2"/>
  <c r="P22" i="2"/>
  <c r="P23" i="2"/>
  <c r="O12" i="2"/>
  <c r="O13" i="2"/>
  <c r="O14" i="2"/>
  <c r="O15" i="2"/>
  <c r="O16" i="2"/>
  <c r="O17" i="2"/>
  <c r="O18" i="2"/>
  <c r="O19" i="2"/>
  <c r="O20" i="2"/>
  <c r="O21" i="2"/>
  <c r="O22" i="2"/>
  <c r="O23" i="2"/>
  <c r="N12" i="2"/>
  <c r="N13" i="2"/>
  <c r="N14" i="2"/>
  <c r="N15" i="2"/>
  <c r="N16" i="2"/>
  <c r="N17" i="2"/>
  <c r="N18" i="2"/>
  <c r="N19" i="2"/>
  <c r="N20" i="2"/>
  <c r="N21" i="2"/>
  <c r="N22" i="2"/>
  <c r="N23" i="2"/>
  <c r="M12" i="2"/>
  <c r="M13" i="2"/>
  <c r="M14" i="2"/>
  <c r="M15" i="2"/>
  <c r="M16" i="2"/>
  <c r="M17" i="2"/>
  <c r="M18" i="2"/>
  <c r="M19" i="2"/>
  <c r="M20" i="2"/>
  <c r="M21" i="2"/>
  <c r="M22" i="2"/>
  <c r="M23" i="2"/>
  <c r="L12" i="2"/>
  <c r="L13" i="2"/>
  <c r="L14" i="2"/>
  <c r="L15" i="2"/>
  <c r="L16" i="2"/>
  <c r="L17" i="2"/>
  <c r="L18" i="2"/>
  <c r="L19" i="2"/>
  <c r="L20" i="2"/>
  <c r="L21" i="2"/>
  <c r="L22" i="2"/>
  <c r="L23" i="2"/>
  <c r="K12" i="2"/>
  <c r="K13" i="2"/>
  <c r="K14" i="2"/>
  <c r="K15" i="2"/>
  <c r="K16" i="2"/>
  <c r="K17" i="2"/>
  <c r="K18" i="2"/>
  <c r="K19" i="2"/>
  <c r="K20" i="2"/>
  <c r="K21" i="2"/>
  <c r="K22" i="2"/>
  <c r="K23" i="2"/>
  <c r="J12" i="2"/>
  <c r="J13" i="2"/>
  <c r="J14" i="2"/>
  <c r="J15" i="2"/>
  <c r="J16" i="2"/>
  <c r="J17" i="2"/>
  <c r="J18" i="2"/>
  <c r="J19" i="2"/>
  <c r="J20" i="2"/>
  <c r="J21" i="2"/>
  <c r="J22" i="2"/>
  <c r="J23" i="2"/>
  <c r="I12" i="2"/>
  <c r="I13" i="2"/>
  <c r="I14" i="2"/>
  <c r="I15" i="2"/>
  <c r="I16" i="2"/>
  <c r="I17" i="2"/>
  <c r="I18" i="2"/>
  <c r="I19" i="2"/>
  <c r="I20" i="2"/>
  <c r="I21" i="2"/>
  <c r="I22" i="2"/>
  <c r="I23" i="2"/>
  <c r="H12" i="2"/>
  <c r="H13" i="2"/>
  <c r="H14" i="2"/>
  <c r="H15" i="2"/>
  <c r="H16" i="2"/>
  <c r="H17" i="2"/>
  <c r="H18" i="2"/>
  <c r="H19" i="2"/>
  <c r="H20" i="2"/>
  <c r="H21" i="2"/>
  <c r="H22" i="2"/>
  <c r="H23" i="2"/>
  <c r="G25" i="2" l="1"/>
  <c r="F25" i="2"/>
  <c r="E25" i="2"/>
  <c r="E29" i="2" s="1"/>
  <c r="Q14" i="2"/>
  <c r="Q18" i="2"/>
  <c r="J28" i="2"/>
  <c r="J26" i="2" s="1"/>
  <c r="F29" i="6" s="1"/>
  <c r="F28" i="2"/>
  <c r="F26" i="2" s="1"/>
  <c r="F29" i="27" s="1"/>
  <c r="G28" i="2"/>
  <c r="G26" i="2" s="1"/>
  <c r="F29" i="26" s="1"/>
  <c r="H28" i="2"/>
  <c r="H26" i="2" s="1"/>
  <c r="P28" i="2"/>
  <c r="P26" i="2" s="1"/>
  <c r="F29" i="12" s="1"/>
  <c r="O28" i="2"/>
  <c r="O26" i="2" s="1"/>
  <c r="F29" i="11" s="1"/>
  <c r="N28" i="2"/>
  <c r="N26" i="2" s="1"/>
  <c r="F29" i="10" s="1"/>
  <c r="M28" i="2"/>
  <c r="M26" i="2" s="1"/>
  <c r="F29" i="9" s="1"/>
  <c r="L28" i="2"/>
  <c r="L26" i="2" s="1"/>
  <c r="F29" i="8" s="1"/>
  <c r="K28" i="2"/>
  <c r="K26" i="2" s="1"/>
  <c r="F29" i="7" s="1"/>
  <c r="I28" i="2"/>
  <c r="I26" i="2" s="1"/>
  <c r="F29" i="5" s="1"/>
  <c r="Q17" i="2"/>
  <c r="Q12" i="2"/>
  <c r="Q19" i="2"/>
  <c r="Q15" i="2"/>
  <c r="Q13" i="2"/>
  <c r="Q20" i="2"/>
  <c r="Q16" i="2"/>
  <c r="Q22" i="2"/>
  <c r="Q23" i="2"/>
  <c r="Q21" i="2"/>
  <c r="I4" i="2"/>
  <c r="J4" i="2"/>
  <c r="K4" i="2"/>
  <c r="L4" i="2"/>
  <c r="M4" i="2"/>
  <c r="N4" i="2"/>
  <c r="O4" i="2"/>
  <c r="P4" i="2"/>
  <c r="I5" i="2"/>
  <c r="J5" i="2"/>
  <c r="K5" i="2"/>
  <c r="L5" i="2"/>
  <c r="M5" i="2"/>
  <c r="N5" i="2"/>
  <c r="O5" i="2"/>
  <c r="P5" i="2"/>
  <c r="I6" i="2"/>
  <c r="J6" i="2"/>
  <c r="K6" i="2"/>
  <c r="L6" i="2"/>
  <c r="M6" i="2"/>
  <c r="N6" i="2"/>
  <c r="O6" i="2"/>
  <c r="P6" i="2"/>
  <c r="I7" i="2"/>
  <c r="J7" i="2"/>
  <c r="K7" i="2"/>
  <c r="L7" i="2"/>
  <c r="M7" i="2"/>
  <c r="N7" i="2"/>
  <c r="O7" i="2"/>
  <c r="P7" i="2"/>
  <c r="I8" i="2"/>
  <c r="J8" i="2"/>
  <c r="K8" i="2"/>
  <c r="L8" i="2"/>
  <c r="M8" i="2"/>
  <c r="N8" i="2"/>
  <c r="O8" i="2"/>
  <c r="P8" i="2"/>
  <c r="I9" i="2"/>
  <c r="J9" i="2"/>
  <c r="K9" i="2"/>
  <c r="L9" i="2"/>
  <c r="M9" i="2"/>
  <c r="N9" i="2"/>
  <c r="O9" i="2"/>
  <c r="P9" i="2"/>
  <c r="I10" i="2"/>
  <c r="J10" i="2"/>
  <c r="K10" i="2"/>
  <c r="L10" i="2"/>
  <c r="M10" i="2"/>
  <c r="N10" i="2"/>
  <c r="O10" i="2"/>
  <c r="P10" i="2"/>
  <c r="I11" i="2"/>
  <c r="J11" i="2"/>
  <c r="K11" i="2"/>
  <c r="L11" i="2"/>
  <c r="M11" i="2"/>
  <c r="N11" i="2"/>
  <c r="O11" i="2"/>
  <c r="P11" i="2"/>
  <c r="K3" i="2"/>
  <c r="P3" i="2"/>
  <c r="O3" i="2"/>
  <c r="N3" i="2"/>
  <c r="M3" i="2"/>
  <c r="L3" i="2"/>
  <c r="J3" i="2"/>
  <c r="I3" i="2"/>
  <c r="H4" i="2"/>
  <c r="H5" i="2"/>
  <c r="H6" i="2"/>
  <c r="H7" i="2"/>
  <c r="H8" i="2"/>
  <c r="H9" i="2"/>
  <c r="H10" i="2"/>
  <c r="H11" i="2"/>
  <c r="H3" i="2"/>
  <c r="M25" i="2" l="1"/>
  <c r="F30" i="9" s="1"/>
  <c r="N25" i="2"/>
  <c r="J25" i="2"/>
  <c r="I25" i="2"/>
  <c r="I29" i="2" s="1"/>
  <c r="F31" i="5" s="1"/>
  <c r="F29" i="4"/>
  <c r="F29" i="2"/>
  <c r="O25" i="2"/>
  <c r="P25" i="2"/>
  <c r="G29" i="2"/>
  <c r="K25" i="2"/>
  <c r="L25" i="2"/>
  <c r="H25" i="2"/>
  <c r="H29" i="2" s="1"/>
  <c r="F31" i="4" s="1"/>
  <c r="Q9" i="2"/>
  <c r="Q4" i="2"/>
  <c r="Q8" i="2"/>
  <c r="Q3" i="2"/>
  <c r="Q10" i="2"/>
  <c r="Q6" i="2"/>
  <c r="Q7" i="2"/>
  <c r="Q5" i="2"/>
  <c r="Q11" i="2"/>
  <c r="M29" i="2" l="1"/>
  <c r="F31" i="9" s="1"/>
  <c r="F30" i="10"/>
  <c r="N29" i="2"/>
  <c r="F31" i="10" s="1"/>
  <c r="F30" i="8"/>
  <c r="L29" i="2"/>
  <c r="F31" i="8" s="1"/>
  <c r="F30" i="6"/>
  <c r="J29" i="2"/>
  <c r="F31" i="6" s="1"/>
  <c r="F30" i="5"/>
  <c r="F30" i="7"/>
  <c r="K29" i="2"/>
  <c r="F31" i="7" s="1"/>
  <c r="F30" i="11"/>
  <c r="O29" i="2"/>
  <c r="F31" i="11" s="1"/>
  <c r="F30" i="12"/>
  <c r="P29" i="2"/>
  <c r="F31" i="12" s="1"/>
  <c r="F30" i="4"/>
  <c r="F30" i="26"/>
  <c r="F30" i="28"/>
  <c r="F30" i="27"/>
</calcChain>
</file>

<file path=xl/sharedStrings.xml><?xml version="1.0" encoding="utf-8"?>
<sst xmlns="http://schemas.openxmlformats.org/spreadsheetml/2006/main" count="278" uniqueCount="101">
  <si>
    <t>Date</t>
  </si>
  <si>
    <t>machine</t>
  </si>
  <si>
    <t>détail</t>
  </si>
  <si>
    <t>basculeur</t>
  </si>
  <si>
    <t>souffleuse</t>
  </si>
  <si>
    <t>soutireuse</t>
  </si>
  <si>
    <t>etiqueteuses</t>
  </si>
  <si>
    <t>fardeleuse</t>
  </si>
  <si>
    <t>surfilmeuse</t>
  </si>
  <si>
    <t>pal</t>
  </si>
  <si>
    <t>bema</t>
  </si>
  <si>
    <t>segepart</t>
  </si>
  <si>
    <t>avril</t>
  </si>
  <si>
    <t>mai</t>
  </si>
  <si>
    <t>juin</t>
  </si>
  <si>
    <t>juillet</t>
  </si>
  <si>
    <t>aout</t>
  </si>
  <si>
    <t>septembre</t>
  </si>
  <si>
    <t>octobre</t>
  </si>
  <si>
    <t>janv</t>
  </si>
  <si>
    <t>fev</t>
  </si>
  <si>
    <t>NBR d'heures de panne</t>
  </si>
  <si>
    <t>novembre</t>
  </si>
  <si>
    <t>décembre</t>
  </si>
  <si>
    <t>TOTAL</t>
  </si>
  <si>
    <t>Problèmme avec monté film</t>
  </si>
  <si>
    <t>Essaie 75CL</t>
  </si>
  <si>
    <t>problèmme de coupe TOP</t>
  </si>
  <si>
    <t>bloquage palette</t>
  </si>
  <si>
    <t>2 casses bobine</t>
  </si>
  <si>
    <t xml:space="preserve">casse barre de poussé </t>
  </si>
  <si>
    <t>pompe a vide HS</t>
  </si>
  <si>
    <t>réglage de machine</t>
  </si>
  <si>
    <t>tapis sortie four</t>
  </si>
  <si>
    <t>intervention krones</t>
  </si>
  <si>
    <t>changement moteur colle</t>
  </si>
  <si>
    <t>defaut disjonction moteur etoile sortie</t>
  </si>
  <si>
    <t>défaut canne etirage n°9</t>
  </si>
  <si>
    <t>réglage plateau 75cl</t>
  </si>
  <si>
    <t>coupure courant</t>
  </si>
  <si>
    <t>divers réglage température colle</t>
  </si>
  <si>
    <t>divers arret krones</t>
  </si>
  <si>
    <t>divers réglage machine</t>
  </si>
  <si>
    <t>interv cermex</t>
  </si>
  <si>
    <t>defaut chekmat carte HS</t>
  </si>
  <si>
    <t>vrac dans machine ( mauvais programme)</t>
  </si>
  <si>
    <t>robinet a changer</t>
  </si>
  <si>
    <t>casse film</t>
  </si>
  <si>
    <t>réglage entrée 0,5</t>
  </si>
  <si>
    <t>casse conv poigneteuse</t>
  </si>
  <si>
    <t>palette tomber sur cellule</t>
  </si>
  <si>
    <t>perte étiquette sabot</t>
  </si>
  <si>
    <t>MTBF</t>
  </si>
  <si>
    <t xml:space="preserve">MTBF désigne le temps moyen entre défaillances consécutives </t>
  </si>
  <si>
    <t>MTTR = Temps d'arrêt Total / nombre d'arrêts</t>
  </si>
  <si>
    <t xml:space="preserve"> temps moyen pour réparer</t>
  </si>
  <si>
    <t>MTTR</t>
  </si>
  <si>
    <t>disponibilité = MTBF / (MTTR + MTBF )</t>
  </si>
  <si>
    <t xml:space="preserve">MTTR AVRIL = </t>
  </si>
  <si>
    <t xml:space="preserve">MTTR MAI = </t>
  </si>
  <si>
    <t xml:space="preserve">MTTR JUIN = </t>
  </si>
  <si>
    <t xml:space="preserve">MTTR JUILLET = </t>
  </si>
  <si>
    <t xml:space="preserve">MTTR AOUT = </t>
  </si>
  <si>
    <t xml:space="preserve">MTTR NOV = </t>
  </si>
  <si>
    <t xml:space="preserve">MTTR OCT = </t>
  </si>
  <si>
    <t xml:space="preserve">MTTR SEPT = </t>
  </si>
  <si>
    <t xml:space="preserve">MTTR DEC = </t>
  </si>
  <si>
    <t xml:space="preserve">( base de temps : compteur souffleuse ) </t>
  </si>
  <si>
    <t>MTBF AVRIL =</t>
  </si>
  <si>
    <t>MTBF MAI =</t>
  </si>
  <si>
    <t>MTBF JUIN =</t>
  </si>
  <si>
    <t>MTBF JUILLET =</t>
  </si>
  <si>
    <t>MTBF AOUT =</t>
  </si>
  <si>
    <t>MTBF SEPT =</t>
  </si>
  <si>
    <t>MTBF OCT =</t>
  </si>
  <si>
    <t>MTBF NOV =</t>
  </si>
  <si>
    <t>MTBF DEC =</t>
  </si>
  <si>
    <t>compteur</t>
  </si>
  <si>
    <t>MARS</t>
  </si>
  <si>
    <t>Disponibilité</t>
  </si>
  <si>
    <t>total mois</t>
  </si>
  <si>
    <t xml:space="preserve">COMPTEUR SOUFFLEUSES ( PRIS LE DERNIER JOUR DU MOIS) = </t>
  </si>
  <si>
    <t>DISPONIBILITE =</t>
  </si>
  <si>
    <t>MTBF JANVIER =</t>
  </si>
  <si>
    <t xml:space="preserve">MTTR JANVIER = </t>
  </si>
  <si>
    <t>MTBF FEVRIER =</t>
  </si>
  <si>
    <t xml:space="preserve">MTTR FEVRIER = </t>
  </si>
  <si>
    <t>MTBF MARS =</t>
  </si>
  <si>
    <t xml:space="preserve">MTTR MARS = </t>
  </si>
  <si>
    <t>checkmat</t>
  </si>
  <si>
    <t>c'est  moyenne de temps entre 2 pannes</t>
  </si>
  <si>
    <t>c'est le temps moyen de dépannage d'une machine</t>
  </si>
  <si>
    <t xml:space="preserve">pour cent de chance que la ligne soit disponible a un intant T </t>
  </si>
  <si>
    <t>défaut perte étiquette sabot</t>
  </si>
  <si>
    <t>chekmat</t>
  </si>
  <si>
    <t>dateur</t>
  </si>
  <si>
    <t>convoyeur</t>
  </si>
  <si>
    <t>poigneteuse</t>
  </si>
  <si>
    <t xml:space="preserve">divers réglage </t>
  </si>
  <si>
    <t>réglage vitesse convoyeur</t>
  </si>
  <si>
    <t>réglage machine ( affinage réglage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</si>
</sst>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22222"/>
      <name val="Consolas"/>
      <family val="3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2" fillId="0" borderId="0" xfId="0" applyFont="1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1" xfId="0" applyFill="1" applyBorder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2" borderId="0" xfId="0" applyNumberFormat="1" applyFont="1" applyFill="1" applyAlignment="1">
      <alignment horizontal="center"/>
    </xf>
    <xf numFmtId="2" fontId="4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4"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représentation des pannes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ED5-4751-8270-797E6FAB51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ED5-4751-8270-797E6FAB51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ED5-4751-8270-797E6FAB51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ED5-4751-8270-797E6FAB51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ED5-4751-8270-797E6FAB51F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ED5-4751-8270-797E6FAB51F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ED5-4751-8270-797E6FAB51F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ED5-4751-8270-797E6FAB51F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ED5-4751-8270-797E6FAB51FA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6666666666666546E-2"/>
                  <c:y val="-2.173913043478278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DATA!$H$3:$H$11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5</c:v>
                </c:pt>
                <c:pt idx="4">
                  <c:v>4.5</c:v>
                </c:pt>
                <c:pt idx="5">
                  <c:v>0</c:v>
                </c:pt>
                <c:pt idx="6">
                  <c:v>2</c:v>
                </c:pt>
                <c:pt idx="7">
                  <c:v>11.3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7ED5-4751-8270-797E6FAB51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701036745406824"/>
          <c:y val="0.92059150214918783"/>
          <c:w val="0.78597913385826768"/>
          <c:h val="6.49157442276237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 i="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DDB-46B2-8723-4D0EB6E6963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DDB-46B2-8723-4D0EB6E6963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DDB-46B2-8723-4D0EB6E6963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DDB-46B2-8723-4D0EB6E6963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DDB-46B2-8723-4D0EB6E6963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DDB-46B2-8723-4D0EB6E6963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DDB-46B2-8723-4D0EB6E6963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DDB-46B2-8723-4D0EB6E6963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DDB-46B2-8723-4D0EB6E69635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DATA!$I$3:$I$11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7DDB-46B2-8723-4D0EB6E696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A66-4C4C-9A0E-9E99B636B0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A66-4C4C-9A0E-9E99B636B0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A66-4C4C-9A0E-9E99B636B0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A66-4C4C-9A0E-9E99B636B0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A66-4C4C-9A0E-9E99B636B06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A66-4C4C-9A0E-9E99B636B06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1A66-4C4C-9A0E-9E99B636B06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1A66-4C4C-9A0E-9E99B636B06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1A66-4C4C-9A0E-9E99B636B06B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DATA!$J$3:$J$11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2</c:v>
                </c:pt>
                <c:pt idx="4">
                  <c:v>11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1A66-4C4C-9A0E-9E99B636B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explosion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1E2-4B71-BE0C-49A97DA06D2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1E2-4B71-BE0C-49A97DA06D2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1E2-4B71-BE0C-49A97DA06D2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1E2-4B71-BE0C-49A97DA06D2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1E2-4B71-BE0C-49A97DA06D2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1E2-4B71-BE0C-49A97DA06D2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C1E2-4B71-BE0C-49A97DA06D2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C1E2-4B71-BE0C-49A97DA06D2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C1E2-4B71-BE0C-49A97DA06D2C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DATA!$K$3:$K$11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1.5</c:v>
                </c:pt>
                <c:pt idx="5">
                  <c:v>0.5</c:v>
                </c:pt>
                <c:pt idx="6">
                  <c:v>2</c:v>
                </c:pt>
                <c:pt idx="7">
                  <c:v>1.5</c:v>
                </c:pt>
                <c:pt idx="8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C1E2-4B71-BE0C-49A97DA06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590-40D4-BF55-F26FF476437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590-40D4-BF55-F26FF476437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590-40D4-BF55-F26FF476437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590-40D4-BF55-F26FF476437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590-40D4-BF55-F26FF476437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590-40D4-BF55-F26FF476437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A590-40D4-BF55-F26FF476437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A590-40D4-BF55-F26FF476437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A590-40D4-BF55-F26FF476437A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DATA!$L$3:$L$11</c:f>
              <c:numCache>
                <c:formatCode>General</c:formatCode>
                <c:ptCount val="9"/>
                <c:pt idx="0">
                  <c:v>0</c:v>
                </c:pt>
                <c:pt idx="1">
                  <c:v>7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A590-40D4-BF55-F26FF47643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55B-424C-83C5-399CAE8CE6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55B-424C-83C5-399CAE8CE6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55B-424C-83C5-399CAE8CE6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55B-424C-83C5-399CAE8CE60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55B-424C-83C5-399CAE8CE60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55B-424C-83C5-399CAE8CE60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B55B-424C-83C5-399CAE8CE60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B55B-424C-83C5-399CAE8CE60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B55B-424C-83C5-399CAE8CE604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DATA!$M$3:$M$11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B55B-424C-83C5-399CAE8CE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6AB-4C36-B156-EC87FDFDF35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6AB-4C36-B156-EC87FDFDF35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6AB-4C36-B156-EC87FDFDF35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6AB-4C36-B156-EC87FDFDF35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6AB-4C36-B156-EC87FDFDF35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6AB-4C36-B156-EC87FDFDF35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6AB-4C36-B156-EC87FDFDF35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6AB-4C36-B156-EC87FDFDF35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36AB-4C36-B156-EC87FDFDF35C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DATA!$N$3:$N$11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36AB-4C36-B156-EC87FDFDF3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représentation des pannes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2547265966754158"/>
          <c:y val="0.15319444444444447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10E-4592-9279-33C4AD8F7A7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10E-4592-9279-33C4AD8F7A7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10E-4592-9279-33C4AD8F7A7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10E-4592-9279-33C4AD8F7A7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10E-4592-9279-33C4AD8F7A7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10E-4592-9279-33C4AD8F7A7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10E-4592-9279-33C4AD8F7A7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10E-4592-9279-33C4AD8F7A7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10E-4592-9279-33C4AD8F7A75}"/>
              </c:ext>
            </c:extLst>
          </c:dPt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DATA!$O$3:$O$11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710E-4592-9279-33C4AD8F7A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473-41DE-B3D7-2603CEDEE4D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473-41DE-B3D7-2603CEDEE4D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473-41DE-B3D7-2603CEDEE4D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473-41DE-B3D7-2603CEDEE4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473-41DE-B3D7-2603CEDEE4D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473-41DE-B3D7-2603CEDEE4D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473-41DE-B3D7-2603CEDEE4D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6473-41DE-B3D7-2603CEDEE4D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473-41DE-B3D7-2603CEDEE4DF}"/>
              </c:ext>
            </c:extLst>
          </c:dPt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DATA!$P$3:$P$11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473-41DE-B3D7-2603CEDEE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panne sur période 1 ans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503-43F7-A86A-3CA54C8ED44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503-43F7-A86A-3CA54C8ED44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503-43F7-A86A-3CA54C8ED44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503-43F7-A86A-3CA54C8ED44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503-43F7-A86A-3CA54C8ED44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8503-43F7-A86A-3CA54C8ED44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8503-43F7-A86A-3CA54C8ED44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8503-43F7-A86A-3CA54C8ED440}"/>
              </c:ext>
            </c:extLst>
          </c:dPt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503-43F7-A86A-3CA54C8ED440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1-8503-43F7-A86A-3CA54C8ED440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DATA!$A$3:$A$11</c:f>
              <c:strCache>
                <c:ptCount val="9"/>
                <c:pt idx="0">
                  <c:v>basculeur</c:v>
                </c:pt>
                <c:pt idx="1">
                  <c:v>souffleuse</c:v>
                </c:pt>
                <c:pt idx="2">
                  <c:v>soutireuse</c:v>
                </c:pt>
                <c:pt idx="3">
                  <c:v>etiqueteuses</c:v>
                </c:pt>
                <c:pt idx="4">
                  <c:v>fardeleuse</c:v>
                </c:pt>
                <c:pt idx="5">
                  <c:v>surfilmeuse</c:v>
                </c:pt>
                <c:pt idx="6">
                  <c:v>pal</c:v>
                </c:pt>
                <c:pt idx="7">
                  <c:v>bema</c:v>
                </c:pt>
                <c:pt idx="8">
                  <c:v>segepart</c:v>
                </c:pt>
              </c:strCache>
            </c:strRef>
          </c:cat>
          <c:val>
            <c:numRef>
              <c:f>DATA!$Q$3:$Q$11</c:f>
              <c:numCache>
                <c:formatCode>General</c:formatCode>
                <c:ptCount val="9"/>
                <c:pt idx="0">
                  <c:v>0</c:v>
                </c:pt>
                <c:pt idx="1">
                  <c:v>1210</c:v>
                </c:pt>
                <c:pt idx="2">
                  <c:v>787</c:v>
                </c:pt>
                <c:pt idx="3">
                  <c:v>713</c:v>
                </c:pt>
                <c:pt idx="4">
                  <c:v>21</c:v>
                </c:pt>
                <c:pt idx="5">
                  <c:v>0.5</c:v>
                </c:pt>
                <c:pt idx="6">
                  <c:v>13</c:v>
                </c:pt>
                <c:pt idx="7">
                  <c:v>23.8</c:v>
                </c:pt>
                <c:pt idx="8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d'heures de panne souffleuse</a:t>
            </a:r>
          </a:p>
        </c:rich>
      </c:tx>
      <c:layout>
        <c:manualLayout>
          <c:xMode val="edge"/>
          <c:yMode val="edge"/>
          <c:x val="0.1900207786526684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DATA!$H$4:$P$4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8E-4F74-A0BF-960981A36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19265184"/>
        <c:axId val="-819268448"/>
      </c:barChart>
      <c:catAx>
        <c:axId val="-81926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68448"/>
        <c:crosses val="autoZero"/>
        <c:auto val="1"/>
        <c:lblAlgn val="ctr"/>
        <c:lblOffset val="100"/>
        <c:noMultiLvlLbl val="0"/>
      </c:catAx>
      <c:valAx>
        <c:axId val="-81926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65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Panne soutireuse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DATA!$H$5:$P$5</c:f>
              <c:numCache>
                <c:formatCode>General</c:formatCode>
                <c:ptCount val="9"/>
                <c:pt idx="0">
                  <c:v>8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808-4903-A98F-4CCB6D669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19255936"/>
        <c:axId val="-819265728"/>
      </c:barChart>
      <c:catAx>
        <c:axId val="-81925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65728"/>
        <c:crosses val="autoZero"/>
        <c:auto val="1"/>
        <c:lblAlgn val="ctr"/>
        <c:lblOffset val="100"/>
        <c:noMultiLvlLbl val="0"/>
      </c:catAx>
      <c:valAx>
        <c:axId val="-81926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5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Panne etiqueteuse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DATA!$H$6:$P$6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B7A-4934-939B-16AFEC8F5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19268992"/>
        <c:axId val="-819260832"/>
      </c:barChart>
      <c:catAx>
        <c:axId val="-819268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60832"/>
        <c:crosses val="autoZero"/>
        <c:auto val="1"/>
        <c:lblAlgn val="ctr"/>
        <c:lblOffset val="100"/>
        <c:noMultiLvlLbl val="0"/>
      </c:catAx>
      <c:valAx>
        <c:axId val="-819260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19268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Fardeleuse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DATA!$H$7:$P$7</c:f>
              <c:numCache>
                <c:formatCode>General</c:formatCode>
                <c:ptCount val="9"/>
                <c:pt idx="0">
                  <c:v>4.5</c:v>
                </c:pt>
                <c:pt idx="1">
                  <c:v>4</c:v>
                </c:pt>
                <c:pt idx="2">
                  <c:v>11</c:v>
                </c:pt>
                <c:pt idx="3">
                  <c:v>1.5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8B6-4D67-BCA5-2174CC2B2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73194224"/>
        <c:axId val="-773198576"/>
      </c:barChart>
      <c:catAx>
        <c:axId val="-77319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8576"/>
        <c:crosses val="autoZero"/>
        <c:auto val="1"/>
        <c:lblAlgn val="ctr"/>
        <c:lblOffset val="100"/>
        <c:noMultiLvlLbl val="0"/>
      </c:catAx>
      <c:valAx>
        <c:axId val="-77319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4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Surfilmeuse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DATA!$H$8:$P$8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BAC-4DAD-8D2F-E2A26E1A7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73199120"/>
        <c:axId val="-773193680"/>
      </c:barChart>
      <c:catAx>
        <c:axId val="-77319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3680"/>
        <c:crosses val="autoZero"/>
        <c:auto val="1"/>
        <c:lblAlgn val="ctr"/>
        <c:lblOffset val="100"/>
        <c:noMultiLvlLbl val="0"/>
      </c:catAx>
      <c:valAx>
        <c:axId val="-77319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Palettiseur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DATA!$H$9:$P$9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7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3D-48AD-84BE-ACF3B944A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73187696"/>
        <c:axId val="-773187152"/>
      </c:barChart>
      <c:catAx>
        <c:axId val="-77318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87152"/>
        <c:crosses val="autoZero"/>
        <c:auto val="1"/>
        <c:lblAlgn val="ctr"/>
        <c:lblOffset val="100"/>
        <c:noMultiLvlLbl val="0"/>
      </c:catAx>
      <c:valAx>
        <c:axId val="-77318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8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Banderoleuses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f>DATA!$H$10:$P$10</c:f>
              <c:numCache>
                <c:formatCode>General</c:formatCode>
                <c:ptCount val="9"/>
                <c:pt idx="0">
                  <c:v>11.3</c:v>
                </c:pt>
                <c:pt idx="1">
                  <c:v>6</c:v>
                </c:pt>
                <c:pt idx="2">
                  <c:v>2</c:v>
                </c:pt>
                <c:pt idx="3">
                  <c:v>1.5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B67-47CD-A098-3F8C7F2DC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73188784"/>
        <c:axId val="-773195856"/>
      </c:barChart>
      <c:catAx>
        <c:axId val="-773188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5856"/>
        <c:crosses val="autoZero"/>
        <c:auto val="1"/>
        <c:lblAlgn val="ctr"/>
        <c:lblOffset val="100"/>
        <c:noMultiLvlLbl val="0"/>
      </c:catAx>
      <c:valAx>
        <c:axId val="-77319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8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disponibilité</a:t>
            </a:r>
            <a:r>
              <a:rPr lang="fr-FR" baseline="0"/>
              <a:t> de la ligne 1 ( ne prend pas en compte les arrets opérateurs 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473299592483316E-2"/>
          <c:y val="0.10875099532955979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4924553152121446E-2"/>
                  <c:y val="9.09464740613880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9.327845720075903E-3"/>
                  <c:y val="7.34567675111210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1.3991768580113889E-2"/>
                  <c:y val="5.5967060960854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1.5857337724129037E-2"/>
                  <c:y val="4.89711783407473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1.2126199436098743E-2"/>
                  <c:y val="4.897117834074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1.7722906868144216E-2"/>
                  <c:y val="5.5967060960854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1.4924553152121446E-2"/>
                  <c:y val="4.897117834074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1.3058984008106265E-2"/>
                  <c:y val="7.34567675111210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1.3058984008106265E-2"/>
                  <c:y val="0.111934121921708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DATA!$E$1:$P$1</c15:sqref>
                  </c15:fullRef>
                </c:ext>
              </c:extLst>
              <c:f>DATA!$H$1:$P$1</c:f>
              <c:strCache>
                <c:ptCount val="9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aout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DATA!$E$29:$P$29</c15:sqref>
                  </c15:fullRef>
                </c:ext>
              </c:extLst>
              <c:f>DATA!$H$29:$P$29</c:f>
              <c:numCache>
                <c:formatCode>0.00</c:formatCode>
                <c:ptCount val="9"/>
                <c:pt idx="0">
                  <c:v>93.113284433577832</c:v>
                </c:pt>
                <c:pt idx="1">
                  <c:v>96.755725190839698</c:v>
                </c:pt>
                <c:pt idx="2">
                  <c:v>94.279176201372991</c:v>
                </c:pt>
                <c:pt idx="3">
                  <c:v>97.828139754485363</c:v>
                </c:pt>
                <c:pt idx="4">
                  <c:v>94.358974358974351</c:v>
                </c:pt>
                <c:pt idx="5">
                  <c:v>97.421203438395423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73195312"/>
        <c:axId val="-773185520"/>
      </c:lineChart>
      <c:catAx>
        <c:axId val="-773195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85520"/>
        <c:crosses val="autoZero"/>
        <c:auto val="1"/>
        <c:lblAlgn val="ctr"/>
        <c:lblOffset val="100"/>
        <c:noMultiLvlLbl val="0"/>
      </c:catAx>
      <c:valAx>
        <c:axId val="-77318552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319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14</xdr:col>
      <xdr:colOff>0</xdr:colOff>
      <xdr:row>25</xdr:row>
      <xdr:rowOff>133350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66674</xdr:colOff>
      <xdr:row>0</xdr:row>
      <xdr:rowOff>28574</xdr:rowOff>
    </xdr:from>
    <xdr:to>
      <xdr:col>13</xdr:col>
      <xdr:colOff>190499</xdr:colOff>
      <xdr:row>22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0</xdr:row>
      <xdr:rowOff>38099</xdr:rowOff>
    </xdr:from>
    <xdr:to>
      <xdr:col>13</xdr:col>
      <xdr:colOff>19049</xdr:colOff>
      <xdr:row>19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</xdr:colOff>
      <xdr:row>0</xdr:row>
      <xdr:rowOff>0</xdr:rowOff>
    </xdr:from>
    <xdr:to>
      <xdr:col>12</xdr:col>
      <xdr:colOff>95249</xdr:colOff>
      <xdr:row>21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57150</xdr:rowOff>
    </xdr:from>
    <xdr:to>
      <xdr:col>12</xdr:col>
      <xdr:colOff>0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38099</xdr:rowOff>
    </xdr:from>
    <xdr:to>
      <xdr:col>12</xdr:col>
      <xdr:colOff>219075</xdr:colOff>
      <xdr:row>20</xdr:row>
      <xdr:rowOff>28574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95249</xdr:colOff>
      <xdr:row>0</xdr:row>
      <xdr:rowOff>123824</xdr:rowOff>
    </xdr:from>
    <xdr:to>
      <xdr:col>11</xdr:col>
      <xdr:colOff>276224</xdr:colOff>
      <xdr:row>17</xdr:row>
      <xdr:rowOff>19049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0</xdr:row>
      <xdr:rowOff>38099</xdr:rowOff>
    </xdr:from>
    <xdr:to>
      <xdr:col>14</xdr:col>
      <xdr:colOff>714374</xdr:colOff>
      <xdr:row>21</xdr:row>
      <xdr:rowOff>85724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10</xdr:col>
      <xdr:colOff>171450</xdr:colOff>
      <xdr:row>15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728382</xdr:colOff>
      <xdr:row>28</xdr:row>
      <xdr:rowOff>134471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0</xdr:row>
      <xdr:rowOff>28575</xdr:rowOff>
    </xdr:from>
    <xdr:to>
      <xdr:col>13</xdr:col>
      <xdr:colOff>9525</xdr:colOff>
      <xdr:row>14</xdr:row>
      <xdr:rowOff>104775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9525</xdr:colOff>
      <xdr:row>15</xdr:row>
      <xdr:rowOff>0</xdr:rowOff>
    </xdr:from>
    <xdr:to>
      <xdr:col>13</xdr:col>
      <xdr:colOff>9525</xdr:colOff>
      <xdr:row>29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66675</xdr:colOff>
      <xdr:row>0</xdr:row>
      <xdr:rowOff>28575</xdr:rowOff>
    </xdr:from>
    <xdr:to>
      <xdr:col>19</xdr:col>
      <xdr:colOff>66675</xdr:colOff>
      <xdr:row>14</xdr:row>
      <xdr:rowOff>104775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66675</xdr:colOff>
      <xdr:row>15</xdr:row>
      <xdr:rowOff>0</xdr:rowOff>
    </xdr:from>
    <xdr:to>
      <xdr:col>19</xdr:col>
      <xdr:colOff>66675</xdr:colOff>
      <xdr:row>29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89647</xdr:colOff>
      <xdr:row>29</xdr:row>
      <xdr:rowOff>190499</xdr:rowOff>
    </xdr:from>
    <xdr:to>
      <xdr:col>19</xdr:col>
      <xdr:colOff>89647</xdr:colOff>
      <xdr:row>44</xdr:row>
      <xdr:rowOff>76199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0</xdr:colOff>
      <xdr:row>30</xdr:row>
      <xdr:rowOff>11206</xdr:rowOff>
    </xdr:from>
    <xdr:to>
      <xdr:col>13</xdr:col>
      <xdr:colOff>0</xdr:colOff>
      <xdr:row>44</xdr:row>
      <xdr:rowOff>87406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0</xdr:colOff>
      <xdr:row>45</xdr:row>
      <xdr:rowOff>11205</xdr:rowOff>
    </xdr:from>
    <xdr:to>
      <xdr:col>13</xdr:col>
      <xdr:colOff>0</xdr:colOff>
      <xdr:row>59</xdr:row>
      <xdr:rowOff>87405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369794</xdr:colOff>
      <xdr:row>62</xdr:row>
      <xdr:rowOff>78439</xdr:rowOff>
    </xdr:from>
    <xdr:to>
      <xdr:col>18</xdr:col>
      <xdr:colOff>268942</xdr:colOff>
      <xdr:row>81</xdr:row>
      <xdr:rowOff>89646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1" name="Tableau132412" displayName="Tableau132412" ref="A1:D21" totalsRowShown="0">
  <autoFilter ref="A1:D21"/>
  <tableColumns count="4">
    <tableColumn id="1" name="Date" dataDxfId="23"/>
    <tableColumn id="2" name="machine"/>
    <tableColumn id="3" name="NBR d'heures de panne" dataDxfId="22"/>
    <tableColumn id="4" name="dét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324" displayName="Tableau1324" ref="A1:D21" totalsRowShown="0">
  <autoFilter ref="A1:D21"/>
  <tableColumns count="4">
    <tableColumn id="1" name="Date" dataDxfId="21"/>
    <tableColumn id="2" name="machine"/>
    <tableColumn id="3" name="NBR d'heures de panne" dataDxfId="20"/>
    <tableColumn id="4" name="dét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32" displayName="Tableau132" ref="A1:D21" totalsRowShown="0">
  <autoFilter ref="A1:D21"/>
  <tableColumns count="4">
    <tableColumn id="1" name="Date" dataDxfId="19"/>
    <tableColumn id="2" name="machine"/>
    <tableColumn id="3" name="NBR d'heures de panne" dataDxfId="18"/>
    <tableColumn id="4" name="déta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1:D21" totalsRowShown="0">
  <autoFilter ref="A1:D21"/>
  <tableColumns count="4">
    <tableColumn id="1" name="Date" dataDxfId="17"/>
    <tableColumn id="2" name="machine"/>
    <tableColumn id="3" name="NBR d'heures de panne" dataDxfId="16"/>
    <tableColumn id="4" name="dét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35" displayName="Tableau135" ref="A1:D22" totalsRowShown="0">
  <autoFilter ref="A1:D22"/>
  <tableColumns count="4">
    <tableColumn id="1" name="Date" dataDxfId="15"/>
    <tableColumn id="2" name="machine"/>
    <tableColumn id="3" name="NBR d'heures de panne" dataDxfId="14"/>
    <tableColumn id="4" name="détail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1:D18" totalsRowShown="0">
  <autoFilter ref="A1:D18"/>
  <tableColumns count="4">
    <tableColumn id="1" name="Date" dataDxfId="13"/>
    <tableColumn id="2" name="machine"/>
    <tableColumn id="3" name="NBR d'heures de panne" dataDxfId="12"/>
    <tableColumn id="4" name="détai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1:D21" totalsRowShown="0">
  <autoFilter ref="A1:D21"/>
  <tableColumns count="4">
    <tableColumn id="1" name="Date" dataDxfId="11"/>
    <tableColumn id="2" name="machine"/>
    <tableColumn id="3" name="NBR d'heures de panne" dataDxfId="10"/>
    <tableColumn id="4" name="détail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1:D17" totalsRowShown="0">
  <autoFilter ref="A1:D17"/>
  <tableColumns count="4">
    <tableColumn id="1" name="Date" dataDxfId="9"/>
    <tableColumn id="2" name="machine"/>
    <tableColumn id="3" name="NBR d'heures de panne" dataDxfId="8"/>
    <tableColumn id="4" name="détail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1:D20" totalsRowShown="0">
  <autoFilter ref="A1:D20"/>
  <tableColumns count="4">
    <tableColumn id="1" name="Date" dataDxfId="7"/>
    <tableColumn id="2" name="machine"/>
    <tableColumn id="3" name="NBR d'heures de panne" dataDxfId="6"/>
    <tableColumn id="4" name="détail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1:D17" totalsRowShown="0">
  <autoFilter ref="A1:D17"/>
  <tableColumns count="4">
    <tableColumn id="1" name="Date" dataDxfId="5"/>
    <tableColumn id="2" name="machine"/>
    <tableColumn id="3" name="NBR d'heures de panne" dataDxfId="4"/>
    <tableColumn id="4" name="détail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311" displayName="Tableau1311" ref="A1:D13" totalsRowShown="0">
  <autoFilter ref="A1:D13"/>
  <tableColumns count="4">
    <tableColumn id="1" name="Date" dataDxfId="3"/>
    <tableColumn id="2" name="machine"/>
    <tableColumn id="3" name="NBR d'heures de panne" dataDxfId="2"/>
    <tableColumn id="4" name="détail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313" displayName="Tableau1313" ref="A1:D20" totalsRowShown="0">
  <autoFilter ref="A1:D20"/>
  <tableColumns count="4">
    <tableColumn id="1" name="Date" dataDxfId="1"/>
    <tableColumn id="2" name="machine"/>
    <tableColumn id="3" name="NBR d'heures de panne" dataDxfId="0"/>
    <tableColumn id="4" name="dét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C7" sqref="C7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6.285156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B2" t="s">
        <v>5</v>
      </c>
      <c r="C2" s="5">
        <v>50</v>
      </c>
    </row>
    <row r="3" spans="1:4" x14ac:dyDescent="0.25">
      <c r="B3" t="s">
        <v>4</v>
      </c>
      <c r="C3" s="5">
        <v>500</v>
      </c>
    </row>
    <row r="26" spans="4:6" ht="16.5" customHeight="1" x14ac:dyDescent="0.25"/>
    <row r="28" spans="4:6" x14ac:dyDescent="0.25">
      <c r="E28" s="24" t="s">
        <v>81</v>
      </c>
      <c r="F28" s="18">
        <v>500</v>
      </c>
    </row>
    <row r="29" spans="4:6" x14ac:dyDescent="0.25">
      <c r="D29" s="18" t="s">
        <v>67</v>
      </c>
      <c r="E29" s="24" t="s">
        <v>83</v>
      </c>
      <c r="F29" s="11">
        <f>SUM(DATA!E26)</f>
        <v>0</v>
      </c>
    </row>
    <row r="30" spans="4:6" ht="18.75" x14ac:dyDescent="0.25">
      <c r="E30" s="25" t="s">
        <v>84</v>
      </c>
      <c r="F30" s="13">
        <f>SUM(DATA!H25)</f>
        <v>3.38</v>
      </c>
    </row>
    <row r="31" spans="4:6" x14ac:dyDescent="0.25">
      <c r="E31" s="24" t="s">
        <v>82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DATA!$A$3:$A$11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C7" sqref="C7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B2" t="s">
        <v>4</v>
      </c>
      <c r="C2" s="5">
        <v>700</v>
      </c>
    </row>
    <row r="3" spans="1:4" x14ac:dyDescent="0.25">
      <c r="B3" t="s">
        <v>5</v>
      </c>
      <c r="C3" s="5">
        <v>20</v>
      </c>
    </row>
    <row r="26" spans="4:6" ht="16.5" customHeight="1" x14ac:dyDescent="0.25"/>
    <row r="28" spans="4:6" x14ac:dyDescent="0.25">
      <c r="E28" s="24" t="s">
        <v>81</v>
      </c>
      <c r="F28" s="18">
        <v>600</v>
      </c>
    </row>
    <row r="29" spans="4:6" x14ac:dyDescent="0.25">
      <c r="D29" s="18" t="s">
        <v>67</v>
      </c>
      <c r="E29" s="24" t="s">
        <v>85</v>
      </c>
      <c r="F29" s="11">
        <f>SUM(DATA!F26)</f>
        <v>0</v>
      </c>
    </row>
    <row r="30" spans="4:6" ht="18.75" x14ac:dyDescent="0.25">
      <c r="E30" s="25" t="s">
        <v>86</v>
      </c>
      <c r="F30" s="13">
        <f>SUM(DATA!H25)</f>
        <v>3.38</v>
      </c>
    </row>
    <row r="31" spans="4:6" x14ac:dyDescent="0.25">
      <c r="E31" s="24" t="s">
        <v>82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DATA!$A$3:$A$11</xm:f>
          </x14:formula1>
          <xm:sqref>B1:B1048576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C7" sqref="C7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3.710937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B2" t="s">
        <v>6</v>
      </c>
      <c r="C2" s="5">
        <v>700</v>
      </c>
    </row>
    <row r="3" spans="1:4" x14ac:dyDescent="0.25">
      <c r="B3" t="s">
        <v>5</v>
      </c>
      <c r="C3" s="5">
        <v>700</v>
      </c>
    </row>
    <row r="26" spans="4:6" ht="16.5" customHeight="1" x14ac:dyDescent="0.25"/>
    <row r="28" spans="4:6" x14ac:dyDescent="0.25">
      <c r="E28" s="24" t="s">
        <v>81</v>
      </c>
      <c r="F28" s="18">
        <v>700</v>
      </c>
    </row>
    <row r="29" spans="4:6" x14ac:dyDescent="0.25">
      <c r="D29" s="18" t="s">
        <v>67</v>
      </c>
      <c r="E29" s="24" t="s">
        <v>87</v>
      </c>
      <c r="F29" s="11">
        <f>SUM(DATA!G26)</f>
        <v>153</v>
      </c>
    </row>
    <row r="30" spans="4:6" ht="18.75" x14ac:dyDescent="0.25">
      <c r="E30" s="25" t="s">
        <v>88</v>
      </c>
      <c r="F30" s="13">
        <f>SUM(DATA!H25)</f>
        <v>3.38</v>
      </c>
    </row>
    <row r="31" spans="4:6" x14ac:dyDescent="0.25">
      <c r="E31" s="24" t="s">
        <v>82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DATA!$A$3:$A$11</xm:f>
          </x14:formula1>
          <xm:sqref>B1:B1048576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B11" sqref="B11"/>
    </sheetView>
  </sheetViews>
  <sheetFormatPr baseColWidth="10" defaultColWidth="0" defaultRowHeight="15" zeroHeight="1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3.710937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43560</v>
      </c>
      <c r="B2" t="s">
        <v>7</v>
      </c>
      <c r="C2" s="5">
        <v>3</v>
      </c>
      <c r="D2" t="s">
        <v>25</v>
      </c>
    </row>
    <row r="3" spans="1:4" x14ac:dyDescent="0.25">
      <c r="A3" s="1">
        <v>43564</v>
      </c>
      <c r="B3" t="s">
        <v>5</v>
      </c>
      <c r="C3" s="5">
        <v>8</v>
      </c>
      <c r="D3" t="s">
        <v>26</v>
      </c>
    </row>
    <row r="4" spans="1:4" x14ac:dyDescent="0.25">
      <c r="A4" s="1">
        <v>43571</v>
      </c>
      <c r="B4" t="s">
        <v>10</v>
      </c>
      <c r="C4" s="5">
        <v>3</v>
      </c>
      <c r="D4" t="s">
        <v>27</v>
      </c>
    </row>
    <row r="5" spans="1:4" x14ac:dyDescent="0.25">
      <c r="A5" s="1">
        <v>43573</v>
      </c>
      <c r="B5" t="s">
        <v>9</v>
      </c>
      <c r="C5" s="5">
        <v>2</v>
      </c>
      <c r="D5" t="s">
        <v>28</v>
      </c>
    </row>
    <row r="6" spans="1:4" x14ac:dyDescent="0.25">
      <c r="A6" s="1">
        <v>43573</v>
      </c>
      <c r="B6" t="s">
        <v>7</v>
      </c>
      <c r="C6" s="5">
        <v>1.5</v>
      </c>
      <c r="D6" t="s">
        <v>29</v>
      </c>
    </row>
    <row r="7" spans="1:4" x14ac:dyDescent="0.25">
      <c r="A7" s="1">
        <v>43548</v>
      </c>
      <c r="B7" t="s">
        <v>10</v>
      </c>
      <c r="C7" s="5">
        <v>3</v>
      </c>
      <c r="D7" t="s">
        <v>27</v>
      </c>
    </row>
    <row r="8" spans="1:4" x14ac:dyDescent="0.25">
      <c r="A8" s="1">
        <v>43584</v>
      </c>
      <c r="B8" t="s">
        <v>10</v>
      </c>
      <c r="C8" s="5">
        <v>5</v>
      </c>
      <c r="D8" t="s">
        <v>27</v>
      </c>
    </row>
    <row r="9" spans="1:4" x14ac:dyDescent="0.25">
      <c r="A9" s="1">
        <v>43585</v>
      </c>
      <c r="B9" t="s">
        <v>10</v>
      </c>
      <c r="C9" s="5">
        <v>0.3</v>
      </c>
      <c r="D9" t="s">
        <v>27</v>
      </c>
    </row>
    <row r="10" spans="1:4" x14ac:dyDescent="0.25">
      <c r="A10" s="1">
        <v>43585</v>
      </c>
      <c r="B10" t="s">
        <v>6</v>
      </c>
      <c r="C10" s="5">
        <v>5</v>
      </c>
      <c r="D10" t="s">
        <v>41</v>
      </c>
    </row>
    <row r="11" spans="1:4" x14ac:dyDescent="0.25">
      <c r="B11" t="s">
        <v>94</v>
      </c>
      <c r="C11" s="5">
        <v>3</v>
      </c>
      <c r="D11" t="s">
        <v>89</v>
      </c>
    </row>
    <row r="12" spans="1:4" x14ac:dyDescent="0.25"/>
    <row r="13" spans="1:4" x14ac:dyDescent="0.25"/>
    <row r="14" spans="1:4" x14ac:dyDescent="0.25"/>
    <row r="15" spans="1:4" x14ac:dyDescent="0.25"/>
    <row r="16" spans="1:4" x14ac:dyDescent="0.25"/>
    <row r="17" spans="4:7" x14ac:dyDescent="0.25"/>
    <row r="18" spans="4:7" x14ac:dyDescent="0.25"/>
    <row r="19" spans="4:7" x14ac:dyDescent="0.25"/>
    <row r="20" spans="4:7" x14ac:dyDescent="0.25"/>
    <row r="21" spans="4:7" x14ac:dyDescent="0.25"/>
    <row r="22" spans="4:7" x14ac:dyDescent="0.25"/>
    <row r="23" spans="4:7" x14ac:dyDescent="0.25"/>
    <row r="24" spans="4:7" x14ac:dyDescent="0.25"/>
    <row r="25" spans="4:7" x14ac:dyDescent="0.25"/>
    <row r="26" spans="4:7" ht="16.5" customHeight="1" x14ac:dyDescent="0.25"/>
    <row r="27" spans="4:7" x14ac:dyDescent="0.25"/>
    <row r="28" spans="4:7" ht="15.75" x14ac:dyDescent="0.25">
      <c r="E28" s="24" t="s">
        <v>81</v>
      </c>
      <c r="F28" s="26">
        <v>763</v>
      </c>
    </row>
    <row r="29" spans="4:7" ht="15.75" x14ac:dyDescent="0.25">
      <c r="D29" s="18" t="s">
        <v>67</v>
      </c>
      <c r="E29" s="16" t="s">
        <v>68</v>
      </c>
      <c r="F29" s="27">
        <f>SUM(DATA!H26)</f>
        <v>45.7</v>
      </c>
      <c r="G29" t="s">
        <v>90</v>
      </c>
    </row>
    <row r="30" spans="4:7" ht="15.75" x14ac:dyDescent="0.25">
      <c r="E30" s="17" t="s">
        <v>58</v>
      </c>
      <c r="F30" s="28">
        <f>SUM(DATA!H25)</f>
        <v>3.38</v>
      </c>
      <c r="G30" t="s">
        <v>91</v>
      </c>
    </row>
    <row r="31" spans="4:7" ht="15.75" x14ac:dyDescent="0.25">
      <c r="E31" s="24" t="s">
        <v>82</v>
      </c>
      <c r="F31" s="30">
        <f>SUM(DATA!H29)</f>
        <v>93.113284433577832</v>
      </c>
      <c r="G31" t="s">
        <v>92</v>
      </c>
    </row>
    <row r="32" spans="4:7" x14ac:dyDescent="0.25"/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 B22:B1048576</xm:sqref>
        </x14:dataValidation>
        <x14:dataValidation type="list" allowBlank="1" showInputMessage="1" showErrorMessage="1">
          <x14:formula1>
            <xm:f>DATA!$A$3:$A$23</xm:f>
          </x14:formula1>
          <xm:sqref>B2:B21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3" sqref="C13"/>
    </sheetView>
  </sheetViews>
  <sheetFormatPr baseColWidth="10" defaultColWidth="0" defaultRowHeight="15" zeroHeight="1" x14ac:dyDescent="0.25"/>
  <cols>
    <col min="1" max="1" width="12.28515625" customWidth="1"/>
    <col min="2" max="2" width="12.140625" customWidth="1"/>
    <col min="3" max="3" width="11.42578125" customWidth="1"/>
    <col min="4" max="4" width="62" customWidth="1"/>
    <col min="5" max="5" width="13.85546875" customWidth="1"/>
    <col min="6" max="14" width="11.42578125" customWidth="1"/>
    <col min="15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43598</v>
      </c>
      <c r="B2" t="s">
        <v>95</v>
      </c>
      <c r="C2" s="5">
        <v>2</v>
      </c>
      <c r="D2" t="s">
        <v>100</v>
      </c>
    </row>
    <row r="3" spans="1:4" x14ac:dyDescent="0.25">
      <c r="A3" s="1">
        <v>43598</v>
      </c>
      <c r="B3" t="s">
        <v>11</v>
      </c>
      <c r="C3" s="5">
        <v>2</v>
      </c>
      <c r="D3" t="s">
        <v>93</v>
      </c>
    </row>
    <row r="4" spans="1:4" x14ac:dyDescent="0.25">
      <c r="A4" s="1">
        <v>43601</v>
      </c>
      <c r="B4" t="s">
        <v>7</v>
      </c>
      <c r="C4" s="5">
        <v>3</v>
      </c>
      <c r="D4" t="s">
        <v>32</v>
      </c>
    </row>
    <row r="5" spans="1:4" x14ac:dyDescent="0.25">
      <c r="A5" s="1">
        <v>43607</v>
      </c>
      <c r="B5" t="s">
        <v>10</v>
      </c>
      <c r="C5" s="5">
        <v>1</v>
      </c>
      <c r="D5" t="s">
        <v>27</v>
      </c>
    </row>
    <row r="6" spans="1:4" x14ac:dyDescent="0.25">
      <c r="A6" s="1">
        <v>43607</v>
      </c>
      <c r="B6" t="s">
        <v>7</v>
      </c>
      <c r="C6" s="5">
        <v>1</v>
      </c>
      <c r="D6" t="s">
        <v>33</v>
      </c>
    </row>
    <row r="7" spans="1:4" x14ac:dyDescent="0.25">
      <c r="A7" s="1">
        <v>43612</v>
      </c>
      <c r="B7" t="s">
        <v>10</v>
      </c>
      <c r="C7" s="5">
        <v>2</v>
      </c>
      <c r="D7" t="s">
        <v>27</v>
      </c>
    </row>
    <row r="8" spans="1:4" x14ac:dyDescent="0.25">
      <c r="A8" s="1">
        <v>43612</v>
      </c>
      <c r="B8" t="s">
        <v>6</v>
      </c>
      <c r="C8" s="5">
        <v>3</v>
      </c>
      <c r="D8" t="s">
        <v>34</v>
      </c>
    </row>
    <row r="9" spans="1:4" x14ac:dyDescent="0.25">
      <c r="A9" s="1">
        <v>43616</v>
      </c>
      <c r="B9" t="s">
        <v>10</v>
      </c>
      <c r="C9" s="5">
        <v>3</v>
      </c>
      <c r="D9" t="s">
        <v>27</v>
      </c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6">
        <v>1270</v>
      </c>
    </row>
    <row r="29" spans="1:7" ht="15.75" x14ac:dyDescent="0.25">
      <c r="A29" s="1"/>
      <c r="C29" s="5"/>
      <c r="D29" s="18" t="s">
        <v>67</v>
      </c>
      <c r="E29" s="16" t="s">
        <v>69</v>
      </c>
      <c r="F29" s="27">
        <f>SUM(DATA!I26)</f>
        <v>63.375</v>
      </c>
      <c r="G29" t="s">
        <v>90</v>
      </c>
    </row>
    <row r="30" spans="1:7" ht="15.75" x14ac:dyDescent="0.25">
      <c r="A30" s="1"/>
      <c r="C30" s="5"/>
      <c r="E30" s="17" t="s">
        <v>59</v>
      </c>
      <c r="F30" s="27">
        <f>SUM(DATA!I25)</f>
        <v>2.125</v>
      </c>
      <c r="G30" t="s">
        <v>91</v>
      </c>
    </row>
    <row r="31" spans="1:7" ht="15.75" x14ac:dyDescent="0.25">
      <c r="A31" s="1"/>
      <c r="C31" s="5"/>
      <c r="E31" s="24" t="s">
        <v>82</v>
      </c>
      <c r="F31" s="30">
        <f>SUM(DATA!I29)</f>
        <v>96.755725190839698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 B23:B56</xm:sqref>
        </x14:dataValidation>
        <x14:dataValidation type="list" allowBlank="1" showInputMessage="1" showErrorMessage="1">
          <x14:formula1>
            <xm:f>DATA!$A$3:$A$23</xm:f>
          </x14:formula1>
          <xm:sqref>B2:B22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11" sqref="B11"/>
    </sheetView>
  </sheetViews>
  <sheetFormatPr baseColWidth="10" defaultColWidth="0" defaultRowHeight="15" zeroHeight="1" x14ac:dyDescent="0.25"/>
  <cols>
    <col min="1" max="3" width="11.42578125" customWidth="1"/>
    <col min="4" max="4" width="50.140625" customWidth="1"/>
    <col min="5" max="14" width="11.42578125" customWidth="1"/>
    <col min="15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43622</v>
      </c>
      <c r="B2" t="s">
        <v>6</v>
      </c>
      <c r="C2" s="5">
        <v>2</v>
      </c>
      <c r="D2" t="s">
        <v>31</v>
      </c>
    </row>
    <row r="3" spans="1:4" x14ac:dyDescent="0.25">
      <c r="A3" s="1">
        <v>43627</v>
      </c>
      <c r="B3" t="s">
        <v>7</v>
      </c>
      <c r="C3" s="5">
        <v>8</v>
      </c>
      <c r="D3" t="s">
        <v>42</v>
      </c>
    </row>
    <row r="4" spans="1:4" x14ac:dyDescent="0.25">
      <c r="A4" s="1">
        <v>43630</v>
      </c>
      <c r="B4" t="s">
        <v>7</v>
      </c>
      <c r="C4" s="5">
        <v>3</v>
      </c>
      <c r="D4" t="s">
        <v>43</v>
      </c>
    </row>
    <row r="5" spans="1:4" x14ac:dyDescent="0.25">
      <c r="A5" s="1">
        <v>43633</v>
      </c>
      <c r="B5" t="s">
        <v>94</v>
      </c>
      <c r="C5" s="5">
        <v>5</v>
      </c>
      <c r="D5" t="s">
        <v>44</v>
      </c>
    </row>
    <row r="6" spans="1:4" x14ac:dyDescent="0.25">
      <c r="A6" s="1">
        <v>43635</v>
      </c>
      <c r="B6" t="s">
        <v>5</v>
      </c>
      <c r="C6" s="5">
        <v>4</v>
      </c>
      <c r="D6" t="s">
        <v>46</v>
      </c>
    </row>
    <row r="7" spans="1:4" x14ac:dyDescent="0.25">
      <c r="A7" s="1">
        <v>43637</v>
      </c>
      <c r="B7" t="s">
        <v>10</v>
      </c>
      <c r="C7" s="5">
        <v>1</v>
      </c>
      <c r="D7" t="s">
        <v>27</v>
      </c>
    </row>
    <row r="8" spans="1:4" x14ac:dyDescent="0.25">
      <c r="A8" s="1">
        <v>43640</v>
      </c>
      <c r="B8" t="s">
        <v>9</v>
      </c>
      <c r="C8" s="5">
        <v>1</v>
      </c>
      <c r="D8" t="s">
        <v>45</v>
      </c>
    </row>
    <row r="9" spans="1:4" x14ac:dyDescent="0.25">
      <c r="A9" s="1">
        <v>43640</v>
      </c>
      <c r="B9" t="s">
        <v>10</v>
      </c>
      <c r="C9" s="5">
        <v>0.5</v>
      </c>
      <c r="D9" t="s">
        <v>27</v>
      </c>
    </row>
    <row r="10" spans="1:4" x14ac:dyDescent="0.25">
      <c r="A10" s="1">
        <v>43643</v>
      </c>
      <c r="B10" t="s">
        <v>10</v>
      </c>
      <c r="C10" s="5">
        <v>0.5</v>
      </c>
      <c r="D10" t="s">
        <v>27</v>
      </c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6">
        <v>1682</v>
      </c>
    </row>
    <row r="29" spans="1:7" ht="15.75" x14ac:dyDescent="0.25">
      <c r="A29" s="1"/>
      <c r="C29" s="5"/>
      <c r="D29" s="18" t="s">
        <v>67</v>
      </c>
      <c r="E29" s="16" t="s">
        <v>70</v>
      </c>
      <c r="F29" s="27">
        <f>SUM(DATA!J26)</f>
        <v>45.777777777777779</v>
      </c>
      <c r="G29" t="s">
        <v>90</v>
      </c>
    </row>
    <row r="30" spans="1:7" ht="15.75" x14ac:dyDescent="0.25">
      <c r="A30" s="1"/>
      <c r="C30" s="5"/>
      <c r="E30" s="17" t="s">
        <v>60</v>
      </c>
      <c r="F30" s="27">
        <f>SUM(DATA!J25)</f>
        <v>2.7777777777777777</v>
      </c>
      <c r="G30" t="s">
        <v>91</v>
      </c>
    </row>
    <row r="31" spans="1:7" ht="15.75" x14ac:dyDescent="0.25">
      <c r="A31" s="1"/>
      <c r="C31" s="5"/>
      <c r="E31" s="24" t="s">
        <v>82</v>
      </c>
      <c r="F31" s="30">
        <f>SUM(DATA!J29)</f>
        <v>94.279176201372991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4" sqref="B24"/>
    </sheetView>
  </sheetViews>
  <sheetFormatPr baseColWidth="10" defaultColWidth="0" defaultRowHeight="15" zeroHeight="1" x14ac:dyDescent="0.25"/>
  <cols>
    <col min="1" max="3" width="11.42578125" customWidth="1"/>
    <col min="4" max="4" width="59.42578125" customWidth="1"/>
    <col min="5" max="5" width="13.7109375" customWidth="1"/>
    <col min="6" max="13" width="11.42578125" customWidth="1"/>
    <col min="14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43649</v>
      </c>
      <c r="B2" t="s">
        <v>96</v>
      </c>
      <c r="C2" s="5">
        <v>1</v>
      </c>
      <c r="D2" t="s">
        <v>99</v>
      </c>
    </row>
    <row r="3" spans="1:4" x14ac:dyDescent="0.25">
      <c r="A3" s="1">
        <v>43649</v>
      </c>
      <c r="B3" t="s">
        <v>4</v>
      </c>
      <c r="C3" s="5">
        <v>3</v>
      </c>
      <c r="D3" t="s">
        <v>38</v>
      </c>
    </row>
    <row r="4" spans="1:4" x14ac:dyDescent="0.25">
      <c r="A4" s="1">
        <v>43654</v>
      </c>
      <c r="B4" t="s">
        <v>9</v>
      </c>
      <c r="C4" s="5">
        <v>2</v>
      </c>
      <c r="D4" t="s">
        <v>39</v>
      </c>
    </row>
    <row r="5" spans="1:4" x14ac:dyDescent="0.25">
      <c r="A5" s="1">
        <v>43658</v>
      </c>
      <c r="B5" t="s">
        <v>7</v>
      </c>
      <c r="C5" s="5">
        <v>0.5</v>
      </c>
      <c r="D5" t="s">
        <v>47</v>
      </c>
    </row>
    <row r="6" spans="1:4" x14ac:dyDescent="0.25">
      <c r="A6" s="1">
        <v>43661</v>
      </c>
      <c r="B6" t="s">
        <v>8</v>
      </c>
      <c r="C6" s="5">
        <v>0.5</v>
      </c>
      <c r="D6" t="s">
        <v>48</v>
      </c>
    </row>
    <row r="7" spans="1:4" x14ac:dyDescent="0.25">
      <c r="A7" s="1">
        <v>43663</v>
      </c>
      <c r="B7" t="s">
        <v>10</v>
      </c>
      <c r="C7" s="5">
        <v>0.5</v>
      </c>
      <c r="D7" t="s">
        <v>27</v>
      </c>
    </row>
    <row r="8" spans="1:4" x14ac:dyDescent="0.25">
      <c r="A8" s="1">
        <v>43665</v>
      </c>
      <c r="B8" t="s">
        <v>10</v>
      </c>
      <c r="C8" s="5">
        <v>0.5</v>
      </c>
      <c r="D8" t="s">
        <v>27</v>
      </c>
    </row>
    <row r="9" spans="1:4" x14ac:dyDescent="0.25">
      <c r="A9" s="1">
        <v>43669</v>
      </c>
      <c r="B9" t="s">
        <v>7</v>
      </c>
      <c r="C9" s="5">
        <v>1</v>
      </c>
      <c r="D9" t="s">
        <v>47</v>
      </c>
    </row>
    <row r="10" spans="1:4" x14ac:dyDescent="0.25">
      <c r="A10" s="1">
        <v>43671</v>
      </c>
      <c r="B10" t="s">
        <v>10</v>
      </c>
      <c r="C10" s="5">
        <v>0.5</v>
      </c>
      <c r="D10" t="s">
        <v>27</v>
      </c>
    </row>
    <row r="11" spans="1:4" x14ac:dyDescent="0.25">
      <c r="A11" s="1">
        <v>43671</v>
      </c>
      <c r="B11" t="s">
        <v>11</v>
      </c>
      <c r="C11" s="5">
        <v>2</v>
      </c>
      <c r="D11" t="s">
        <v>51</v>
      </c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6">
        <v>2200</v>
      </c>
    </row>
    <row r="29" spans="1:7" ht="15.75" x14ac:dyDescent="0.25">
      <c r="A29" s="1"/>
      <c r="C29" s="5"/>
      <c r="D29" s="18" t="s">
        <v>67</v>
      </c>
      <c r="E29" s="16" t="s">
        <v>71</v>
      </c>
      <c r="F29" s="27">
        <f>SUM(DATA!K26)</f>
        <v>51.8</v>
      </c>
      <c r="G29" t="s">
        <v>90</v>
      </c>
    </row>
    <row r="30" spans="1:7" ht="15.75" x14ac:dyDescent="0.25">
      <c r="A30" s="1"/>
      <c r="C30" s="5"/>
      <c r="E30" s="17" t="s">
        <v>61</v>
      </c>
      <c r="F30" s="27">
        <f>SUM(DATA!K25)</f>
        <v>1.1499999999999999</v>
      </c>
      <c r="G30" t="s">
        <v>91</v>
      </c>
    </row>
    <row r="31" spans="1:7" ht="15.75" x14ac:dyDescent="0.25">
      <c r="A31" s="1"/>
      <c r="C31" s="5"/>
      <c r="E31" s="24" t="s">
        <v>82</v>
      </c>
      <c r="F31" s="30">
        <f>SUM(DATA!K29)</f>
        <v>97.828139754485363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B2:B21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A3" sqref="A3"/>
    </sheetView>
  </sheetViews>
  <sheetFormatPr baseColWidth="10" defaultColWidth="0" defaultRowHeight="15" zeroHeight="1" x14ac:dyDescent="0.25"/>
  <cols>
    <col min="1" max="3" width="11.42578125" customWidth="1"/>
    <col min="4" max="4" width="65.42578125" customWidth="1"/>
    <col min="5" max="5" width="12.140625" customWidth="1"/>
    <col min="6" max="13" width="11.42578125" customWidth="1"/>
    <col min="14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43678</v>
      </c>
      <c r="B2" t="s">
        <v>94</v>
      </c>
      <c r="C2" s="5">
        <v>2</v>
      </c>
      <c r="D2" t="s">
        <v>98</v>
      </c>
    </row>
    <row r="3" spans="1:4" x14ac:dyDescent="0.25">
      <c r="A3" s="1">
        <v>43678</v>
      </c>
      <c r="B3" t="s">
        <v>9</v>
      </c>
      <c r="C3" s="5">
        <v>6</v>
      </c>
      <c r="D3" t="s">
        <v>30</v>
      </c>
    </row>
    <row r="4" spans="1:4" x14ac:dyDescent="0.25">
      <c r="A4" s="1">
        <v>43690</v>
      </c>
      <c r="B4" t="s">
        <v>4</v>
      </c>
      <c r="C4" s="5">
        <v>4</v>
      </c>
      <c r="D4" t="s">
        <v>37</v>
      </c>
    </row>
    <row r="5" spans="1:4" x14ac:dyDescent="0.25">
      <c r="A5" s="1">
        <v>43693</v>
      </c>
      <c r="B5" t="s">
        <v>4</v>
      </c>
      <c r="C5" s="5">
        <v>3</v>
      </c>
      <c r="D5" t="s">
        <v>34</v>
      </c>
    </row>
    <row r="6" spans="1:4" x14ac:dyDescent="0.25">
      <c r="A6" s="1">
        <v>43698</v>
      </c>
      <c r="B6" t="s">
        <v>9</v>
      </c>
      <c r="C6" s="5">
        <v>1</v>
      </c>
      <c r="D6" t="s">
        <v>39</v>
      </c>
    </row>
    <row r="7" spans="1:4" x14ac:dyDescent="0.25">
      <c r="A7" s="1">
        <v>43700</v>
      </c>
      <c r="B7" t="s">
        <v>6</v>
      </c>
      <c r="C7" s="5">
        <v>1</v>
      </c>
      <c r="D7" t="s">
        <v>40</v>
      </c>
    </row>
    <row r="8" spans="1:4" x14ac:dyDescent="0.25">
      <c r="A8" s="1">
        <v>43700</v>
      </c>
      <c r="B8" t="s">
        <v>10</v>
      </c>
      <c r="C8" s="5">
        <v>2</v>
      </c>
      <c r="D8" t="s">
        <v>27</v>
      </c>
    </row>
    <row r="9" spans="1:4" x14ac:dyDescent="0.25">
      <c r="A9" s="1">
        <v>43705</v>
      </c>
      <c r="B9" t="s">
        <v>96</v>
      </c>
      <c r="C9" s="5">
        <v>3</v>
      </c>
      <c r="D9" t="s">
        <v>49</v>
      </c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9">
        <v>2568</v>
      </c>
    </row>
    <row r="29" spans="1:7" ht="15.75" x14ac:dyDescent="0.25">
      <c r="A29" s="1"/>
      <c r="C29" s="5"/>
      <c r="D29" s="19" t="s">
        <v>67</v>
      </c>
      <c r="E29" s="16" t="s">
        <v>72</v>
      </c>
      <c r="F29" s="28">
        <f>SUM(DATA!L26)</f>
        <v>46</v>
      </c>
      <c r="G29" t="s">
        <v>90</v>
      </c>
    </row>
    <row r="30" spans="1:7" ht="15.75" x14ac:dyDescent="0.25">
      <c r="A30" s="1"/>
      <c r="C30" s="5"/>
      <c r="E30" s="17" t="s">
        <v>62</v>
      </c>
      <c r="F30" s="28">
        <f>SUM(DATA!L25)</f>
        <v>2.75</v>
      </c>
      <c r="G30" t="s">
        <v>91</v>
      </c>
    </row>
    <row r="31" spans="1:7" ht="15.75" x14ac:dyDescent="0.25">
      <c r="A31" s="1"/>
      <c r="C31" s="5"/>
      <c r="E31" s="24" t="s">
        <v>82</v>
      </c>
      <c r="F31" s="31">
        <f>SUM(DATA!L29)</f>
        <v>94.358974358974351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B2:B17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9" sqref="B9"/>
    </sheetView>
  </sheetViews>
  <sheetFormatPr baseColWidth="10" defaultColWidth="0" defaultRowHeight="15" zeroHeight="1" x14ac:dyDescent="0.25"/>
  <cols>
    <col min="1" max="3" width="11.42578125" customWidth="1"/>
    <col min="4" max="4" width="75.28515625" customWidth="1"/>
    <col min="5" max="13" width="11.42578125" customWidth="1"/>
    <col min="14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43712</v>
      </c>
      <c r="B2" t="s">
        <v>6</v>
      </c>
      <c r="C2" s="5">
        <v>2</v>
      </c>
      <c r="D2" t="s">
        <v>35</v>
      </c>
    </row>
    <row r="3" spans="1:4" x14ac:dyDescent="0.25">
      <c r="A3" s="1">
        <v>43714</v>
      </c>
      <c r="B3" t="s">
        <v>5</v>
      </c>
      <c r="C3" s="5">
        <v>5</v>
      </c>
      <c r="D3" t="s">
        <v>36</v>
      </c>
    </row>
    <row r="4" spans="1:4" x14ac:dyDescent="0.25">
      <c r="A4" s="1">
        <v>43725</v>
      </c>
      <c r="B4" t="s">
        <v>9</v>
      </c>
      <c r="C4" s="5">
        <v>1</v>
      </c>
      <c r="D4" t="s">
        <v>39</v>
      </c>
    </row>
    <row r="5" spans="1:4" x14ac:dyDescent="0.25">
      <c r="A5" s="1">
        <v>43731</v>
      </c>
      <c r="B5" t="s">
        <v>10</v>
      </c>
      <c r="C5" s="5">
        <v>1</v>
      </c>
      <c r="D5" t="s">
        <v>50</v>
      </c>
    </row>
    <row r="6" spans="1:4" x14ac:dyDescent="0.25">
      <c r="A6" s="1"/>
      <c r="C6" s="5"/>
    </row>
    <row r="7" spans="1:4" x14ac:dyDescent="0.25">
      <c r="A7" s="1"/>
      <c r="C7" s="5"/>
    </row>
    <row r="8" spans="1:4" x14ac:dyDescent="0.25">
      <c r="A8" s="1"/>
      <c r="C8" s="5"/>
    </row>
    <row r="9" spans="1:4" x14ac:dyDescent="0.25">
      <c r="A9" s="1"/>
      <c r="C9" s="5"/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9">
        <v>2908</v>
      </c>
    </row>
    <row r="29" spans="1:7" ht="15.75" x14ac:dyDescent="0.25">
      <c r="A29" s="1"/>
      <c r="C29" s="5"/>
      <c r="D29" s="18" t="s">
        <v>67</v>
      </c>
      <c r="E29" s="15" t="s">
        <v>73</v>
      </c>
      <c r="F29" s="28">
        <f>SUM(DATA!M26)</f>
        <v>85</v>
      </c>
      <c r="G29" t="s">
        <v>90</v>
      </c>
    </row>
    <row r="30" spans="1:7" ht="15.75" x14ac:dyDescent="0.25">
      <c r="A30" s="1"/>
      <c r="C30" s="5"/>
      <c r="E30" s="14" t="s">
        <v>65</v>
      </c>
      <c r="F30" s="28">
        <f>SUM(DATA!M25)</f>
        <v>2.25</v>
      </c>
      <c r="G30" t="s">
        <v>91</v>
      </c>
    </row>
    <row r="31" spans="1:7" ht="15.75" x14ac:dyDescent="0.25">
      <c r="A31" s="1"/>
      <c r="C31" s="5"/>
      <c r="E31" s="24" t="s">
        <v>82</v>
      </c>
      <c r="F31" s="31">
        <f>SUM(DATA!M29)</f>
        <v>97.421203438395423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B2:B20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17" sqref="B2:B17"/>
    </sheetView>
  </sheetViews>
  <sheetFormatPr baseColWidth="10" defaultColWidth="0" defaultRowHeight="15" zeroHeight="1" x14ac:dyDescent="0.25"/>
  <cols>
    <col min="1" max="3" width="11.42578125" customWidth="1"/>
    <col min="4" max="4" width="67.42578125" customWidth="1"/>
    <col min="5" max="12" width="11.42578125" customWidth="1"/>
    <col min="13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>
        <v>43597</v>
      </c>
      <c r="C2" s="5">
        <v>2</v>
      </c>
    </row>
    <row r="3" spans="1:4" x14ac:dyDescent="0.25">
      <c r="A3" s="1">
        <v>43598</v>
      </c>
      <c r="C3" s="5">
        <v>8</v>
      </c>
    </row>
    <row r="4" spans="1:4" x14ac:dyDescent="0.25">
      <c r="A4" s="1">
        <v>43603</v>
      </c>
      <c r="C4" s="5">
        <v>3</v>
      </c>
    </row>
    <row r="5" spans="1:4" x14ac:dyDescent="0.25">
      <c r="A5" s="1">
        <v>43604</v>
      </c>
      <c r="C5" s="5">
        <v>5</v>
      </c>
    </row>
    <row r="6" spans="1:4" x14ac:dyDescent="0.25">
      <c r="A6" s="1"/>
      <c r="C6" s="5">
        <v>4</v>
      </c>
    </row>
    <row r="7" spans="1:4" x14ac:dyDescent="0.25">
      <c r="A7" s="1"/>
      <c r="C7" s="5">
        <v>4</v>
      </c>
    </row>
    <row r="8" spans="1:4" x14ac:dyDescent="0.25">
      <c r="A8" s="1"/>
      <c r="C8" s="5"/>
    </row>
    <row r="9" spans="1:4" x14ac:dyDescent="0.25">
      <c r="A9" s="1"/>
      <c r="C9" s="5"/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9">
        <v>3300</v>
      </c>
    </row>
    <row r="29" spans="1:7" ht="15.75" x14ac:dyDescent="0.25">
      <c r="A29" s="1"/>
      <c r="C29" s="5"/>
      <c r="D29" s="18" t="s">
        <v>67</v>
      </c>
      <c r="E29" s="16" t="s">
        <v>74</v>
      </c>
      <c r="F29" s="28" t="e">
        <f>SUM(DATA!N26)</f>
        <v>#DIV/0!</v>
      </c>
      <c r="G29" t="s">
        <v>90</v>
      </c>
    </row>
    <row r="30" spans="1:7" ht="15.75" x14ac:dyDescent="0.25">
      <c r="A30" s="1"/>
      <c r="C30" s="5"/>
      <c r="E30" s="17" t="s">
        <v>64</v>
      </c>
      <c r="F30" s="28" t="e">
        <f>SUM(DATA!N25)</f>
        <v>#DIV/0!</v>
      </c>
      <c r="G30" t="s">
        <v>91</v>
      </c>
    </row>
    <row r="31" spans="1:7" ht="15.75" x14ac:dyDescent="0.25">
      <c r="A31" s="1"/>
      <c r="C31" s="5"/>
      <c r="E31" s="24" t="s">
        <v>82</v>
      </c>
      <c r="F31" s="31" t="e">
        <f>SUM(DATA!N29)</f>
        <v>#DIV/0!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B2:B17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13" sqref="B2:B13"/>
    </sheetView>
  </sheetViews>
  <sheetFormatPr baseColWidth="10" defaultColWidth="0" defaultRowHeight="15" zeroHeight="1" x14ac:dyDescent="0.25"/>
  <cols>
    <col min="1" max="3" width="11.42578125" customWidth="1"/>
    <col min="4" max="4" width="78.28515625" customWidth="1"/>
    <col min="5" max="16" width="11.42578125" customWidth="1"/>
    <col min="17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/>
      <c r="C2" s="5"/>
    </row>
    <row r="3" spans="1:4" x14ac:dyDescent="0.25">
      <c r="A3" s="1"/>
      <c r="C3" s="5"/>
    </row>
    <row r="4" spans="1:4" x14ac:dyDescent="0.25">
      <c r="A4" s="1"/>
      <c r="C4" s="5"/>
    </row>
    <row r="5" spans="1:4" x14ac:dyDescent="0.25">
      <c r="A5" s="1"/>
      <c r="C5" s="5"/>
    </row>
    <row r="6" spans="1:4" x14ac:dyDescent="0.25">
      <c r="A6" s="1"/>
      <c r="C6" s="5"/>
    </row>
    <row r="7" spans="1:4" x14ac:dyDescent="0.25">
      <c r="A7" s="1"/>
      <c r="C7" s="5"/>
    </row>
    <row r="8" spans="1:4" x14ac:dyDescent="0.25">
      <c r="A8" s="1"/>
      <c r="C8" s="5"/>
    </row>
    <row r="9" spans="1:4" x14ac:dyDescent="0.25">
      <c r="A9" s="1"/>
      <c r="C9" s="5"/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6">
        <v>1700</v>
      </c>
    </row>
    <row r="29" spans="1:7" ht="15.75" x14ac:dyDescent="0.25">
      <c r="A29" s="1"/>
      <c r="C29" s="5"/>
      <c r="D29" s="18" t="s">
        <v>67</v>
      </c>
      <c r="E29" s="16" t="s">
        <v>75</v>
      </c>
      <c r="F29" s="27" t="e">
        <f>SUM(DATA!O26)</f>
        <v>#DIV/0!</v>
      </c>
      <c r="G29" t="s">
        <v>90</v>
      </c>
    </row>
    <row r="30" spans="1:7" ht="15.75" x14ac:dyDescent="0.25">
      <c r="A30" s="1"/>
      <c r="C30" s="5"/>
      <c r="E30" s="17" t="s">
        <v>63</v>
      </c>
      <c r="F30" s="27" t="e">
        <f>SUM(DATA!O25)</f>
        <v>#DIV/0!</v>
      </c>
      <c r="G30" t="s">
        <v>91</v>
      </c>
    </row>
    <row r="31" spans="1:7" ht="15.75" x14ac:dyDescent="0.25">
      <c r="A31" s="1"/>
      <c r="C31" s="5"/>
      <c r="E31" s="24" t="s">
        <v>82</v>
      </c>
      <c r="F31" s="30" t="e">
        <f>SUM(DATA!O29)</f>
        <v>#DIV/0!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3" sqref="B3"/>
    </sheetView>
  </sheetViews>
  <sheetFormatPr baseColWidth="10" defaultColWidth="0" defaultRowHeight="15" zeroHeight="1" x14ac:dyDescent="0.25"/>
  <cols>
    <col min="1" max="3" width="11.42578125" customWidth="1"/>
    <col min="4" max="4" width="70.7109375" customWidth="1"/>
    <col min="5" max="11" width="11.42578125" customWidth="1"/>
    <col min="12" max="16384" width="11.42578125" hidden="1"/>
  </cols>
  <sheetData>
    <row r="1" spans="1:4" ht="45" x14ac:dyDescent="0.25">
      <c r="A1" s="2" t="s">
        <v>0</v>
      </c>
      <c r="B1" s="3" t="s">
        <v>1</v>
      </c>
      <c r="C1" s="4" t="s">
        <v>21</v>
      </c>
      <c r="D1" s="3" t="s">
        <v>2</v>
      </c>
    </row>
    <row r="2" spans="1:4" x14ac:dyDescent="0.25">
      <c r="A2" s="1"/>
      <c r="C2" s="5"/>
    </row>
    <row r="3" spans="1:4" x14ac:dyDescent="0.25">
      <c r="A3" s="1"/>
      <c r="C3" s="5"/>
    </row>
    <row r="4" spans="1:4" x14ac:dyDescent="0.25">
      <c r="A4" s="1"/>
      <c r="C4" s="5"/>
    </row>
    <row r="5" spans="1:4" x14ac:dyDescent="0.25">
      <c r="A5" s="1"/>
      <c r="C5" s="5"/>
    </row>
    <row r="6" spans="1:4" x14ac:dyDescent="0.25">
      <c r="A6" s="1"/>
      <c r="C6" s="5"/>
    </row>
    <row r="7" spans="1:4" x14ac:dyDescent="0.25">
      <c r="A7" s="1"/>
      <c r="C7" s="5"/>
    </row>
    <row r="8" spans="1:4" x14ac:dyDescent="0.25">
      <c r="A8" s="1"/>
      <c r="C8" s="5"/>
    </row>
    <row r="9" spans="1:4" x14ac:dyDescent="0.25">
      <c r="A9" s="1"/>
      <c r="C9" s="5"/>
    </row>
    <row r="10" spans="1:4" x14ac:dyDescent="0.25">
      <c r="A10" s="1"/>
      <c r="C10" s="5"/>
    </row>
    <row r="11" spans="1:4" x14ac:dyDescent="0.25">
      <c r="A11" s="1"/>
      <c r="C11" s="5"/>
    </row>
    <row r="12" spans="1:4" x14ac:dyDescent="0.25">
      <c r="A12" s="1"/>
      <c r="C12" s="5"/>
    </row>
    <row r="13" spans="1:4" x14ac:dyDescent="0.25">
      <c r="A13" s="1"/>
      <c r="C13" s="5"/>
    </row>
    <row r="14" spans="1:4" x14ac:dyDescent="0.25">
      <c r="A14" s="1"/>
      <c r="C14" s="5"/>
    </row>
    <row r="15" spans="1:4" x14ac:dyDescent="0.25">
      <c r="A15" s="1"/>
      <c r="C15" s="5"/>
    </row>
    <row r="16" spans="1:4" x14ac:dyDescent="0.25">
      <c r="A16" s="1"/>
      <c r="C16" s="5"/>
    </row>
    <row r="17" spans="1:7" x14ac:dyDescent="0.25">
      <c r="A17" s="1"/>
      <c r="C17" s="5"/>
    </row>
    <row r="18" spans="1:7" x14ac:dyDescent="0.25">
      <c r="A18" s="1"/>
      <c r="C18" s="5"/>
    </row>
    <row r="19" spans="1:7" x14ac:dyDescent="0.25">
      <c r="A19" s="1"/>
      <c r="C19" s="5"/>
    </row>
    <row r="20" spans="1:7" x14ac:dyDescent="0.25">
      <c r="A20" s="1"/>
      <c r="C20" s="5"/>
    </row>
    <row r="21" spans="1:7" x14ac:dyDescent="0.25">
      <c r="A21" s="1"/>
      <c r="C21" s="5"/>
    </row>
    <row r="22" spans="1:7" x14ac:dyDescent="0.25">
      <c r="A22" s="1"/>
      <c r="C22" s="5"/>
    </row>
    <row r="23" spans="1:7" x14ac:dyDescent="0.25">
      <c r="A23" s="1"/>
      <c r="C23" s="5"/>
    </row>
    <row r="24" spans="1:7" x14ac:dyDescent="0.25">
      <c r="A24" s="1"/>
      <c r="C24" s="5"/>
    </row>
    <row r="25" spans="1:7" x14ac:dyDescent="0.25">
      <c r="A25" s="1"/>
      <c r="C25" s="5"/>
    </row>
    <row r="26" spans="1:7" x14ac:dyDescent="0.25">
      <c r="A26" s="1"/>
      <c r="C26" s="5"/>
    </row>
    <row r="27" spans="1:7" x14ac:dyDescent="0.25">
      <c r="A27" s="1"/>
      <c r="C27" s="5"/>
    </row>
    <row r="28" spans="1:7" ht="15.75" x14ac:dyDescent="0.25">
      <c r="A28" s="1"/>
      <c r="C28" s="5"/>
      <c r="E28" s="24" t="s">
        <v>81</v>
      </c>
      <c r="F28" s="26">
        <v>1800</v>
      </c>
    </row>
    <row r="29" spans="1:7" ht="15.75" x14ac:dyDescent="0.25">
      <c r="A29" s="1"/>
      <c r="C29" s="5"/>
      <c r="D29" s="18" t="s">
        <v>67</v>
      </c>
      <c r="E29" s="16" t="s">
        <v>76</v>
      </c>
      <c r="F29" s="27" t="e">
        <f>SUM(DATA!P26)</f>
        <v>#DIV/0!</v>
      </c>
      <c r="G29" t="s">
        <v>90</v>
      </c>
    </row>
    <row r="30" spans="1:7" ht="15.75" x14ac:dyDescent="0.25">
      <c r="A30" s="1"/>
      <c r="C30" s="5"/>
      <c r="E30" s="17" t="s">
        <v>66</v>
      </c>
      <c r="F30" s="27" t="e">
        <f>SUM(DATA!P25)</f>
        <v>#DIV/0!</v>
      </c>
      <c r="G30" t="s">
        <v>91</v>
      </c>
    </row>
    <row r="31" spans="1:7" ht="15.75" x14ac:dyDescent="0.25">
      <c r="A31" s="1"/>
      <c r="C31" s="5"/>
      <c r="E31" s="24" t="s">
        <v>82</v>
      </c>
      <c r="F31" s="30" t="e">
        <f>SUM(DATA!P29)</f>
        <v>#DIV/0!</v>
      </c>
      <c r="G31" t="s">
        <v>92</v>
      </c>
    </row>
    <row r="32" spans="1:7" x14ac:dyDescent="0.25">
      <c r="A32" s="1"/>
      <c r="C32" s="5"/>
    </row>
    <row r="33" spans="1:3" hidden="1" x14ac:dyDescent="0.25">
      <c r="A33" s="1"/>
      <c r="C33" s="5"/>
    </row>
    <row r="34" spans="1:3" hidden="1" x14ac:dyDescent="0.25">
      <c r="A34" s="1"/>
      <c r="C34" s="5"/>
    </row>
    <row r="35" spans="1:3" hidden="1" x14ac:dyDescent="0.25">
      <c r="A35" s="1"/>
      <c r="C35" s="5"/>
    </row>
    <row r="36" spans="1:3" hidden="1" x14ac:dyDescent="0.25">
      <c r="A36" s="1"/>
      <c r="C36" s="5"/>
    </row>
    <row r="37" spans="1:3" hidden="1" x14ac:dyDescent="0.25">
      <c r="A37" s="1"/>
      <c r="C37" s="5"/>
    </row>
    <row r="38" spans="1:3" hidden="1" x14ac:dyDescent="0.25">
      <c r="A38" s="1"/>
      <c r="C38" s="5"/>
    </row>
    <row r="39" spans="1:3" hidden="1" x14ac:dyDescent="0.25">
      <c r="A39" s="1"/>
      <c r="C39" s="5"/>
    </row>
    <row r="40" spans="1:3" hidden="1" x14ac:dyDescent="0.25">
      <c r="A40" s="1"/>
      <c r="C40" s="5"/>
    </row>
    <row r="41" spans="1:3" hidden="1" x14ac:dyDescent="0.25">
      <c r="A41" s="1"/>
      <c r="C41" s="5"/>
    </row>
    <row r="42" spans="1:3" hidden="1" x14ac:dyDescent="0.25">
      <c r="A42" s="1"/>
      <c r="C42" s="5"/>
    </row>
    <row r="43" spans="1:3" hidden="1" x14ac:dyDescent="0.25">
      <c r="A43" s="1"/>
      <c r="C43" s="5"/>
    </row>
    <row r="44" spans="1:3" hidden="1" x14ac:dyDescent="0.25">
      <c r="A44" s="1"/>
      <c r="C44" s="5"/>
    </row>
    <row r="45" spans="1:3" hidden="1" x14ac:dyDescent="0.25">
      <c r="A45" s="1"/>
      <c r="C45" s="5"/>
    </row>
    <row r="46" spans="1:3" hidden="1" x14ac:dyDescent="0.25">
      <c r="A46" s="1"/>
      <c r="C46" s="5"/>
    </row>
    <row r="47" spans="1:3" hidden="1" x14ac:dyDescent="0.25">
      <c r="A47" s="1"/>
      <c r="C47" s="5"/>
    </row>
    <row r="48" spans="1:3" hidden="1" x14ac:dyDescent="0.25">
      <c r="A48" s="1"/>
      <c r="C48" s="5"/>
    </row>
    <row r="49" spans="1:3" hidden="1" x14ac:dyDescent="0.25">
      <c r="A49" s="1"/>
      <c r="C49" s="5"/>
    </row>
    <row r="50" spans="1:3" hidden="1" x14ac:dyDescent="0.25">
      <c r="A50" s="1"/>
      <c r="C50" s="5"/>
    </row>
    <row r="51" spans="1:3" hidden="1" x14ac:dyDescent="0.25">
      <c r="A51" s="1"/>
      <c r="C51" s="5"/>
    </row>
    <row r="52" spans="1:3" hidden="1" x14ac:dyDescent="0.25">
      <c r="A52" s="1"/>
      <c r="C52" s="5"/>
    </row>
    <row r="53" spans="1:3" hidden="1" x14ac:dyDescent="0.25">
      <c r="A53" s="1"/>
      <c r="C53" s="5"/>
    </row>
    <row r="54" spans="1:3" hidden="1" x14ac:dyDescent="0.25">
      <c r="A54" s="1"/>
      <c r="C54" s="5"/>
    </row>
    <row r="55" spans="1:3" hidden="1" x14ac:dyDescent="0.25">
      <c r="A55" s="1"/>
      <c r="C55" s="5"/>
    </row>
    <row r="56" spans="1:3" hidden="1" x14ac:dyDescent="0.25">
      <c r="A56" s="1"/>
      <c r="C56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DATA!$A$3:$A$11</xm:f>
          </x14:formula1>
          <xm:sqref>B1</xm:sqref>
        </x14:dataValidation>
        <x14:dataValidation type="list" allowBlank="1" showInputMessage="1" showErrorMessage="1">
          <x14:formula1>
            <xm:f>DATA!$A$3:$A$23</xm:f>
          </x14:formula1>
          <xm:sqref>B2:B20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3"/>
  <sheetViews>
    <sheetView workbookViewId="0">
      <selection activeCell="H40" sqref="H40"/>
    </sheetView>
  </sheetViews>
  <sheetFormatPr baseColWidth="10" defaultRowHeight="15" x14ac:dyDescent="0.25"/>
  <cols>
    <col min="2" max="2" width="11.42578125" customWidth="1"/>
  </cols>
  <sheetData>
    <row r="3" spans="1:2" x14ac:dyDescent="0.25">
      <c r="A3" t="s">
        <v>52</v>
      </c>
      <c r="B3" s="6" t="s">
        <v>53</v>
      </c>
    </row>
    <row r="5" spans="1:2" x14ac:dyDescent="0.25">
      <c r="A5" t="s">
        <v>56</v>
      </c>
      <c r="B5" s="7" t="s">
        <v>55</v>
      </c>
    </row>
    <row r="9" spans="1:2" x14ac:dyDescent="0.25">
      <c r="B9" t="s">
        <v>54</v>
      </c>
    </row>
    <row r="13" spans="1:2" x14ac:dyDescent="0.25">
      <c r="A13" t="s">
        <v>57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workbookViewId="0">
      <selection activeCell="G36" sqref="A36:XFD1048576"/>
    </sheetView>
  </sheetViews>
  <sheetFormatPr baseColWidth="10" defaultColWidth="0" defaultRowHeight="15" zeroHeight="1" x14ac:dyDescent="0.25"/>
  <cols>
    <col min="1" max="1" width="15.42578125" customWidth="1"/>
    <col min="2" max="4" width="11.42578125" customWidth="1"/>
    <col min="5" max="5" width="12.42578125" customWidth="1"/>
    <col min="6" max="14" width="11.42578125" customWidth="1"/>
    <col min="15" max="15" width="11.140625" customWidth="1"/>
    <col min="16" max="17" width="11.42578125" customWidth="1"/>
    <col min="18" max="16384" width="11.42578125" hidden="1"/>
  </cols>
  <sheetData>
    <row r="1" spans="1:17" x14ac:dyDescent="0.25">
      <c r="A1" t="s">
        <v>1</v>
      </c>
      <c r="E1" t="s">
        <v>19</v>
      </c>
      <c r="F1" t="s">
        <v>20</v>
      </c>
      <c r="G1" t="s">
        <v>78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22</v>
      </c>
      <c r="P1" t="s">
        <v>23</v>
      </c>
      <c r="Q1" t="s">
        <v>24</v>
      </c>
    </row>
    <row r="2" spans="1:17" x14ac:dyDescent="0.25"/>
    <row r="3" spans="1:17" x14ac:dyDescent="0.25">
      <c r="A3" t="s">
        <v>3</v>
      </c>
      <c r="E3" s="8">
        <f>SUMIFS(JANV!C:C,JANV!B:B,A3)</f>
        <v>0</v>
      </c>
      <c r="F3" s="8">
        <f>SUMIFS(FEV!C:C,FEV!B:B,A3)</f>
        <v>0</v>
      </c>
      <c r="G3" s="9">
        <f>SUMIFS(MARS!C:C,MARS!B:B,A3)</f>
        <v>0</v>
      </c>
      <c r="H3" s="9">
        <f>SUMIFS(AVRIL!C:C,AVRIL!B:B,A3)</f>
        <v>0</v>
      </c>
      <c r="I3" s="9">
        <f>SUMIFS(MAI!C:C,MAI!B:B,A3)</f>
        <v>0</v>
      </c>
      <c r="J3" s="9">
        <f>SUMIFS(JUIN!C:C,JUIN!B:B,A3)</f>
        <v>0</v>
      </c>
      <c r="K3" s="9">
        <f>SUMIFS(JUILLET!C:C,JUILLET!B:B,A3)</f>
        <v>0</v>
      </c>
      <c r="L3" s="9">
        <f>SUMIFS(AOUT!C:C,AOUT!B:B,A3)</f>
        <v>0</v>
      </c>
      <c r="M3" s="9">
        <f>SUMIFS(SEPT!C:C,SEPT!B:B,A3)</f>
        <v>0</v>
      </c>
      <c r="N3" s="9">
        <f>SUMIFS(OCT!C:C,OCT!B:B,A3)</f>
        <v>0</v>
      </c>
      <c r="O3" s="9">
        <f>SUMIFS(NOV!C:C,NOV!B:B,A3)</f>
        <v>0</v>
      </c>
      <c r="P3" s="9">
        <f>SUMIFS(DEC!C:C,DEC!B:B,A3)</f>
        <v>0</v>
      </c>
      <c r="Q3" s="10">
        <f>SUM(E3:P3)</f>
        <v>0</v>
      </c>
    </row>
    <row r="4" spans="1:17" x14ac:dyDescent="0.25">
      <c r="A4" t="s">
        <v>4</v>
      </c>
      <c r="E4" s="8">
        <f>SUMIFS(JANV!C:C,JANV!B:B,A4)</f>
        <v>500</v>
      </c>
      <c r="F4" s="8">
        <f>SUMIFS(FEV!C:C,FEV!B:B,A4)</f>
        <v>700</v>
      </c>
      <c r="G4" s="9">
        <f>SUMIFS(MARS!C:C,MARS!B:B,A4)</f>
        <v>0</v>
      </c>
      <c r="H4" s="9">
        <f>SUMIFS(AVRIL!C:C,AVRIL!B:B,A4)</f>
        <v>0</v>
      </c>
      <c r="I4" s="9">
        <f>SUMIFS(MAI!C:C,MAI!B:B,A4)</f>
        <v>0</v>
      </c>
      <c r="J4" s="9">
        <f>SUMIFS(JUIN!C:C,JUIN!B:B,A4)</f>
        <v>0</v>
      </c>
      <c r="K4" s="9">
        <f>SUMIFS(JUILLET!C:C,JUILLET!B:B,A4)</f>
        <v>3</v>
      </c>
      <c r="L4" s="9">
        <f>SUMIFS(AOUT!C:C,AOUT!B:B,A4)</f>
        <v>7</v>
      </c>
      <c r="M4" s="9">
        <f>SUMIFS(SEPT!C:C,SEPT!B:B,A4)</f>
        <v>0</v>
      </c>
      <c r="N4" s="9">
        <f>SUMIFS(OCT!C:C,OCT!B:B,A4)</f>
        <v>0</v>
      </c>
      <c r="O4" s="9">
        <f>SUMIFS(NOV!C:C,NOV!B:B,A4)</f>
        <v>0</v>
      </c>
      <c r="P4" s="9">
        <f>SUMIFS(DEC!C:C,DEC!B:B,A4)</f>
        <v>0</v>
      </c>
      <c r="Q4" s="10">
        <f t="shared" ref="Q4:Q23" si="0">SUM(E4:P4)</f>
        <v>1210</v>
      </c>
    </row>
    <row r="5" spans="1:17" x14ac:dyDescent="0.25">
      <c r="A5" t="s">
        <v>5</v>
      </c>
      <c r="E5" s="8">
        <f>SUMIFS(JANV!C:C,JANV!B:B,A5)</f>
        <v>50</v>
      </c>
      <c r="F5" s="8">
        <f>SUMIFS(FEV!C:C,FEV!B:B,A5)</f>
        <v>20</v>
      </c>
      <c r="G5" s="9">
        <f>SUMIFS(MARS!C:C,MARS!B:B,A5)</f>
        <v>700</v>
      </c>
      <c r="H5" s="9">
        <f>SUMIFS(AVRIL!C:C,AVRIL!B:B,A5)</f>
        <v>8</v>
      </c>
      <c r="I5" s="9">
        <f>SUMIFS(MAI!C:C,MAI!B:B,A5)</f>
        <v>0</v>
      </c>
      <c r="J5" s="9">
        <f>SUMIFS(JUIN!C:C,JUIN!B:B,A5)</f>
        <v>4</v>
      </c>
      <c r="K5" s="9">
        <f>SUMIFS(JUILLET!C:C,JUILLET!B:B,A5)</f>
        <v>0</v>
      </c>
      <c r="L5" s="9">
        <f>SUMIFS(AOUT!C:C,AOUT!B:B,A5)</f>
        <v>0</v>
      </c>
      <c r="M5" s="9">
        <f>SUMIFS(SEPT!C:C,SEPT!B:B,A5)</f>
        <v>5</v>
      </c>
      <c r="N5" s="9">
        <f>SUMIFS(OCT!C:C,OCT!B:B,A5)</f>
        <v>0</v>
      </c>
      <c r="O5" s="9">
        <f>SUMIFS(NOV!C:C,NOV!B:B,A5)</f>
        <v>0</v>
      </c>
      <c r="P5" s="9">
        <f>SUMIFS(DEC!C:C,DEC!B:B,A5)</f>
        <v>0</v>
      </c>
      <c r="Q5" s="10">
        <f t="shared" si="0"/>
        <v>787</v>
      </c>
    </row>
    <row r="6" spans="1:17" x14ac:dyDescent="0.25">
      <c r="A6" t="s">
        <v>6</v>
      </c>
      <c r="E6" s="8">
        <f>SUMIFS(JANV!C:C,JANV!B:B,A6)</f>
        <v>0</v>
      </c>
      <c r="F6" s="8">
        <f>SUMIFS(FEV!C:C,FEV!B:B,A6)</f>
        <v>0</v>
      </c>
      <c r="G6" s="9">
        <f>SUMIFS(MARS!C:C,MARS!B:B,A6)</f>
        <v>700</v>
      </c>
      <c r="H6" s="9">
        <f>SUMIFS(AVRIL!C:C,AVRIL!B:B,A6)</f>
        <v>5</v>
      </c>
      <c r="I6" s="9">
        <f>SUMIFS(MAI!C:C,MAI!B:B,A6)</f>
        <v>3</v>
      </c>
      <c r="J6" s="9">
        <f>SUMIFS(JUIN!C:C,JUIN!B:B,A6)</f>
        <v>2</v>
      </c>
      <c r="K6" s="9">
        <f>SUMIFS(JUILLET!C:C,JUILLET!B:B,A6)</f>
        <v>0</v>
      </c>
      <c r="L6" s="9">
        <f>SUMIFS(AOUT!C:C,AOUT!B:B,A6)</f>
        <v>1</v>
      </c>
      <c r="M6" s="9">
        <f>SUMIFS(SEPT!C:C,SEPT!B:B,A6)</f>
        <v>2</v>
      </c>
      <c r="N6" s="9">
        <f>SUMIFS(OCT!C:C,OCT!B:B,A6)</f>
        <v>0</v>
      </c>
      <c r="O6" s="9">
        <f>SUMIFS(NOV!C:C,NOV!B:B,A6)</f>
        <v>0</v>
      </c>
      <c r="P6" s="9">
        <f>SUMIFS(DEC!C:C,DEC!B:B,A6)</f>
        <v>0</v>
      </c>
      <c r="Q6" s="10">
        <f t="shared" si="0"/>
        <v>713</v>
      </c>
    </row>
    <row r="7" spans="1:17" x14ac:dyDescent="0.25">
      <c r="A7" t="s">
        <v>7</v>
      </c>
      <c r="E7" s="8">
        <f>SUMIFS(JANV!C:C,JANV!B:B,A7)</f>
        <v>0</v>
      </c>
      <c r="F7" s="8">
        <f>SUMIFS(FEV!C:C,FEV!B:B,A7)</f>
        <v>0</v>
      </c>
      <c r="G7" s="9">
        <f>SUMIFS(MARS!C:C,MARS!B:B,A7)</f>
        <v>0</v>
      </c>
      <c r="H7" s="9">
        <f>SUMIFS(AVRIL!C:C,AVRIL!B:B,A7)</f>
        <v>4.5</v>
      </c>
      <c r="I7" s="9">
        <f>SUMIFS(MAI!C:C,MAI!B:B,A7)</f>
        <v>4</v>
      </c>
      <c r="J7" s="9">
        <f>SUMIFS(JUIN!C:C,JUIN!B:B,A7)</f>
        <v>11</v>
      </c>
      <c r="K7" s="9">
        <f>SUMIFS(JUILLET!C:C,JUILLET!B:B,A7)</f>
        <v>1.5</v>
      </c>
      <c r="L7" s="9">
        <f>SUMIFS(AOUT!C:C,AOUT!B:B,A7)</f>
        <v>0</v>
      </c>
      <c r="M7" s="9">
        <f>SUMIFS(SEPT!C:C,SEPT!B:B,A7)</f>
        <v>0</v>
      </c>
      <c r="N7" s="9">
        <f>SUMIFS(OCT!C:C,OCT!B:B,A7)</f>
        <v>0</v>
      </c>
      <c r="O7" s="9">
        <f>SUMIFS(NOV!C:C,NOV!B:B,A7)</f>
        <v>0</v>
      </c>
      <c r="P7" s="9">
        <f>SUMIFS(DEC!C:C,DEC!B:B,A7)</f>
        <v>0</v>
      </c>
      <c r="Q7" s="10">
        <f t="shared" si="0"/>
        <v>21</v>
      </c>
    </row>
    <row r="8" spans="1:17" x14ac:dyDescent="0.25">
      <c r="A8" t="s">
        <v>8</v>
      </c>
      <c r="E8" s="8">
        <f>SUMIFS(JANV!C:C,JANV!B:B,A8)</f>
        <v>0</v>
      </c>
      <c r="F8" s="8">
        <f>SUMIFS(FEV!C:C,FEV!B:B,A8)</f>
        <v>0</v>
      </c>
      <c r="G8" s="9">
        <f>SUMIFS(MARS!C:C,MARS!B:B,A8)</f>
        <v>0</v>
      </c>
      <c r="H8" s="9">
        <f>SUMIFS(AVRIL!C:C,AVRIL!B:B,A8)</f>
        <v>0</v>
      </c>
      <c r="I8" s="9">
        <f>SUMIFS(MAI!C:C,MAI!B:B,A8)</f>
        <v>0</v>
      </c>
      <c r="J8" s="9">
        <f>SUMIFS(JUIN!C:C,JUIN!B:B,A8)</f>
        <v>0</v>
      </c>
      <c r="K8" s="9">
        <f>SUMIFS(JUILLET!C:C,JUILLET!B:B,A8)</f>
        <v>0.5</v>
      </c>
      <c r="L8" s="9">
        <f>SUMIFS(AOUT!C:C,AOUT!B:B,A8)</f>
        <v>0</v>
      </c>
      <c r="M8" s="9">
        <f>SUMIFS(SEPT!C:C,SEPT!B:B,A8)</f>
        <v>0</v>
      </c>
      <c r="N8" s="9">
        <f>SUMIFS(OCT!C:C,OCT!B:B,A8)</f>
        <v>0</v>
      </c>
      <c r="O8" s="9">
        <f>SUMIFS(NOV!C:C,NOV!B:B,A8)</f>
        <v>0</v>
      </c>
      <c r="P8" s="9">
        <f>SUMIFS(DEC!C:C,DEC!B:B,A8)</f>
        <v>0</v>
      </c>
      <c r="Q8" s="10">
        <f t="shared" si="0"/>
        <v>0.5</v>
      </c>
    </row>
    <row r="9" spans="1:17" x14ac:dyDescent="0.25">
      <c r="A9" t="s">
        <v>9</v>
      </c>
      <c r="E9" s="8">
        <f>SUMIFS(JANV!C:C,JANV!B:B,A9)</f>
        <v>0</v>
      </c>
      <c r="F9" s="8">
        <f>SUMIFS(FEV!C:C,FEV!B:B,A9)</f>
        <v>0</v>
      </c>
      <c r="G9" s="9">
        <f>SUMIFS(MARS!C:C,MARS!B:B,A9)</f>
        <v>0</v>
      </c>
      <c r="H9" s="9">
        <f>SUMIFS(AVRIL!C:C,AVRIL!B:B,A9)</f>
        <v>2</v>
      </c>
      <c r="I9" s="9">
        <f>SUMIFS(MAI!C:C,MAI!B:B,A9)</f>
        <v>0</v>
      </c>
      <c r="J9" s="9">
        <f>SUMIFS(JUIN!C:C,JUIN!B:B,A9)</f>
        <v>1</v>
      </c>
      <c r="K9" s="9">
        <f>SUMIFS(JUILLET!C:C,JUILLET!B:B,A9)</f>
        <v>2</v>
      </c>
      <c r="L9" s="9">
        <f>SUMIFS(AOUT!C:C,AOUT!B:B,A9)</f>
        <v>7</v>
      </c>
      <c r="M9" s="9">
        <f>SUMIFS(SEPT!C:C,SEPT!B:B,A9)</f>
        <v>1</v>
      </c>
      <c r="N9" s="9">
        <f>SUMIFS(OCT!C:C,OCT!B:B,A9)</f>
        <v>0</v>
      </c>
      <c r="O9" s="9">
        <f>SUMIFS(NOV!C:C,NOV!B:B,A9)</f>
        <v>0</v>
      </c>
      <c r="P9" s="9">
        <f>SUMIFS(DEC!C:C,DEC!B:B,A9)</f>
        <v>0</v>
      </c>
      <c r="Q9" s="10">
        <f t="shared" si="0"/>
        <v>13</v>
      </c>
    </row>
    <row r="10" spans="1:17" x14ac:dyDescent="0.25">
      <c r="A10" t="s">
        <v>10</v>
      </c>
      <c r="E10" s="8">
        <f>SUMIFS(JANV!C:C,JANV!B:B,A10)</f>
        <v>0</v>
      </c>
      <c r="F10" s="8">
        <f>SUMIFS(FEV!C:C,FEV!B:B,A10)</f>
        <v>0</v>
      </c>
      <c r="G10" s="9">
        <f>SUMIFS(MARS!C:C,MARS!B:B,A10)</f>
        <v>0</v>
      </c>
      <c r="H10" s="9">
        <f>SUMIFS(AVRIL!C:C,AVRIL!B:B,A10)</f>
        <v>11.3</v>
      </c>
      <c r="I10" s="9">
        <f>SUMIFS(MAI!C:C,MAI!B:B,A10)</f>
        <v>6</v>
      </c>
      <c r="J10" s="9">
        <f>SUMIFS(JUIN!C:C,JUIN!B:B,A10)</f>
        <v>2</v>
      </c>
      <c r="K10" s="9">
        <f>SUMIFS(JUILLET!C:C,JUILLET!B:B,A10)</f>
        <v>1.5</v>
      </c>
      <c r="L10" s="9">
        <f>SUMIFS(AOUT!C:C,AOUT!B:B,A10)</f>
        <v>2</v>
      </c>
      <c r="M10" s="9">
        <f>SUMIFS(SEPT!C:C,SEPT!B:B,A10)</f>
        <v>1</v>
      </c>
      <c r="N10" s="9">
        <f>SUMIFS(OCT!C:C,OCT!B:B,A10)</f>
        <v>0</v>
      </c>
      <c r="O10" s="9">
        <f>SUMIFS(NOV!C:C,NOV!B:B,A10)</f>
        <v>0</v>
      </c>
      <c r="P10" s="9">
        <f>SUMIFS(DEC!C:C,DEC!B:B,A10)</f>
        <v>0</v>
      </c>
      <c r="Q10" s="10">
        <f t="shared" si="0"/>
        <v>23.8</v>
      </c>
    </row>
    <row r="11" spans="1:17" x14ac:dyDescent="0.25">
      <c r="A11" t="s">
        <v>11</v>
      </c>
      <c r="E11" s="8">
        <f>SUMIFS(JANV!C:C,JANV!B:B,A11)</f>
        <v>0</v>
      </c>
      <c r="F11" s="8">
        <f>SUMIFS(FEV!C:C,FEV!B:B,A11)</f>
        <v>0</v>
      </c>
      <c r="G11" s="9">
        <f>SUMIFS(MARS!C:C,MARS!B:B,A11)</f>
        <v>0</v>
      </c>
      <c r="H11" s="9">
        <f>SUMIFS(AVRIL!C:C,AVRIL!B:B,A11)</f>
        <v>0</v>
      </c>
      <c r="I11" s="9">
        <f>SUMIFS(MAI!C:C,MAI!B:B,A11)</f>
        <v>2</v>
      </c>
      <c r="J11" s="9">
        <f>SUMIFS(JUIN!C:C,JUIN!B:B,A11)</f>
        <v>0</v>
      </c>
      <c r="K11" s="9">
        <f>SUMIFS(JUILLET!C:C,JUILLET!B:B,A11)</f>
        <v>2</v>
      </c>
      <c r="L11" s="9">
        <f>SUMIFS(AOUT!C:C,AOUT!B:B,A11)</f>
        <v>0</v>
      </c>
      <c r="M11" s="9">
        <f>SUMIFS(SEPT!C:C,SEPT!B:B,A11)</f>
        <v>0</v>
      </c>
      <c r="N11" s="9">
        <f>SUMIFS(OCT!C:C,OCT!B:B,A11)</f>
        <v>0</v>
      </c>
      <c r="O11" s="9">
        <f>SUMIFS(NOV!C:C,NOV!B:B,A11)</f>
        <v>0</v>
      </c>
      <c r="P11" s="9">
        <f>SUMIFS(DEC!C:C,DEC!B:B,A11)</f>
        <v>0</v>
      </c>
      <c r="Q11" s="10">
        <f t="shared" si="0"/>
        <v>4</v>
      </c>
    </row>
    <row r="12" spans="1:17" x14ac:dyDescent="0.25">
      <c r="A12" t="s">
        <v>94</v>
      </c>
      <c r="E12" s="8">
        <f>SUMIFS(JANV!C:C,JANV!B:B,A12)</f>
        <v>0</v>
      </c>
      <c r="F12" s="8">
        <f>SUMIFS(FEV!C:C,FEV!B:B,A12)</f>
        <v>0</v>
      </c>
      <c r="G12" s="9">
        <f>SUMIFS(MARS!C:C,MARS!B:B,A12)</f>
        <v>0</v>
      </c>
      <c r="H12" s="9">
        <f>SUMIFS(AVRIL!C:C,AVRIL!B:B,A12)</f>
        <v>3</v>
      </c>
      <c r="I12" s="9">
        <f>SUMIFS(MAI!C:C,MAI!B:B,A12)</f>
        <v>0</v>
      </c>
      <c r="J12" s="9">
        <f>SUMIFS(JUIN!C:C,JUIN!B:B,A12)</f>
        <v>5</v>
      </c>
      <c r="K12" s="9">
        <f>SUMIFS(JUILLET!C:C,JUILLET!B:B,A12)</f>
        <v>0</v>
      </c>
      <c r="L12" s="9">
        <f>SUMIFS(AOUT!C:C,AOUT!B:B,A12)</f>
        <v>2</v>
      </c>
      <c r="M12" s="9">
        <f>SUMIFS(SEPT!C:C,SEPT!B:B,A12)</f>
        <v>0</v>
      </c>
      <c r="N12" s="9">
        <f>SUMIFS(OCT!C:C,OCT!B:B,A12)</f>
        <v>0</v>
      </c>
      <c r="O12" s="9">
        <f>SUMIFS(NOV!C:C,NOV!B:B,A12)</f>
        <v>0</v>
      </c>
      <c r="P12" s="9">
        <f>SUMIFS(DEC!C:C,DEC!B:B,A12)</f>
        <v>0</v>
      </c>
      <c r="Q12" s="10">
        <f t="shared" si="0"/>
        <v>10</v>
      </c>
    </row>
    <row r="13" spans="1:17" x14ac:dyDescent="0.25">
      <c r="A13" t="s">
        <v>95</v>
      </c>
      <c r="E13" s="8">
        <f>SUMIFS(JANV!C:C,JANV!B:B,A13)</f>
        <v>0</v>
      </c>
      <c r="F13" s="8">
        <f>SUMIFS(FEV!C:C,FEV!B:B,A13)</f>
        <v>0</v>
      </c>
      <c r="G13" s="9">
        <f>SUMIFS(MARS!C:C,MARS!B:B,A13)</f>
        <v>0</v>
      </c>
      <c r="H13" s="9">
        <f>SUMIFS(AVRIL!C:C,AVRIL!B:B,A13)</f>
        <v>0</v>
      </c>
      <c r="I13" s="9">
        <f>SUMIFS(MAI!C:C,MAI!B:B,A13)</f>
        <v>2</v>
      </c>
      <c r="J13" s="9">
        <f>SUMIFS(JUIN!C:C,JUIN!B:B,A13)</f>
        <v>0</v>
      </c>
      <c r="K13" s="9">
        <f>SUMIFS(JUILLET!C:C,JUILLET!B:B,A13)</f>
        <v>0</v>
      </c>
      <c r="L13" s="9">
        <f>SUMIFS(AOUT!C:C,AOUT!B:B,A13)</f>
        <v>0</v>
      </c>
      <c r="M13" s="9">
        <f>SUMIFS(SEPT!C:C,SEPT!B:B,A13)</f>
        <v>0</v>
      </c>
      <c r="N13" s="9">
        <f>SUMIFS(OCT!C:C,OCT!B:B,A13)</f>
        <v>0</v>
      </c>
      <c r="O13" s="9">
        <f>SUMIFS(NOV!C:C,NOV!B:B,A13)</f>
        <v>0</v>
      </c>
      <c r="P13" s="9">
        <f>SUMIFS(DEC!C:C,DEC!B:B,A13)</f>
        <v>0</v>
      </c>
      <c r="Q13" s="10">
        <f t="shared" si="0"/>
        <v>2</v>
      </c>
    </row>
    <row r="14" spans="1:17" x14ac:dyDescent="0.25">
      <c r="A14" t="s">
        <v>96</v>
      </c>
      <c r="E14" s="8">
        <f>SUMIFS(JANV!C:C,JANV!B:B,A14)</f>
        <v>0</v>
      </c>
      <c r="F14" s="8">
        <f>SUMIFS(FEV!C:C,FEV!B:B,A14)</f>
        <v>0</v>
      </c>
      <c r="G14" s="9">
        <f>SUMIFS(MARS!C:C,MARS!B:B,A14)</f>
        <v>0</v>
      </c>
      <c r="H14" s="9">
        <f>SUMIFS(AVRIL!C:C,AVRIL!B:B,A14)</f>
        <v>0</v>
      </c>
      <c r="I14" s="9">
        <f>SUMIFS(MAI!C:C,MAI!B:B,A14)</f>
        <v>0</v>
      </c>
      <c r="J14" s="9">
        <f>SUMIFS(JUIN!C:C,JUIN!B:B,A14)</f>
        <v>0</v>
      </c>
      <c r="K14" s="9">
        <f>SUMIFS(JUILLET!C:C,JUILLET!B:B,A14)</f>
        <v>1</v>
      </c>
      <c r="L14" s="9">
        <f>SUMIFS(AOUT!C:C,AOUT!B:B,A14)</f>
        <v>3</v>
      </c>
      <c r="M14" s="9">
        <f>SUMIFS(SEPT!C:C,SEPT!B:B,A14)</f>
        <v>0</v>
      </c>
      <c r="N14" s="9">
        <f>SUMIFS(OCT!C:C,OCT!B:B,A14)</f>
        <v>0</v>
      </c>
      <c r="O14" s="9">
        <f>SUMIFS(NOV!C:C,NOV!B:B,A14)</f>
        <v>0</v>
      </c>
      <c r="P14" s="9">
        <f>SUMIFS(DEC!C:C,DEC!B:B,A14)</f>
        <v>0</v>
      </c>
      <c r="Q14" s="10">
        <f t="shared" si="0"/>
        <v>4</v>
      </c>
    </row>
    <row r="15" spans="1:17" x14ac:dyDescent="0.25">
      <c r="A15" t="s">
        <v>97</v>
      </c>
      <c r="E15" s="8">
        <f>SUMIFS(JANV!C:C,JANV!B:B,A15)</f>
        <v>0</v>
      </c>
      <c r="F15" s="8">
        <f>SUMIFS(FEV!C:C,FEV!B:B,A15)</f>
        <v>0</v>
      </c>
      <c r="G15" s="9">
        <f>SUMIFS(MARS!C:C,MARS!B:B,A15)</f>
        <v>0</v>
      </c>
      <c r="H15" s="9">
        <f>SUMIFS(AVRIL!C:C,AVRIL!B:B,A15)</f>
        <v>0</v>
      </c>
      <c r="I15" s="9">
        <f>SUMIFS(MAI!C:C,MAI!B:B,A15)</f>
        <v>0</v>
      </c>
      <c r="J15" s="9">
        <f>SUMIFS(JUIN!C:C,JUIN!B:B,A15)</f>
        <v>0</v>
      </c>
      <c r="K15" s="9">
        <f>SUMIFS(JUILLET!C:C,JUILLET!B:B,A15)</f>
        <v>0</v>
      </c>
      <c r="L15" s="9">
        <f>SUMIFS(AOUT!C:C,AOUT!B:B,A15)</f>
        <v>0</v>
      </c>
      <c r="M15" s="9">
        <f>SUMIFS(SEPT!C:C,SEPT!B:B,A15)</f>
        <v>0</v>
      </c>
      <c r="N15" s="9">
        <f>SUMIFS(OCT!C:C,OCT!B:B,A15)</f>
        <v>0</v>
      </c>
      <c r="O15" s="9">
        <f>SUMIFS(NOV!C:C,NOV!B:B,A15)</f>
        <v>0</v>
      </c>
      <c r="P15" s="9">
        <f>SUMIFS(DEC!C:C,DEC!B:B,A15)</f>
        <v>0</v>
      </c>
      <c r="Q15" s="10">
        <f t="shared" si="0"/>
        <v>0</v>
      </c>
    </row>
    <row r="16" spans="1:17" x14ac:dyDescent="0.25">
      <c r="E16" s="8">
        <f>SUMIFS(JANV!C:C,JANV!B:B,A16)</f>
        <v>0</v>
      </c>
      <c r="F16" s="8">
        <f>SUMIFS(FEV!C:C,FEV!B:B,A16)</f>
        <v>0</v>
      </c>
      <c r="G16" s="9">
        <f>SUMIFS(MARS!C:C,MARS!B:B,A16)</f>
        <v>0</v>
      </c>
      <c r="H16" s="9">
        <f>SUMIFS(AVRIL!C:C,AVRIL!B:B,A16)</f>
        <v>0</v>
      </c>
      <c r="I16" s="9">
        <f>SUMIFS(MAI!C:C,MAI!B:B,A16)</f>
        <v>0</v>
      </c>
      <c r="J16" s="9">
        <f>SUMIFS(JUIN!C:C,JUIN!B:B,A16)</f>
        <v>0</v>
      </c>
      <c r="K16" s="9">
        <f>SUMIFS(JUILLET!C:C,JUILLET!B:B,A16)</f>
        <v>0</v>
      </c>
      <c r="L16" s="9">
        <f>SUMIFS(AOUT!C:C,AOUT!B:B,A16)</f>
        <v>0</v>
      </c>
      <c r="M16" s="9">
        <f>SUMIFS(SEPT!C:C,SEPT!B:B,A16)</f>
        <v>0</v>
      </c>
      <c r="N16" s="9">
        <f>SUMIFS(OCT!C:C,OCT!B:B,A16)</f>
        <v>0</v>
      </c>
      <c r="O16" s="9">
        <f>SUMIFS(NOV!C:C,NOV!B:B,A16)</f>
        <v>0</v>
      </c>
      <c r="P16" s="9">
        <f>SUMIFS(DEC!C:C,DEC!B:B,A16)</f>
        <v>0</v>
      </c>
      <c r="Q16" s="10">
        <f t="shared" si="0"/>
        <v>0</v>
      </c>
    </row>
    <row r="17" spans="3:17" x14ac:dyDescent="0.25">
      <c r="E17" s="8">
        <f>SUMIFS(JANV!C:C,JANV!B:B,A17)</f>
        <v>0</v>
      </c>
      <c r="F17" s="8">
        <f>SUMIFS(FEV!C:C,FEV!B:B,A17)</f>
        <v>0</v>
      </c>
      <c r="G17" s="9">
        <f>SUMIFS(MARS!C:C,MARS!B:B,A17)</f>
        <v>0</v>
      </c>
      <c r="H17" s="9">
        <f>SUMIFS(AVRIL!C:C,AVRIL!B:B,A17)</f>
        <v>0</v>
      </c>
      <c r="I17" s="9">
        <f>SUMIFS(MAI!C:C,MAI!B:B,A17)</f>
        <v>0</v>
      </c>
      <c r="J17" s="9">
        <f>SUMIFS(JUIN!C:C,JUIN!B:B,A17)</f>
        <v>0</v>
      </c>
      <c r="K17" s="9">
        <f>SUMIFS(JUILLET!C:C,JUILLET!B:B,A17)</f>
        <v>0</v>
      </c>
      <c r="L17" s="9">
        <f>SUMIFS(AOUT!C:C,AOUT!B:B,A17)</f>
        <v>0</v>
      </c>
      <c r="M17" s="9">
        <f>SUMIFS(SEPT!C:C,SEPT!B:B,A17)</f>
        <v>0</v>
      </c>
      <c r="N17" s="9">
        <f>SUMIFS(OCT!C:C,OCT!B:B,A17)</f>
        <v>0</v>
      </c>
      <c r="O17" s="9">
        <f>SUMIFS(NOV!C:C,NOV!B:B,A17)</f>
        <v>0</v>
      </c>
      <c r="P17" s="9">
        <f>SUMIFS(DEC!C:C,DEC!B:B,A17)</f>
        <v>0</v>
      </c>
      <c r="Q17" s="10">
        <f t="shared" si="0"/>
        <v>0</v>
      </c>
    </row>
    <row r="18" spans="3:17" x14ac:dyDescent="0.25">
      <c r="E18" s="8">
        <f>SUMIFS(JANV!C:C,JANV!B:B,A18)</f>
        <v>0</v>
      </c>
      <c r="F18" s="8">
        <f>SUMIFS(FEV!C:C,FEV!B:B,A18)</f>
        <v>0</v>
      </c>
      <c r="G18" s="9">
        <f>SUMIFS(MARS!C:C,MARS!B:B,A18)</f>
        <v>0</v>
      </c>
      <c r="H18" s="9">
        <f>SUMIFS(AVRIL!C:C,AVRIL!B:B,A18)</f>
        <v>0</v>
      </c>
      <c r="I18" s="9">
        <f>SUMIFS(MAI!C:C,MAI!B:B,A18)</f>
        <v>0</v>
      </c>
      <c r="J18" s="9">
        <f>SUMIFS(JUIN!C:C,JUIN!B:B,A18)</f>
        <v>0</v>
      </c>
      <c r="K18" s="9">
        <f>SUMIFS(JUILLET!C:C,JUILLET!B:B,A18)</f>
        <v>0</v>
      </c>
      <c r="L18" s="9">
        <f>SUMIFS(AOUT!C:C,AOUT!B:B,A18)</f>
        <v>0</v>
      </c>
      <c r="M18" s="9">
        <f>SUMIFS(SEPT!C:C,SEPT!B:B,A18)</f>
        <v>0</v>
      </c>
      <c r="N18" s="9">
        <f>SUMIFS(OCT!C:C,OCT!B:B,A18)</f>
        <v>0</v>
      </c>
      <c r="O18" s="9">
        <f>SUMIFS(NOV!C:C,NOV!B:B,A18)</f>
        <v>0</v>
      </c>
      <c r="P18" s="9">
        <f>SUMIFS(DEC!C:C,DEC!B:B,A18)</f>
        <v>0</v>
      </c>
      <c r="Q18" s="10">
        <f t="shared" si="0"/>
        <v>0</v>
      </c>
    </row>
    <row r="19" spans="3:17" x14ac:dyDescent="0.25">
      <c r="E19" s="8">
        <f>SUMIFS(JANV!C:C,JANV!B:B,A19)</f>
        <v>0</v>
      </c>
      <c r="F19" s="8">
        <f>SUMIFS(FEV!C:C,FEV!B:B,A19)</f>
        <v>0</v>
      </c>
      <c r="G19" s="9">
        <f>SUMIFS(MARS!C:C,MARS!B:B,A19)</f>
        <v>0</v>
      </c>
      <c r="H19" s="9">
        <f>SUMIFS(AVRIL!C:C,AVRIL!B:B,A19)</f>
        <v>0</v>
      </c>
      <c r="I19" s="9">
        <f>SUMIFS(MAI!C:C,MAI!B:B,A19)</f>
        <v>0</v>
      </c>
      <c r="J19" s="9">
        <f>SUMIFS(JUIN!C:C,JUIN!B:B,A19)</f>
        <v>0</v>
      </c>
      <c r="K19" s="9">
        <f>SUMIFS(JUILLET!C:C,JUILLET!B:B,A19)</f>
        <v>0</v>
      </c>
      <c r="L19" s="9">
        <f>SUMIFS(AOUT!C:C,AOUT!B:B,A19)</f>
        <v>0</v>
      </c>
      <c r="M19" s="9">
        <f>SUMIFS(SEPT!C:C,SEPT!B:B,A19)</f>
        <v>0</v>
      </c>
      <c r="N19" s="9">
        <f>SUMIFS(OCT!C:C,OCT!B:B,A19)</f>
        <v>0</v>
      </c>
      <c r="O19" s="9">
        <f>SUMIFS(NOV!C:C,NOV!B:B,A19)</f>
        <v>0</v>
      </c>
      <c r="P19" s="9">
        <f>SUMIFS(DEC!C:C,DEC!B:B,A19)</f>
        <v>0</v>
      </c>
      <c r="Q19" s="10">
        <f t="shared" si="0"/>
        <v>0</v>
      </c>
    </row>
    <row r="20" spans="3:17" x14ac:dyDescent="0.25">
      <c r="E20" s="8">
        <f>SUMIFS(JANV!C:C,JANV!B:B,A20)</f>
        <v>0</v>
      </c>
      <c r="F20" s="8">
        <f>SUMIFS(FEV!C:C,FEV!B:B,A20)</f>
        <v>0</v>
      </c>
      <c r="G20" s="9">
        <f>SUMIFS(MARS!C:C,MARS!B:B,A20)</f>
        <v>0</v>
      </c>
      <c r="H20" s="9">
        <f>SUMIFS(AVRIL!C:C,AVRIL!B:B,A20)</f>
        <v>0</v>
      </c>
      <c r="I20" s="9">
        <f>SUMIFS(MAI!C:C,MAI!B:B,A20)</f>
        <v>0</v>
      </c>
      <c r="J20" s="9">
        <f>SUMIFS(JUIN!C:C,JUIN!B:B,A20)</f>
        <v>0</v>
      </c>
      <c r="K20" s="9">
        <f>SUMIFS(JUILLET!C:C,JUILLET!B:B,A20)</f>
        <v>0</v>
      </c>
      <c r="L20" s="9">
        <f>SUMIFS(AOUT!C:C,AOUT!B:B,A20)</f>
        <v>0</v>
      </c>
      <c r="M20" s="9">
        <f>SUMIFS(SEPT!C:C,SEPT!B:B,A20)</f>
        <v>0</v>
      </c>
      <c r="N20" s="9">
        <f>SUMIFS(OCT!C:C,OCT!B:B,A20)</f>
        <v>0</v>
      </c>
      <c r="O20" s="9">
        <f>SUMIFS(NOV!C:C,NOV!B:B,A20)</f>
        <v>0</v>
      </c>
      <c r="P20" s="9">
        <f>SUMIFS(DEC!C:C,DEC!B:B,A20)</f>
        <v>0</v>
      </c>
      <c r="Q20" s="10">
        <f t="shared" si="0"/>
        <v>0</v>
      </c>
    </row>
    <row r="21" spans="3:17" x14ac:dyDescent="0.25">
      <c r="E21" s="8">
        <f>SUMIFS(JANV!C:C,JANV!B:B,A21)</f>
        <v>0</v>
      </c>
      <c r="F21" s="8">
        <f>SUMIFS(FEV!C:C,FEV!B:B,A21)</f>
        <v>0</v>
      </c>
      <c r="G21" s="9">
        <f>SUMIFS(MARS!C:C,MARS!B:B,A21)</f>
        <v>0</v>
      </c>
      <c r="H21" s="9">
        <f>SUMIFS(AVRIL!C:C,AVRIL!B:B,A21)</f>
        <v>0</v>
      </c>
      <c r="I21" s="9">
        <f>SUMIFS(MAI!C:C,MAI!B:B,A21)</f>
        <v>0</v>
      </c>
      <c r="J21" s="9">
        <f>SUMIFS(JUIN!C:C,JUIN!B:B,A21)</f>
        <v>0</v>
      </c>
      <c r="K21" s="9">
        <f>SUMIFS(JUILLET!C:C,JUILLET!B:B,A21)</f>
        <v>0</v>
      </c>
      <c r="L21" s="9">
        <f>SUMIFS(AOUT!C:C,AOUT!B:B,A21)</f>
        <v>0</v>
      </c>
      <c r="M21" s="9">
        <f>SUMIFS(SEPT!C:C,SEPT!B:B,A21)</f>
        <v>0</v>
      </c>
      <c r="N21" s="9">
        <f>SUMIFS(OCT!C:C,OCT!B:B,A21)</f>
        <v>0</v>
      </c>
      <c r="O21" s="9">
        <f>SUMIFS(NOV!C:C,NOV!B:B,A21)</f>
        <v>0</v>
      </c>
      <c r="P21" s="9">
        <f>SUMIFS(DEC!C:C,DEC!B:B,A21)</f>
        <v>0</v>
      </c>
      <c r="Q21" s="10">
        <f t="shared" si="0"/>
        <v>0</v>
      </c>
    </row>
    <row r="22" spans="3:17" x14ac:dyDescent="0.25">
      <c r="E22" s="8">
        <f>SUMIFS(JANV!C:C,JANV!B:B,A22)</f>
        <v>0</v>
      </c>
      <c r="F22" s="8">
        <f>SUMIFS(FEV!C:C,FEV!B:B,A22)</f>
        <v>0</v>
      </c>
      <c r="G22" s="9">
        <f>SUMIFS(MARS!C:C,MARS!B:B,A22)</f>
        <v>0</v>
      </c>
      <c r="H22" s="9">
        <f>SUMIFS(AVRIL!C:C,AVRIL!B:B,A22)</f>
        <v>0</v>
      </c>
      <c r="I22" s="9">
        <f>SUMIFS(MAI!C:C,MAI!B:B,A22)</f>
        <v>0</v>
      </c>
      <c r="J22" s="9">
        <f>SUMIFS(JUIN!C:C,JUIN!B:B,A22)</f>
        <v>0</v>
      </c>
      <c r="K22" s="9">
        <f>SUMIFS(JUILLET!C:C,JUILLET!B:B,A22)</f>
        <v>0</v>
      </c>
      <c r="L22" s="9">
        <f>SUMIFS(AOUT!C:C,AOUT!B:B,A22)</f>
        <v>0</v>
      </c>
      <c r="M22" s="9">
        <f>SUMIFS(SEPT!C:C,SEPT!B:B,A22)</f>
        <v>0</v>
      </c>
      <c r="N22" s="9">
        <f>SUMIFS(OCT!C:C,OCT!B:B,A22)</f>
        <v>0</v>
      </c>
      <c r="O22" s="9">
        <f>SUMIFS(NOV!C:C,NOV!B:B,A22)</f>
        <v>0</v>
      </c>
      <c r="P22" s="9">
        <f>SUMIFS(DEC!C:C,DEC!B:B,A22)</f>
        <v>0</v>
      </c>
      <c r="Q22" s="10">
        <f t="shared" si="0"/>
        <v>0</v>
      </c>
    </row>
    <row r="23" spans="3:17" x14ac:dyDescent="0.25">
      <c r="E23" s="8">
        <f>SUMIFS(JANV!C:C,JANV!B:B,A23)</f>
        <v>0</v>
      </c>
      <c r="F23" s="8">
        <f>SUMIFS(FEV!C:C,FEV!B:B,A23)</f>
        <v>0</v>
      </c>
      <c r="G23" s="9">
        <f>SUMIFS(MARS!C:C,MARS!B:B,A23)</f>
        <v>0</v>
      </c>
      <c r="H23" s="9">
        <f>SUMIFS(AVRIL!C:C,AVRIL!B:B,A23)</f>
        <v>0</v>
      </c>
      <c r="I23" s="9">
        <f>SUMIFS(MAI!C:C,MAI!B:B,A23)</f>
        <v>0</v>
      </c>
      <c r="J23" s="9">
        <f>SUMIFS(JUIN!C:C,JUIN!B:B,A23)</f>
        <v>0</v>
      </c>
      <c r="K23" s="9">
        <f>SUMIFS(JUILLET!C:C,JUILLET!B:B,A23)</f>
        <v>0</v>
      </c>
      <c r="L23" s="9">
        <f>SUMIFS(AOUT!C:C,AOUT!B:B,A23)</f>
        <v>0</v>
      </c>
      <c r="M23" s="9">
        <f>SUMIFS(SEPT!C:C,SEPT!B:B,A23)</f>
        <v>0</v>
      </c>
      <c r="N23" s="9">
        <f>SUMIFS(OCT!C:C,OCT!B:B,A23)</f>
        <v>0</v>
      </c>
      <c r="O23" s="9">
        <f>SUMIFS(NOV!C:C,NOV!B:B,A23)</f>
        <v>0</v>
      </c>
      <c r="P23" s="9">
        <f>SUMIFS(DEC!C:C,DEC!B:B,A23)</f>
        <v>0</v>
      </c>
      <c r="Q23" s="10">
        <f t="shared" si="0"/>
        <v>0</v>
      </c>
    </row>
    <row r="24" spans="3:17" x14ac:dyDescent="0.25"/>
    <row r="25" spans="3:17" x14ac:dyDescent="0.25">
      <c r="D25" s="8" t="s">
        <v>56</v>
      </c>
      <c r="E25" s="12">
        <f>SUM(E3:E23)/COUNTA(JANV!B2:B21)</f>
        <v>275</v>
      </c>
      <c r="F25" s="12">
        <f>SUM(F3:F23)/COUNTA(FEV!B2:B21)</f>
        <v>360</v>
      </c>
      <c r="G25" s="12">
        <f>SUM(G3:G23)/COUNTA(MARS!B2:B21)</f>
        <v>700</v>
      </c>
      <c r="H25" s="12">
        <f>SUM(H3:H23)/COUNTA(AVRIL!B2:B21)</f>
        <v>3.38</v>
      </c>
      <c r="I25" s="12">
        <f>SUM(I3:I23)/COUNTA(MAI!B2:B21)</f>
        <v>2.125</v>
      </c>
      <c r="J25" s="12">
        <f>SUM(J3:J23)/COUNTA(JUIN!B2:B21)</f>
        <v>2.7777777777777777</v>
      </c>
      <c r="K25" s="12">
        <f>SUM(K3:K23)/COUNTA(JUILLET!B2:B21)</f>
        <v>1.1499999999999999</v>
      </c>
      <c r="L25" s="12">
        <f>SUM(L3:L23)/COUNTA(AOUT!B2:B21)</f>
        <v>2.75</v>
      </c>
      <c r="M25" s="12">
        <f>SUM(M3:M23)/COUNTA(SEPT!B2:B21)</f>
        <v>2.25</v>
      </c>
      <c r="N25" s="12" t="e">
        <f>SUM(N3:N23)/COUNTA(OCT!B2:B21)</f>
        <v>#DIV/0!</v>
      </c>
      <c r="O25" s="12" t="e">
        <f>SUM(O3:O23)/COUNTA(NOV!B2:B21)</f>
        <v>#DIV/0!</v>
      </c>
      <c r="P25" s="12" t="e">
        <f>SUM(P3:P23)/COUNTA(DEC!B2:B21)</f>
        <v>#DIV/0!</v>
      </c>
    </row>
    <row r="26" spans="3:17" x14ac:dyDescent="0.25">
      <c r="D26" s="20" t="s">
        <v>52</v>
      </c>
      <c r="E26" s="11">
        <f>SUM(E28)/COUNTA(JANV!B2:B21)</f>
        <v>0</v>
      </c>
      <c r="F26" s="11">
        <f>SUM(F28)/COUNTA(FEV!B2:B21)</f>
        <v>0</v>
      </c>
      <c r="G26" s="11">
        <f>SUM(G28)/COUNTA(MARS!B2:B21)</f>
        <v>153</v>
      </c>
      <c r="H26" s="11">
        <f>SUM(H28)/COUNTA(AVRIL!B2:B21)</f>
        <v>45.7</v>
      </c>
      <c r="I26" s="11">
        <f>SUM(I28)/COUNTA(MAI!B2:B21)</f>
        <v>63.375</v>
      </c>
      <c r="J26" s="11">
        <f>SUM(J28)/COUNTA(JUIN!B2:B21)</f>
        <v>45.777777777777779</v>
      </c>
      <c r="K26" s="11">
        <f>SUM(K28)/COUNTA(JUILLET!B2:B21)</f>
        <v>51.8</v>
      </c>
      <c r="L26" s="11">
        <f>SUM(L28)/COUNTA(AOUT!B2:B21)</f>
        <v>46</v>
      </c>
      <c r="M26" s="11">
        <f>SUM(M28)/COUNTA(SEPT!B2:B21)</f>
        <v>85</v>
      </c>
      <c r="N26" s="11" t="e">
        <f>SUM(N28)/COUNTA(OCT!B2:B21)</f>
        <v>#DIV/0!</v>
      </c>
      <c r="O26" s="11" t="e">
        <f>SUM(O28)/COUNTA(NOV!B2:B21)</f>
        <v>#DIV/0!</v>
      </c>
      <c r="P26" s="11" t="e">
        <f>SUM(P28)/COUNTA(DEC!B2:B21)</f>
        <v>#DIV/0!</v>
      </c>
    </row>
    <row r="27" spans="3:17" x14ac:dyDescent="0.25">
      <c r="C27" s="21" t="s">
        <v>77</v>
      </c>
      <c r="D27" s="22" t="s">
        <v>4</v>
      </c>
      <c r="E27">
        <v>0</v>
      </c>
      <c r="F27">
        <v>0</v>
      </c>
      <c r="G27">
        <v>306</v>
      </c>
      <c r="H27">
        <f>SUM(AVRIL!F28)</f>
        <v>763</v>
      </c>
      <c r="I27">
        <f>SUM(MAI!F28)</f>
        <v>1270</v>
      </c>
      <c r="J27">
        <f>SUM(JUIN!F28)</f>
        <v>1682</v>
      </c>
      <c r="K27">
        <f>SUM(JUILLET!F28)</f>
        <v>2200</v>
      </c>
      <c r="L27">
        <f>SUM(AOUT!F28)</f>
        <v>2568</v>
      </c>
      <c r="M27">
        <f>SUM(SEPT!F28)</f>
        <v>2908</v>
      </c>
      <c r="N27">
        <f>SUM(OCT!F28)</f>
        <v>3300</v>
      </c>
      <c r="O27">
        <f>SUM(NOV!F28)</f>
        <v>1700</v>
      </c>
      <c r="P27">
        <f>SUM(DEC!F28)</f>
        <v>1800</v>
      </c>
    </row>
    <row r="28" spans="3:17" x14ac:dyDescent="0.25">
      <c r="D28" s="8" t="s">
        <v>80</v>
      </c>
      <c r="E28">
        <f>SUM(E27)</f>
        <v>0</v>
      </c>
      <c r="F28">
        <f t="shared" ref="F28:H28" si="1">SUM(F27-E27)</f>
        <v>0</v>
      </c>
      <c r="G28">
        <f t="shared" si="1"/>
        <v>306</v>
      </c>
      <c r="H28">
        <f t="shared" si="1"/>
        <v>457</v>
      </c>
      <c r="I28">
        <f>SUM(I27-H27)</f>
        <v>507</v>
      </c>
      <c r="J28">
        <f t="shared" ref="J28:P28" si="2">SUM(J27-I27)</f>
        <v>412</v>
      </c>
      <c r="K28">
        <f t="shared" si="2"/>
        <v>518</v>
      </c>
      <c r="L28">
        <f t="shared" si="2"/>
        <v>368</v>
      </c>
      <c r="M28">
        <f t="shared" si="2"/>
        <v>340</v>
      </c>
      <c r="N28">
        <f t="shared" si="2"/>
        <v>392</v>
      </c>
      <c r="O28">
        <f t="shared" si="2"/>
        <v>-1600</v>
      </c>
      <c r="P28">
        <f t="shared" si="2"/>
        <v>100</v>
      </c>
    </row>
    <row r="29" spans="3:17" x14ac:dyDescent="0.25">
      <c r="D29" s="23" t="s">
        <v>79</v>
      </c>
      <c r="E29" s="11">
        <f t="shared" ref="E29:H29" si="3">SUM((E26/(E25+E26))*100)</f>
        <v>0</v>
      </c>
      <c r="F29" s="11">
        <f t="shared" si="3"/>
        <v>0</v>
      </c>
      <c r="G29" s="11">
        <f t="shared" si="3"/>
        <v>17.936694021101992</v>
      </c>
      <c r="H29" s="11">
        <f t="shared" si="3"/>
        <v>93.113284433577832</v>
      </c>
      <c r="I29" s="11">
        <f>SUM((I26/(I25+I26))*100)</f>
        <v>96.755725190839698</v>
      </c>
      <c r="J29" s="11">
        <f t="shared" ref="J29:P29" si="4">SUM((J26/(J25+J26))*100)</f>
        <v>94.279176201372991</v>
      </c>
      <c r="K29" s="11">
        <f t="shared" si="4"/>
        <v>97.828139754485363</v>
      </c>
      <c r="L29" s="11">
        <f t="shared" si="4"/>
        <v>94.358974358974351</v>
      </c>
      <c r="M29" s="11">
        <f t="shared" si="4"/>
        <v>97.421203438395423</v>
      </c>
      <c r="N29" s="11" t="e">
        <f t="shared" si="4"/>
        <v>#DIV/0!</v>
      </c>
      <c r="O29" s="11" t="e">
        <f t="shared" si="4"/>
        <v>#DIV/0!</v>
      </c>
      <c r="P29" s="11" t="e">
        <f t="shared" si="4"/>
        <v>#DIV/0!</v>
      </c>
    </row>
    <row r="30" spans="3:17" x14ac:dyDescent="0.25"/>
    <row r="31" spans="3:17" x14ac:dyDescent="0.25"/>
    <row r="32" spans="3:17" x14ac:dyDescent="0.25"/>
    <row r="33" x14ac:dyDescent="0.25"/>
    <row r="34" x14ac:dyDescent="0.25"/>
    <row r="35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  <vt:lpstr>Synthese</vt:lpstr>
      <vt:lpstr>MTTR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2019-10-23T08:34:36Z</dcterms:created>
  <dcterms:modified xsi:type="dcterms:W3CDTF">2019-10-25T06:49:39Z</dcterms:modified>
</cp:coreProperties>
</file>