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ables/table13.xml" ContentType="application/vnd.openxmlformats-officedocument.spreadsheetml.table+xml"/>
  <Override PartName="/xl/drawings/drawing13.xml" ContentType="application/vnd.openxmlformats-officedocument.drawing+xml"/>
  <Override PartName="/xl/slicers/slicer1.xml" ContentType="application/vnd.ms-excel.slicer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bookViews>
    <workbookView xWindow="0" yWindow="0" windowWidth="28755" windowHeight="12495" tabRatio="731"/>
  </bookViews>
  <sheets>
    <sheet name="JANV" sheetId="31" r:id="rId1"/>
    <sheet name="FEV" sheetId="27" r:id="rId2"/>
    <sheet name="MARS" sheetId="32" r:id="rId3"/>
    <sheet name="AVRIL" sheetId="33" r:id="rId4"/>
    <sheet name="MAI" sheetId="34" r:id="rId5"/>
    <sheet name="JUIN" sheetId="35" r:id="rId6"/>
    <sheet name="JUILLET" sheetId="36" r:id="rId7"/>
    <sheet name="AOUT" sheetId="37" r:id="rId8"/>
    <sheet name="SEPTEMBRE" sheetId="38" r:id="rId9"/>
    <sheet name="OCTOBRE" sheetId="39" r:id="rId10"/>
    <sheet name="NOVEMBRE" sheetId="40" r:id="rId11"/>
    <sheet name="DECEMBRE" sheetId="41" r:id="rId12"/>
    <sheet name="DATA" sheetId="2" r:id="rId13"/>
    <sheet name="Synthese" sheetId="13" r:id="rId14"/>
  </sheets>
  <definedNames>
    <definedName name="Segment_Machine">#N/A</definedName>
    <definedName name="_xlnm.Print_Area" localSheetId="7">AOUT!$B$2:$L$39</definedName>
    <definedName name="_xlnm.Print_Area" localSheetId="3">AVRIL!$B$2:$AA$44</definedName>
    <definedName name="_xlnm.Print_Area" localSheetId="11">DECEMBRE!$B$2:$L$39</definedName>
    <definedName name="_xlnm.Print_Area" localSheetId="1">FEV!$B$2:$L$39</definedName>
    <definedName name="_xlnm.Print_Area" localSheetId="0">JANV!$B$2:$O$43</definedName>
    <definedName name="_xlnm.Print_Area" localSheetId="6">JUILLET!$B$2:$L$39</definedName>
    <definedName name="_xlnm.Print_Area" localSheetId="5">JUIN!$B$2:$L$39</definedName>
    <definedName name="_xlnm.Print_Area" localSheetId="4">MAI!$B$2:$L$39</definedName>
    <definedName name="_xlnm.Print_Area" localSheetId="2">MARS!$B$2:$L$39</definedName>
    <definedName name="_xlnm.Print_Area" localSheetId="10">NOVEMBRE!$B$2:$L$39</definedName>
    <definedName name="_xlnm.Print_Area" localSheetId="9">OCTOBRE!$A$1:$N$46</definedName>
    <definedName name="_xlnm.Print_Area" localSheetId="8">SEPTEMBRE!$B$2:$L$39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8" i="41" l="1"/>
  <c r="G38" i="40"/>
  <c r="G38" i="39"/>
  <c r="G38" i="38"/>
  <c r="G38" i="37"/>
  <c r="H38" i="36"/>
  <c r="G38" i="35"/>
  <c r="H38" i="34"/>
  <c r="G38" i="33"/>
  <c r="G38" i="32"/>
  <c r="G38" i="27"/>
  <c r="D20" i="2"/>
  <c r="H19" i="2"/>
  <c r="E18" i="2"/>
  <c r="H9" i="2"/>
  <c r="D7" i="2"/>
  <c r="F12" i="2"/>
  <c r="L21" i="2"/>
  <c r="F21" i="2"/>
  <c r="K22" i="2"/>
  <c r="D11" i="2"/>
  <c r="K15" i="2"/>
  <c r="F7" i="2"/>
  <c r="D10" i="2"/>
  <c r="F20" i="2"/>
  <c r="E10" i="2"/>
  <c r="E16" i="2"/>
  <c r="J12" i="2"/>
  <c r="G9" i="2"/>
  <c r="M21" i="2"/>
  <c r="D15" i="2"/>
  <c r="I8" i="2"/>
  <c r="I13" i="2"/>
  <c r="J22" i="2"/>
  <c r="G20" i="2"/>
  <c r="F14" i="2"/>
  <c r="L22" i="2"/>
  <c r="D19" i="2"/>
  <c r="H15" i="2"/>
  <c r="J19" i="2"/>
  <c r="H7" i="2"/>
  <c r="F18" i="2"/>
  <c r="M9" i="2"/>
  <c r="L12" i="2"/>
  <c r="F16" i="2"/>
  <c r="L13" i="2"/>
  <c r="J16" i="2"/>
  <c r="K20" i="2"/>
  <c r="D16" i="2"/>
  <c r="J11" i="2"/>
  <c r="H22" i="2"/>
  <c r="G17" i="2"/>
  <c r="I21" i="2"/>
  <c r="K19" i="2"/>
  <c r="G21" i="2"/>
  <c r="F13" i="2"/>
  <c r="K14" i="2"/>
  <c r="J14" i="2"/>
  <c r="K7" i="2"/>
  <c r="H8" i="2"/>
  <c r="F9" i="2"/>
  <c r="J15" i="2"/>
  <c r="G8" i="2"/>
  <c r="I20" i="2"/>
  <c r="K17" i="2"/>
  <c r="L18" i="2"/>
  <c r="E13" i="2"/>
  <c r="J18" i="2"/>
  <c r="K9" i="2"/>
  <c r="F11" i="2"/>
  <c r="D8" i="2"/>
  <c r="F19" i="2"/>
  <c r="E7" i="2"/>
  <c r="I14" i="2"/>
  <c r="D13" i="2"/>
  <c r="L9" i="2"/>
  <c r="I9" i="2"/>
  <c r="J8" i="2"/>
  <c r="G16" i="2"/>
  <c r="G22" i="2"/>
  <c r="I22" i="2"/>
  <c r="E22" i="2"/>
  <c r="H10" i="2"/>
  <c r="M13" i="2"/>
  <c r="E8" i="2"/>
  <c r="H20" i="2"/>
  <c r="I18" i="2"/>
  <c r="H16" i="2"/>
  <c r="L14" i="2"/>
  <c r="E20" i="2"/>
  <c r="H17" i="2"/>
  <c r="L16" i="2"/>
  <c r="M12" i="2"/>
  <c r="I17" i="2"/>
  <c r="H12" i="2"/>
  <c r="L8" i="2"/>
  <c r="M14" i="2"/>
  <c r="I10" i="2"/>
  <c r="H21" i="2"/>
  <c r="I15" i="2"/>
  <c r="M7" i="2"/>
  <c r="J10" i="2"/>
  <c r="E12" i="2"/>
  <c r="F17" i="2"/>
  <c r="L11" i="2"/>
  <c r="F22" i="2"/>
  <c r="J17" i="2"/>
  <c r="H14" i="2"/>
  <c r="L20" i="2"/>
  <c r="M16" i="2"/>
  <c r="D22" i="2"/>
  <c r="K16" i="2"/>
  <c r="G13" i="2"/>
  <c r="K11" i="2"/>
  <c r="L7" i="2"/>
  <c r="D21" i="2"/>
  <c r="K21" i="2"/>
  <c r="M19" i="2"/>
  <c r="M22" i="2"/>
  <c r="E19" i="2"/>
  <c r="K8" i="2"/>
  <c r="F15" i="2"/>
  <c r="E21" i="2"/>
  <c r="I16" i="2"/>
  <c r="L15" i="2"/>
  <c r="H18" i="2"/>
  <c r="K13" i="2"/>
  <c r="G15" i="2"/>
  <c r="D17" i="2"/>
  <c r="I7" i="2"/>
  <c r="G7" i="2"/>
  <c r="E15" i="2"/>
  <c r="K10" i="2"/>
  <c r="J7" i="2"/>
  <c r="G11" i="2"/>
  <c r="D12" i="2"/>
  <c r="J21" i="2"/>
  <c r="M11" i="2"/>
  <c r="M17" i="2"/>
  <c r="M8" i="2"/>
  <c r="I11" i="2"/>
  <c r="D18" i="2"/>
  <c r="G19" i="2"/>
  <c r="M20" i="2"/>
  <c r="K18" i="2"/>
  <c r="D9" i="2"/>
  <c r="G14" i="2"/>
  <c r="M18" i="2"/>
  <c r="I19" i="2"/>
  <c r="E14" i="2"/>
  <c r="L17" i="2"/>
  <c r="M15" i="2"/>
  <c r="J9" i="2"/>
  <c r="D14" i="2"/>
  <c r="H11" i="2"/>
  <c r="E17" i="2"/>
  <c r="H13" i="2"/>
  <c r="K12" i="2"/>
  <c r="J13" i="2"/>
  <c r="L10" i="2"/>
  <c r="L19" i="2"/>
  <c r="E11" i="2"/>
  <c r="E9" i="2"/>
  <c r="G10" i="2"/>
  <c r="F10" i="2"/>
  <c r="I12" i="2"/>
  <c r="G12" i="2"/>
  <c r="M10" i="2"/>
  <c r="J20" i="2"/>
  <c r="F8" i="2"/>
  <c r="G18" i="2"/>
  <c r="F38" i="31" l="1"/>
  <c r="B21" i="2"/>
  <c r="C16" i="2"/>
  <c r="B14" i="2"/>
  <c r="C12" i="2"/>
  <c r="C15" i="2"/>
  <c r="B10" i="2"/>
  <c r="B20" i="2"/>
  <c r="B16" i="2"/>
  <c r="B22" i="2"/>
  <c r="C11" i="2"/>
  <c r="C22" i="2"/>
  <c r="B8" i="2"/>
  <c r="B12" i="2"/>
  <c r="C14" i="2"/>
  <c r="B7" i="2"/>
  <c r="B9" i="2"/>
  <c r="C19" i="2"/>
  <c r="B17" i="2"/>
  <c r="C21" i="2"/>
  <c r="C7" i="2"/>
  <c r="B19" i="2"/>
  <c r="C10" i="2"/>
  <c r="C18" i="2"/>
  <c r="B18" i="2"/>
  <c r="C9" i="2"/>
  <c r="C8" i="2"/>
  <c r="C17" i="2"/>
  <c r="C13" i="2"/>
  <c r="B15" i="2"/>
  <c r="C20" i="2"/>
  <c r="B11" i="2"/>
  <c r="B13" i="2"/>
  <c r="N7" i="2" l="1"/>
  <c r="M3" i="2"/>
  <c r="L3" i="2"/>
  <c r="K3" i="2"/>
  <c r="J3" i="2"/>
  <c r="I3" i="2"/>
  <c r="H3" i="2"/>
  <c r="G3" i="2"/>
  <c r="F3" i="2"/>
  <c r="E3" i="2"/>
  <c r="D3" i="2"/>
  <c r="C3" i="2"/>
  <c r="B3" i="2"/>
  <c r="G36" i="41" l="1"/>
  <c r="G37" i="41" s="1"/>
  <c r="G39" i="41" s="1"/>
  <c r="G36" i="40"/>
  <c r="G37" i="40" s="1"/>
  <c r="G39" i="40" s="1"/>
  <c r="G36" i="39"/>
  <c r="G37" i="39" s="1"/>
  <c r="G39" i="39" s="1"/>
  <c r="G36" i="38"/>
  <c r="G37" i="38" s="1"/>
  <c r="G39" i="38" s="1"/>
  <c r="G36" i="37"/>
  <c r="G37" i="37" s="1"/>
  <c r="G39" i="37" s="1"/>
  <c r="H36" i="36"/>
  <c r="H37" i="36" s="1"/>
  <c r="H39" i="36" s="1"/>
  <c r="G36" i="35"/>
  <c r="G37" i="35" s="1"/>
  <c r="G39" i="35" s="1"/>
  <c r="H36" i="34"/>
  <c r="H37" i="34" s="1"/>
  <c r="H39" i="34" s="1"/>
  <c r="G36" i="33"/>
  <c r="G37" i="33" s="1"/>
  <c r="G39" i="33" s="1"/>
  <c r="G36" i="32"/>
  <c r="G36" i="27"/>
  <c r="F36" i="31"/>
  <c r="F37" i="31" s="1"/>
  <c r="F39" i="31" s="1"/>
  <c r="G37" i="32" l="1"/>
  <c r="G39" i="32" s="1"/>
  <c r="D30" i="2" s="1"/>
  <c r="G37" i="27"/>
  <c r="G39" i="27" s="1"/>
  <c r="C30" i="2" s="1"/>
  <c r="H30" i="2"/>
  <c r="G30" i="2"/>
  <c r="I30" i="2"/>
  <c r="J30" i="2"/>
  <c r="L30" i="2"/>
  <c r="N18" i="2"/>
  <c r="N17" i="2"/>
  <c r="N15" i="2"/>
  <c r="N16" i="2"/>
  <c r="N22" i="2"/>
  <c r="N12" i="2"/>
  <c r="N14" i="2"/>
  <c r="N19" i="2"/>
  <c r="N13" i="2"/>
  <c r="N11" i="2"/>
  <c r="N10" i="2"/>
  <c r="N9" i="2"/>
  <c r="N21" i="2"/>
  <c r="N20" i="2"/>
  <c r="N8" i="2"/>
  <c r="K30" i="2"/>
  <c r="F30" i="2"/>
  <c r="M30" i="2"/>
  <c r="B30" i="2"/>
  <c r="E30" i="2"/>
</calcChain>
</file>

<file path=xl/sharedStrings.xml><?xml version="1.0" encoding="utf-8"?>
<sst xmlns="http://schemas.openxmlformats.org/spreadsheetml/2006/main" count="192" uniqueCount="72">
  <si>
    <t>Date</t>
  </si>
  <si>
    <t>machine</t>
  </si>
  <si>
    <t>détail</t>
  </si>
  <si>
    <t>avril</t>
  </si>
  <si>
    <t>mai</t>
  </si>
  <si>
    <t>juin</t>
  </si>
  <si>
    <t>aout</t>
  </si>
  <si>
    <t>septembre</t>
  </si>
  <si>
    <t>octobre</t>
  </si>
  <si>
    <t>janv</t>
  </si>
  <si>
    <t>fev</t>
  </si>
  <si>
    <t>novembre</t>
  </si>
  <si>
    <t xml:space="preserve">COMPTEUR SOUFFLEUSES ( PRIS LE DERNIER JOUR DU MOIS) = </t>
  </si>
  <si>
    <t>DISPONIBILITE =</t>
  </si>
  <si>
    <t>c'est  moyenne de temps entre 2 pannes</t>
  </si>
  <si>
    <t>c'est le temps moyen de dépannage d'une machine</t>
  </si>
  <si>
    <t xml:space="preserve">TOTAL OUVERTURE LIGNE EN HEURES =  </t>
  </si>
  <si>
    <t>Imeca</t>
  </si>
  <si>
    <t>Salle des eaux</t>
  </si>
  <si>
    <t>Combi</t>
  </si>
  <si>
    <t>Laser</t>
  </si>
  <si>
    <t>Checkmat</t>
  </si>
  <si>
    <t>Etiqueteuse 34</t>
  </si>
  <si>
    <t>Etiqueteuse 35</t>
  </si>
  <si>
    <t>Fardeleuse</t>
  </si>
  <si>
    <t>Surfilmeuse</t>
  </si>
  <si>
    <t>Poigneteuse</t>
  </si>
  <si>
    <t>Palettiseur</t>
  </si>
  <si>
    <t>Bema TU</t>
  </si>
  <si>
    <t>Bema LS</t>
  </si>
  <si>
    <t>Segepar</t>
  </si>
  <si>
    <t>Conv BTES</t>
  </si>
  <si>
    <t>Conv Pack</t>
  </si>
  <si>
    <t xml:space="preserve">% de chance que la ligne soit disponible a un intant T </t>
  </si>
  <si>
    <t xml:space="preserve">compteur decembre n-1 = </t>
  </si>
  <si>
    <t>MTBF fevrier =</t>
  </si>
  <si>
    <t xml:space="preserve">MTTR fevrier = </t>
  </si>
  <si>
    <t>Nombre d'heure de panne mensuel</t>
  </si>
  <si>
    <t>mars</t>
  </si>
  <si>
    <t>juilliet</t>
  </si>
  <si>
    <t>decembre</t>
  </si>
  <si>
    <t>Machine</t>
  </si>
  <si>
    <t>compteur combi :</t>
  </si>
  <si>
    <t>total année</t>
  </si>
  <si>
    <t>disponibilité</t>
  </si>
  <si>
    <t xml:space="preserve">NOMBRE D'HEURES DE PANNE SUR MACHINE(S) SUR UN AN </t>
  </si>
  <si>
    <t>MTBF MARS =</t>
  </si>
  <si>
    <t xml:space="preserve">MTTR MARS = </t>
  </si>
  <si>
    <t>MTBF AVRIL =</t>
  </si>
  <si>
    <t xml:space="preserve">MTTR AVRIL = </t>
  </si>
  <si>
    <t>MTBF MAI =</t>
  </si>
  <si>
    <t xml:space="preserve">MTTR MAI = </t>
  </si>
  <si>
    <t>MTBF JUIN =</t>
  </si>
  <si>
    <t xml:space="preserve">MTTR JUIN = </t>
  </si>
  <si>
    <t xml:space="preserve">MTTR JUILLET = </t>
  </si>
  <si>
    <t>MTBF JUILLET =</t>
  </si>
  <si>
    <t>MTBF AOUT =</t>
  </si>
  <si>
    <t xml:space="preserve">MTTR AOUT = </t>
  </si>
  <si>
    <t>MTBF SEPTEMBRE =</t>
  </si>
  <si>
    <t xml:space="preserve">MTTR SEPTEMBRE = </t>
  </si>
  <si>
    <t>MTBF OCTOBRE =</t>
  </si>
  <si>
    <t xml:space="preserve">MTTR OCTOBRE = </t>
  </si>
  <si>
    <t>MTBF NOVEMBRE =</t>
  </si>
  <si>
    <t xml:space="preserve">MTTR NOVEMBRE = </t>
  </si>
  <si>
    <t>MTBF DECEMBRE =</t>
  </si>
  <si>
    <t xml:space="preserve">MTTR DECEMBRE = </t>
  </si>
  <si>
    <t>durée en Hrs</t>
  </si>
  <si>
    <t>MDP dévérouillage</t>
  </si>
  <si>
    <t>perte étiquette sabot, voir BT28562</t>
  </si>
  <si>
    <t>vis cassé sur pince prise housse</t>
  </si>
  <si>
    <t>vfzv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</si>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</sst>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0;;"/>
    <numFmt numFmtId="166" formatCode="0;\-0;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0" xfId="0" applyFill="1" applyBorder="1"/>
    <xf numFmtId="166" fontId="0" fillId="0" borderId="0" xfId="0" applyNumberFormat="1" applyBorder="1" applyAlignment="1">
      <alignment horizontal="center"/>
    </xf>
    <xf numFmtId="0" fontId="0" fillId="0" borderId="2" xfId="0" applyBorder="1"/>
    <xf numFmtId="2" fontId="0" fillId="0" borderId="3" xfId="0" applyNumberFormat="1" applyBorder="1"/>
    <xf numFmtId="2" fontId="0" fillId="0" borderId="4" xfId="0" applyNumberFormat="1" applyBorder="1"/>
    <xf numFmtId="2" fontId="0" fillId="0" borderId="5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3" borderId="1" xfId="0" applyFont="1" applyFill="1" applyBorder="1"/>
    <xf numFmtId="0" fontId="4" fillId="0" borderId="0" xfId="0" applyFont="1"/>
    <xf numFmtId="0" fontId="0" fillId="0" borderId="6" xfId="0" applyNumberFormat="1" applyBorder="1"/>
    <xf numFmtId="0" fontId="0" fillId="0" borderId="7" xfId="0" applyBorder="1"/>
    <xf numFmtId="0" fontId="0" fillId="0" borderId="8" xfId="0" applyBorder="1"/>
    <xf numFmtId="164" fontId="0" fillId="0" borderId="9" xfId="0" applyNumberFormat="1" applyBorder="1" applyAlignment="1">
      <alignment horizontal="center"/>
    </xf>
    <xf numFmtId="0" fontId="0" fillId="0" borderId="10" xfId="0" applyBorder="1"/>
    <xf numFmtId="0" fontId="0" fillId="0" borderId="9" xfId="0" applyBorder="1"/>
    <xf numFmtId="0" fontId="1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0" fillId="0" borderId="9" xfId="0" applyBorder="1" applyAlignment="1">
      <alignment horizontal="right"/>
    </xf>
    <xf numFmtId="2" fontId="2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right"/>
    </xf>
    <xf numFmtId="2" fontId="2" fillId="2" borderId="0" xfId="0" applyNumberFormat="1" applyFont="1" applyFill="1" applyBorder="1" applyAlignment="1">
      <alignment horizontal="center"/>
    </xf>
    <xf numFmtId="0" fontId="0" fillId="0" borderId="11" xfId="0" applyNumberFormat="1" applyBorder="1"/>
    <xf numFmtId="0" fontId="0" fillId="0" borderId="12" xfId="0" applyBorder="1"/>
    <xf numFmtId="0" fontId="0" fillId="0" borderId="13" xfId="0" applyBorder="1"/>
    <xf numFmtId="0" fontId="0" fillId="0" borderId="6" xfId="0" applyBorder="1"/>
    <xf numFmtId="0" fontId="1" fillId="0" borderId="0" xfId="0" applyFont="1" applyBorder="1" applyAlignment="1">
      <alignment horizontal="left"/>
    </xf>
    <xf numFmtId="164" fontId="1" fillId="0" borderId="0" xfId="0" applyNumberFormat="1" applyFont="1" applyBorder="1" applyAlignment="1">
      <alignment horizontal="left"/>
    </xf>
    <xf numFmtId="0" fontId="0" fillId="0" borderId="11" xfId="0" applyBorder="1"/>
    <xf numFmtId="0" fontId="0" fillId="0" borderId="0" xfId="0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0" fontId="0" fillId="0" borderId="0" xfId="0" applyBorder="1" applyProtection="1"/>
    <xf numFmtId="0" fontId="0" fillId="0" borderId="0" xfId="0" applyFill="1" applyBorder="1" applyProtection="1"/>
    <xf numFmtId="165" fontId="0" fillId="0" borderId="0" xfId="0" applyNumberFormat="1" applyBorder="1" applyProtection="1"/>
    <xf numFmtId="166" fontId="0" fillId="0" borderId="0" xfId="0" applyNumberFormat="1" applyBorder="1" applyAlignment="1" applyProtection="1">
      <alignment horizontal="center"/>
    </xf>
  </cellXfs>
  <cellStyles count="1">
    <cellStyle name="Normal" xfId="0" builtinId="0"/>
  </cellStyles>
  <dxfs count="76">
    <dxf>
      <numFmt numFmtId="166" formatCode="0;\-0;;@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protection locked="1" hidden="0"/>
    </dxf>
    <dxf>
      <numFmt numFmtId="165" formatCode="0;;"/>
      <protection locked="1" hidden="0"/>
    </dxf>
    <dxf>
      <numFmt numFmtId="165" formatCode="0;;"/>
      <protection locked="1" hidden="0"/>
    </dxf>
    <dxf>
      <numFmt numFmtId="165" formatCode="0;;"/>
      <protection locked="1" hidden="0"/>
    </dxf>
    <dxf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protection locked="0" hidden="0"/>
    </dxf>
    <dxf>
      <numFmt numFmtId="0" formatCode="General"/>
      <protection locked="0" hidden="0"/>
    </dxf>
    <dxf>
      <protection locked="0" hidden="0"/>
    </dxf>
    <dxf>
      <numFmt numFmtId="164" formatCode="dd/mm/yy;@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SUR 100% des pannes de janvier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tx>
            <c:strRef>
              <c:f>DATA!$B$6</c:f>
              <c:strCache>
                <c:ptCount val="1"/>
                <c:pt idx="0">
                  <c:v>janv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D60-4A23-8C59-1CEF7802136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D60-4A23-8C59-1CEF7802136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D60-4A23-8C59-1CEF7802136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D60-4A23-8C59-1CEF7802136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D60-4A23-8C59-1CEF7802136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4D60-4A23-8C59-1CEF7802136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4D60-4A23-8C59-1CEF7802136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4D60-4A23-8C59-1CEF7802136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4D60-4A23-8C59-1CEF7802136E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4D60-4A23-8C59-1CEF7802136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4D60-4A23-8C59-1CEF7802136E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4D60-4A23-8C59-1CEF7802136E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4D60-4A23-8C59-1CEF7802136E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4D60-4A23-8C59-1CEF7802136E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4D60-4A23-8C59-1CEF7802136E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4D60-4A23-8C59-1CEF7802136E}"/>
              </c:ext>
            </c:extLst>
          </c:dPt>
          <c:dLbls>
            <c:numFmt formatCode="0%" sourceLinked="0"/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  <c15:layout/>
              </c:ext>
            </c:extLst>
          </c:dLbls>
          <c:cat>
            <c:strRef>
              <c:f>DATA!$A$7:$A$22</c:f>
              <c:strCache>
                <c:ptCount val="16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  <c:pt idx="15">
                  <c:v>Conv Pack</c:v>
                </c:pt>
              </c:strCache>
            </c:strRef>
          </c:cat>
          <c:val>
            <c:numRef>
              <c:f>DATA!$B$7:$B$22</c:f>
              <c:numCache>
                <c:formatCode>0;;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1.5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0.5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8-4D60-4A23-8C59-1CEF7802136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0"/>
    <c:dispBlanksAs val="zero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fevrier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ADF-4BAC-B9B0-5B09A5C9F2F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ADF-4BAC-B9B0-5B09A5C9F2F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FADF-4BAC-B9B0-5B09A5C9F2F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FADF-4BAC-B9B0-5B09A5C9F2F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FADF-4BAC-B9B0-5B09A5C9F2F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FADF-4BAC-B9B0-5B09A5C9F2F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FADF-4BAC-B9B0-5B09A5C9F2F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FADF-4BAC-B9B0-5B09A5C9F2F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FADF-4BAC-B9B0-5B09A5C9F2F4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FADF-4BAC-B9B0-5B09A5C9F2F4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FADF-4BAC-B9B0-5B09A5C9F2F4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FADF-4BAC-B9B0-5B09A5C9F2F4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FADF-4BAC-B9B0-5B09A5C9F2F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FADF-4BAC-B9B0-5B09A5C9F2F4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FADF-4BAC-B9B0-5B09A5C9F2F4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FADF-4BAC-B9B0-5B09A5C9F2F4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FADF-4BAC-B9B0-5B09A5C9F2F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FADF-4BAC-B9B0-5B09A5C9F2F4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FADF-4BAC-B9B0-5B09A5C9F2F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FADF-4BAC-B9B0-5B09A5C9F2F4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FADF-4BAC-B9B0-5B09A5C9F2F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FADF-4BAC-B9B0-5B09A5C9F2F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FADF-4BAC-B9B0-5B09A5C9F2F4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FADF-4BAC-B9B0-5B09A5C9F2F4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FADF-4BAC-B9B0-5B09A5C9F2F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3-FADF-4BAC-B9B0-5B09A5C9F2F4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5-FADF-4BAC-B9B0-5B09A5C9F2F4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7-FADF-4BAC-B9B0-5B09A5C9F2F4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  <c15:layout/>
              </c:ext>
            </c:extLst>
          </c:dLbls>
          <c:cat>
            <c:strRef>
              <c:f>FEV!$C$3:$C$30</c:f>
              <c:strCache>
                <c:ptCount val="3"/>
                <c:pt idx="0">
                  <c:v>Conv BTES</c:v>
                </c:pt>
                <c:pt idx="1">
                  <c:v>Segepar</c:v>
                </c:pt>
                <c:pt idx="2">
                  <c:v>Conv BTES</c:v>
                </c:pt>
              </c:strCache>
            </c:strRef>
          </c:cat>
          <c:val>
            <c:numRef>
              <c:f>FEV!$D$3:$D$30</c:f>
              <c:numCache>
                <c:formatCode>General</c:formatCode>
                <c:ptCount val="28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8-FADF-4BAC-B9B0-5B09A5C9F2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mars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C76-4AED-8E9B-F3BB62681AB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C76-4AED-8E9B-F3BB62681AB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C76-4AED-8E9B-F3BB62681AB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C76-4AED-8E9B-F3BB62681AB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C76-4AED-8E9B-F3BB62681AB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3C76-4AED-8E9B-F3BB62681ABC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3C76-4AED-8E9B-F3BB62681ABC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3C76-4AED-8E9B-F3BB62681ABC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3C76-4AED-8E9B-F3BB62681ABC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3C76-4AED-8E9B-F3BB62681ABC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3C76-4AED-8E9B-F3BB62681ABC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3C76-4AED-8E9B-F3BB62681ABC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3C76-4AED-8E9B-F3BB62681ABC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3C76-4AED-8E9B-F3BB62681ABC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3C76-4AED-8E9B-F3BB62681ABC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3C76-4AED-8E9B-F3BB62681ABC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3C76-4AED-8E9B-F3BB62681ABC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3C76-4AED-8E9B-F3BB62681ABC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3C76-4AED-8E9B-F3BB62681ABC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3C76-4AED-8E9B-F3BB62681ABC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3C76-4AED-8E9B-F3BB62681ABC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3C76-4AED-8E9B-F3BB62681ABC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3C76-4AED-8E9B-F3BB62681ABC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3C76-4AED-8E9B-F3BB62681ABC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3C76-4AED-8E9B-F3BB62681ABC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3-3C76-4AED-8E9B-F3BB62681ABC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5-3C76-4AED-8E9B-F3BB62681ABC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7-3C76-4AED-8E9B-F3BB62681ABC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MARS!$C$3:$C$30</c:f>
              <c:numCache>
                <c:formatCode>General</c:formatCode>
                <c:ptCount val="28"/>
              </c:numCache>
            </c:numRef>
          </c:cat>
          <c:val>
            <c:numRef>
              <c:f>MARS!$D$3:$D$30</c:f>
              <c:numCache>
                <c:formatCode>General</c:formatCode>
                <c:ptCount val="28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8-3C76-4AED-8E9B-F3BB62681A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avril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822-4E71-AACC-66E157D17CC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822-4E71-AACC-66E157D17CC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3822-4E71-AACC-66E157D17CC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3822-4E71-AACC-66E157D17CC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3822-4E71-AACC-66E157D17CC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3822-4E71-AACC-66E157D17CC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3822-4E71-AACC-66E157D17CC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3822-4E71-AACC-66E157D17CC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3822-4E71-AACC-66E157D17CCB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3822-4E71-AACC-66E157D17CCB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3822-4E71-AACC-66E157D17CCB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3822-4E71-AACC-66E157D17CCB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3822-4E71-AACC-66E157D17CCB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3822-4E71-AACC-66E157D17CCB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3822-4E71-AACC-66E157D17CC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3822-4E71-AACC-66E157D17CCB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3822-4E71-AACC-66E157D17CCB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3822-4E71-AACC-66E157D17CCB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3822-4E71-AACC-66E157D17CCB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3822-4E71-AACC-66E157D17CCB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3822-4E71-AACC-66E157D17CCB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3822-4E71-AACC-66E157D17CCB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3822-4E71-AACC-66E157D17CCB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3822-4E71-AACC-66E157D17CCB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3822-4E71-AACC-66E157D17CCB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3-3822-4E71-AACC-66E157D17CCB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5-3822-4E71-AACC-66E157D17CCB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7-3822-4E71-AACC-66E157D17CCB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AVRIL!$C$3:$C$30</c:f>
              <c:numCache>
                <c:formatCode>General</c:formatCode>
                <c:ptCount val="28"/>
              </c:numCache>
            </c:numRef>
          </c:cat>
          <c:val>
            <c:numRef>
              <c:f>AVRIL!$D$3:$D$30</c:f>
              <c:numCache>
                <c:formatCode>General</c:formatCode>
                <c:ptCount val="28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8-3822-4E71-AACC-66E157D17C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mai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25B2-40F3-964F-4E8811FBBE7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5B2-40F3-964F-4E8811FBBE7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25B2-40F3-964F-4E8811FBBE7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25B2-40F3-964F-4E8811FBBE7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25B2-40F3-964F-4E8811FBBE7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25B2-40F3-964F-4E8811FBBE7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25B2-40F3-964F-4E8811FBBE7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25B2-40F3-964F-4E8811FBBE7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25B2-40F3-964F-4E8811FBBE7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25B2-40F3-964F-4E8811FBBE7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25B2-40F3-964F-4E8811FBBE7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25B2-40F3-964F-4E8811FBBE7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25B2-40F3-964F-4E8811FBBE7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25B2-40F3-964F-4E8811FBBE7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25B2-40F3-964F-4E8811FBBE7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25B2-40F3-964F-4E8811FBBE7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25B2-40F3-964F-4E8811FBBE73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25B2-40F3-964F-4E8811FBBE73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25B2-40F3-964F-4E8811FBBE73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25B2-40F3-964F-4E8811FBBE73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25B2-40F3-964F-4E8811FBBE73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25B2-40F3-964F-4E8811FBBE73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25B2-40F3-964F-4E8811FBBE73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25B2-40F3-964F-4E8811FBBE73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25B2-40F3-964F-4E8811FBBE73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3-25B2-40F3-964F-4E8811FBBE73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5-25B2-40F3-964F-4E8811FBBE73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7-25B2-40F3-964F-4E8811FBBE73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MAI!$C$3:$C$30</c:f>
              <c:numCache>
                <c:formatCode>General</c:formatCode>
                <c:ptCount val="28"/>
              </c:numCache>
            </c:numRef>
          </c:cat>
          <c:val>
            <c:numRef>
              <c:f>MAI!$D$3:$D$30</c:f>
              <c:numCache>
                <c:formatCode>General</c:formatCode>
                <c:ptCount val="28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8-25B2-40F3-964F-4E8811FBBE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juin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1B9-4713-9C51-AE1938E2619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1B9-4713-9C51-AE1938E2619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1B9-4713-9C51-AE1938E261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1B9-4713-9C51-AE1938E2619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1B9-4713-9C51-AE1938E2619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41B9-4713-9C51-AE1938E2619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41B9-4713-9C51-AE1938E2619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41B9-4713-9C51-AE1938E26197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41B9-4713-9C51-AE1938E2619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41B9-4713-9C51-AE1938E26197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41B9-4713-9C51-AE1938E2619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41B9-4713-9C51-AE1938E26197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41B9-4713-9C51-AE1938E26197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41B9-4713-9C51-AE1938E26197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41B9-4713-9C51-AE1938E26197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41B9-4713-9C51-AE1938E26197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41B9-4713-9C51-AE1938E26197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41B9-4713-9C51-AE1938E26197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41B9-4713-9C51-AE1938E26197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41B9-4713-9C51-AE1938E2619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41B9-4713-9C51-AE1938E26197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41B9-4713-9C51-AE1938E26197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41B9-4713-9C51-AE1938E2619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41B9-4713-9C51-AE1938E2619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41B9-4713-9C51-AE1938E26197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3-41B9-4713-9C51-AE1938E26197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5-41B9-4713-9C51-AE1938E2619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7-41B9-4713-9C51-AE1938E26197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JUIN!$C$3:$C$30</c:f>
              <c:numCache>
                <c:formatCode>General</c:formatCode>
                <c:ptCount val="28"/>
              </c:numCache>
            </c:numRef>
          </c:cat>
          <c:val>
            <c:numRef>
              <c:f>JUIN!$D$3:$D$30</c:f>
              <c:numCache>
                <c:formatCode>General</c:formatCode>
                <c:ptCount val="28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8-41B9-4713-9C51-AE1938E261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juilliet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908-4A09-B676-63E2A059E71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908-4A09-B676-63E2A059E71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908-4A09-B676-63E2A059E71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908-4A09-B676-63E2A059E71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908-4A09-B676-63E2A059E71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4908-4A09-B676-63E2A059E71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4908-4A09-B676-63E2A059E71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4908-4A09-B676-63E2A059E71D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4908-4A09-B676-63E2A059E71D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4908-4A09-B676-63E2A059E71D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4908-4A09-B676-63E2A059E71D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4908-4A09-B676-63E2A059E71D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4908-4A09-B676-63E2A059E71D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4908-4A09-B676-63E2A059E71D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4908-4A09-B676-63E2A059E71D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4908-4A09-B676-63E2A059E71D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4908-4A09-B676-63E2A059E71D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4908-4A09-B676-63E2A059E71D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4908-4A09-B676-63E2A059E71D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4908-4A09-B676-63E2A059E71D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4908-4A09-B676-63E2A059E71D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4908-4A09-B676-63E2A059E71D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4908-4A09-B676-63E2A059E71D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4908-4A09-B676-63E2A059E71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4908-4A09-B676-63E2A059E71D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3-4908-4A09-B676-63E2A059E71D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5-4908-4A09-B676-63E2A059E71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7-4908-4A09-B676-63E2A059E71D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JUILLET!$C$3:$C$30</c:f>
              <c:numCache>
                <c:formatCode>General</c:formatCode>
                <c:ptCount val="28"/>
              </c:numCache>
            </c:numRef>
          </c:cat>
          <c:val>
            <c:numRef>
              <c:f>JUILLET!$D$3:$D$30</c:f>
              <c:numCache>
                <c:formatCode>General</c:formatCode>
                <c:ptCount val="28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8-4908-4A09-B676-63E2A059E7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aout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B38-49D8-957E-24A0EFFF40A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B38-49D8-957E-24A0EFFF40A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B38-49D8-957E-24A0EFFF40A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B38-49D8-957E-24A0EFFF40A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B38-49D8-957E-24A0EFFF40A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4B38-49D8-957E-24A0EFFF40A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4B38-49D8-957E-24A0EFFF40A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4B38-49D8-957E-24A0EFFF40A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4B38-49D8-957E-24A0EFFF40A4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4B38-49D8-957E-24A0EFFF40A4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4B38-49D8-957E-24A0EFFF40A4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4B38-49D8-957E-24A0EFFF40A4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4B38-49D8-957E-24A0EFFF40A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4B38-49D8-957E-24A0EFFF40A4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4B38-49D8-957E-24A0EFFF40A4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4B38-49D8-957E-24A0EFFF40A4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4B38-49D8-957E-24A0EFFF40A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4B38-49D8-957E-24A0EFFF40A4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4B38-49D8-957E-24A0EFFF40A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4B38-49D8-957E-24A0EFFF40A4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4B38-49D8-957E-24A0EFFF40A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4B38-49D8-957E-24A0EFFF40A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4B38-49D8-957E-24A0EFFF40A4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4B38-49D8-957E-24A0EFFF40A4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4B38-49D8-957E-24A0EFFF40A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3-4B38-49D8-957E-24A0EFFF40A4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5-4B38-49D8-957E-24A0EFFF40A4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7-4B38-49D8-957E-24A0EFFF40A4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AOUT!$C$3:$C$30</c:f>
              <c:numCache>
                <c:formatCode>General</c:formatCode>
                <c:ptCount val="28"/>
              </c:numCache>
            </c:numRef>
          </c:cat>
          <c:val>
            <c:numRef>
              <c:f>AOUT!$D$3:$D$30</c:f>
              <c:numCache>
                <c:formatCode>General</c:formatCode>
                <c:ptCount val="28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8-4B38-49D8-957E-24A0EFFF40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septembre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4135-41B3-AA5C-F9429D5C4E3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4135-41B3-AA5C-F9429D5C4E3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4135-41B3-AA5C-F9429D5C4E3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4135-41B3-AA5C-F9429D5C4E3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4135-41B3-AA5C-F9429D5C4E3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4135-41B3-AA5C-F9429D5C4E3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4135-41B3-AA5C-F9429D5C4E38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4135-41B3-AA5C-F9429D5C4E3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4135-41B3-AA5C-F9429D5C4E38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4135-41B3-AA5C-F9429D5C4E38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4135-41B3-AA5C-F9429D5C4E38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4135-41B3-AA5C-F9429D5C4E3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4135-41B3-AA5C-F9429D5C4E3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4135-41B3-AA5C-F9429D5C4E3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4135-41B3-AA5C-F9429D5C4E3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4135-41B3-AA5C-F9429D5C4E3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4135-41B3-AA5C-F9429D5C4E3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4135-41B3-AA5C-F9429D5C4E38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4135-41B3-AA5C-F9429D5C4E3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4135-41B3-AA5C-F9429D5C4E38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4135-41B3-AA5C-F9429D5C4E3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4135-41B3-AA5C-F9429D5C4E38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4135-41B3-AA5C-F9429D5C4E38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4135-41B3-AA5C-F9429D5C4E38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4135-41B3-AA5C-F9429D5C4E38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3-4135-41B3-AA5C-F9429D5C4E38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5-4135-41B3-AA5C-F9429D5C4E38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7-4135-41B3-AA5C-F9429D5C4E38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SEPTEMBRE!$C$3:$C$30</c:f>
              <c:numCache>
                <c:formatCode>General</c:formatCode>
                <c:ptCount val="28"/>
              </c:numCache>
            </c:numRef>
          </c:cat>
          <c:val>
            <c:numRef>
              <c:f>SEPTEMBRE!$D$3:$D$30</c:f>
              <c:numCache>
                <c:formatCode>General</c:formatCode>
                <c:ptCount val="28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8-4135-41B3-AA5C-F9429D5C4E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octobre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B5D-455F-9E89-FBA11C7F1F4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B5D-455F-9E89-FBA11C7F1F4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B5D-455F-9E89-FBA11C7F1F4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7B5D-455F-9E89-FBA11C7F1F4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B5D-455F-9E89-FBA11C7F1F4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7B5D-455F-9E89-FBA11C7F1F46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7B5D-455F-9E89-FBA11C7F1F4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7B5D-455F-9E89-FBA11C7F1F46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7B5D-455F-9E89-FBA11C7F1F4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7B5D-455F-9E89-FBA11C7F1F46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7B5D-455F-9E89-FBA11C7F1F4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7B5D-455F-9E89-FBA11C7F1F46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7B5D-455F-9E89-FBA11C7F1F46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7B5D-455F-9E89-FBA11C7F1F46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7B5D-455F-9E89-FBA11C7F1F46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7B5D-455F-9E89-FBA11C7F1F46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7B5D-455F-9E89-FBA11C7F1F46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7B5D-455F-9E89-FBA11C7F1F46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7B5D-455F-9E89-FBA11C7F1F46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7B5D-455F-9E89-FBA11C7F1F46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7B5D-455F-9E89-FBA11C7F1F46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7B5D-455F-9E89-FBA11C7F1F4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7B5D-455F-9E89-FBA11C7F1F46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7B5D-455F-9E89-FBA11C7F1F46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7B5D-455F-9E89-FBA11C7F1F4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3-7B5D-455F-9E89-FBA11C7F1F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5-7B5D-455F-9E89-FBA11C7F1F46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7-7B5D-455F-9E89-FBA11C7F1F46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OCTOBRE!$C$3:$C$30</c:f>
              <c:numCache>
                <c:formatCode>General</c:formatCode>
                <c:ptCount val="28"/>
              </c:numCache>
            </c:numRef>
          </c:cat>
          <c:val>
            <c:numRef>
              <c:f>OCTOBRE!$D$3:$D$30</c:f>
              <c:numCache>
                <c:formatCode>General</c:formatCode>
                <c:ptCount val="28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8-7B5D-455F-9E89-FBA11C7F1F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novembre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2BF-496F-83A0-5F45BE5BEC5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2BF-496F-83A0-5F45BE5BEC5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62BF-496F-83A0-5F45BE5BEC5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2BF-496F-83A0-5F45BE5BEC5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62BF-496F-83A0-5F45BE5BEC5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2BF-496F-83A0-5F45BE5BEC5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62BF-496F-83A0-5F45BE5BEC5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62BF-496F-83A0-5F45BE5BEC5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62BF-496F-83A0-5F45BE5BEC5A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62BF-496F-83A0-5F45BE5BEC5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62BF-496F-83A0-5F45BE5BEC5A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62BF-496F-83A0-5F45BE5BEC5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62BF-496F-83A0-5F45BE5BEC5A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62BF-496F-83A0-5F45BE5BEC5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62BF-496F-83A0-5F45BE5BEC5A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62BF-496F-83A0-5F45BE5BEC5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62BF-496F-83A0-5F45BE5BEC5A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62BF-496F-83A0-5F45BE5BEC5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62BF-496F-83A0-5F45BE5BEC5A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62BF-496F-83A0-5F45BE5BEC5A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62BF-496F-83A0-5F45BE5BEC5A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62BF-496F-83A0-5F45BE5BEC5A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62BF-496F-83A0-5F45BE5BEC5A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62BF-496F-83A0-5F45BE5BEC5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62BF-496F-83A0-5F45BE5BEC5A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3-62BF-496F-83A0-5F45BE5BEC5A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5-62BF-496F-83A0-5F45BE5BEC5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7-62BF-496F-83A0-5F45BE5BEC5A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NOVEMBRE!$C$3:$C$30</c:f>
              <c:numCache>
                <c:formatCode>General</c:formatCode>
                <c:ptCount val="28"/>
              </c:numCache>
            </c:numRef>
          </c:cat>
          <c:val>
            <c:numRef>
              <c:f>NOVEMBRE!$D$3:$D$30</c:f>
              <c:numCache>
                <c:formatCode>General</c:formatCode>
                <c:ptCount val="28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8-62BF-496F-83A0-5F45BE5BEC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decembre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DD8-483B-9FB6-FCB5EDA6B1E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DD8-483B-9FB6-FCB5EDA6B1E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DD8-483B-9FB6-FCB5EDA6B1E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DD8-483B-9FB6-FCB5EDA6B1E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DD8-483B-9FB6-FCB5EDA6B1E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DDD8-483B-9FB6-FCB5EDA6B1E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DDD8-483B-9FB6-FCB5EDA6B1E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DDD8-483B-9FB6-FCB5EDA6B1E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DDD8-483B-9FB6-FCB5EDA6B1EF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DDD8-483B-9FB6-FCB5EDA6B1EF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DDD8-483B-9FB6-FCB5EDA6B1EF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DDD8-483B-9FB6-FCB5EDA6B1E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DDD8-483B-9FB6-FCB5EDA6B1EF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DDD8-483B-9FB6-FCB5EDA6B1E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DDD8-483B-9FB6-FCB5EDA6B1EF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DDD8-483B-9FB6-FCB5EDA6B1E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DDD8-483B-9FB6-FCB5EDA6B1EF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DDD8-483B-9FB6-FCB5EDA6B1EF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DDD8-483B-9FB6-FCB5EDA6B1EF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DDD8-483B-9FB6-FCB5EDA6B1EF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DDD8-483B-9FB6-FCB5EDA6B1EF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DDD8-483B-9FB6-FCB5EDA6B1EF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DDD8-483B-9FB6-FCB5EDA6B1EF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DDD8-483B-9FB6-FCB5EDA6B1EF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DDD8-483B-9FB6-FCB5EDA6B1EF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3-DDD8-483B-9FB6-FCB5EDA6B1E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5-DDD8-483B-9FB6-FCB5EDA6B1EF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7-DDD8-483B-9FB6-FCB5EDA6B1E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DECEMBRE!$C$3:$C$30</c:f>
              <c:numCache>
                <c:formatCode>General</c:formatCode>
                <c:ptCount val="28"/>
              </c:numCache>
            </c:numRef>
          </c:cat>
          <c:val>
            <c:numRef>
              <c:f>DECEMBRE!$D$3:$D$30</c:f>
              <c:numCache>
                <c:formatCode>General</c:formatCode>
                <c:ptCount val="28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38-DDD8-483B-9FB6-FCB5EDA6B1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/>
              <a:t>Taux de disponibilité de la ligne 1 ( ne prend pas en compte les arrets opérateurs - base</a:t>
            </a:r>
            <a:r>
              <a:rPr lang="fr-FR" sz="1800" baseline="0"/>
              <a:t> de temps = compteur combi</a:t>
            </a:r>
            <a:r>
              <a:rPr lang="fr-FR" sz="1800"/>
              <a:t> 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5347100156384634E-2"/>
          <c:y val="0.1332365844999335"/>
          <c:w val="0.95252670040751664"/>
          <c:h val="0.78911517784277274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DATA!$B$30:$M$30</c:f>
              <c:numCache>
                <c:formatCode>0.00</c:formatCode>
                <c:ptCount val="12"/>
                <c:pt idx="0">
                  <c:v>99.176954732510296</c:v>
                </c:pt>
                <c:pt idx="1">
                  <c:v>97.52066115702479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9-BFE3-4602-A523-B87E3038A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88424640"/>
        <c:axId val="-2088424096"/>
      </c:lineChart>
      <c:catAx>
        <c:axId val="-2088424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088424096"/>
        <c:crosses val="autoZero"/>
        <c:auto val="1"/>
        <c:lblAlgn val="ctr"/>
        <c:lblOffset val="100"/>
        <c:noMultiLvlLbl val="0"/>
      </c:catAx>
      <c:valAx>
        <c:axId val="-2088424096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088424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1661785034527157E-2"/>
          <c:y val="5.0787607823691017E-2"/>
          <c:w val="0.941632274444544"/>
          <c:h val="0.58758790127936056"/>
        </c:manualLayout>
      </c:layout>
      <c:lineChart>
        <c:grouping val="standard"/>
        <c:varyColors val="0"/>
        <c:ser>
          <c:idx val="0"/>
          <c:order val="0"/>
          <c:tx>
            <c:strRef>
              <c:f>DATA!$A$7</c:f>
              <c:strCache>
                <c:ptCount val="1"/>
                <c:pt idx="0">
                  <c:v>Salle des eaux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DATA!$B$7:$M$7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C31-4267-9A1A-B3172E723636}"/>
            </c:ext>
          </c:extLst>
        </c:ser>
        <c:ser>
          <c:idx val="1"/>
          <c:order val="1"/>
          <c:tx>
            <c:strRef>
              <c:f>DATA!$A$8</c:f>
              <c:strCache>
                <c:ptCount val="1"/>
                <c:pt idx="0">
                  <c:v>Imeca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DATA!$B$8:$M$8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FC31-4267-9A1A-B3172E723636}"/>
            </c:ext>
          </c:extLst>
        </c:ser>
        <c:ser>
          <c:idx val="2"/>
          <c:order val="2"/>
          <c:tx>
            <c:strRef>
              <c:f>DATA!$A$9</c:f>
              <c:strCache>
                <c:ptCount val="1"/>
                <c:pt idx="0">
                  <c:v>Combi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DATA!$B$9:$M$9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D-FC31-4267-9A1A-B3172E723636}"/>
            </c:ext>
          </c:extLst>
        </c:ser>
        <c:ser>
          <c:idx val="3"/>
          <c:order val="3"/>
          <c:tx>
            <c:strRef>
              <c:f>DATA!$A$10</c:f>
              <c:strCache>
                <c:ptCount val="1"/>
                <c:pt idx="0">
                  <c:v>Laser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DATA!$B$10:$M$10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E-FC31-4267-9A1A-B3172E723636}"/>
            </c:ext>
          </c:extLst>
        </c:ser>
        <c:ser>
          <c:idx val="4"/>
          <c:order val="4"/>
          <c:tx>
            <c:strRef>
              <c:f>DATA!$A$11</c:f>
              <c:strCache>
                <c:ptCount val="1"/>
                <c:pt idx="0">
                  <c:v>Checkmat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DATA!$B$11:$M$11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F-FC31-4267-9A1A-B3172E723636}"/>
            </c:ext>
          </c:extLst>
        </c:ser>
        <c:ser>
          <c:idx val="5"/>
          <c:order val="5"/>
          <c:tx>
            <c:strRef>
              <c:f>DATA!$A$12</c:f>
              <c:strCache>
                <c:ptCount val="1"/>
                <c:pt idx="0">
                  <c:v>Etiqueteuse 34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DATA!$B$12:$M$12</c:f>
              <c:numCache>
                <c:formatCode>0;;</c:formatCode>
                <c:ptCount val="12"/>
                <c:pt idx="0">
                  <c:v>1.5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0-FC31-4267-9A1A-B3172E723636}"/>
            </c:ext>
          </c:extLst>
        </c:ser>
        <c:ser>
          <c:idx val="6"/>
          <c:order val="6"/>
          <c:tx>
            <c:strRef>
              <c:f>DATA!$A$13</c:f>
              <c:strCache>
                <c:ptCount val="1"/>
                <c:pt idx="0">
                  <c:v>Etiqueteuse 35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DATA!$B$13:$M$13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1-FC31-4267-9A1A-B3172E723636}"/>
            </c:ext>
          </c:extLst>
        </c:ser>
        <c:ser>
          <c:idx val="7"/>
          <c:order val="7"/>
          <c:tx>
            <c:strRef>
              <c:f>DATA!$A$14</c:f>
              <c:strCache>
                <c:ptCount val="1"/>
                <c:pt idx="0">
                  <c:v>Fardeleuse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DATA!$B$14:$M$14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2-FC31-4267-9A1A-B3172E723636}"/>
            </c:ext>
          </c:extLst>
        </c:ser>
        <c:ser>
          <c:idx val="8"/>
          <c:order val="8"/>
          <c:tx>
            <c:strRef>
              <c:f>DATA!$A$15</c:f>
              <c:strCache>
                <c:ptCount val="1"/>
                <c:pt idx="0">
                  <c:v>Surfilmeuse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DATA!$B$15:$M$15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3-FC31-4267-9A1A-B3172E723636}"/>
            </c:ext>
          </c:extLst>
        </c:ser>
        <c:ser>
          <c:idx val="9"/>
          <c:order val="9"/>
          <c:tx>
            <c:strRef>
              <c:f>DATA!$A$16</c:f>
              <c:strCache>
                <c:ptCount val="1"/>
                <c:pt idx="0">
                  <c:v>Poigneteuse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DATA!$B$16:$M$16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4-FC31-4267-9A1A-B3172E723636}"/>
            </c:ext>
          </c:extLst>
        </c:ser>
        <c:ser>
          <c:idx val="10"/>
          <c:order val="10"/>
          <c:tx>
            <c:strRef>
              <c:f>DATA!$A$17</c:f>
              <c:strCache>
                <c:ptCount val="1"/>
                <c:pt idx="0">
                  <c:v>Palettiseur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DATA!$B$17:$M$17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5-FC31-4267-9A1A-B3172E723636}"/>
            </c:ext>
          </c:extLst>
        </c:ser>
        <c:ser>
          <c:idx val="11"/>
          <c:order val="11"/>
          <c:tx>
            <c:strRef>
              <c:f>DATA!$A$18</c:f>
              <c:strCache>
                <c:ptCount val="1"/>
                <c:pt idx="0">
                  <c:v>Bema TU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DATA!$B$18:$M$18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6-FC31-4267-9A1A-B3172E723636}"/>
            </c:ext>
          </c:extLst>
        </c:ser>
        <c:ser>
          <c:idx val="12"/>
          <c:order val="12"/>
          <c:tx>
            <c:strRef>
              <c:f>DATA!$A$19</c:f>
              <c:strCache>
                <c:ptCount val="1"/>
                <c:pt idx="0">
                  <c:v>Bema LS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DATA!$B$19:$M$19</c:f>
              <c:numCache>
                <c:formatCode>0;;</c:formatCode>
                <c:ptCount val="12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7-FC31-4267-9A1A-B3172E723636}"/>
            </c:ext>
          </c:extLst>
        </c:ser>
        <c:ser>
          <c:idx val="13"/>
          <c:order val="13"/>
          <c:tx>
            <c:strRef>
              <c:f>DATA!$A$20</c:f>
              <c:strCache>
                <c:ptCount val="1"/>
                <c:pt idx="0">
                  <c:v>Segepar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DATA!$B$20:$M$20</c:f>
              <c:numCache>
                <c:formatCode>0;;</c:formatCode>
                <c:ptCount val="12"/>
                <c:pt idx="0">
                  <c:v>0.5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8-FC31-4267-9A1A-B3172E723636}"/>
            </c:ext>
          </c:extLst>
        </c:ser>
        <c:ser>
          <c:idx val="14"/>
          <c:order val="14"/>
          <c:tx>
            <c:strRef>
              <c:f>DATA!$A$21</c:f>
              <c:strCache>
                <c:ptCount val="1"/>
                <c:pt idx="0">
                  <c:v>Conv BTES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DATA!$B$21:$M$21</c:f>
              <c:numCache>
                <c:formatCode>0;;</c:formatCode>
                <c:ptCount val="12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9-FC31-4267-9A1A-B3172E723636}"/>
            </c:ext>
          </c:extLst>
        </c:ser>
        <c:ser>
          <c:idx val="15"/>
          <c:order val="15"/>
          <c:tx>
            <c:strRef>
              <c:f>DATA!$A$22</c:f>
              <c:strCache>
                <c:ptCount val="1"/>
                <c:pt idx="0">
                  <c:v>Conv Pack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DATA!$B$22:$M$22</c:f>
              <c:numCache>
                <c:formatCode>0;;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1A-FC31-4267-9A1A-B3172E7236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88425728"/>
        <c:axId val="-2088433888"/>
      </c:lineChart>
      <c:catAx>
        <c:axId val="-2088425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088433888"/>
        <c:crosses val="autoZero"/>
        <c:auto val="1"/>
        <c:lblAlgn val="ctr"/>
        <c:lblOffset val="100"/>
        <c:noMultiLvlLbl val="0"/>
      </c:catAx>
      <c:valAx>
        <c:axId val="-2088433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088425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3.02749522685191E-2"/>
          <c:y val="0.8434249436985275"/>
          <c:w val="0.96178916345217924"/>
          <c:h val="0.1565750563014724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/>
              <a:t>% de pannes sur 1 ans </a:t>
            </a:r>
          </a:p>
        </c:rich>
      </c:tx>
      <c:layout>
        <c:manualLayout>
          <c:xMode val="edge"/>
          <c:yMode val="edge"/>
          <c:x val="6.0921751157051555E-3"/>
          <c:y val="1.383801330584907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8503-43F7-A86A-3CA54C8ED44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52D-4E88-A67C-B8D69337F2F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52D-4E88-A67C-B8D69337F2F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52D-4E88-A67C-B8D69337F2F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52D-4E88-A67C-B8D69337F2F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52D-4E88-A67C-B8D69337F2F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952D-4E88-A67C-B8D69337F2F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952D-4E88-A67C-B8D69337F2FD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952D-4E88-A67C-B8D69337F2FD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952D-4E88-A67C-B8D69337F2FD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952D-4E88-A67C-B8D69337F2FD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952D-4E88-A67C-B8D69337F2FD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952D-4E88-A67C-B8D69337F2FD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952D-4E88-A67C-B8D69337F2FD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952D-4E88-A67C-B8D69337F2FD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952D-4E88-A67C-B8D69337F2FD}"/>
              </c:ext>
            </c:extLst>
          </c:dPt>
          <c:dLbls>
            <c:numFmt formatCode="0%;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ln>
                      <a:noFill/>
                    </a:ln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DATA!$A$7:$A$22</c:f>
              <c:strCache>
                <c:ptCount val="16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  <c:pt idx="15">
                  <c:v>Conv Pack</c:v>
                </c:pt>
              </c:strCache>
            </c:strRef>
          </c:cat>
          <c:val>
            <c:numRef>
              <c:f>DATA!$N$7:$N$22</c:f>
              <c:numCache>
                <c:formatCode>0;\-0;;@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1.5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1.5</c:v>
                </c:pt>
                <c:pt idx="14">
                  <c:v>2</c:v>
                </c:pt>
                <c:pt idx="1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8503-43F7-A86A-3CA54C8ED440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1905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ln>
            <a:noFill/>
          </a:ln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204787</xdr:colOff>
      <xdr:row>2</xdr:row>
      <xdr:rowOff>14286</xdr:rowOff>
    </xdr:from>
    <xdr:to>
      <xdr:col>14</xdr:col>
      <xdr:colOff>9525</xdr:colOff>
      <xdr:row>29</xdr:row>
      <xdr:rowOff>152400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2</xdr:row>
      <xdr:rowOff>0</xdr:rowOff>
    </xdr:from>
    <xdr:to>
      <xdr:col>14</xdr:col>
      <xdr:colOff>109538</xdr:colOff>
      <xdr:row>29</xdr:row>
      <xdr:rowOff>138114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19050</xdr:rowOff>
    </xdr:from>
    <xdr:to>
      <xdr:col>13</xdr:col>
      <xdr:colOff>719138</xdr:colOff>
      <xdr:row>29</xdr:row>
      <xdr:rowOff>157164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2</xdr:row>
      <xdr:rowOff>9525</xdr:rowOff>
    </xdr:from>
    <xdr:to>
      <xdr:col>13</xdr:col>
      <xdr:colOff>581025</xdr:colOff>
      <xdr:row>29</xdr:row>
      <xdr:rowOff>142877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750794</xdr:colOff>
      <xdr:row>49</xdr:row>
      <xdr:rowOff>56027</xdr:rowOff>
    </xdr:from>
    <xdr:to>
      <xdr:col>19</xdr:col>
      <xdr:colOff>212912</xdr:colOff>
      <xdr:row>72</xdr:row>
      <xdr:rowOff>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xmlns="" id="{00000000-0008-0000-0D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11208</xdr:colOff>
      <xdr:row>76</xdr:row>
      <xdr:rowOff>43142</xdr:rowOff>
    </xdr:from>
    <xdr:to>
      <xdr:col>19</xdr:col>
      <xdr:colOff>190500</xdr:colOff>
      <xdr:row>81</xdr:row>
      <xdr:rowOff>143997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Machine">
              <a:extLst>
                <a:ext uri="{FF2B5EF4-FFF2-40B4-BE49-F238E27FC236}">
                  <a16:creationId xmlns:a16="http://schemas.microsoft.com/office/drawing/2014/main" xmlns="" id="{DB2D7B6C-B475-4BA8-AECE-FF562211D615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ch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208" y="14592580"/>
              <a:ext cx="14133417" cy="106526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0</xdr:col>
      <xdr:colOff>760878</xdr:colOff>
      <xdr:row>81</xdr:row>
      <xdr:rowOff>155016</xdr:rowOff>
    </xdr:from>
    <xdr:to>
      <xdr:col>19</xdr:col>
      <xdr:colOff>190499</xdr:colOff>
      <xdr:row>110</xdr:row>
      <xdr:rowOff>186765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E3639DF2-F754-4A06-8DCB-EB894D10E2A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</xdr:col>
      <xdr:colOff>11905</xdr:colOff>
      <xdr:row>1</xdr:row>
      <xdr:rowOff>11906</xdr:rowOff>
    </xdr:from>
    <xdr:to>
      <xdr:col>19</xdr:col>
      <xdr:colOff>224816</xdr:colOff>
      <xdr:row>49</xdr:row>
      <xdr:rowOff>45524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77</xdr:row>
      <xdr:rowOff>-1</xdr:rowOff>
    </xdr:from>
    <xdr:to>
      <xdr:col>20</xdr:col>
      <xdr:colOff>11906</xdr:colOff>
      <xdr:row>77</xdr:row>
      <xdr:rowOff>-1</xdr:rowOff>
    </xdr:to>
    <xdr:cxnSp macro="">
      <xdr:nvCxnSpPr>
        <xdr:cNvPr id="5" name="Connecteur droit avec flèche 4"/>
        <xdr:cNvCxnSpPr/>
      </xdr:nvCxnSpPr>
      <xdr:spPr>
        <a:xfrm flipH="1">
          <a:off x="14989968" y="14739937"/>
          <a:ext cx="500063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>
    <xdr:from>
      <xdr:col>19</xdr:col>
      <xdr:colOff>702468</xdr:colOff>
      <xdr:row>75</xdr:row>
      <xdr:rowOff>130969</xdr:rowOff>
    </xdr:from>
    <xdr:to>
      <xdr:col>21</xdr:col>
      <xdr:colOff>178593</xdr:colOff>
      <xdr:row>77</xdr:row>
      <xdr:rowOff>107157</xdr:rowOff>
    </xdr:to>
    <xdr:sp macro="" textlink="">
      <xdr:nvSpPr>
        <xdr:cNvPr id="9" name="Rectangle 8"/>
        <xdr:cNvSpPr/>
      </xdr:nvSpPr>
      <xdr:spPr>
        <a:xfrm>
          <a:off x="15418593" y="14489907"/>
          <a:ext cx="1000125" cy="35718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tx1"/>
              </a:solidFill>
            </a:rPr>
            <a:t>RAZ FILTRE</a:t>
          </a:r>
        </a:p>
      </xdr:txBody>
    </xdr:sp>
    <xdr:clientData fPrintsWithSheet="0"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achine" sourceName="Machine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achine" cache="Segment_Machine" caption="Machine" columnCount="8" style="SlicerStyleDark5" lockedPosition="1" rowHeight="241300"/>
</slicers>
</file>

<file path=xl/tables/table1.xml><?xml version="1.0" encoding="utf-8"?>
<table xmlns="http://schemas.openxmlformats.org/spreadsheetml/2006/main" id="15" name="Janv" displayName="Janv" ref="B2:E30" totalsRowShown="0" dataDxfId="75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74"/>
    <tableColumn id="2" name="machine" dataDxfId="73"/>
    <tableColumn id="3" name="durée en Hrs" dataDxfId="72"/>
    <tableColumn id="4" name="détail" dataDxfId="7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FEV" displayName="FEV" ref="B2:E30" totalsRowShown="0" dataDxfId="70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69"/>
    <tableColumn id="2" name="machine" dataDxfId="68"/>
    <tableColumn id="3" name="durée en Hrs" dataDxfId="67"/>
    <tableColumn id="4" name="détail" dataDxfId="6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6" name="Mars" displayName="Mars" ref="B2:E30" totalsRowShown="0" dataDxfId="65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64"/>
    <tableColumn id="2" name="machine" dataDxfId="63"/>
    <tableColumn id="3" name="durée en Hrs" dataDxfId="62"/>
    <tableColumn id="4" name="détail" dataDxfId="6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7" name="AVRIL" displayName="AVRIL" ref="B2:E30" totalsRowShown="0" dataDxfId="60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59"/>
    <tableColumn id="2" name="machine" dataDxfId="58"/>
    <tableColumn id="3" name="durée en Hrs" dataDxfId="57"/>
    <tableColumn id="4" name="détail" dataDxfId="5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8" name="MAI" displayName="MAI" ref="B2:E30" totalsRowShown="0" dataDxfId="55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54"/>
    <tableColumn id="2" name="machine" dataDxfId="53"/>
    <tableColumn id="3" name="durée en Hrs" dataDxfId="52"/>
    <tableColumn id="4" name="détail" dataDxfId="5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9" name="Juin" displayName="Juin" ref="B2:E30" totalsRowShown="0" dataDxfId="50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49"/>
    <tableColumn id="2" name="machine" dataDxfId="48"/>
    <tableColumn id="3" name="durée en Hrs" dataDxfId="47"/>
    <tableColumn id="4" name="détail" dataDxfId="4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20" name="JUILLIET" displayName="JUILLIET" ref="B2:E30" totalsRowShown="0" dataDxfId="45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44"/>
    <tableColumn id="2" name="machine" dataDxfId="43"/>
    <tableColumn id="3" name="durée en Hrs" dataDxfId="42"/>
    <tableColumn id="4" name="détail" dataDxfId="4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1" name="AOUT" displayName="AOUT" ref="B2:E30" totalsRowShown="0" dataDxfId="40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39"/>
    <tableColumn id="2" name="machine" dataDxfId="38"/>
    <tableColumn id="3" name="durée en Hrs" dataDxfId="37"/>
    <tableColumn id="4" name="détail" dataDxfId="3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22" name="SEPTEMBRE" displayName="SEPTEMBRE" ref="B2:E30" totalsRowShown="0" dataDxfId="35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34"/>
    <tableColumn id="2" name="machine" dataDxfId="33"/>
    <tableColumn id="3" name="durée en Hrs" dataDxfId="32"/>
    <tableColumn id="4" name="détail" dataDxfId="3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23" name="OCTOBRE" displayName="OCTOBRE" ref="B2:E30" totalsRowShown="0" dataDxfId="30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29"/>
    <tableColumn id="2" name="machine" dataDxfId="28"/>
    <tableColumn id="3" name="durée en Hrs" dataDxfId="27"/>
    <tableColumn id="4" name="détail" dataDxfId="2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24" name="NOVEMBRE" displayName="NOVEMBRE" ref="B2:E30" totalsRowShown="0" dataDxfId="25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24"/>
    <tableColumn id="2" name="machine" dataDxfId="23"/>
    <tableColumn id="3" name="durée en Hrs" dataDxfId="22"/>
    <tableColumn id="4" name="détail" dataDxfId="2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25" name="DECEMBRE" displayName="DECEMBRE" ref="B2:E30" totalsRowShown="0" dataDxfId="20">
  <autoFilter ref="B2:E30">
    <filterColumn colId="0" hiddenButton="1"/>
    <filterColumn colId="1" hiddenButton="1"/>
    <filterColumn colId="2" hiddenButton="1"/>
    <filterColumn colId="3" hiddenButton="1"/>
  </autoFilter>
  <tableColumns count="4">
    <tableColumn id="1" name="Date" dataDxfId="19"/>
    <tableColumn id="2" name="machine" dataDxfId="18"/>
    <tableColumn id="3" name="durée en Hrs" dataDxfId="17"/>
    <tableColumn id="4" name="détail" dataDxfId="16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" name="Data" displayName="Data" ref="A6:N22" totalsRowShown="0" headerRowDxfId="15" dataDxfId="14">
  <autoFilter ref="A6:N22"/>
  <tableColumns count="14">
    <tableColumn id="1" name="Machine" dataDxfId="13"/>
    <tableColumn id="2" name="janv" dataDxfId="12">
      <calculatedColumnFormula>SUMIFS(INDIRECT(B$6&amp;"[[durée en Hrs]:[durée en Hrs]]"),INDIRECT(B$6&amp;"[[machine]:[machine]]"),Data[[Machine]:[Machine]])</calculatedColumnFormula>
    </tableColumn>
    <tableColumn id="3" name="fev" dataDxfId="11">
      <calculatedColumnFormula>SUMIFS(INDIRECT(C$6&amp;"[[durée en Hrs]:[durée en Hrs]]"),INDIRECT(C$6&amp;"[[machine]:[machine]]"),Data[[Machine]:[Machine]])</calculatedColumnFormula>
    </tableColumn>
    <tableColumn id="4" name="mars" dataDxfId="10">
      <calculatedColumnFormula>SUMIFS(INDIRECT(D$6&amp;"[[durée en Hrs]:[durée en Hrs]]"),INDIRECT(D$6&amp;"[[machine]:[machine]]"),Data[[Machine]:[Machine]])</calculatedColumnFormula>
    </tableColumn>
    <tableColumn id="5" name="avril" dataDxfId="9">
      <calculatedColumnFormula>SUMIFS(INDIRECT(E$6&amp;"[[durée en Hrs]:[durée en Hrs]]"),INDIRECT(E$6&amp;"[[machine]:[machine]]"),Data[[Machine]:[Machine]])</calculatedColumnFormula>
    </tableColumn>
    <tableColumn id="6" name="mai" dataDxfId="8">
      <calculatedColumnFormula>SUMIFS(INDIRECT(F$6&amp;"[[durée en Hrs]:[durée en Hrs]]"),INDIRECT(F$6&amp;"[[machine]:[machine]]"),Data[[Machine]:[Machine]])</calculatedColumnFormula>
    </tableColumn>
    <tableColumn id="7" name="juin" dataDxfId="7">
      <calculatedColumnFormula>SUMIFS(INDIRECT(G$6&amp;"[[durée en Hrs]:[durée en Hrs]]"),INDIRECT(G$6&amp;"[[machine]:[machine]]"),Data[[Machine]:[Machine]])</calculatedColumnFormula>
    </tableColumn>
    <tableColumn id="8" name="juilliet" dataDxfId="6">
      <calculatedColumnFormula>SUMIFS(INDIRECT(H$6&amp;"[[durée en Hrs]:[durée en Hrs]]"),INDIRECT(H$6&amp;"[[machine]:[machine]]"),Data[[Machine]:[Machine]])</calculatedColumnFormula>
    </tableColumn>
    <tableColumn id="9" name="aout" dataDxfId="5">
      <calculatedColumnFormula>SUMIFS(INDIRECT(I$6&amp;"[[durée en Hrs]:[durée en Hrs]]"),INDIRECT(I$6&amp;"[[machine]:[machine]]"),Data[[Machine]:[Machine]])</calculatedColumnFormula>
    </tableColumn>
    <tableColumn id="10" name="septembre" dataDxfId="4">
      <calculatedColumnFormula>SUMIFS(INDIRECT(J$6&amp;"[[durée en Hrs]:[durée en Hrs]]"),INDIRECT(J$6&amp;"[[machine]:[machine]]"),Data[[Machine]:[Machine]])</calculatedColumnFormula>
    </tableColumn>
    <tableColumn id="11" name="octobre" dataDxfId="3">
      <calculatedColumnFormula>SUMIFS(INDIRECT(K$6&amp;"[[durée en Hrs]:[durée en Hrs]]"),INDIRECT(K$6&amp;"[[machine]:[machine]]"),Data[[Machine]:[Machine]])</calculatedColumnFormula>
    </tableColumn>
    <tableColumn id="12" name="novembre" dataDxfId="2">
      <calculatedColumnFormula>SUMIFS(INDIRECT(L$6&amp;"[[durée en Hrs]:[durée en Hrs]]"),INDIRECT(L$6&amp;"[[machine]:[machine]]"),Data[[Machine]:[Machine]])</calculatedColumnFormula>
    </tableColumn>
    <tableColumn id="13" name="decembre" dataDxfId="1">
      <calculatedColumnFormula>SUMIFS(INDIRECT(M$6&amp;"[[durée en Hrs]:[durée en Hrs]]"),INDIRECT(M$6&amp;"[[machine]:[machine]]"),Data[[Machine]:[Machine]])</calculatedColumnFormula>
    </tableColumn>
    <tableColumn id="14" name="total année" dataDxfId="0">
      <calculatedColumnFormula>SUM(Data[[#This Row],[janv]:[decembre]])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O40"/>
  <sheetViews>
    <sheetView tabSelected="1" zoomScaleNormal="100" zoomScalePageLayoutView="50" workbookViewId="0">
      <selection activeCell="O16" sqref="O16"/>
    </sheetView>
  </sheetViews>
  <sheetFormatPr baseColWidth="10" defaultColWidth="0" defaultRowHeight="15" x14ac:dyDescent="0.25"/>
  <cols>
    <col min="1" max="1" width="6.42578125" customWidth="1"/>
    <col min="2" max="2" width="14" style="1" customWidth="1"/>
    <col min="3" max="3" width="15.140625" customWidth="1"/>
    <col min="4" max="4" width="7.710937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27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>
        <v>44206</v>
      </c>
      <c r="C3" s="48" t="s">
        <v>30</v>
      </c>
      <c r="D3" s="49">
        <v>0.5</v>
      </c>
      <c r="E3" s="50" t="s">
        <v>68</v>
      </c>
    </row>
    <row r="4" spans="2:5" x14ac:dyDescent="0.25">
      <c r="B4" s="47">
        <v>44214</v>
      </c>
      <c r="C4" s="48" t="s">
        <v>29</v>
      </c>
      <c r="D4" s="49">
        <v>1</v>
      </c>
      <c r="E4" s="50" t="s">
        <v>69</v>
      </c>
    </row>
    <row r="5" spans="2:5" x14ac:dyDescent="0.25">
      <c r="B5" s="47">
        <v>44508</v>
      </c>
      <c r="C5" s="48" t="s">
        <v>22</v>
      </c>
      <c r="D5" s="49">
        <v>0.5</v>
      </c>
      <c r="E5" s="50" t="s">
        <v>70</v>
      </c>
    </row>
    <row r="6" spans="2:5" x14ac:dyDescent="0.25">
      <c r="B6" s="47">
        <v>24</v>
      </c>
      <c r="C6" s="48" t="s">
        <v>29</v>
      </c>
      <c r="D6" s="49">
        <v>1</v>
      </c>
      <c r="E6" s="50"/>
    </row>
    <row r="7" spans="2:5" x14ac:dyDescent="0.25">
      <c r="B7" s="47">
        <v>44214</v>
      </c>
      <c r="C7" s="48" t="s">
        <v>22</v>
      </c>
      <c r="D7" s="49">
        <v>1</v>
      </c>
      <c r="E7" s="50" t="s">
        <v>71</v>
      </c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2" spans="2:5" ht="15.75" thickBot="1" x14ac:dyDescent="0.3"/>
    <row r="33" spans="4:11" x14ac:dyDescent="0.25">
      <c r="D33" s="23"/>
      <c r="E33" s="24"/>
      <c r="F33" s="24"/>
      <c r="G33" s="24"/>
      <c r="H33" s="24"/>
      <c r="I33" s="24"/>
      <c r="J33" s="24"/>
      <c r="K33" s="25"/>
    </row>
    <row r="34" spans="4:11" x14ac:dyDescent="0.25">
      <c r="D34" s="26"/>
      <c r="E34" s="11" t="s">
        <v>34</v>
      </c>
      <c r="F34" s="51">
        <v>1200</v>
      </c>
      <c r="G34" s="7"/>
      <c r="H34" s="7"/>
      <c r="I34" s="7"/>
      <c r="J34" s="7"/>
      <c r="K34" s="27"/>
    </row>
    <row r="35" spans="4:11" ht="15.75" x14ac:dyDescent="0.25">
      <c r="D35" s="28"/>
      <c r="E35" s="29" t="s">
        <v>12</v>
      </c>
      <c r="F35" s="52">
        <v>1682</v>
      </c>
      <c r="G35" s="7"/>
      <c r="H35" s="7"/>
      <c r="I35" s="7"/>
      <c r="J35" s="7"/>
      <c r="K35" s="27"/>
    </row>
    <row r="36" spans="4:11" ht="15.75" x14ac:dyDescent="0.25">
      <c r="D36" s="28"/>
      <c r="E36" s="31" t="s">
        <v>16</v>
      </c>
      <c r="F36" s="30">
        <f>SUM(F35-F34)</f>
        <v>482</v>
      </c>
      <c r="G36" s="7"/>
      <c r="H36" s="7"/>
      <c r="I36" s="7"/>
      <c r="J36" s="7"/>
      <c r="K36" s="27"/>
    </row>
    <row r="37" spans="4:11" ht="15.75" x14ac:dyDescent="0.25">
      <c r="D37" s="32"/>
      <c r="E37" s="29" t="s">
        <v>35</v>
      </c>
      <c r="F37" s="33">
        <f>IFERROR(SUM(F36/COUNTA(Janv[durée en Hrs])),0)</f>
        <v>96.4</v>
      </c>
      <c r="G37" s="7" t="s">
        <v>14</v>
      </c>
      <c r="H37" s="7"/>
      <c r="I37" s="7"/>
      <c r="J37" s="7"/>
      <c r="K37" s="27"/>
    </row>
    <row r="38" spans="4:11" ht="15.75" x14ac:dyDescent="0.25">
      <c r="D38" s="28"/>
      <c r="E38" s="34" t="s">
        <v>36</v>
      </c>
      <c r="F38" s="33">
        <f>IFERROR((SUM(Janv[durée en Hrs])/(COUNTA(Janv[durée en Hrs]))),0)</f>
        <v>0.8</v>
      </c>
      <c r="G38" s="7" t="s">
        <v>15</v>
      </c>
      <c r="H38" s="7"/>
      <c r="I38" s="7"/>
      <c r="J38" s="7"/>
      <c r="K38" s="27"/>
    </row>
    <row r="39" spans="4:11" ht="15.75" x14ac:dyDescent="0.25">
      <c r="D39" s="28"/>
      <c r="E39" s="29" t="s">
        <v>13</v>
      </c>
      <c r="F39" s="35">
        <f>IFERROR(SUM((F37/(F38+F37))*100),100)</f>
        <v>99.176954732510296</v>
      </c>
      <c r="G39" s="7" t="s">
        <v>33</v>
      </c>
      <c r="H39" s="7"/>
      <c r="I39" s="7"/>
      <c r="J39" s="7"/>
      <c r="K39" s="27"/>
    </row>
    <row r="40" spans="4:11" ht="15.75" thickBot="1" x14ac:dyDescent="0.3">
      <c r="D40" s="36"/>
      <c r="E40" s="37"/>
      <c r="F40" s="37"/>
      <c r="G40" s="37"/>
      <c r="H40" s="37"/>
      <c r="I40" s="37"/>
      <c r="J40" s="37"/>
      <c r="K40" s="38"/>
    </row>
  </sheetData>
  <sheetProtection selectLockedCells="1"/>
  <dataValidations count="1">
    <dataValidation type="list" allowBlank="1" showInputMessage="1" showErrorMessage="1" sqref="C2 C31:C33">
      <formula1>$B$5:$B$13</formula1>
    </dataValidation>
  </dataValidations>
  <pageMargins left="0.35729166666666667" right="0.21437500000000001" top="0.41854166666666665" bottom="0.75" header="0.3" footer="0.3"/>
  <pageSetup paperSize="9" scale="61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DATA!$A$7:$A$26</xm:f>
          </x14:formula1>
          <xm:sqref>C3:C30</xm:sqref>
        </x14:dataValidation>
        <x14:dataValidation type="list" allowBlank="1" showInputMessage="1" showErrorMessage="1">
          <x14:formula1>
            <xm:f>DATA!$A$7:$A$15</xm:f>
          </x14:formula1>
          <xm:sqref>C40:C1048576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40"/>
  <sheetViews>
    <sheetView zoomScaleNormal="100" workbookViewId="0">
      <selection activeCell="D13" sqref="D13"/>
    </sheetView>
  </sheetViews>
  <sheetFormatPr baseColWidth="10" defaultColWidth="0" defaultRowHeight="15" x14ac:dyDescent="0.25"/>
  <cols>
    <col min="1" max="1" width="6.140625" customWidth="1"/>
    <col min="2" max="2" width="15.85546875" style="1" customWidth="1"/>
    <col min="3" max="3" width="15.140625" customWidth="1"/>
    <col min="4" max="4" width="8.4257812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25.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 t="s">
        <v>31</v>
      </c>
      <c r="D3" s="49">
        <v>1</v>
      </c>
      <c r="E3" s="50"/>
    </row>
    <row r="4" spans="2:5" x14ac:dyDescent="0.25">
      <c r="B4" s="47"/>
      <c r="C4" s="48" t="s">
        <v>30</v>
      </c>
      <c r="D4" s="49">
        <v>1</v>
      </c>
      <c r="E4" s="50"/>
    </row>
    <row r="5" spans="2:5" x14ac:dyDescent="0.25">
      <c r="B5" s="47"/>
      <c r="C5" s="48" t="s">
        <v>31</v>
      </c>
      <c r="D5" s="49">
        <v>1</v>
      </c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1800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SUM(G35-JANV!F35)</f>
        <v>118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40" t="s">
        <v>35</v>
      </c>
      <c r="G37" s="33">
        <f>IFERROR(SUM(G36/COUNTA(FEV[durée en Hrs])),0)</f>
        <v>39.333333333333336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41" t="s">
        <v>36</v>
      </c>
      <c r="G38" s="33">
        <f>IFERROR((SUM(FEV[durée en Hrs])/(COUNTA(FEV[durée en Hrs]))),0)</f>
        <v>1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97.52066115702479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DATA!$A$7:$A$15</xm:f>
          </x14:formula1>
          <xm:sqref>C31:C34</xm:sqref>
        </x14:dataValidation>
        <x14:dataValidation type="list" allowBlank="1" showInputMessage="1" showErrorMessage="1">
          <x14:formula1>
            <xm:f>DATA!$A$7:$A$26</xm:f>
          </x14:formula1>
          <xm:sqref>C3:C30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O40"/>
  <sheetViews>
    <sheetView zoomScaleNormal="100" workbookViewId="0">
      <selection activeCell="C17" sqref="C17"/>
    </sheetView>
  </sheetViews>
  <sheetFormatPr baseColWidth="10" defaultColWidth="0" defaultRowHeight="15" x14ac:dyDescent="0.25"/>
  <cols>
    <col min="1" max="1" width="3.85546875" customWidth="1"/>
    <col min="2" max="2" width="15.85546875" style="1" customWidth="1"/>
    <col min="3" max="3" width="15.140625" customWidth="1"/>
    <col min="4" max="4" width="9.4257812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28.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1900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SUM(G35-FEV!G35)</f>
        <v>100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29" t="s">
        <v>46</v>
      </c>
      <c r="G37" s="33">
        <f>IFERROR(SUM(G36/COUNTA(Mars[durée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34" t="s">
        <v>47</v>
      </c>
      <c r="G38" s="33">
        <f>IFERROR((SUM(Mars[durée en Hrs])/(COUNTA(Mars[durée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DATA!$A$7:$A$26</xm:f>
          </x14:formula1>
          <xm:sqref>C3:C30</xm:sqref>
        </x14:dataValidation>
        <x14:dataValidation type="list" allowBlank="1" showInputMessage="1" showErrorMessage="1">
          <x14:formula1>
            <xm:f>DATA!$A$7:$A$15</xm:f>
          </x14:formula1>
          <xm:sqref>C31:C34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XFC40"/>
  <sheetViews>
    <sheetView zoomScaleNormal="100" zoomScalePageLayoutView="50" workbookViewId="0">
      <selection activeCell="B3" sqref="B3"/>
    </sheetView>
  </sheetViews>
  <sheetFormatPr baseColWidth="10" defaultColWidth="0" defaultRowHeight="15" x14ac:dyDescent="0.25"/>
  <cols>
    <col min="1" max="1" width="4.28515625" customWidth="1"/>
    <col min="2" max="2" width="15.85546875" style="1" customWidth="1"/>
    <col min="3" max="3" width="15.140625" customWidth="1"/>
    <col min="4" max="4" width="9.42578125" style="5" customWidth="1"/>
    <col min="5" max="5" width="70.7109375" customWidth="1"/>
    <col min="6" max="6" width="14.5703125" customWidth="1"/>
    <col min="7" max="15" width="11.42578125" customWidth="1"/>
    <col min="16" max="16380" width="11.42578125" hidden="1"/>
    <col min="16381" max="16381" width="3.28515625" hidden="1" customWidth="1"/>
    <col min="16382" max="16382" width="17.5703125" hidden="1" customWidth="1"/>
    <col min="16383" max="16383" width="5.85546875" hidden="1" customWidth="1"/>
    <col min="16384" max="16384" width="33.7109375" hidden="1" customWidth="1"/>
  </cols>
  <sheetData>
    <row r="1" spans="2:5" ht="30.7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1910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SUM(G35-MARS!G35)</f>
        <v>10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40" t="s">
        <v>48</v>
      </c>
      <c r="G37" s="33">
        <f>IFERROR(SUM(G36/COUNTA(AVRIL[durée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41" t="s">
        <v>49</v>
      </c>
      <c r="G38" s="33">
        <f>IFERROR((SUM(AVRIL[durée en Hrs])/(COUNTA(AVRIL[durée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>
      <formula1>$B$5:$B$13</formula1>
    </dataValidation>
  </dataValidations>
  <pageMargins left="0.25" right="0.25" top="0.75" bottom="0.75" header="0.3" footer="0.3"/>
  <pageSetup paperSize="9" scale="61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DATA!$A$7:$A$15</xm:f>
          </x14:formula1>
          <xm:sqref>C31:C34</xm:sqref>
        </x14:dataValidation>
        <x14:dataValidation type="list" allowBlank="1" showInputMessage="1" showErrorMessage="1">
          <x14:formula1>
            <xm:f>DATA!$A$7:$A$26</xm:f>
          </x14:formula1>
          <xm:sqref>C3:C30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5.42578125" customWidth="1"/>
    <col min="2" max="2" width="15.85546875" style="1" customWidth="1"/>
    <col min="3" max="3" width="15.140625" customWidth="1"/>
    <col min="4" max="4" width="8.8554687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0.7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5:13" ht="15.75" thickBot="1" x14ac:dyDescent="0.3"/>
    <row r="34" spans="5:13" x14ac:dyDescent="0.25">
      <c r="E34" s="39"/>
      <c r="F34" s="24"/>
      <c r="G34" s="24"/>
      <c r="H34" s="24"/>
      <c r="I34" s="24"/>
      <c r="J34" s="24"/>
      <c r="K34" s="24"/>
      <c r="L34" s="24"/>
      <c r="M34" s="25"/>
    </row>
    <row r="35" spans="5:13" ht="15.75" x14ac:dyDescent="0.25">
      <c r="E35" s="28"/>
      <c r="F35" s="7"/>
      <c r="G35" s="29" t="s">
        <v>12</v>
      </c>
      <c r="H35" s="52">
        <v>1930</v>
      </c>
      <c r="I35" s="7"/>
      <c r="J35" s="7"/>
      <c r="K35" s="7"/>
      <c r="L35" s="7"/>
      <c r="M35" s="27"/>
    </row>
    <row r="36" spans="5:13" ht="15.75" x14ac:dyDescent="0.25">
      <c r="E36" s="28"/>
      <c r="F36" s="7"/>
      <c r="G36" s="31" t="s">
        <v>16</v>
      </c>
      <c r="H36" s="30">
        <f>SUM(H35-AVRIL!G35)</f>
        <v>20</v>
      </c>
      <c r="I36" s="7"/>
      <c r="J36" s="7"/>
      <c r="K36" s="7"/>
      <c r="L36" s="7"/>
      <c r="M36" s="27"/>
    </row>
    <row r="37" spans="5:13" ht="15.75" x14ac:dyDescent="0.25">
      <c r="E37" s="28"/>
      <c r="F37" s="11"/>
      <c r="G37" s="40" t="s">
        <v>50</v>
      </c>
      <c r="H37" s="33">
        <f>IFERROR(SUM(H36/COUNTA(MAI[durée en Hrs])),0)</f>
        <v>0</v>
      </c>
      <c r="I37" s="7" t="s">
        <v>14</v>
      </c>
      <c r="J37" s="7"/>
      <c r="K37" s="7"/>
      <c r="L37" s="7"/>
      <c r="M37" s="27"/>
    </row>
    <row r="38" spans="5:13" ht="15.75" x14ac:dyDescent="0.25">
      <c r="E38" s="28"/>
      <c r="F38" s="7"/>
      <c r="G38" s="41" t="s">
        <v>51</v>
      </c>
      <c r="H38" s="33">
        <f>IFERROR((SUM(MAI[durée en Hrs])/(COUNTA(MAI[durée en Hrs]))),0)</f>
        <v>0</v>
      </c>
      <c r="I38" s="7" t="s">
        <v>15</v>
      </c>
      <c r="J38" s="7"/>
      <c r="K38" s="7"/>
      <c r="L38" s="7"/>
      <c r="M38" s="27"/>
    </row>
    <row r="39" spans="5:13" ht="15.75" x14ac:dyDescent="0.25">
      <c r="E39" s="28"/>
      <c r="F39" s="7"/>
      <c r="G39" s="29" t="s">
        <v>13</v>
      </c>
      <c r="H39" s="35">
        <f>IFERROR(SUM((H37/(H38+H37))*100),100)</f>
        <v>100</v>
      </c>
      <c r="I39" s="7" t="s">
        <v>33</v>
      </c>
      <c r="J39" s="7"/>
      <c r="K39" s="7"/>
      <c r="L39" s="7"/>
      <c r="M39" s="27"/>
    </row>
    <row r="40" spans="5:13" ht="15.75" thickBot="1" x14ac:dyDescent="0.3">
      <c r="E40" s="42"/>
      <c r="F40" s="37"/>
      <c r="G40" s="37"/>
      <c r="H40" s="37"/>
      <c r="I40" s="37"/>
      <c r="J40" s="37"/>
      <c r="K40" s="37"/>
      <c r="L40" s="37"/>
      <c r="M40" s="38"/>
    </row>
  </sheetData>
  <sheetProtection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DATA!$A$7:$A$26</xm:f>
          </x14:formula1>
          <xm:sqref>C3:C30</xm:sqref>
        </x14:dataValidation>
        <x14:dataValidation type="list" allowBlank="1" showInputMessage="1" showErrorMessage="1">
          <x14:formula1>
            <xm:f>DATA!$A$7:$A$15</xm:f>
          </x14:formula1>
          <xm:sqref>C31:C34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6.7109375" customWidth="1"/>
    <col min="2" max="2" width="15.85546875" style="1" customWidth="1"/>
    <col min="3" max="3" width="15.140625" customWidth="1"/>
    <col min="4" max="4" width="9.8554687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28.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32"/>
      <c r="F35" s="29" t="s">
        <v>12</v>
      </c>
      <c r="G35" s="52">
        <v>1950</v>
      </c>
      <c r="H35" s="7"/>
      <c r="I35" s="7"/>
      <c r="J35" s="7"/>
      <c r="K35" s="7"/>
      <c r="L35" s="27"/>
    </row>
    <row r="36" spans="2:12" ht="15.75" x14ac:dyDescent="0.25">
      <c r="B36"/>
      <c r="E36" s="32"/>
      <c r="F36" s="31" t="s">
        <v>16</v>
      </c>
      <c r="G36" s="30">
        <f>SUM(G35-MAI!H35)</f>
        <v>20</v>
      </c>
      <c r="H36" s="7"/>
      <c r="I36" s="7"/>
      <c r="J36" s="7"/>
      <c r="K36" s="7"/>
      <c r="L36" s="27"/>
    </row>
    <row r="37" spans="2:12" ht="15.75" x14ac:dyDescent="0.25">
      <c r="B37" s="6"/>
      <c r="E37" s="32"/>
      <c r="F37" s="29" t="s">
        <v>52</v>
      </c>
      <c r="G37" s="33">
        <f>IFERROR(SUM(G36/COUNTA(Juin[durée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32"/>
      <c r="F38" s="34" t="s">
        <v>53</v>
      </c>
      <c r="G38" s="33">
        <f>IFERROR((SUM(Juin[durée en Hrs])/(COUNTA(Juin[durée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32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DATA!$A$7:$A$15</xm:f>
          </x14:formula1>
          <xm:sqref>C31:C34</xm:sqref>
        </x14:dataValidation>
        <x14:dataValidation type="list" allowBlank="1" showInputMessage="1" showErrorMessage="1">
          <x14:formula1>
            <xm:f>DATA!$A$7:$A$26</xm:f>
          </x14:formula1>
          <xm:sqref>C3:C30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8.5703125" customWidth="1"/>
    <col min="2" max="2" width="15.85546875" style="1" customWidth="1"/>
    <col min="3" max="3" width="15.140625" customWidth="1"/>
    <col min="4" max="4" width="10.4257812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2.2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5:13" ht="15.75" thickBot="1" x14ac:dyDescent="0.3"/>
    <row r="34" spans="5:13" x14ac:dyDescent="0.25">
      <c r="E34" s="39"/>
      <c r="F34" s="24"/>
      <c r="G34" s="24"/>
      <c r="H34" s="24"/>
      <c r="I34" s="24"/>
      <c r="J34" s="24"/>
      <c r="K34" s="24"/>
      <c r="L34" s="24"/>
      <c r="M34" s="25"/>
    </row>
    <row r="35" spans="5:13" ht="15.75" x14ac:dyDescent="0.25">
      <c r="E35" s="28"/>
      <c r="F35" s="43"/>
      <c r="G35" s="44" t="s">
        <v>12</v>
      </c>
      <c r="H35" s="52">
        <v>1955</v>
      </c>
      <c r="I35" s="7"/>
      <c r="J35" s="7"/>
      <c r="K35" s="7"/>
      <c r="L35" s="7"/>
      <c r="M35" s="27"/>
    </row>
    <row r="36" spans="5:13" ht="15.75" x14ac:dyDescent="0.25">
      <c r="E36" s="28"/>
      <c r="F36" s="43"/>
      <c r="G36" s="45" t="s">
        <v>16</v>
      </c>
      <c r="H36" s="30">
        <f>SUM(H35-JUIN!G35)</f>
        <v>5</v>
      </c>
      <c r="I36" s="7"/>
      <c r="J36" s="7"/>
      <c r="K36" s="7"/>
      <c r="L36" s="7"/>
      <c r="M36" s="27"/>
    </row>
    <row r="37" spans="5:13" ht="15.75" x14ac:dyDescent="0.25">
      <c r="E37" s="28"/>
      <c r="F37" s="43"/>
      <c r="G37" s="44" t="s">
        <v>55</v>
      </c>
      <c r="H37" s="33">
        <f>IFERROR(SUM(H36/COUNTA(JUILLIET[durée en Hrs])),0)</f>
        <v>0</v>
      </c>
      <c r="I37" s="7" t="s">
        <v>14</v>
      </c>
      <c r="J37" s="7"/>
      <c r="K37" s="7"/>
      <c r="L37" s="7"/>
      <c r="M37" s="27"/>
    </row>
    <row r="38" spans="5:13" ht="15.75" x14ac:dyDescent="0.25">
      <c r="E38" s="28"/>
      <c r="F38" s="43"/>
      <c r="G38" s="46" t="s">
        <v>54</v>
      </c>
      <c r="H38" s="33">
        <f>IFERROR((SUM(JUILLIET[durée en Hrs])/(COUNTA(JUILLIET[durée en Hrs]))),0)</f>
        <v>0</v>
      </c>
      <c r="I38" s="7" t="s">
        <v>15</v>
      </c>
      <c r="J38" s="7"/>
      <c r="K38" s="7"/>
      <c r="L38" s="7"/>
      <c r="M38" s="27"/>
    </row>
    <row r="39" spans="5:13" ht="15.75" x14ac:dyDescent="0.25">
      <c r="E39" s="28"/>
      <c r="F39" s="43"/>
      <c r="G39" s="44" t="s">
        <v>13</v>
      </c>
      <c r="H39" s="35">
        <f>IFERROR(SUM((H37/(H38+H37))*100),100)</f>
        <v>100</v>
      </c>
      <c r="I39" s="7" t="s">
        <v>33</v>
      </c>
      <c r="J39" s="7"/>
      <c r="K39" s="7"/>
      <c r="L39" s="7"/>
      <c r="M39" s="27"/>
    </row>
    <row r="40" spans="5:13" ht="15.75" thickBot="1" x14ac:dyDescent="0.3">
      <c r="E40" s="42"/>
      <c r="F40" s="37"/>
      <c r="G40" s="37"/>
      <c r="H40" s="37"/>
      <c r="I40" s="37"/>
      <c r="J40" s="37"/>
      <c r="K40" s="37"/>
      <c r="L40" s="37"/>
      <c r="M40" s="38"/>
    </row>
  </sheetData>
  <sheetProtection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DATA!$A$7:$A$26</xm:f>
          </x14:formula1>
          <xm:sqref>C3:C30</xm:sqref>
        </x14:dataValidation>
        <x14:dataValidation type="list" allowBlank="1" showInputMessage="1" showErrorMessage="1">
          <x14:formula1>
            <xm:f>DATA!$A$7:$A$15</xm:f>
          </x14:formula1>
          <xm:sqref>C31:C34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6.42578125" customWidth="1"/>
    <col min="2" max="2" width="15.85546875" style="1" customWidth="1"/>
    <col min="3" max="3" width="15.140625" customWidth="1"/>
    <col min="4" max="4" width="9.570312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0.7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1970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SUM(G35-JUILLET!H35)</f>
        <v>15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29" t="s">
        <v>56</v>
      </c>
      <c r="G37" s="33">
        <f>IFERROR(SUM(G36/COUNTA(AOUT[durée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34" t="s">
        <v>57</v>
      </c>
      <c r="G38" s="33">
        <f>IFERROR((SUM(AOUT[durée en Hrs])/(COUNTA(AOUT[durée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DATA!$A$7:$A$15</xm:f>
          </x14:formula1>
          <xm:sqref>C31:C34</xm:sqref>
        </x14:dataValidation>
        <x14:dataValidation type="list" allowBlank="1" showInputMessage="1" showErrorMessage="1">
          <x14:formula1>
            <xm:f>DATA!$A$7:$A$26</xm:f>
          </x14:formula1>
          <xm:sqref>C3:C30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8.28515625" customWidth="1"/>
    <col min="2" max="2" width="15.85546875" style="1" customWidth="1"/>
    <col min="3" max="3" width="15.140625" customWidth="1"/>
    <col min="4" max="4" width="9.8554687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1.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1980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SUM(G35-AOUT!G35)</f>
        <v>10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29" t="s">
        <v>58</v>
      </c>
      <c r="G37" s="33">
        <f>IFERROR(SUM(G36/COUNTA(SEPTEMBRE[durée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34" t="s">
        <v>59</v>
      </c>
      <c r="G38" s="33">
        <f>IFERROR((SUM(SEPTEMBRE[durée en Hrs])/(COUNTA(SEPTEMBRE[durée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DATA!$A$7:$A$26</xm:f>
          </x14:formula1>
          <xm:sqref>C3:C30</xm:sqref>
        </x14:dataValidation>
        <x14:dataValidation type="list" allowBlank="1" showInputMessage="1" showErrorMessage="1">
          <x14:formula1>
            <xm:f>DATA!$A$7:$A$15</xm:f>
          </x14:formula1>
          <xm:sqref>C31:C34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O40"/>
  <sheetViews>
    <sheetView zoomScaleNormal="100" zoomScalePageLayoutView="70" workbookViewId="0">
      <selection activeCell="B5" sqref="B5"/>
    </sheetView>
  </sheetViews>
  <sheetFormatPr baseColWidth="10" defaultColWidth="0" defaultRowHeight="15" x14ac:dyDescent="0.25"/>
  <cols>
    <col min="1" max="1" width="8.7109375" customWidth="1"/>
    <col min="2" max="2" width="15.85546875" style="1" customWidth="1"/>
    <col min="3" max="3" width="15.140625" customWidth="1"/>
    <col min="4" max="4" width="9.2851562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1.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2000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SUM(G35-SEPTEMBRE!G35)</f>
        <v>20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29" t="s">
        <v>60</v>
      </c>
      <c r="G37" s="33">
        <f>IFERROR(SUM(G36/COUNTA(OCTOBRE[durée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34" t="s">
        <v>61</v>
      </c>
      <c r="G38" s="33">
        <f>IFERROR((SUM(OCTOBRE[durée en Hrs])/(COUNTA(OCTOBRE[durée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58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DATA!$A$7:$A$15</xm:f>
          </x14:formula1>
          <xm:sqref>C31:C34</xm:sqref>
        </x14:dataValidation>
        <x14:dataValidation type="list" allowBlank="1" showInputMessage="1" showErrorMessage="1">
          <x14:formula1>
            <xm:f>DATA!$A$7:$A$26</xm:f>
          </x14:formula1>
          <xm:sqref>C3:C30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5" x14ac:dyDescent="0.25"/>
  <cols>
    <col min="1" max="1" width="7.42578125" customWidth="1"/>
    <col min="2" max="2" width="15.85546875" style="1" customWidth="1"/>
    <col min="3" max="3" width="15.140625" customWidth="1"/>
    <col min="4" max="4" width="8.14062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6.7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47"/>
      <c r="C30" s="48"/>
      <c r="D30" s="49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2030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SUM(G35-OCTOBRE!G35)</f>
        <v>30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29" t="s">
        <v>62</v>
      </c>
      <c r="G37" s="33">
        <f>IFERROR(SUM(G36/COUNTA(NOVEMBRE[durée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34" t="s">
        <v>63</v>
      </c>
      <c r="G38" s="33">
        <f>IFERROR((SUM(NOVEMBRE[durée en Hrs])/(COUNTA(NOVEMBRE[durée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8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DATA!$A$7:$A$26</xm:f>
          </x14:formula1>
          <xm:sqref>C3:C30</xm:sqref>
        </x14:dataValidation>
        <x14:dataValidation type="list" allowBlank="1" showInputMessage="1" showErrorMessage="1">
          <x14:formula1>
            <xm:f>DATA!$A$7:$A$15</xm:f>
          </x14:formula1>
          <xm:sqref>C31:C34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O40"/>
  <sheetViews>
    <sheetView zoomScaleNormal="100" workbookViewId="0">
      <selection activeCell="G35" sqref="G35"/>
    </sheetView>
  </sheetViews>
  <sheetFormatPr baseColWidth="10" defaultColWidth="0" defaultRowHeight="15" x14ac:dyDescent="0.25"/>
  <cols>
    <col min="1" max="1" width="6.42578125" customWidth="1"/>
    <col min="2" max="2" width="15.85546875" style="1" customWidth="1"/>
    <col min="3" max="3" width="15.140625" customWidth="1"/>
    <col min="4" max="4" width="8.85546875" style="5" customWidth="1"/>
    <col min="5" max="5" width="70.7109375" customWidth="1"/>
    <col min="6" max="6" width="14.5703125" customWidth="1"/>
    <col min="7" max="15" width="11.42578125" customWidth="1"/>
    <col min="16" max="16384" width="11.42578125" hidden="1"/>
  </cols>
  <sheetData>
    <row r="1" spans="2:5" ht="36.75" customHeight="1" x14ac:dyDescent="0.25"/>
    <row r="2" spans="2:5" ht="43.5" customHeight="1" x14ac:dyDescent="0.25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25">
      <c r="B3" s="47"/>
      <c r="C3" s="48"/>
      <c r="D3" s="49"/>
      <c r="E3" s="50"/>
    </row>
    <row r="4" spans="2:5" x14ac:dyDescent="0.25">
      <c r="B4" s="47"/>
      <c r="C4" s="48"/>
      <c r="D4" s="49"/>
      <c r="E4" s="50"/>
    </row>
    <row r="5" spans="2:5" x14ac:dyDescent="0.25">
      <c r="B5" s="47"/>
      <c r="C5" s="48"/>
      <c r="D5" s="49"/>
      <c r="E5" s="50"/>
    </row>
    <row r="6" spans="2:5" x14ac:dyDescent="0.25">
      <c r="B6" s="47"/>
      <c r="C6" s="48"/>
      <c r="D6" s="49"/>
      <c r="E6" s="50"/>
    </row>
    <row r="7" spans="2:5" x14ac:dyDescent="0.25">
      <c r="B7" s="47"/>
      <c r="C7" s="48"/>
      <c r="D7" s="49"/>
      <c r="E7" s="50"/>
    </row>
    <row r="8" spans="2:5" x14ac:dyDescent="0.25">
      <c r="B8" s="47"/>
      <c r="C8" s="48"/>
      <c r="D8" s="49"/>
      <c r="E8" s="50"/>
    </row>
    <row r="9" spans="2:5" x14ac:dyDescent="0.25">
      <c r="B9" s="47"/>
      <c r="C9" s="48"/>
      <c r="D9" s="49"/>
      <c r="E9" s="50"/>
    </row>
    <row r="10" spans="2:5" x14ac:dyDescent="0.25">
      <c r="B10" s="47"/>
      <c r="C10" s="48"/>
      <c r="D10" s="49"/>
      <c r="E10" s="50"/>
    </row>
    <row r="11" spans="2:5" x14ac:dyDescent="0.25">
      <c r="B11" s="47"/>
      <c r="C11" s="48"/>
      <c r="D11" s="49"/>
      <c r="E11" s="50"/>
    </row>
    <row r="12" spans="2:5" x14ac:dyDescent="0.25">
      <c r="B12" s="47"/>
      <c r="C12" s="48"/>
      <c r="D12" s="49"/>
      <c r="E12" s="50"/>
    </row>
    <row r="13" spans="2:5" x14ac:dyDescent="0.25">
      <c r="B13" s="47"/>
      <c r="C13" s="48"/>
      <c r="D13" s="49"/>
      <c r="E13" s="50"/>
    </row>
    <row r="14" spans="2:5" x14ac:dyDescent="0.25">
      <c r="B14" s="47"/>
      <c r="C14" s="48"/>
      <c r="D14" s="49"/>
      <c r="E14" s="50"/>
    </row>
    <row r="15" spans="2:5" x14ac:dyDescent="0.25">
      <c r="B15" s="47"/>
      <c r="C15" s="48"/>
      <c r="D15" s="49"/>
      <c r="E15" s="50"/>
    </row>
    <row r="16" spans="2:5" x14ac:dyDescent="0.25">
      <c r="B16" s="47"/>
      <c r="C16" s="48"/>
      <c r="D16" s="49"/>
      <c r="E16" s="50"/>
    </row>
    <row r="17" spans="2:5" x14ac:dyDescent="0.25">
      <c r="B17" s="47"/>
      <c r="C17" s="48"/>
      <c r="D17" s="49"/>
      <c r="E17" s="50"/>
    </row>
    <row r="18" spans="2:5" x14ac:dyDescent="0.25">
      <c r="B18" s="47"/>
      <c r="C18" s="48"/>
      <c r="D18" s="49"/>
      <c r="E18" s="50"/>
    </row>
    <row r="19" spans="2:5" x14ac:dyDescent="0.25">
      <c r="B19" s="47"/>
      <c r="C19" s="48"/>
      <c r="D19" s="49"/>
      <c r="E19" s="50"/>
    </row>
    <row r="20" spans="2:5" x14ac:dyDescent="0.25">
      <c r="B20" s="47"/>
      <c r="C20" s="48"/>
      <c r="D20" s="49"/>
      <c r="E20" s="50"/>
    </row>
    <row r="21" spans="2:5" x14ac:dyDescent="0.25">
      <c r="B21" s="47"/>
      <c r="C21" s="48"/>
      <c r="D21" s="49"/>
      <c r="E21" s="50"/>
    </row>
    <row r="22" spans="2:5" x14ac:dyDescent="0.25">
      <c r="B22" s="47"/>
      <c r="C22" s="48"/>
      <c r="D22" s="49"/>
      <c r="E22" s="50"/>
    </row>
    <row r="23" spans="2:5" x14ac:dyDescent="0.25">
      <c r="B23" s="47"/>
      <c r="C23" s="48"/>
      <c r="D23" s="49"/>
      <c r="E23" s="50"/>
    </row>
    <row r="24" spans="2:5" x14ac:dyDescent="0.25">
      <c r="B24" s="47"/>
      <c r="C24" s="48"/>
      <c r="D24" s="49"/>
      <c r="E24" s="50"/>
    </row>
    <row r="25" spans="2:5" x14ac:dyDescent="0.25">
      <c r="B25" s="47"/>
      <c r="C25" s="48"/>
      <c r="D25" s="49"/>
      <c r="E25" s="50"/>
    </row>
    <row r="26" spans="2:5" x14ac:dyDescent="0.25">
      <c r="B26" s="47"/>
      <c r="C26" s="48"/>
      <c r="D26" s="49"/>
      <c r="E26" s="50"/>
    </row>
    <row r="27" spans="2:5" ht="16.5" customHeight="1" x14ac:dyDescent="0.25">
      <c r="B27" s="47"/>
      <c r="C27" s="48"/>
      <c r="D27" s="49"/>
      <c r="E27" s="50"/>
    </row>
    <row r="28" spans="2:5" x14ac:dyDescent="0.25">
      <c r="B28" s="47"/>
      <c r="C28" s="48"/>
      <c r="D28" s="49"/>
      <c r="E28" s="50"/>
    </row>
    <row r="29" spans="2:5" x14ac:dyDescent="0.25">
      <c r="B29" s="47"/>
      <c r="C29" s="48"/>
      <c r="D29" s="49"/>
      <c r="E29" s="50"/>
    </row>
    <row r="30" spans="2:5" x14ac:dyDescent="0.25">
      <c r="B30" s="53"/>
      <c r="C30" s="50"/>
      <c r="D30" s="54"/>
      <c r="E30" s="50"/>
    </row>
    <row r="33" spans="2:12" ht="15.75" thickBot="1" x14ac:dyDescent="0.3"/>
    <row r="34" spans="2:12" x14ac:dyDescent="0.25">
      <c r="E34" s="39"/>
      <c r="F34" s="24"/>
      <c r="G34" s="24"/>
      <c r="H34" s="24"/>
      <c r="I34" s="24"/>
      <c r="J34" s="24"/>
      <c r="K34" s="24"/>
      <c r="L34" s="25"/>
    </row>
    <row r="35" spans="2:12" ht="15.75" x14ac:dyDescent="0.25">
      <c r="B35"/>
      <c r="E35" s="28"/>
      <c r="F35" s="29" t="s">
        <v>12</v>
      </c>
      <c r="G35" s="52">
        <v>2050</v>
      </c>
      <c r="H35" s="7"/>
      <c r="I35" s="7"/>
      <c r="J35" s="7"/>
      <c r="K35" s="7"/>
      <c r="L35" s="27"/>
    </row>
    <row r="36" spans="2:12" ht="15.75" x14ac:dyDescent="0.25">
      <c r="B36"/>
      <c r="E36" s="28"/>
      <c r="F36" s="31" t="s">
        <v>16</v>
      </c>
      <c r="G36" s="30">
        <f>SUM(G35-NOVEMBRE!G35)</f>
        <v>20</v>
      </c>
      <c r="H36" s="7"/>
      <c r="I36" s="7"/>
      <c r="J36" s="7"/>
      <c r="K36" s="7"/>
      <c r="L36" s="27"/>
    </row>
    <row r="37" spans="2:12" ht="15.75" x14ac:dyDescent="0.25">
      <c r="B37" s="6"/>
      <c r="E37" s="28"/>
      <c r="F37" s="29" t="s">
        <v>64</v>
      </c>
      <c r="G37" s="33">
        <f>IFERROR(SUM(G36/COUNTA(DECEMBRE[durée en Hrs])),0)</f>
        <v>0</v>
      </c>
      <c r="H37" s="7" t="s">
        <v>14</v>
      </c>
      <c r="I37" s="7"/>
      <c r="J37" s="7"/>
      <c r="K37" s="7"/>
      <c r="L37" s="27"/>
    </row>
    <row r="38" spans="2:12" ht="15.75" x14ac:dyDescent="0.25">
      <c r="B38"/>
      <c r="E38" s="28"/>
      <c r="F38" s="34" t="s">
        <v>65</v>
      </c>
      <c r="G38" s="33">
        <f>IFERROR((SUM(DECEMBRE[durée en Hrs])/(COUNTA(DECEMBRE[durée en Hrs]))),0)</f>
        <v>0</v>
      </c>
      <c r="H38" s="7" t="s">
        <v>15</v>
      </c>
      <c r="I38" s="7"/>
      <c r="J38" s="7"/>
      <c r="K38" s="7"/>
      <c r="L38" s="27"/>
    </row>
    <row r="39" spans="2:12" ht="15.75" x14ac:dyDescent="0.25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.75" thickBot="1" x14ac:dyDescent="0.3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DATA!$A$7:$A$15</xm:f>
          </x14:formula1>
          <xm:sqref>C31:C34</xm:sqref>
        </x14:dataValidation>
        <x14:dataValidation type="list" allowBlank="1" showInputMessage="1" showErrorMessage="1">
          <x14:formula1>
            <xm:f>DATA!$A$7:$A$26</xm:f>
          </x14:formula1>
          <xm:sqref>C3:C30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Q39"/>
  <sheetViews>
    <sheetView workbookViewId="0">
      <selection activeCell="B11" sqref="B11"/>
    </sheetView>
  </sheetViews>
  <sheetFormatPr baseColWidth="10" defaultColWidth="0" defaultRowHeight="15" zeroHeight="1" x14ac:dyDescent="0.25"/>
  <cols>
    <col min="1" max="1" width="15.42578125" style="7" customWidth="1"/>
    <col min="2" max="3" width="11.42578125" style="7" customWidth="1"/>
    <col min="4" max="4" width="12.42578125" style="7" customWidth="1"/>
    <col min="5" max="9" width="11.42578125" style="7" customWidth="1"/>
    <col min="10" max="10" width="12.85546875" style="7" customWidth="1"/>
    <col min="11" max="11" width="11.42578125" style="7" customWidth="1"/>
    <col min="12" max="12" width="12.28515625" style="7" customWidth="1"/>
    <col min="13" max="13" width="12.140625" style="7" customWidth="1"/>
    <col min="14" max="14" width="11.140625" style="7" customWidth="1"/>
    <col min="15" max="16" width="11.42578125" style="7" customWidth="1"/>
    <col min="17" max="17" width="0" style="7" hidden="1" customWidth="1"/>
    <col min="18" max="16384" width="11.42578125" style="7" hidden="1"/>
  </cols>
  <sheetData>
    <row r="1" spans="1:16" x14ac:dyDescent="0.25"/>
    <row r="2" spans="1:16" ht="15.75" thickBot="1" x14ac:dyDescent="0.3"/>
    <row r="3" spans="1:16" ht="15.75" thickBot="1" x14ac:dyDescent="0.3">
      <c r="A3" s="14" t="s">
        <v>42</v>
      </c>
      <c r="B3" s="18">
        <f>SUM(JANV!F35)</f>
        <v>1682</v>
      </c>
      <c r="C3" s="19">
        <f>SUM(FEV!G35)</f>
        <v>1800</v>
      </c>
      <c r="D3" s="19">
        <f>SUM(MARS!G35)</f>
        <v>1900</v>
      </c>
      <c r="E3" s="19">
        <f>SUM(AVRIL!G35)</f>
        <v>1910</v>
      </c>
      <c r="F3" s="19">
        <f>SUM(MAI!H35)</f>
        <v>1930</v>
      </c>
      <c r="G3" s="19">
        <f>SUM(JUIN!G35)</f>
        <v>1950</v>
      </c>
      <c r="H3" s="19">
        <f>SUM(JUILLET!H35)</f>
        <v>1955</v>
      </c>
      <c r="I3" s="19">
        <f>SUM(AOUT!G35)</f>
        <v>1970</v>
      </c>
      <c r="J3" s="19">
        <f>SUM(SEPTEMBRE!G35)</f>
        <v>1980</v>
      </c>
      <c r="K3" s="19">
        <f>SUM(OCTOBRE!G35)</f>
        <v>2000</v>
      </c>
      <c r="L3" s="19">
        <f>SUM(NOVEMBRE!G35)</f>
        <v>2030</v>
      </c>
      <c r="M3" s="20">
        <f>SUM(DECEMBRE!G35)</f>
        <v>2050</v>
      </c>
    </row>
    <row r="4" spans="1:16" x14ac:dyDescent="0.25"/>
    <row r="5" spans="1:16" x14ac:dyDescent="0.25">
      <c r="B5" s="7" t="s">
        <v>37</v>
      </c>
    </row>
    <row r="6" spans="1:16" x14ac:dyDescent="0.25">
      <c r="A6" s="55" t="s">
        <v>41</v>
      </c>
      <c r="B6" s="55" t="s">
        <v>9</v>
      </c>
      <c r="C6" s="55" t="s">
        <v>10</v>
      </c>
      <c r="D6" s="55" t="s">
        <v>38</v>
      </c>
      <c r="E6" s="56" t="s">
        <v>3</v>
      </c>
      <c r="F6" s="56" t="s">
        <v>4</v>
      </c>
      <c r="G6" s="56" t="s">
        <v>5</v>
      </c>
      <c r="H6" s="56" t="s">
        <v>39</v>
      </c>
      <c r="I6" s="56" t="s">
        <v>6</v>
      </c>
      <c r="J6" s="56" t="s">
        <v>7</v>
      </c>
      <c r="K6" s="56" t="s">
        <v>8</v>
      </c>
      <c r="L6" s="56" t="s">
        <v>11</v>
      </c>
      <c r="M6" s="56" t="s">
        <v>40</v>
      </c>
      <c r="N6" s="56" t="s">
        <v>43</v>
      </c>
    </row>
    <row r="7" spans="1:16" x14ac:dyDescent="0.25">
      <c r="A7" s="55" t="s">
        <v>18</v>
      </c>
      <c r="B7" s="57">
        <f ca="1">SUMIFS(INDIRECT(B$6&amp;"[[durée en Hrs]:[durée en Hrs]]"),INDIRECT(B$6&amp;"[[machine]:[machine]]"),Data[[Machine]:[Machine]])</f>
        <v>0</v>
      </c>
      <c r="C7" s="57">
        <f ca="1">SUMIFS(INDIRECT(C$6&amp;"[[durée en Hrs]:[durée en Hrs]]"),INDIRECT(C$6&amp;"[[machine]:[machine]]"),Data[[Machine]:[Machine]])</f>
        <v>0</v>
      </c>
      <c r="D7" s="57">
        <f ca="1">SUMIFS(INDIRECT(D$6&amp;"[[durée en Hrs]:[durée en Hrs]]"),INDIRECT(D$6&amp;"[[machine]:[machine]]"),Data[[Machine]:[Machine]])</f>
        <v>0</v>
      </c>
      <c r="E7" s="57">
        <f ca="1">SUMIFS(INDIRECT(E$6&amp;"[[durée en Hrs]:[durée en Hrs]]"),INDIRECT(E$6&amp;"[[machine]:[machine]]"),Data[[Machine]:[Machine]])</f>
        <v>0</v>
      </c>
      <c r="F7" s="57">
        <f ca="1">SUMIFS(INDIRECT(F$6&amp;"[[durée en Hrs]:[durée en Hrs]]"),INDIRECT(F$6&amp;"[[machine]:[machine]]"),Data[[Machine]:[Machine]])</f>
        <v>0</v>
      </c>
      <c r="G7" s="57">
        <f ca="1">SUMIFS(INDIRECT(G$6&amp;"[[durée en Hrs]:[durée en Hrs]]"),INDIRECT(G$6&amp;"[[machine]:[machine]]"),Data[[Machine]:[Machine]])</f>
        <v>0</v>
      </c>
      <c r="H7" s="57">
        <f ca="1">SUMIFS(INDIRECT(H$6&amp;"[[durée en Hrs]:[durée en Hrs]]"),INDIRECT(H$6&amp;"[[machine]:[machine]]"),Data[[Machine]:[Machine]])</f>
        <v>0</v>
      </c>
      <c r="I7" s="57">
        <f ca="1">SUMIFS(INDIRECT(I$6&amp;"[[durée en Hrs]:[durée en Hrs]]"),INDIRECT(I$6&amp;"[[machine]:[machine]]"),Data[[Machine]:[Machine]])</f>
        <v>0</v>
      </c>
      <c r="J7" s="57">
        <f ca="1">SUMIFS(INDIRECT(J$6&amp;"[[durée en Hrs]:[durée en Hrs]]"),INDIRECT(J$6&amp;"[[machine]:[machine]]"),Data[[Machine]:[Machine]])</f>
        <v>0</v>
      </c>
      <c r="K7" s="57">
        <f ca="1">SUMIFS(INDIRECT(K$6&amp;"[[durée en Hrs]:[durée en Hrs]]"),INDIRECT(K$6&amp;"[[machine]:[machine]]"),Data[[Machine]:[Machine]])</f>
        <v>0</v>
      </c>
      <c r="L7" s="57">
        <f ca="1">SUMIFS(INDIRECT(L$6&amp;"[[durée en Hrs]:[durée en Hrs]]"),INDIRECT(L$6&amp;"[[machine]:[machine]]"),Data[[Machine]:[Machine]])</f>
        <v>0</v>
      </c>
      <c r="M7" s="57">
        <f ca="1">SUMIFS(INDIRECT(M$6&amp;"[[durée en Hrs]:[durée en Hrs]]"),INDIRECT(M$6&amp;"[[machine]:[machine]]"),Data[[Machine]:[Machine]])</f>
        <v>0</v>
      </c>
      <c r="N7" s="58">
        <f ca="1">SUM(Data[[#This Row],[janv]:[decembre]])</f>
        <v>0</v>
      </c>
      <c r="P7" s="8"/>
    </row>
    <row r="8" spans="1:16" x14ac:dyDescent="0.25">
      <c r="A8" s="55" t="s">
        <v>17</v>
      </c>
      <c r="B8" s="57">
        <f ca="1">SUMIFS(INDIRECT(B$6&amp;"[[durée en Hrs]:[durée en Hrs]]"),INDIRECT(B$6&amp;"[[machine]:[machine]]"),Data[[Machine]:[Machine]])</f>
        <v>0</v>
      </c>
      <c r="C8" s="57">
        <f ca="1">SUMIFS(INDIRECT(C$6&amp;"[[durée en Hrs]:[durée en Hrs]]"),INDIRECT(C$6&amp;"[[machine]:[machine]]"),Data[[Machine]:[Machine]])</f>
        <v>0</v>
      </c>
      <c r="D8" s="57">
        <f ca="1">SUMIFS(INDIRECT(D$6&amp;"[[durée en Hrs]:[durée en Hrs]]"),INDIRECT(D$6&amp;"[[machine]:[machine]]"),Data[[Machine]:[Machine]])</f>
        <v>0</v>
      </c>
      <c r="E8" s="57">
        <f ca="1">SUMIFS(INDIRECT(E$6&amp;"[[durée en Hrs]:[durée en Hrs]]"),INDIRECT(E$6&amp;"[[machine]:[machine]]"),Data[[Machine]:[Machine]])</f>
        <v>0</v>
      </c>
      <c r="F8" s="57">
        <f ca="1">SUMIFS(INDIRECT(F$6&amp;"[[durée en Hrs]:[durée en Hrs]]"),INDIRECT(F$6&amp;"[[machine]:[machine]]"),Data[[Machine]:[Machine]])</f>
        <v>0</v>
      </c>
      <c r="G8" s="57">
        <f ca="1">SUMIFS(INDIRECT(G$6&amp;"[[durée en Hrs]:[durée en Hrs]]"),INDIRECT(G$6&amp;"[[machine]:[machine]]"),Data[[Machine]:[Machine]])</f>
        <v>0</v>
      </c>
      <c r="H8" s="57">
        <f ca="1">SUMIFS(INDIRECT(H$6&amp;"[[durée en Hrs]:[durée en Hrs]]"),INDIRECT(H$6&amp;"[[machine]:[machine]]"),Data[[Machine]:[Machine]])</f>
        <v>0</v>
      </c>
      <c r="I8" s="57">
        <f ca="1">SUMIFS(INDIRECT(I$6&amp;"[[durée en Hrs]:[durée en Hrs]]"),INDIRECT(I$6&amp;"[[machine]:[machine]]"),Data[[Machine]:[Machine]])</f>
        <v>0</v>
      </c>
      <c r="J8" s="57">
        <f ca="1">SUMIFS(INDIRECT(J$6&amp;"[[durée en Hrs]:[durée en Hrs]]"),INDIRECT(J$6&amp;"[[machine]:[machine]]"),Data[[Machine]:[Machine]])</f>
        <v>0</v>
      </c>
      <c r="K8" s="57">
        <f ca="1">SUMIFS(INDIRECT(K$6&amp;"[[durée en Hrs]:[durée en Hrs]]"),INDIRECT(K$6&amp;"[[machine]:[machine]]"),Data[[Machine]:[Machine]])</f>
        <v>0</v>
      </c>
      <c r="L8" s="57">
        <f ca="1">SUMIFS(INDIRECT(L$6&amp;"[[durée en Hrs]:[durée en Hrs]]"),INDIRECT(L$6&amp;"[[machine]:[machine]]"),Data[[Machine]:[Machine]])</f>
        <v>0</v>
      </c>
      <c r="M8" s="57">
        <f ca="1">SUMIFS(INDIRECT(M$6&amp;"[[durée en Hrs]:[durée en Hrs]]"),INDIRECT(M$6&amp;"[[machine]:[machine]]"),Data[[Machine]:[Machine]])</f>
        <v>0</v>
      </c>
      <c r="N8" s="58">
        <f ca="1">SUM(Data[[#This Row],[janv]:[decembre]])</f>
        <v>0</v>
      </c>
      <c r="P8" s="8"/>
    </row>
    <row r="9" spans="1:16" x14ac:dyDescent="0.25">
      <c r="A9" s="55" t="s">
        <v>19</v>
      </c>
      <c r="B9" s="57">
        <f ca="1">SUMIFS(INDIRECT(B$6&amp;"[[durée en Hrs]:[durée en Hrs]]"),INDIRECT(B$6&amp;"[[machine]:[machine]]"),Data[[Machine]:[Machine]])</f>
        <v>0</v>
      </c>
      <c r="C9" s="57">
        <f ca="1">SUMIFS(INDIRECT(C$6&amp;"[[durée en Hrs]:[durée en Hrs]]"),INDIRECT(C$6&amp;"[[machine]:[machine]]"),Data[[Machine]:[Machine]])</f>
        <v>0</v>
      </c>
      <c r="D9" s="57">
        <f ca="1">SUMIFS(INDIRECT(D$6&amp;"[[durée en Hrs]:[durée en Hrs]]"),INDIRECT(D$6&amp;"[[machine]:[machine]]"),Data[[Machine]:[Machine]])</f>
        <v>0</v>
      </c>
      <c r="E9" s="57">
        <f ca="1">SUMIFS(INDIRECT(E$6&amp;"[[durée en Hrs]:[durée en Hrs]]"),INDIRECT(E$6&amp;"[[machine]:[machine]]"),Data[[Machine]:[Machine]])</f>
        <v>0</v>
      </c>
      <c r="F9" s="57">
        <f ca="1">SUMIFS(INDIRECT(F$6&amp;"[[durée en Hrs]:[durée en Hrs]]"),INDIRECT(F$6&amp;"[[machine]:[machine]]"),Data[[Machine]:[Machine]])</f>
        <v>0</v>
      </c>
      <c r="G9" s="57">
        <f ca="1">SUMIFS(INDIRECT(G$6&amp;"[[durée en Hrs]:[durée en Hrs]]"),INDIRECT(G$6&amp;"[[machine]:[machine]]"),Data[[Machine]:[Machine]])</f>
        <v>0</v>
      </c>
      <c r="H9" s="57">
        <f ca="1">SUMIFS(INDIRECT(H$6&amp;"[[durée en Hrs]:[durée en Hrs]]"),INDIRECT(H$6&amp;"[[machine]:[machine]]"),Data[[Machine]:[Machine]])</f>
        <v>0</v>
      </c>
      <c r="I9" s="57">
        <f ca="1">SUMIFS(INDIRECT(I$6&amp;"[[durée en Hrs]:[durée en Hrs]]"),INDIRECT(I$6&amp;"[[machine]:[machine]]"),Data[[Machine]:[Machine]])</f>
        <v>0</v>
      </c>
      <c r="J9" s="57">
        <f ca="1">SUMIFS(INDIRECT(J$6&amp;"[[durée en Hrs]:[durée en Hrs]]"),INDIRECT(J$6&amp;"[[machine]:[machine]]"),Data[[Machine]:[Machine]])</f>
        <v>0</v>
      </c>
      <c r="K9" s="57">
        <f ca="1">SUMIFS(INDIRECT(K$6&amp;"[[durée en Hrs]:[durée en Hrs]]"),INDIRECT(K$6&amp;"[[machine]:[machine]]"),Data[[Machine]:[Machine]])</f>
        <v>0</v>
      </c>
      <c r="L9" s="57">
        <f ca="1">SUMIFS(INDIRECT(L$6&amp;"[[durée en Hrs]:[durée en Hrs]]"),INDIRECT(L$6&amp;"[[machine]:[machine]]"),Data[[Machine]:[Machine]])</f>
        <v>0</v>
      </c>
      <c r="M9" s="57">
        <f ca="1">SUMIFS(INDIRECT(M$6&amp;"[[durée en Hrs]:[durée en Hrs]]"),INDIRECT(M$6&amp;"[[machine]:[machine]]"),Data[[Machine]:[Machine]])</f>
        <v>0</v>
      </c>
      <c r="N9" s="58">
        <f ca="1">SUM(Data[[#This Row],[janv]:[decembre]])</f>
        <v>0</v>
      </c>
      <c r="P9" s="8"/>
    </row>
    <row r="10" spans="1:16" x14ac:dyDescent="0.25">
      <c r="A10" s="55" t="s">
        <v>20</v>
      </c>
      <c r="B10" s="57">
        <f ca="1">SUMIFS(INDIRECT(B$6&amp;"[[durée en Hrs]:[durée en Hrs]]"),INDIRECT(B$6&amp;"[[machine]:[machine]]"),Data[[Machine]:[Machine]])</f>
        <v>0</v>
      </c>
      <c r="C10" s="57">
        <f ca="1">SUMIFS(INDIRECT(C$6&amp;"[[durée en Hrs]:[durée en Hrs]]"),INDIRECT(C$6&amp;"[[machine]:[machine]]"),Data[[Machine]:[Machine]])</f>
        <v>0</v>
      </c>
      <c r="D10" s="57">
        <f ca="1">SUMIFS(INDIRECT(D$6&amp;"[[durée en Hrs]:[durée en Hrs]]"),INDIRECT(D$6&amp;"[[machine]:[machine]]"),Data[[Machine]:[Machine]])</f>
        <v>0</v>
      </c>
      <c r="E10" s="57">
        <f ca="1">SUMIFS(INDIRECT(E$6&amp;"[[durée en Hrs]:[durée en Hrs]]"),INDIRECT(E$6&amp;"[[machine]:[machine]]"),Data[[Machine]:[Machine]])</f>
        <v>0</v>
      </c>
      <c r="F10" s="57">
        <f ca="1">SUMIFS(INDIRECT(F$6&amp;"[[durée en Hrs]:[durée en Hrs]]"),INDIRECT(F$6&amp;"[[machine]:[machine]]"),Data[[Machine]:[Machine]])</f>
        <v>0</v>
      </c>
      <c r="G10" s="57">
        <f ca="1">SUMIFS(INDIRECT(G$6&amp;"[[durée en Hrs]:[durée en Hrs]]"),INDIRECT(G$6&amp;"[[machine]:[machine]]"),Data[[Machine]:[Machine]])</f>
        <v>0</v>
      </c>
      <c r="H10" s="57">
        <f ca="1">SUMIFS(INDIRECT(H$6&amp;"[[durée en Hrs]:[durée en Hrs]]"),INDIRECT(H$6&amp;"[[machine]:[machine]]"),Data[[Machine]:[Machine]])</f>
        <v>0</v>
      </c>
      <c r="I10" s="57">
        <f ca="1">SUMIFS(INDIRECT(I$6&amp;"[[durée en Hrs]:[durée en Hrs]]"),INDIRECT(I$6&amp;"[[machine]:[machine]]"),Data[[Machine]:[Machine]])</f>
        <v>0</v>
      </c>
      <c r="J10" s="57">
        <f ca="1">SUMIFS(INDIRECT(J$6&amp;"[[durée en Hrs]:[durée en Hrs]]"),INDIRECT(J$6&amp;"[[machine]:[machine]]"),Data[[Machine]:[Machine]])</f>
        <v>0</v>
      </c>
      <c r="K10" s="57">
        <f ca="1">SUMIFS(INDIRECT(K$6&amp;"[[durée en Hrs]:[durée en Hrs]]"),INDIRECT(K$6&amp;"[[machine]:[machine]]"),Data[[Machine]:[Machine]])</f>
        <v>0</v>
      </c>
      <c r="L10" s="57">
        <f ca="1">SUMIFS(INDIRECT(L$6&amp;"[[durée en Hrs]:[durée en Hrs]]"),INDIRECT(L$6&amp;"[[machine]:[machine]]"),Data[[Machine]:[Machine]])</f>
        <v>0</v>
      </c>
      <c r="M10" s="57">
        <f ca="1">SUMIFS(INDIRECT(M$6&amp;"[[durée en Hrs]:[durée en Hrs]]"),INDIRECT(M$6&amp;"[[machine]:[machine]]"),Data[[Machine]:[Machine]])</f>
        <v>0</v>
      </c>
      <c r="N10" s="58">
        <f ca="1">SUM(Data[[#This Row],[janv]:[decembre]])</f>
        <v>0</v>
      </c>
      <c r="P10" s="8"/>
    </row>
    <row r="11" spans="1:16" x14ac:dyDescent="0.25">
      <c r="A11" s="55" t="s">
        <v>21</v>
      </c>
      <c r="B11" s="57">
        <f ca="1">SUMIFS(INDIRECT(B$6&amp;"[[durée en Hrs]:[durée en Hrs]]"),INDIRECT(B$6&amp;"[[machine]:[machine]]"),Data[[Machine]:[Machine]])</f>
        <v>0</v>
      </c>
      <c r="C11" s="57">
        <f ca="1">SUMIFS(INDIRECT(C$6&amp;"[[durée en Hrs]:[durée en Hrs]]"),INDIRECT(C$6&amp;"[[machine]:[machine]]"),Data[[Machine]:[Machine]])</f>
        <v>0</v>
      </c>
      <c r="D11" s="57">
        <f ca="1">SUMIFS(INDIRECT(D$6&amp;"[[durée en Hrs]:[durée en Hrs]]"),INDIRECT(D$6&amp;"[[machine]:[machine]]"),Data[[Machine]:[Machine]])</f>
        <v>0</v>
      </c>
      <c r="E11" s="57">
        <f ca="1">SUMIFS(INDIRECT(E$6&amp;"[[durée en Hrs]:[durée en Hrs]]"),INDIRECT(E$6&amp;"[[machine]:[machine]]"),Data[[Machine]:[Machine]])</f>
        <v>0</v>
      </c>
      <c r="F11" s="57">
        <f ca="1">SUMIFS(INDIRECT(F$6&amp;"[[durée en Hrs]:[durée en Hrs]]"),INDIRECT(F$6&amp;"[[machine]:[machine]]"),Data[[Machine]:[Machine]])</f>
        <v>0</v>
      </c>
      <c r="G11" s="57">
        <f ca="1">SUMIFS(INDIRECT(G$6&amp;"[[durée en Hrs]:[durée en Hrs]]"),INDIRECT(G$6&amp;"[[machine]:[machine]]"),Data[[Machine]:[Machine]])</f>
        <v>0</v>
      </c>
      <c r="H11" s="57">
        <f ca="1">SUMIFS(INDIRECT(H$6&amp;"[[durée en Hrs]:[durée en Hrs]]"),INDIRECT(H$6&amp;"[[machine]:[machine]]"),Data[[Machine]:[Machine]])</f>
        <v>0</v>
      </c>
      <c r="I11" s="57">
        <f ca="1">SUMIFS(INDIRECT(I$6&amp;"[[durée en Hrs]:[durée en Hrs]]"),INDIRECT(I$6&amp;"[[machine]:[machine]]"),Data[[Machine]:[Machine]])</f>
        <v>0</v>
      </c>
      <c r="J11" s="57">
        <f ca="1">SUMIFS(INDIRECT(J$6&amp;"[[durée en Hrs]:[durée en Hrs]]"),INDIRECT(J$6&amp;"[[machine]:[machine]]"),Data[[Machine]:[Machine]])</f>
        <v>0</v>
      </c>
      <c r="K11" s="57">
        <f ca="1">SUMIFS(INDIRECT(K$6&amp;"[[durée en Hrs]:[durée en Hrs]]"),INDIRECT(K$6&amp;"[[machine]:[machine]]"),Data[[Machine]:[Machine]])</f>
        <v>0</v>
      </c>
      <c r="L11" s="57">
        <f ca="1">SUMIFS(INDIRECT(L$6&amp;"[[durée en Hrs]:[durée en Hrs]]"),INDIRECT(L$6&amp;"[[machine]:[machine]]"),Data[[Machine]:[Machine]])</f>
        <v>0</v>
      </c>
      <c r="M11" s="57">
        <f ca="1">SUMIFS(INDIRECT(M$6&amp;"[[durée en Hrs]:[durée en Hrs]]"),INDIRECT(M$6&amp;"[[machine]:[machine]]"),Data[[Machine]:[Machine]])</f>
        <v>0</v>
      </c>
      <c r="N11" s="58">
        <f ca="1">SUM(Data[[#This Row],[janv]:[decembre]])</f>
        <v>0</v>
      </c>
      <c r="P11" s="8"/>
    </row>
    <row r="12" spans="1:16" x14ac:dyDescent="0.25">
      <c r="A12" s="55" t="s">
        <v>22</v>
      </c>
      <c r="B12" s="57">
        <f ca="1">SUMIFS(INDIRECT(B$6&amp;"[[durée en Hrs]:[durée en Hrs]]"),INDIRECT(B$6&amp;"[[machine]:[machine]]"),Data[[Machine]:[Machine]])</f>
        <v>1.5</v>
      </c>
      <c r="C12" s="57">
        <f ca="1">SUMIFS(INDIRECT(C$6&amp;"[[durée en Hrs]:[durée en Hrs]]"),INDIRECT(C$6&amp;"[[machine]:[machine]]"),Data[[Machine]:[Machine]])</f>
        <v>0</v>
      </c>
      <c r="D12" s="57">
        <f ca="1">SUMIFS(INDIRECT(D$6&amp;"[[durée en Hrs]:[durée en Hrs]]"),INDIRECT(D$6&amp;"[[machine]:[machine]]"),Data[[Machine]:[Machine]])</f>
        <v>0</v>
      </c>
      <c r="E12" s="57">
        <f ca="1">SUMIFS(INDIRECT(E$6&amp;"[[durée en Hrs]:[durée en Hrs]]"),INDIRECT(E$6&amp;"[[machine]:[machine]]"),Data[[Machine]:[Machine]])</f>
        <v>0</v>
      </c>
      <c r="F12" s="57">
        <f ca="1">SUMIFS(INDIRECT(F$6&amp;"[[durée en Hrs]:[durée en Hrs]]"),INDIRECT(F$6&amp;"[[machine]:[machine]]"),Data[[Machine]:[Machine]])</f>
        <v>0</v>
      </c>
      <c r="G12" s="57">
        <f ca="1">SUMIFS(INDIRECT(G$6&amp;"[[durée en Hrs]:[durée en Hrs]]"),INDIRECT(G$6&amp;"[[machine]:[machine]]"),Data[[Machine]:[Machine]])</f>
        <v>0</v>
      </c>
      <c r="H12" s="57">
        <f ca="1">SUMIFS(INDIRECT(H$6&amp;"[[durée en Hrs]:[durée en Hrs]]"),INDIRECT(H$6&amp;"[[machine]:[machine]]"),Data[[Machine]:[Machine]])</f>
        <v>0</v>
      </c>
      <c r="I12" s="57">
        <f ca="1">SUMIFS(INDIRECT(I$6&amp;"[[durée en Hrs]:[durée en Hrs]]"),INDIRECT(I$6&amp;"[[machine]:[machine]]"),Data[[Machine]:[Machine]])</f>
        <v>0</v>
      </c>
      <c r="J12" s="57">
        <f ca="1">SUMIFS(INDIRECT(J$6&amp;"[[durée en Hrs]:[durée en Hrs]]"),INDIRECT(J$6&amp;"[[machine]:[machine]]"),Data[[Machine]:[Machine]])</f>
        <v>0</v>
      </c>
      <c r="K12" s="57">
        <f ca="1">SUMIFS(INDIRECT(K$6&amp;"[[durée en Hrs]:[durée en Hrs]]"),INDIRECT(K$6&amp;"[[machine]:[machine]]"),Data[[Machine]:[Machine]])</f>
        <v>0</v>
      </c>
      <c r="L12" s="57">
        <f ca="1">SUMIFS(INDIRECT(L$6&amp;"[[durée en Hrs]:[durée en Hrs]]"),INDIRECT(L$6&amp;"[[machine]:[machine]]"),Data[[Machine]:[Machine]])</f>
        <v>0</v>
      </c>
      <c r="M12" s="57">
        <f ca="1">SUMIFS(INDIRECT(M$6&amp;"[[durée en Hrs]:[durée en Hrs]]"),INDIRECT(M$6&amp;"[[machine]:[machine]]"),Data[[Machine]:[Machine]])</f>
        <v>0</v>
      </c>
      <c r="N12" s="58">
        <f ca="1">SUM(Data[[#This Row],[janv]:[decembre]])</f>
        <v>1.5</v>
      </c>
      <c r="P12" s="8"/>
    </row>
    <row r="13" spans="1:16" x14ac:dyDescent="0.25">
      <c r="A13" s="55" t="s">
        <v>23</v>
      </c>
      <c r="B13" s="57">
        <f ca="1">SUMIFS(INDIRECT(B$6&amp;"[[durée en Hrs]:[durée en Hrs]]"),INDIRECT(B$6&amp;"[[machine]:[machine]]"),Data[[Machine]:[Machine]])</f>
        <v>0</v>
      </c>
      <c r="C13" s="57">
        <f ca="1">SUMIFS(INDIRECT(C$6&amp;"[[durée en Hrs]:[durée en Hrs]]"),INDIRECT(C$6&amp;"[[machine]:[machine]]"),Data[[Machine]:[Machine]])</f>
        <v>0</v>
      </c>
      <c r="D13" s="57">
        <f ca="1">SUMIFS(INDIRECT(D$6&amp;"[[durée en Hrs]:[durée en Hrs]]"),INDIRECT(D$6&amp;"[[machine]:[machine]]"),Data[[Machine]:[Machine]])</f>
        <v>0</v>
      </c>
      <c r="E13" s="57">
        <f ca="1">SUMIFS(INDIRECT(E$6&amp;"[[durée en Hrs]:[durée en Hrs]]"),INDIRECT(E$6&amp;"[[machine]:[machine]]"),Data[[Machine]:[Machine]])</f>
        <v>0</v>
      </c>
      <c r="F13" s="57">
        <f ca="1">SUMIFS(INDIRECT(F$6&amp;"[[durée en Hrs]:[durée en Hrs]]"),INDIRECT(F$6&amp;"[[machine]:[machine]]"),Data[[Machine]:[Machine]])</f>
        <v>0</v>
      </c>
      <c r="G13" s="57">
        <f ca="1">SUMIFS(INDIRECT(G$6&amp;"[[durée en Hrs]:[durée en Hrs]]"),INDIRECT(G$6&amp;"[[machine]:[machine]]"),Data[[Machine]:[Machine]])</f>
        <v>0</v>
      </c>
      <c r="H13" s="57">
        <f ca="1">SUMIFS(INDIRECT(H$6&amp;"[[durée en Hrs]:[durée en Hrs]]"),INDIRECT(H$6&amp;"[[machine]:[machine]]"),Data[[Machine]:[Machine]])</f>
        <v>0</v>
      </c>
      <c r="I13" s="57">
        <f ca="1">SUMIFS(INDIRECT(I$6&amp;"[[durée en Hrs]:[durée en Hrs]]"),INDIRECT(I$6&amp;"[[machine]:[machine]]"),Data[[Machine]:[Machine]])</f>
        <v>0</v>
      </c>
      <c r="J13" s="57">
        <f ca="1">SUMIFS(INDIRECT(J$6&amp;"[[durée en Hrs]:[durée en Hrs]]"),INDIRECT(J$6&amp;"[[machine]:[machine]]"),Data[[Machine]:[Machine]])</f>
        <v>0</v>
      </c>
      <c r="K13" s="57">
        <f ca="1">SUMIFS(INDIRECT(K$6&amp;"[[durée en Hrs]:[durée en Hrs]]"),INDIRECT(K$6&amp;"[[machine]:[machine]]"),Data[[Machine]:[Machine]])</f>
        <v>0</v>
      </c>
      <c r="L13" s="57">
        <f ca="1">SUMIFS(INDIRECT(L$6&amp;"[[durée en Hrs]:[durée en Hrs]]"),INDIRECT(L$6&amp;"[[machine]:[machine]]"),Data[[Machine]:[Machine]])</f>
        <v>0</v>
      </c>
      <c r="M13" s="57">
        <f ca="1">SUMIFS(INDIRECT(M$6&amp;"[[durée en Hrs]:[durée en Hrs]]"),INDIRECT(M$6&amp;"[[machine]:[machine]]"),Data[[Machine]:[Machine]])</f>
        <v>0</v>
      </c>
      <c r="N13" s="58">
        <f ca="1">SUM(Data[[#This Row],[janv]:[decembre]])</f>
        <v>0</v>
      </c>
      <c r="P13" s="8"/>
    </row>
    <row r="14" spans="1:16" x14ac:dyDescent="0.25">
      <c r="A14" s="55" t="s">
        <v>24</v>
      </c>
      <c r="B14" s="57">
        <f ca="1">SUMIFS(INDIRECT(B$6&amp;"[[durée en Hrs]:[durée en Hrs]]"),INDIRECT(B$6&amp;"[[machine]:[machine]]"),Data[[Machine]:[Machine]])</f>
        <v>0</v>
      </c>
      <c r="C14" s="57">
        <f ca="1">SUMIFS(INDIRECT(C$6&amp;"[[durée en Hrs]:[durée en Hrs]]"),INDIRECT(C$6&amp;"[[machine]:[machine]]"),Data[[Machine]:[Machine]])</f>
        <v>0</v>
      </c>
      <c r="D14" s="57">
        <f ca="1">SUMIFS(INDIRECT(D$6&amp;"[[durée en Hrs]:[durée en Hrs]]"),INDIRECT(D$6&amp;"[[machine]:[machine]]"),Data[[Machine]:[Machine]])</f>
        <v>0</v>
      </c>
      <c r="E14" s="57">
        <f ca="1">SUMIFS(INDIRECT(E$6&amp;"[[durée en Hrs]:[durée en Hrs]]"),INDIRECT(E$6&amp;"[[machine]:[machine]]"),Data[[Machine]:[Machine]])</f>
        <v>0</v>
      </c>
      <c r="F14" s="57">
        <f ca="1">SUMIFS(INDIRECT(F$6&amp;"[[durée en Hrs]:[durée en Hrs]]"),INDIRECT(F$6&amp;"[[machine]:[machine]]"),Data[[Machine]:[Machine]])</f>
        <v>0</v>
      </c>
      <c r="G14" s="57">
        <f ca="1">SUMIFS(INDIRECT(G$6&amp;"[[durée en Hrs]:[durée en Hrs]]"),INDIRECT(G$6&amp;"[[machine]:[machine]]"),Data[[Machine]:[Machine]])</f>
        <v>0</v>
      </c>
      <c r="H14" s="57">
        <f ca="1">SUMIFS(INDIRECT(H$6&amp;"[[durée en Hrs]:[durée en Hrs]]"),INDIRECT(H$6&amp;"[[machine]:[machine]]"),Data[[Machine]:[Machine]])</f>
        <v>0</v>
      </c>
      <c r="I14" s="57">
        <f ca="1">SUMIFS(INDIRECT(I$6&amp;"[[durée en Hrs]:[durée en Hrs]]"),INDIRECT(I$6&amp;"[[machine]:[machine]]"),Data[[Machine]:[Machine]])</f>
        <v>0</v>
      </c>
      <c r="J14" s="57">
        <f ca="1">SUMIFS(INDIRECT(J$6&amp;"[[durée en Hrs]:[durée en Hrs]]"),INDIRECT(J$6&amp;"[[machine]:[machine]]"),Data[[Machine]:[Machine]])</f>
        <v>0</v>
      </c>
      <c r="K14" s="57">
        <f ca="1">SUMIFS(INDIRECT(K$6&amp;"[[durée en Hrs]:[durée en Hrs]]"),INDIRECT(K$6&amp;"[[machine]:[machine]]"),Data[[Machine]:[Machine]])</f>
        <v>0</v>
      </c>
      <c r="L14" s="57">
        <f ca="1">SUMIFS(INDIRECT(L$6&amp;"[[durée en Hrs]:[durée en Hrs]]"),INDIRECT(L$6&amp;"[[machine]:[machine]]"),Data[[Machine]:[Machine]])</f>
        <v>0</v>
      </c>
      <c r="M14" s="57">
        <f ca="1">SUMIFS(INDIRECT(M$6&amp;"[[durée en Hrs]:[durée en Hrs]]"),INDIRECT(M$6&amp;"[[machine]:[machine]]"),Data[[Machine]:[Machine]])</f>
        <v>0</v>
      </c>
      <c r="N14" s="58">
        <f ca="1">SUM(Data[[#This Row],[janv]:[decembre]])</f>
        <v>0</v>
      </c>
      <c r="P14" s="8"/>
    </row>
    <row r="15" spans="1:16" x14ac:dyDescent="0.25">
      <c r="A15" s="55" t="s">
        <v>25</v>
      </c>
      <c r="B15" s="57">
        <f ca="1">SUMIFS(INDIRECT(B$6&amp;"[[durée en Hrs]:[durée en Hrs]]"),INDIRECT(B$6&amp;"[[machine]:[machine]]"),Data[[Machine]:[Machine]])</f>
        <v>0</v>
      </c>
      <c r="C15" s="57">
        <f ca="1">SUMIFS(INDIRECT(C$6&amp;"[[durée en Hrs]:[durée en Hrs]]"),INDIRECT(C$6&amp;"[[machine]:[machine]]"),Data[[Machine]:[Machine]])</f>
        <v>0</v>
      </c>
      <c r="D15" s="57">
        <f ca="1">SUMIFS(INDIRECT(D$6&amp;"[[durée en Hrs]:[durée en Hrs]]"),INDIRECT(D$6&amp;"[[machine]:[machine]]"),Data[[Machine]:[Machine]])</f>
        <v>0</v>
      </c>
      <c r="E15" s="57">
        <f ca="1">SUMIFS(INDIRECT(E$6&amp;"[[durée en Hrs]:[durée en Hrs]]"),INDIRECT(E$6&amp;"[[machine]:[machine]]"),Data[[Machine]:[Machine]])</f>
        <v>0</v>
      </c>
      <c r="F15" s="57">
        <f ca="1">SUMIFS(INDIRECT(F$6&amp;"[[durée en Hrs]:[durée en Hrs]]"),INDIRECT(F$6&amp;"[[machine]:[machine]]"),Data[[Machine]:[Machine]])</f>
        <v>0</v>
      </c>
      <c r="G15" s="57">
        <f ca="1">SUMIFS(INDIRECT(G$6&amp;"[[durée en Hrs]:[durée en Hrs]]"),INDIRECT(G$6&amp;"[[machine]:[machine]]"),Data[[Machine]:[Machine]])</f>
        <v>0</v>
      </c>
      <c r="H15" s="57">
        <f ca="1">SUMIFS(INDIRECT(H$6&amp;"[[durée en Hrs]:[durée en Hrs]]"),INDIRECT(H$6&amp;"[[machine]:[machine]]"),Data[[Machine]:[Machine]])</f>
        <v>0</v>
      </c>
      <c r="I15" s="57">
        <f ca="1">SUMIFS(INDIRECT(I$6&amp;"[[durée en Hrs]:[durée en Hrs]]"),INDIRECT(I$6&amp;"[[machine]:[machine]]"),Data[[Machine]:[Machine]])</f>
        <v>0</v>
      </c>
      <c r="J15" s="57">
        <f ca="1">SUMIFS(INDIRECT(J$6&amp;"[[durée en Hrs]:[durée en Hrs]]"),INDIRECT(J$6&amp;"[[machine]:[machine]]"),Data[[Machine]:[Machine]])</f>
        <v>0</v>
      </c>
      <c r="K15" s="57">
        <f ca="1">SUMIFS(INDIRECT(K$6&amp;"[[durée en Hrs]:[durée en Hrs]]"),INDIRECT(K$6&amp;"[[machine]:[machine]]"),Data[[Machine]:[Machine]])</f>
        <v>0</v>
      </c>
      <c r="L15" s="57">
        <f ca="1">SUMIFS(INDIRECT(L$6&amp;"[[durée en Hrs]:[durée en Hrs]]"),INDIRECT(L$6&amp;"[[machine]:[machine]]"),Data[[Machine]:[Machine]])</f>
        <v>0</v>
      </c>
      <c r="M15" s="57">
        <f ca="1">SUMIFS(INDIRECT(M$6&amp;"[[durée en Hrs]:[durée en Hrs]]"),INDIRECT(M$6&amp;"[[machine]:[machine]]"),Data[[Machine]:[Machine]])</f>
        <v>0</v>
      </c>
      <c r="N15" s="58">
        <f ca="1">SUM(Data[[#This Row],[janv]:[decembre]])</f>
        <v>0</v>
      </c>
      <c r="P15" s="8"/>
    </row>
    <row r="16" spans="1:16" x14ac:dyDescent="0.25">
      <c r="A16" s="55" t="s">
        <v>26</v>
      </c>
      <c r="B16" s="57">
        <f ca="1">SUMIFS(INDIRECT(B$6&amp;"[[durée en Hrs]:[durée en Hrs]]"),INDIRECT(B$6&amp;"[[machine]:[machine]]"),Data[[Machine]:[Machine]])</f>
        <v>0</v>
      </c>
      <c r="C16" s="57">
        <f ca="1">SUMIFS(INDIRECT(C$6&amp;"[[durée en Hrs]:[durée en Hrs]]"),INDIRECT(C$6&amp;"[[machine]:[machine]]"),Data[[Machine]:[Machine]])</f>
        <v>0</v>
      </c>
      <c r="D16" s="57">
        <f ca="1">SUMIFS(INDIRECT(D$6&amp;"[[durée en Hrs]:[durée en Hrs]]"),INDIRECT(D$6&amp;"[[machine]:[machine]]"),Data[[Machine]:[Machine]])</f>
        <v>0</v>
      </c>
      <c r="E16" s="57">
        <f ca="1">SUMIFS(INDIRECT(E$6&amp;"[[durée en Hrs]:[durée en Hrs]]"),INDIRECT(E$6&amp;"[[machine]:[machine]]"),Data[[Machine]:[Machine]])</f>
        <v>0</v>
      </c>
      <c r="F16" s="57">
        <f ca="1">SUMIFS(INDIRECT(F$6&amp;"[[durée en Hrs]:[durée en Hrs]]"),INDIRECT(F$6&amp;"[[machine]:[machine]]"),Data[[Machine]:[Machine]])</f>
        <v>0</v>
      </c>
      <c r="G16" s="57">
        <f ca="1">SUMIFS(INDIRECT(G$6&amp;"[[durée en Hrs]:[durée en Hrs]]"),INDIRECT(G$6&amp;"[[machine]:[machine]]"),Data[[Machine]:[Machine]])</f>
        <v>0</v>
      </c>
      <c r="H16" s="57">
        <f ca="1">SUMIFS(INDIRECT(H$6&amp;"[[durée en Hrs]:[durée en Hrs]]"),INDIRECT(H$6&amp;"[[machine]:[machine]]"),Data[[Machine]:[Machine]])</f>
        <v>0</v>
      </c>
      <c r="I16" s="57">
        <f ca="1">SUMIFS(INDIRECT(I$6&amp;"[[durée en Hrs]:[durée en Hrs]]"),INDIRECT(I$6&amp;"[[machine]:[machine]]"),Data[[Machine]:[Machine]])</f>
        <v>0</v>
      </c>
      <c r="J16" s="57">
        <f ca="1">SUMIFS(INDIRECT(J$6&amp;"[[durée en Hrs]:[durée en Hrs]]"),INDIRECT(J$6&amp;"[[machine]:[machine]]"),Data[[Machine]:[Machine]])</f>
        <v>0</v>
      </c>
      <c r="K16" s="57">
        <f ca="1">SUMIFS(INDIRECT(K$6&amp;"[[durée en Hrs]:[durée en Hrs]]"),INDIRECT(K$6&amp;"[[machine]:[machine]]"),Data[[Machine]:[Machine]])</f>
        <v>0</v>
      </c>
      <c r="L16" s="57">
        <f ca="1">SUMIFS(INDIRECT(L$6&amp;"[[durée en Hrs]:[durée en Hrs]]"),INDIRECT(L$6&amp;"[[machine]:[machine]]"),Data[[Machine]:[Machine]])</f>
        <v>0</v>
      </c>
      <c r="M16" s="57">
        <f ca="1">SUMIFS(INDIRECT(M$6&amp;"[[durée en Hrs]:[durée en Hrs]]"),INDIRECT(M$6&amp;"[[machine]:[machine]]"),Data[[Machine]:[Machine]])</f>
        <v>0</v>
      </c>
      <c r="N16" s="58">
        <f ca="1">SUM(Data[[#This Row],[janv]:[decembre]])</f>
        <v>0</v>
      </c>
      <c r="P16" s="8"/>
    </row>
    <row r="17" spans="1:16" x14ac:dyDescent="0.25">
      <c r="A17" s="55" t="s">
        <v>27</v>
      </c>
      <c r="B17" s="57">
        <f ca="1">SUMIFS(INDIRECT(B$6&amp;"[[durée en Hrs]:[durée en Hrs]]"),INDIRECT(B$6&amp;"[[machine]:[machine]]"),Data[[Machine]:[Machine]])</f>
        <v>0</v>
      </c>
      <c r="C17" s="57">
        <f ca="1">SUMIFS(INDIRECT(C$6&amp;"[[durée en Hrs]:[durée en Hrs]]"),INDIRECT(C$6&amp;"[[machine]:[machine]]"),Data[[Machine]:[Machine]])</f>
        <v>0</v>
      </c>
      <c r="D17" s="57">
        <f ca="1">SUMIFS(INDIRECT(D$6&amp;"[[durée en Hrs]:[durée en Hrs]]"),INDIRECT(D$6&amp;"[[machine]:[machine]]"),Data[[Machine]:[Machine]])</f>
        <v>0</v>
      </c>
      <c r="E17" s="57">
        <f ca="1">SUMIFS(INDIRECT(E$6&amp;"[[durée en Hrs]:[durée en Hrs]]"),INDIRECT(E$6&amp;"[[machine]:[machine]]"),Data[[Machine]:[Machine]])</f>
        <v>0</v>
      </c>
      <c r="F17" s="57">
        <f ca="1">SUMIFS(INDIRECT(F$6&amp;"[[durée en Hrs]:[durée en Hrs]]"),INDIRECT(F$6&amp;"[[machine]:[machine]]"),Data[[Machine]:[Machine]])</f>
        <v>0</v>
      </c>
      <c r="G17" s="57">
        <f ca="1">SUMIFS(INDIRECT(G$6&amp;"[[durée en Hrs]:[durée en Hrs]]"),INDIRECT(G$6&amp;"[[machine]:[machine]]"),Data[[Machine]:[Machine]])</f>
        <v>0</v>
      </c>
      <c r="H17" s="57">
        <f ca="1">SUMIFS(INDIRECT(H$6&amp;"[[durée en Hrs]:[durée en Hrs]]"),INDIRECT(H$6&amp;"[[machine]:[machine]]"),Data[[Machine]:[Machine]])</f>
        <v>0</v>
      </c>
      <c r="I17" s="57">
        <f ca="1">SUMIFS(INDIRECT(I$6&amp;"[[durée en Hrs]:[durée en Hrs]]"),INDIRECT(I$6&amp;"[[machine]:[machine]]"),Data[[Machine]:[Machine]])</f>
        <v>0</v>
      </c>
      <c r="J17" s="57">
        <f ca="1">SUMIFS(INDIRECT(J$6&amp;"[[durée en Hrs]:[durée en Hrs]]"),INDIRECT(J$6&amp;"[[machine]:[machine]]"),Data[[Machine]:[Machine]])</f>
        <v>0</v>
      </c>
      <c r="K17" s="57">
        <f ca="1">SUMIFS(INDIRECT(K$6&amp;"[[durée en Hrs]:[durée en Hrs]]"),INDIRECT(K$6&amp;"[[machine]:[machine]]"),Data[[Machine]:[Machine]])</f>
        <v>0</v>
      </c>
      <c r="L17" s="57">
        <f ca="1">SUMIFS(INDIRECT(L$6&amp;"[[durée en Hrs]:[durée en Hrs]]"),INDIRECT(L$6&amp;"[[machine]:[machine]]"),Data[[Machine]:[Machine]])</f>
        <v>0</v>
      </c>
      <c r="M17" s="57">
        <f ca="1">SUMIFS(INDIRECT(M$6&amp;"[[durée en Hrs]:[durée en Hrs]]"),INDIRECT(M$6&amp;"[[machine]:[machine]]"),Data[[Machine]:[Machine]])</f>
        <v>0</v>
      </c>
      <c r="N17" s="58">
        <f ca="1">SUM(Data[[#This Row],[janv]:[decembre]])</f>
        <v>0</v>
      </c>
      <c r="P17" s="8"/>
    </row>
    <row r="18" spans="1:16" x14ac:dyDescent="0.25">
      <c r="A18" s="55" t="s">
        <v>28</v>
      </c>
      <c r="B18" s="57">
        <f ca="1">SUMIFS(INDIRECT(B$6&amp;"[[durée en Hrs]:[durée en Hrs]]"),INDIRECT(B$6&amp;"[[machine]:[machine]]"),Data[[Machine]:[Machine]])</f>
        <v>0</v>
      </c>
      <c r="C18" s="57">
        <f ca="1">SUMIFS(INDIRECT(C$6&amp;"[[durée en Hrs]:[durée en Hrs]]"),INDIRECT(C$6&amp;"[[machine]:[machine]]"),Data[[Machine]:[Machine]])</f>
        <v>0</v>
      </c>
      <c r="D18" s="57">
        <f ca="1">SUMIFS(INDIRECT(D$6&amp;"[[durée en Hrs]:[durée en Hrs]]"),INDIRECT(D$6&amp;"[[machine]:[machine]]"),Data[[Machine]:[Machine]])</f>
        <v>0</v>
      </c>
      <c r="E18" s="57">
        <f ca="1">SUMIFS(INDIRECT(E$6&amp;"[[durée en Hrs]:[durée en Hrs]]"),INDIRECT(E$6&amp;"[[machine]:[machine]]"),Data[[Machine]:[Machine]])</f>
        <v>0</v>
      </c>
      <c r="F18" s="57">
        <f ca="1">SUMIFS(INDIRECT(F$6&amp;"[[durée en Hrs]:[durée en Hrs]]"),INDIRECT(F$6&amp;"[[machine]:[machine]]"),Data[[Machine]:[Machine]])</f>
        <v>0</v>
      </c>
      <c r="G18" s="57">
        <f ca="1">SUMIFS(INDIRECT(G$6&amp;"[[durée en Hrs]:[durée en Hrs]]"),INDIRECT(G$6&amp;"[[machine]:[machine]]"),Data[[Machine]:[Machine]])</f>
        <v>0</v>
      </c>
      <c r="H18" s="57">
        <f ca="1">SUMIFS(INDIRECT(H$6&amp;"[[durée en Hrs]:[durée en Hrs]]"),INDIRECT(H$6&amp;"[[machine]:[machine]]"),Data[[Machine]:[Machine]])</f>
        <v>0</v>
      </c>
      <c r="I18" s="57">
        <f ca="1">SUMIFS(INDIRECT(I$6&amp;"[[durée en Hrs]:[durée en Hrs]]"),INDIRECT(I$6&amp;"[[machine]:[machine]]"),Data[[Machine]:[Machine]])</f>
        <v>0</v>
      </c>
      <c r="J18" s="57">
        <f ca="1">SUMIFS(INDIRECT(J$6&amp;"[[durée en Hrs]:[durée en Hrs]]"),INDIRECT(J$6&amp;"[[machine]:[machine]]"),Data[[Machine]:[Machine]])</f>
        <v>0</v>
      </c>
      <c r="K18" s="57">
        <f ca="1">SUMIFS(INDIRECT(K$6&amp;"[[durée en Hrs]:[durée en Hrs]]"),INDIRECT(K$6&amp;"[[machine]:[machine]]"),Data[[Machine]:[Machine]])</f>
        <v>0</v>
      </c>
      <c r="L18" s="57">
        <f ca="1">SUMIFS(INDIRECT(L$6&amp;"[[durée en Hrs]:[durée en Hrs]]"),INDIRECT(L$6&amp;"[[machine]:[machine]]"),Data[[Machine]:[Machine]])</f>
        <v>0</v>
      </c>
      <c r="M18" s="57">
        <f ca="1">SUMIFS(INDIRECT(M$6&amp;"[[durée en Hrs]:[durée en Hrs]]"),INDIRECT(M$6&amp;"[[machine]:[machine]]"),Data[[Machine]:[Machine]])</f>
        <v>0</v>
      </c>
      <c r="N18" s="58">
        <f ca="1">SUM(Data[[#This Row],[janv]:[decembre]])</f>
        <v>0</v>
      </c>
      <c r="P18" s="8"/>
    </row>
    <row r="19" spans="1:16" x14ac:dyDescent="0.25">
      <c r="A19" s="55" t="s">
        <v>29</v>
      </c>
      <c r="B19" s="57">
        <f ca="1">SUMIFS(INDIRECT(B$6&amp;"[[durée en Hrs]:[durée en Hrs]]"),INDIRECT(B$6&amp;"[[machine]:[machine]]"),Data[[Machine]:[Machine]])</f>
        <v>2</v>
      </c>
      <c r="C19" s="57">
        <f ca="1">SUMIFS(INDIRECT(C$6&amp;"[[durée en Hrs]:[durée en Hrs]]"),INDIRECT(C$6&amp;"[[machine]:[machine]]"),Data[[Machine]:[Machine]])</f>
        <v>0</v>
      </c>
      <c r="D19" s="57">
        <f ca="1">SUMIFS(INDIRECT(D$6&amp;"[[durée en Hrs]:[durée en Hrs]]"),INDIRECT(D$6&amp;"[[machine]:[machine]]"),Data[[Machine]:[Machine]])</f>
        <v>0</v>
      </c>
      <c r="E19" s="57">
        <f ca="1">SUMIFS(INDIRECT(E$6&amp;"[[durée en Hrs]:[durée en Hrs]]"),INDIRECT(E$6&amp;"[[machine]:[machine]]"),Data[[Machine]:[Machine]])</f>
        <v>0</v>
      </c>
      <c r="F19" s="57">
        <f ca="1">SUMIFS(INDIRECT(F$6&amp;"[[durée en Hrs]:[durée en Hrs]]"),INDIRECT(F$6&amp;"[[machine]:[machine]]"),Data[[Machine]:[Machine]])</f>
        <v>0</v>
      </c>
      <c r="G19" s="57">
        <f ca="1">SUMIFS(INDIRECT(G$6&amp;"[[durée en Hrs]:[durée en Hrs]]"),INDIRECT(G$6&amp;"[[machine]:[machine]]"),Data[[Machine]:[Machine]])</f>
        <v>0</v>
      </c>
      <c r="H19" s="57">
        <f ca="1">SUMIFS(INDIRECT(H$6&amp;"[[durée en Hrs]:[durée en Hrs]]"),INDIRECT(H$6&amp;"[[machine]:[machine]]"),Data[[Machine]:[Machine]])</f>
        <v>0</v>
      </c>
      <c r="I19" s="57">
        <f ca="1">SUMIFS(INDIRECT(I$6&amp;"[[durée en Hrs]:[durée en Hrs]]"),INDIRECT(I$6&amp;"[[machine]:[machine]]"),Data[[Machine]:[Machine]])</f>
        <v>0</v>
      </c>
      <c r="J19" s="57">
        <f ca="1">SUMIFS(INDIRECT(J$6&amp;"[[durée en Hrs]:[durée en Hrs]]"),INDIRECT(J$6&amp;"[[machine]:[machine]]"),Data[[Machine]:[Machine]])</f>
        <v>0</v>
      </c>
      <c r="K19" s="57">
        <f ca="1">SUMIFS(INDIRECT(K$6&amp;"[[durée en Hrs]:[durée en Hrs]]"),INDIRECT(K$6&amp;"[[machine]:[machine]]"),Data[[Machine]:[Machine]])</f>
        <v>0</v>
      </c>
      <c r="L19" s="57">
        <f ca="1">SUMIFS(INDIRECT(L$6&amp;"[[durée en Hrs]:[durée en Hrs]]"),INDIRECT(L$6&amp;"[[machine]:[machine]]"),Data[[Machine]:[Machine]])</f>
        <v>0</v>
      </c>
      <c r="M19" s="57">
        <f ca="1">SUMIFS(INDIRECT(M$6&amp;"[[durée en Hrs]:[durée en Hrs]]"),INDIRECT(M$6&amp;"[[machine]:[machine]]"),Data[[Machine]:[Machine]])</f>
        <v>0</v>
      </c>
      <c r="N19" s="58">
        <f ca="1">SUM(Data[[#This Row],[janv]:[decembre]])</f>
        <v>2</v>
      </c>
      <c r="P19" s="8"/>
    </row>
    <row r="20" spans="1:16" x14ac:dyDescent="0.25">
      <c r="A20" s="55" t="s">
        <v>30</v>
      </c>
      <c r="B20" s="57">
        <f ca="1">SUMIFS(INDIRECT(B$6&amp;"[[durée en Hrs]:[durée en Hrs]]"),INDIRECT(B$6&amp;"[[machine]:[machine]]"),Data[[Machine]:[Machine]])</f>
        <v>0.5</v>
      </c>
      <c r="C20" s="57">
        <f ca="1">SUMIFS(INDIRECT(C$6&amp;"[[durée en Hrs]:[durée en Hrs]]"),INDIRECT(C$6&amp;"[[machine]:[machine]]"),Data[[Machine]:[Machine]])</f>
        <v>1</v>
      </c>
      <c r="D20" s="57">
        <f ca="1">SUMIFS(INDIRECT(D$6&amp;"[[durée en Hrs]:[durée en Hrs]]"),INDIRECT(D$6&amp;"[[machine]:[machine]]"),Data[[Machine]:[Machine]])</f>
        <v>0</v>
      </c>
      <c r="E20" s="57">
        <f ca="1">SUMIFS(INDIRECT(E$6&amp;"[[durée en Hrs]:[durée en Hrs]]"),INDIRECT(E$6&amp;"[[machine]:[machine]]"),Data[[Machine]:[Machine]])</f>
        <v>0</v>
      </c>
      <c r="F20" s="57">
        <f ca="1">SUMIFS(INDIRECT(F$6&amp;"[[durée en Hrs]:[durée en Hrs]]"),INDIRECT(F$6&amp;"[[machine]:[machine]]"),Data[[Machine]:[Machine]])</f>
        <v>0</v>
      </c>
      <c r="G20" s="57">
        <f ca="1">SUMIFS(INDIRECT(G$6&amp;"[[durée en Hrs]:[durée en Hrs]]"),INDIRECT(G$6&amp;"[[machine]:[machine]]"),Data[[Machine]:[Machine]])</f>
        <v>0</v>
      </c>
      <c r="H20" s="57">
        <f ca="1">SUMIFS(INDIRECT(H$6&amp;"[[durée en Hrs]:[durée en Hrs]]"),INDIRECT(H$6&amp;"[[machine]:[machine]]"),Data[[Machine]:[Machine]])</f>
        <v>0</v>
      </c>
      <c r="I20" s="57">
        <f ca="1">SUMIFS(INDIRECT(I$6&amp;"[[durée en Hrs]:[durée en Hrs]]"),INDIRECT(I$6&amp;"[[machine]:[machine]]"),Data[[Machine]:[Machine]])</f>
        <v>0</v>
      </c>
      <c r="J20" s="57">
        <f ca="1">SUMIFS(INDIRECT(J$6&amp;"[[durée en Hrs]:[durée en Hrs]]"),INDIRECT(J$6&amp;"[[machine]:[machine]]"),Data[[Machine]:[Machine]])</f>
        <v>0</v>
      </c>
      <c r="K20" s="57">
        <f ca="1">SUMIFS(INDIRECT(K$6&amp;"[[durée en Hrs]:[durée en Hrs]]"),INDIRECT(K$6&amp;"[[machine]:[machine]]"),Data[[Machine]:[Machine]])</f>
        <v>0</v>
      </c>
      <c r="L20" s="57">
        <f ca="1">SUMIFS(INDIRECT(L$6&amp;"[[durée en Hrs]:[durée en Hrs]]"),INDIRECT(L$6&amp;"[[machine]:[machine]]"),Data[[Machine]:[Machine]])</f>
        <v>0</v>
      </c>
      <c r="M20" s="57">
        <f ca="1">SUMIFS(INDIRECT(M$6&amp;"[[durée en Hrs]:[durée en Hrs]]"),INDIRECT(M$6&amp;"[[machine]:[machine]]"),Data[[Machine]:[Machine]])</f>
        <v>0</v>
      </c>
      <c r="N20" s="58">
        <f ca="1">SUM(Data[[#This Row],[janv]:[decembre]])</f>
        <v>1.5</v>
      </c>
      <c r="P20" s="8"/>
    </row>
    <row r="21" spans="1:16" x14ac:dyDescent="0.25">
      <c r="A21" s="55" t="s">
        <v>31</v>
      </c>
      <c r="B21" s="57">
        <f ca="1">SUMIFS(INDIRECT(B$6&amp;"[[durée en Hrs]:[durée en Hrs]]"),INDIRECT(B$6&amp;"[[machine]:[machine]]"),Data[[Machine]:[Machine]])</f>
        <v>0</v>
      </c>
      <c r="C21" s="57">
        <f ca="1">SUMIFS(INDIRECT(C$6&amp;"[[durée en Hrs]:[durée en Hrs]]"),INDIRECT(C$6&amp;"[[machine]:[machine]]"),Data[[Machine]:[Machine]])</f>
        <v>2</v>
      </c>
      <c r="D21" s="57">
        <f ca="1">SUMIFS(INDIRECT(D$6&amp;"[[durée en Hrs]:[durée en Hrs]]"),INDIRECT(D$6&amp;"[[machine]:[machine]]"),Data[[Machine]:[Machine]])</f>
        <v>0</v>
      </c>
      <c r="E21" s="57">
        <f ca="1">SUMIFS(INDIRECT(E$6&amp;"[[durée en Hrs]:[durée en Hrs]]"),INDIRECT(E$6&amp;"[[machine]:[machine]]"),Data[[Machine]:[Machine]])</f>
        <v>0</v>
      </c>
      <c r="F21" s="57">
        <f ca="1">SUMIFS(INDIRECT(F$6&amp;"[[durée en Hrs]:[durée en Hrs]]"),INDIRECT(F$6&amp;"[[machine]:[machine]]"),Data[[Machine]:[Machine]])</f>
        <v>0</v>
      </c>
      <c r="G21" s="57">
        <f ca="1">SUMIFS(INDIRECT(G$6&amp;"[[durée en Hrs]:[durée en Hrs]]"),INDIRECT(G$6&amp;"[[machine]:[machine]]"),Data[[Machine]:[Machine]])</f>
        <v>0</v>
      </c>
      <c r="H21" s="57">
        <f ca="1">SUMIFS(INDIRECT(H$6&amp;"[[durée en Hrs]:[durée en Hrs]]"),INDIRECT(H$6&amp;"[[machine]:[machine]]"),Data[[Machine]:[Machine]])</f>
        <v>0</v>
      </c>
      <c r="I21" s="57">
        <f ca="1">SUMIFS(INDIRECT(I$6&amp;"[[durée en Hrs]:[durée en Hrs]]"),INDIRECT(I$6&amp;"[[machine]:[machine]]"),Data[[Machine]:[Machine]])</f>
        <v>0</v>
      </c>
      <c r="J21" s="57">
        <f ca="1">SUMIFS(INDIRECT(J$6&amp;"[[durée en Hrs]:[durée en Hrs]]"),INDIRECT(J$6&amp;"[[machine]:[machine]]"),Data[[Machine]:[Machine]])</f>
        <v>0</v>
      </c>
      <c r="K21" s="57">
        <f ca="1">SUMIFS(INDIRECT(K$6&amp;"[[durée en Hrs]:[durée en Hrs]]"),INDIRECT(K$6&amp;"[[machine]:[machine]]"),Data[[Machine]:[Machine]])</f>
        <v>0</v>
      </c>
      <c r="L21" s="57">
        <f ca="1">SUMIFS(INDIRECT(L$6&amp;"[[durée en Hrs]:[durée en Hrs]]"),INDIRECT(L$6&amp;"[[machine]:[machine]]"),Data[[Machine]:[Machine]])</f>
        <v>0</v>
      </c>
      <c r="M21" s="57">
        <f ca="1">SUMIFS(INDIRECT(M$6&amp;"[[durée en Hrs]:[durée en Hrs]]"),INDIRECT(M$6&amp;"[[machine]:[machine]]"),Data[[Machine]:[Machine]])</f>
        <v>0</v>
      </c>
      <c r="N21" s="58">
        <f ca="1">SUM(Data[[#This Row],[janv]:[decembre]])</f>
        <v>2</v>
      </c>
      <c r="P21" s="8"/>
    </row>
    <row r="22" spans="1:16" x14ac:dyDescent="0.25">
      <c r="A22" s="55" t="s">
        <v>32</v>
      </c>
      <c r="B22" s="57">
        <f ca="1">SUMIFS(INDIRECT(B$6&amp;"[[durée en Hrs]:[durée en Hrs]]"),INDIRECT(B$6&amp;"[[machine]:[machine]]"),Data[[Machine]:[Machine]])</f>
        <v>0</v>
      </c>
      <c r="C22" s="57">
        <f ca="1">SUMIFS(INDIRECT(C$6&amp;"[[durée en Hrs]:[durée en Hrs]]"),INDIRECT(C$6&amp;"[[machine]:[machine]]"),Data[[Machine]:[Machine]])</f>
        <v>0</v>
      </c>
      <c r="D22" s="57">
        <f ca="1">SUMIFS(INDIRECT(D$6&amp;"[[durée en Hrs]:[durée en Hrs]]"),INDIRECT(D$6&amp;"[[machine]:[machine]]"),Data[[Machine]:[Machine]])</f>
        <v>0</v>
      </c>
      <c r="E22" s="57">
        <f ca="1">SUMIFS(INDIRECT(E$6&amp;"[[durée en Hrs]:[durée en Hrs]]"),INDIRECT(E$6&amp;"[[machine]:[machine]]"),Data[[Machine]:[Machine]])</f>
        <v>0</v>
      </c>
      <c r="F22" s="57">
        <f ca="1">SUMIFS(INDIRECT(F$6&amp;"[[durée en Hrs]:[durée en Hrs]]"),INDIRECT(F$6&amp;"[[machine]:[machine]]"),Data[[Machine]:[Machine]])</f>
        <v>0</v>
      </c>
      <c r="G22" s="57">
        <f ca="1">SUMIFS(INDIRECT(G$6&amp;"[[durée en Hrs]:[durée en Hrs]]"),INDIRECT(G$6&amp;"[[machine]:[machine]]"),Data[[Machine]:[Machine]])</f>
        <v>0</v>
      </c>
      <c r="H22" s="57">
        <f ca="1">SUMIFS(INDIRECT(H$6&amp;"[[durée en Hrs]:[durée en Hrs]]"),INDIRECT(H$6&amp;"[[machine]:[machine]]"),Data[[Machine]:[Machine]])</f>
        <v>0</v>
      </c>
      <c r="I22" s="57">
        <f ca="1">SUMIFS(INDIRECT(I$6&amp;"[[durée en Hrs]:[durée en Hrs]]"),INDIRECT(I$6&amp;"[[machine]:[machine]]"),Data[[Machine]:[Machine]])</f>
        <v>0</v>
      </c>
      <c r="J22" s="57">
        <f ca="1">SUMIFS(INDIRECT(J$6&amp;"[[durée en Hrs]:[durée en Hrs]]"),INDIRECT(J$6&amp;"[[machine]:[machine]]"),Data[[Machine]:[Machine]])</f>
        <v>0</v>
      </c>
      <c r="K22" s="57">
        <f ca="1">SUMIFS(INDIRECT(K$6&amp;"[[durée en Hrs]:[durée en Hrs]]"),INDIRECT(K$6&amp;"[[machine]:[machine]]"),Data[[Machine]:[Machine]])</f>
        <v>0</v>
      </c>
      <c r="L22" s="57">
        <f ca="1">SUMIFS(INDIRECT(L$6&amp;"[[durée en Hrs]:[durée en Hrs]]"),INDIRECT(L$6&amp;"[[machine]:[machine]]"),Data[[Machine]:[Machine]])</f>
        <v>0</v>
      </c>
      <c r="M22" s="57">
        <f ca="1">SUMIFS(INDIRECT(M$6&amp;"[[durée en Hrs]:[durée en Hrs]]"),INDIRECT(M$6&amp;"[[machine]:[machine]]"),Data[[Machine]:[Machine]])</f>
        <v>0</v>
      </c>
      <c r="N22" s="58">
        <f ca="1">SUM(Data[[#This Row],[janv]:[decembre]])</f>
        <v>0</v>
      </c>
      <c r="P22" s="8"/>
    </row>
    <row r="23" spans="1:16" x14ac:dyDescent="0.25">
      <c r="F23" s="8"/>
      <c r="G23" s="8"/>
      <c r="H23" s="8"/>
      <c r="I23" s="8"/>
      <c r="J23" s="8"/>
      <c r="K23" s="8"/>
      <c r="L23" s="8"/>
      <c r="M23" s="8"/>
      <c r="N23" s="8"/>
      <c r="O23" s="13"/>
      <c r="P23" s="8"/>
    </row>
    <row r="24" spans="1:16" x14ac:dyDescent="0.25">
      <c r="F24" s="8"/>
      <c r="G24" s="8"/>
      <c r="H24" s="8"/>
      <c r="I24" s="8"/>
      <c r="J24" s="8"/>
      <c r="K24" s="8"/>
      <c r="L24" s="8"/>
      <c r="M24" s="8"/>
      <c r="N24" s="8"/>
      <c r="O24" s="13"/>
      <c r="P24" s="8"/>
    </row>
    <row r="25" spans="1:16" x14ac:dyDescent="0.25">
      <c r="F25" s="8"/>
      <c r="G25" s="8"/>
      <c r="H25" s="8"/>
      <c r="I25" s="8"/>
      <c r="J25" s="8"/>
      <c r="K25" s="8"/>
      <c r="L25" s="8"/>
      <c r="M25" s="8"/>
      <c r="N25" s="8"/>
      <c r="O25" s="13"/>
      <c r="P25" s="8"/>
    </row>
    <row r="26" spans="1:16" x14ac:dyDescent="0.25">
      <c r="F26" s="8"/>
      <c r="G26" s="8"/>
      <c r="H26" s="8"/>
      <c r="I26" s="8"/>
      <c r="J26" s="8"/>
      <c r="K26" s="8"/>
      <c r="L26" s="8"/>
      <c r="M26" s="8"/>
      <c r="N26" s="8"/>
      <c r="O26" s="13"/>
      <c r="P26" s="8"/>
    </row>
    <row r="27" spans="1:16" x14ac:dyDescent="0.25"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6" x14ac:dyDescent="0.25"/>
    <row r="29" spans="1:16" ht="15.75" thickBot="1" x14ac:dyDescent="0.3"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6" ht="15.75" thickBot="1" x14ac:dyDescent="0.3">
      <c r="A30" s="14" t="s">
        <v>44</v>
      </c>
      <c r="B30" s="15">
        <f>SUM(JANV!F39)</f>
        <v>99.176954732510296</v>
      </c>
      <c r="C30" s="16">
        <f>SUM(FEV!G39)</f>
        <v>97.52066115702479</v>
      </c>
      <c r="D30" s="16">
        <f>SUM(MARS!G39)</f>
        <v>100</v>
      </c>
      <c r="E30" s="16">
        <f>SUM(AVRIL!G39)</f>
        <v>100</v>
      </c>
      <c r="F30" s="16">
        <f>SUM(MAI!H39)</f>
        <v>100</v>
      </c>
      <c r="G30" s="16">
        <f>SUM(JUIN!G39)</f>
        <v>100</v>
      </c>
      <c r="H30" s="16">
        <f>SUM(JUILLET!H39)</f>
        <v>100</v>
      </c>
      <c r="I30" s="16">
        <f>SUM(AOUT!G39)</f>
        <v>100</v>
      </c>
      <c r="J30" s="16">
        <f>SUM(SEPTEMBRE!G39)</f>
        <v>100</v>
      </c>
      <c r="K30" s="16">
        <f>SUM(OCTOBRE!G39)</f>
        <v>100</v>
      </c>
      <c r="L30" s="16">
        <f>SUM(NOVEMBRE!G39)</f>
        <v>100</v>
      </c>
      <c r="M30" s="17">
        <f>SUM(DECEMBRE!G39)</f>
        <v>100</v>
      </c>
      <c r="N30" s="10"/>
      <c r="O30" s="10"/>
    </row>
    <row r="31" spans="1:16" x14ac:dyDescent="0.25">
      <c r="B31" s="11"/>
    </row>
    <row r="32" spans="1:16" x14ac:dyDescent="0.25"/>
    <row r="33" spans="1:15" x14ac:dyDescent="0.25">
      <c r="C33" s="12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25">
      <c r="A34" s="7" t="s">
        <v>67</v>
      </c>
      <c r="C34" s="7">
        <v>1234</v>
      </c>
    </row>
    <row r="35" spans="1:15" x14ac:dyDescent="0.25"/>
    <row r="36" spans="1:15" x14ac:dyDescent="0.25"/>
    <row r="37" spans="1:15" x14ac:dyDescent="0.25"/>
    <row r="38" spans="1:15" x14ac:dyDescent="0.25"/>
    <row r="39" spans="1:15" x14ac:dyDescent="0.25"/>
  </sheetData>
  <sheetProtection selectLockedCells="1" autoFilter="0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D75:F78"/>
  <sheetViews>
    <sheetView zoomScale="80" zoomScaleNormal="80" zoomScalePageLayoutView="30" workbookViewId="0">
      <selection activeCell="W87" sqref="W87"/>
    </sheetView>
  </sheetViews>
  <sheetFormatPr baseColWidth="10" defaultRowHeight="15" x14ac:dyDescent="0.25"/>
  <cols>
    <col min="4" max="4" width="15" customWidth="1"/>
  </cols>
  <sheetData>
    <row r="75" spans="4:6" ht="21" x14ac:dyDescent="0.35">
      <c r="F75" s="22" t="s">
        <v>45</v>
      </c>
    </row>
    <row r="78" spans="4:6" ht="15.75" x14ac:dyDescent="0.25">
      <c r="D78" s="21"/>
    </row>
  </sheetData>
  <sheetProtection selectLockedCells="1" autoFilter="0"/>
  <pageMargins left="0.27514880952380955" right="0.20833333333333334" top="0.22395833333333334" bottom="0.75" header="0.3" footer="0.3"/>
  <pageSetup paperSize="9" scale="4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DATA!$A$7:$A$26</xm:f>
          </x14:formula1>
          <xm:sqref>D78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12</vt:i4>
      </vt:variant>
    </vt:vector>
  </HeadingPairs>
  <TitlesOfParts>
    <vt:vector size="26" baseType="lpstr">
      <vt:lpstr>JANV</vt:lpstr>
      <vt:lpstr>FEV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DATA</vt:lpstr>
      <vt:lpstr>Synthese</vt:lpstr>
      <vt:lpstr>AOUT!Zone_d_impression</vt:lpstr>
      <vt:lpstr>AVRIL!Zone_d_impression</vt:lpstr>
      <vt:lpstr>DECEMBRE!Zone_d_impression</vt:lpstr>
      <vt:lpstr>FEV!Zone_d_impression</vt:lpstr>
      <vt:lpstr>JANV!Zone_d_impression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Seb</cp:lastModifiedBy>
  <cp:lastPrinted>2021-09-18T06:36:28Z</cp:lastPrinted>
  <dcterms:created xsi:type="dcterms:W3CDTF">2019-10-23T08:34:36Z</dcterms:created>
  <dcterms:modified xsi:type="dcterms:W3CDTF">2022-01-29T10:30:55Z</dcterms:modified>
</cp:coreProperties>
</file>