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charts/chart8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xl/charts/chart9.xml" ContentType="application/vnd.openxmlformats-officedocument.drawingml.chart+xml"/>
  <Override PartName="/xl/charts/style9.xml" ContentType="application/vnd.ms-office.chartstyle+xml"/>
  <Override PartName="/xl/charts/colors9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teur\Desktop\"/>
    </mc:Choice>
  </mc:AlternateContent>
  <bookViews>
    <workbookView xWindow="0" yWindow="0" windowWidth="28770" windowHeight="11985"/>
  </bookViews>
  <sheets>
    <sheet name="JANV" sheetId="31" r:id="rId1"/>
    <sheet name="FEV" sheetId="27" r:id="rId2"/>
    <sheet name="MARS" sheetId="32" r:id="rId3"/>
    <sheet name="AVRIL" sheetId="33" r:id="rId4"/>
    <sheet name="MAI" sheetId="34" r:id="rId5"/>
    <sheet name="JUIN" sheetId="35" r:id="rId6"/>
    <sheet name="JUILLET" sheetId="36" r:id="rId7"/>
    <sheet name="AOUT" sheetId="37" r:id="rId8"/>
    <sheet name="SEPTEMBRE" sheetId="38" r:id="rId9"/>
    <sheet name="OCTOBRE" sheetId="39" r:id="rId10"/>
    <sheet name="NOVEMBRE" sheetId="40" r:id="rId11"/>
    <sheet name="DECEMBRE" sheetId="41" r:id="rId12"/>
    <sheet name="DATA" sheetId="2" r:id="rId13"/>
    <sheet name="Synthese" sheetId="13" r:id="rId14"/>
  </sheets>
  <definedNames>
    <definedName name="_xlnm.Print_Area" localSheetId="7">AOUT!$A$1:$K$38</definedName>
    <definedName name="_xlnm.Print_Area" localSheetId="3">AVRIL!$A$1:$K$38</definedName>
    <definedName name="_xlnm.Print_Area" localSheetId="11">DECEMBRE!$A$1:$K$38</definedName>
    <definedName name="_xlnm.Print_Area" localSheetId="1">FEV!$A$1:$K$38</definedName>
    <definedName name="_xlnm.Print_Area" localSheetId="0">JANV!$A$1:$K$38</definedName>
    <definedName name="_xlnm.Print_Area" localSheetId="6">JUILLET!$A$1:$K$38</definedName>
    <definedName name="_xlnm.Print_Area" localSheetId="5">JUIN!$A$1:$K$38</definedName>
    <definedName name="_xlnm.Print_Area" localSheetId="4">MAI!$A$1:$K$38</definedName>
    <definedName name="_xlnm.Print_Area" localSheetId="2">MARS!$A$1:$K$38</definedName>
    <definedName name="_xlnm.Print_Area" localSheetId="10">NOVEMBRE!$A$1:$K$38</definedName>
    <definedName name="_xlnm.Print_Area" localSheetId="9">OCTOBRE!$A$1:$K$38</definedName>
    <definedName name="_xlnm.Print_Area" localSheetId="8">SEPTEMBRE!$A$1:$K$38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5" i="41" l="1"/>
  <c r="C36" i="41" s="1"/>
  <c r="C38" i="41" s="1"/>
  <c r="C37" i="41"/>
  <c r="C35" i="40"/>
  <c r="C36" i="40" s="1"/>
  <c r="C38" i="40" s="1"/>
  <c r="C37" i="40"/>
  <c r="C35" i="39"/>
  <c r="C36" i="39" s="1"/>
  <c r="C38" i="39" s="1"/>
  <c r="C37" i="39"/>
  <c r="C35" i="38"/>
  <c r="C36" i="38" s="1"/>
  <c r="C38" i="38" s="1"/>
  <c r="C37" i="38"/>
  <c r="C35" i="37"/>
  <c r="C36" i="37" s="1"/>
  <c r="C38" i="37" s="1"/>
  <c r="C37" i="37"/>
  <c r="C35" i="36"/>
  <c r="C36" i="36" s="1"/>
  <c r="C38" i="36" s="1"/>
  <c r="C37" i="36"/>
  <c r="C35" i="35"/>
  <c r="C36" i="35" s="1"/>
  <c r="C38" i="35" s="1"/>
  <c r="C37" i="35"/>
  <c r="C35" i="34"/>
  <c r="C36" i="34" s="1"/>
  <c r="C38" i="34" s="1"/>
  <c r="C37" i="34"/>
  <c r="C35" i="33"/>
  <c r="C36" i="33" s="1"/>
  <c r="C38" i="33" s="1"/>
  <c r="C37" i="33"/>
  <c r="C35" i="32"/>
  <c r="C36" i="32" s="1"/>
  <c r="C38" i="32" s="1"/>
  <c r="C37" i="32"/>
  <c r="C35" i="27"/>
  <c r="C36" i="27" s="1"/>
  <c r="C38" i="27" s="1"/>
  <c r="C35" i="31"/>
  <c r="C36" i="31" s="1"/>
  <c r="C38" i="31" s="1"/>
  <c r="C37" i="31"/>
  <c r="C37" i="27"/>
</calcChain>
</file>

<file path=xl/sharedStrings.xml><?xml version="1.0" encoding="utf-8"?>
<sst xmlns="http://schemas.openxmlformats.org/spreadsheetml/2006/main" count="202" uniqueCount="42">
  <si>
    <t>Date</t>
  </si>
  <si>
    <t>machine</t>
  </si>
  <si>
    <t>détail</t>
  </si>
  <si>
    <t>avril</t>
  </si>
  <si>
    <t>mai</t>
  </si>
  <si>
    <t>juin</t>
  </si>
  <si>
    <t>aout</t>
  </si>
  <si>
    <t>septembre</t>
  </si>
  <si>
    <t>octobre</t>
  </si>
  <si>
    <t>janv</t>
  </si>
  <si>
    <t>fev</t>
  </si>
  <si>
    <t>NBR d'heures de panne</t>
  </si>
  <si>
    <t>novembre</t>
  </si>
  <si>
    <t xml:space="preserve">COMPTEUR SOUFFLEUSES ( PRIS LE DERNIER JOUR DU MOIS) = </t>
  </si>
  <si>
    <t>DISPONIBILITE =</t>
  </si>
  <si>
    <t>c'est  moyenne de temps entre 2 pannes</t>
  </si>
  <si>
    <t>c'est le temps moyen de dépannage d'une machine</t>
  </si>
  <si>
    <t xml:space="preserve">TOTAL OUVERTURE LIGNE EN HEURES =  </t>
  </si>
  <si>
    <t>Imeca</t>
  </si>
  <si>
    <t>Salle des eaux</t>
  </si>
  <si>
    <t>Combi</t>
  </si>
  <si>
    <t>Laser</t>
  </si>
  <si>
    <t>Checkmat</t>
  </si>
  <si>
    <t>Etiqueteuse 34</t>
  </si>
  <si>
    <t>Etiqueteuse 35</t>
  </si>
  <si>
    <t>Fardeleuse</t>
  </si>
  <si>
    <t>Surfilmeuse</t>
  </si>
  <si>
    <t>Poigneteuse</t>
  </si>
  <si>
    <t>Palettiseur</t>
  </si>
  <si>
    <t>Bema TU</t>
  </si>
  <si>
    <t>Bema LS</t>
  </si>
  <si>
    <t>Segepar</t>
  </si>
  <si>
    <t>Conv BTES</t>
  </si>
  <si>
    <t>Conv Pack</t>
  </si>
  <si>
    <t xml:space="preserve">% de chance que la ligne soit disponible a un intant T </t>
  </si>
  <si>
    <t xml:space="preserve">compteur decembre n-1 = </t>
  </si>
  <si>
    <t>MTBF fevrier =</t>
  </si>
  <si>
    <t xml:space="preserve">MTTR fevrier = </t>
  </si>
  <si>
    <t>Nombre d'heure de panne mensuel</t>
  </si>
  <si>
    <t>mars</t>
  </si>
  <si>
    <t>juilliet</t>
  </si>
  <si>
    <t>decembre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</si>
</sst>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16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 wrapText="1"/>
    </xf>
    <xf numFmtId="0" fontId="0" fillId="0" borderId="0" xfId="0" applyNumberFormat="1"/>
    <xf numFmtId="0" fontId="1" fillId="0" borderId="0" xfId="0" applyFont="1" applyAlignment="1">
      <alignment horizontal="left"/>
    </xf>
    <xf numFmtId="164" fontId="1" fillId="0" borderId="0" xfId="0" applyNumberFormat="1" applyFont="1" applyAlignment="1">
      <alignment horizontal="left"/>
    </xf>
    <xf numFmtId="0" fontId="0" fillId="0" borderId="0" xfId="0" applyAlignment="1">
      <alignment horizontal="right"/>
    </xf>
    <xf numFmtId="0" fontId="1" fillId="0" borderId="0" xfId="0" applyFont="1" applyAlignment="1">
      <alignment horizontal="right"/>
    </xf>
    <xf numFmtId="164" fontId="1" fillId="0" borderId="0" xfId="0" applyNumberFormat="1" applyFont="1" applyAlignment="1">
      <alignment horizontal="right"/>
    </xf>
    <xf numFmtId="0" fontId="2" fillId="0" borderId="0" xfId="0" applyFont="1" applyAlignment="1">
      <alignment horizontal="center"/>
    </xf>
    <xf numFmtId="2" fontId="2" fillId="0" borderId="0" xfId="0" applyNumberFormat="1" applyFont="1" applyAlignment="1">
      <alignment horizontal="center"/>
    </xf>
    <xf numFmtId="2" fontId="2" fillId="2" borderId="0" xfId="0" applyNumberFormat="1" applyFont="1" applyFill="1" applyAlignment="1">
      <alignment horizontal="center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3" fillId="0" borderId="0" xfId="0" applyFont="1" applyAlignment="1">
      <alignment horizontal="right"/>
    </xf>
    <xf numFmtId="0" fontId="0" fillId="0" borderId="0" xfId="0" applyNumberFormat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2" fontId="0" fillId="0" borderId="0" xfId="0" applyNumberFormat="1" applyBorder="1" applyAlignment="1">
      <alignment horizontal="center"/>
    </xf>
    <xf numFmtId="2" fontId="0" fillId="0" borderId="0" xfId="0" applyNumberFormat="1" applyBorder="1"/>
    <xf numFmtId="0" fontId="0" fillId="0" borderId="0" xfId="0" applyBorder="1" applyAlignment="1">
      <alignment horizontal="right"/>
    </xf>
    <xf numFmtId="0" fontId="0" fillId="0" borderId="0" xfId="0" applyFill="1" applyBorder="1"/>
  </cellXfs>
  <cellStyles count="1">
    <cellStyle name="Normal" xfId="0" builtinId="0"/>
  </cellStyles>
  <dxfs count="24">
    <dxf>
      <numFmt numFmtId="0" formatCode="General"/>
    </dxf>
    <dxf>
      <numFmt numFmtId="164" formatCode="dd/mm/yy;@"/>
      <alignment horizontal="center" vertical="bottom" textRotation="0" wrapText="0" indent="0" justifyLastLine="0" shrinkToFit="0" readingOrder="0"/>
    </dxf>
    <dxf>
      <numFmt numFmtId="0" formatCode="General"/>
    </dxf>
    <dxf>
      <numFmt numFmtId="164" formatCode="dd/mm/yy;@"/>
      <alignment horizontal="center" vertical="bottom" textRotation="0" wrapText="0" indent="0" justifyLastLine="0" shrinkToFit="0" readingOrder="0"/>
    </dxf>
    <dxf>
      <numFmt numFmtId="0" formatCode="General"/>
    </dxf>
    <dxf>
      <numFmt numFmtId="164" formatCode="dd/mm/yy;@"/>
      <alignment horizontal="center" vertical="bottom" textRotation="0" wrapText="0" indent="0" justifyLastLine="0" shrinkToFit="0" readingOrder="0"/>
    </dxf>
    <dxf>
      <numFmt numFmtId="0" formatCode="General"/>
    </dxf>
    <dxf>
      <numFmt numFmtId="164" formatCode="dd/mm/yy;@"/>
      <alignment horizontal="center" vertical="bottom" textRotation="0" wrapText="0" indent="0" justifyLastLine="0" shrinkToFit="0" readingOrder="0"/>
    </dxf>
    <dxf>
      <numFmt numFmtId="0" formatCode="General"/>
    </dxf>
    <dxf>
      <numFmt numFmtId="164" formatCode="dd/mm/yy;@"/>
      <alignment horizontal="center" vertical="bottom" textRotation="0" wrapText="0" indent="0" justifyLastLine="0" shrinkToFit="0" readingOrder="0"/>
    </dxf>
    <dxf>
      <numFmt numFmtId="0" formatCode="General"/>
    </dxf>
    <dxf>
      <numFmt numFmtId="164" formatCode="dd/mm/yy;@"/>
      <alignment horizontal="center" vertical="bottom" textRotation="0" wrapText="0" indent="0" justifyLastLine="0" shrinkToFit="0" readingOrder="0"/>
    </dxf>
    <dxf>
      <numFmt numFmtId="0" formatCode="General"/>
    </dxf>
    <dxf>
      <numFmt numFmtId="164" formatCode="dd/mm/yy;@"/>
      <alignment horizontal="center" vertical="bottom" textRotation="0" wrapText="0" indent="0" justifyLastLine="0" shrinkToFit="0" readingOrder="0"/>
    </dxf>
    <dxf>
      <numFmt numFmtId="0" formatCode="General"/>
    </dxf>
    <dxf>
      <numFmt numFmtId="164" formatCode="dd/mm/yy;@"/>
      <alignment horizontal="center" vertical="bottom" textRotation="0" wrapText="0" indent="0" justifyLastLine="0" shrinkToFit="0" readingOrder="0"/>
    </dxf>
    <dxf>
      <numFmt numFmtId="0" formatCode="General"/>
    </dxf>
    <dxf>
      <numFmt numFmtId="164" formatCode="dd/mm/yy;@"/>
      <alignment horizontal="center" vertical="bottom" textRotation="0" wrapText="0" indent="0" justifyLastLine="0" shrinkToFit="0" readingOrder="0"/>
    </dxf>
    <dxf>
      <numFmt numFmtId="0" formatCode="General"/>
    </dxf>
    <dxf>
      <numFmt numFmtId="164" formatCode="dd/mm/yy;@"/>
      <alignment horizontal="center" vertical="bottom" textRotation="0" wrapText="0" indent="0" justifyLastLine="0" shrinkToFit="0" readingOrder="0"/>
    </dxf>
    <dxf>
      <numFmt numFmtId="0" formatCode="General"/>
    </dxf>
    <dxf>
      <numFmt numFmtId="164" formatCode="dd/mm/yy;@"/>
      <alignment horizontal="center" vertical="bottom" textRotation="0" wrapText="0" indent="0" justifyLastLine="0" shrinkToFit="0" readingOrder="0"/>
    </dxf>
    <dxf>
      <numFmt numFmtId="0" formatCode="General"/>
    </dxf>
    <dxf>
      <numFmt numFmtId="164" formatCode="dd/mm/yy;@"/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8.xml.rels><?xml version="1.0" encoding="UTF-8" standalone="yes"?>
<Relationships xmlns="http://schemas.openxmlformats.org/package/2006/relationships"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_rels/chart9.xml.rels><?xml version="1.0" encoding="UTF-8" standalone="yes"?>
<Relationships xmlns="http://schemas.openxmlformats.org/package/2006/relationships"><Relationship Id="rId2" Type="http://schemas.microsoft.com/office/2011/relationships/chartColorStyle" Target="colors9.xml"/><Relationship Id="rId1" Type="http://schemas.microsoft.com/office/2011/relationships/chartStyle" Target="style9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Taux de panne sur période 1 ans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8503-43F7-A86A-3CA54C8ED440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8503-43F7-A86A-3CA54C8ED440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8503-43F7-A86A-3CA54C8ED440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8503-43F7-A86A-3CA54C8ED440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9-8503-43F7-A86A-3CA54C8ED440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B-8503-43F7-A86A-3CA54C8ED440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D-8503-43F7-A86A-3CA54C8ED440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F-8503-43F7-A86A-3CA54C8ED440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1-8503-43F7-A86A-3CA54C8ED440}"/>
              </c:ext>
            </c:extLst>
          </c:dPt>
          <c:dLbls>
            <c:dLbl>
              <c:idx val="0"/>
              <c:delete val="1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1-8503-43F7-A86A-3CA54C8ED440}"/>
                </c:ext>
                <c:ext xmlns:c15="http://schemas.microsoft.com/office/drawing/2012/chart" uri="{CE6537A1-D6FC-4f65-9D91-7224C49458BB}"/>
              </c:extLst>
            </c:dLbl>
            <c:dLbl>
              <c:idx val="8"/>
              <c:delete val="1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11-8503-43F7-A86A-3CA54C8ED440}"/>
                </c:ext>
                <c:ext xmlns:c15="http://schemas.microsoft.com/office/drawing/2012/chart" uri="{CE6537A1-D6FC-4f65-9D91-7224C49458BB}"/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 xmlns:c16r2="http://schemas.microsoft.com/office/drawing/2015/06/chart"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DATA!$A$3:$A$11</c:f>
              <c:strCache>
                <c:ptCount val="9"/>
                <c:pt idx="0">
                  <c:v>Salle des eaux</c:v>
                </c:pt>
                <c:pt idx="1">
                  <c:v>Imeca</c:v>
                </c:pt>
                <c:pt idx="2">
                  <c:v>Combi</c:v>
                </c:pt>
                <c:pt idx="3">
                  <c:v>Laser</c:v>
                </c:pt>
                <c:pt idx="4">
                  <c:v>Checkmat</c:v>
                </c:pt>
                <c:pt idx="5">
                  <c:v>Etiqueteuse 34</c:v>
                </c:pt>
                <c:pt idx="6">
                  <c:v>Etiqueteuse 35</c:v>
                </c:pt>
                <c:pt idx="7">
                  <c:v>Fardeleuse</c:v>
                </c:pt>
                <c:pt idx="8">
                  <c:v>Surfilmeuse</c:v>
                </c:pt>
              </c:strCache>
            </c:strRef>
          </c:cat>
          <c:val>
            <c:numRef>
              <c:f>DATA!$Q$3:$Q$11</c:f>
              <c:numCache>
                <c:formatCode>General</c:formatCode>
                <c:ptCount val="9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12-8503-43F7-A86A-3CA54C8ED440}"/>
            </c:ext>
          </c:extLst>
        </c:ser>
        <c:dLbls>
          <c:showLegendKey val="0"/>
          <c:showVal val="0"/>
          <c:showCatName val="1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Nombre d'heures de panne souffleuse</a:t>
            </a:r>
          </a:p>
        </c:rich>
      </c:tx>
      <c:layout>
        <c:manualLayout>
          <c:xMode val="edge"/>
          <c:yMode val="edge"/>
          <c:x val="0.19002077865266845"/>
          <c:y val="2.7777777777777776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DATA!$H$1:$P$1</c:f>
              <c:numCache>
                <c:formatCode>General</c:formatCode>
                <c:ptCount val="9"/>
              </c:numCache>
            </c:numRef>
          </c:cat>
          <c:val>
            <c:numRef>
              <c:f>DATA!$H$4:$P$4</c:f>
              <c:numCache>
                <c:formatCode>General</c:formatCode>
                <c:ptCount val="9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178E-4F74-A0BF-960981A3615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803533296"/>
        <c:axId val="1803526224"/>
      </c:barChart>
      <c:catAx>
        <c:axId val="180353329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03526224"/>
        <c:crosses val="autoZero"/>
        <c:auto val="1"/>
        <c:lblAlgn val="ctr"/>
        <c:lblOffset val="100"/>
        <c:noMultiLvlLbl val="0"/>
      </c:catAx>
      <c:valAx>
        <c:axId val="180352622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0353329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Panne soutireuse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DATA!$H$1:$P$1</c:f>
              <c:numCache>
                <c:formatCode>General</c:formatCode>
                <c:ptCount val="9"/>
              </c:numCache>
            </c:numRef>
          </c:cat>
          <c:val>
            <c:numRef>
              <c:f>DATA!$H$5:$P$5</c:f>
              <c:numCache>
                <c:formatCode>General</c:formatCode>
                <c:ptCount val="9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A808-4903-A98F-4CCB6D66937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803527312"/>
        <c:axId val="1803518608"/>
      </c:barChart>
      <c:catAx>
        <c:axId val="180352731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03518608"/>
        <c:crosses val="autoZero"/>
        <c:auto val="1"/>
        <c:lblAlgn val="ctr"/>
        <c:lblOffset val="100"/>
        <c:noMultiLvlLbl val="0"/>
      </c:catAx>
      <c:valAx>
        <c:axId val="18035186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0352731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Panne etiqueteuse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DATA!$H$1:$P$1</c:f>
              <c:numCache>
                <c:formatCode>General</c:formatCode>
                <c:ptCount val="9"/>
              </c:numCache>
            </c:numRef>
          </c:cat>
          <c:val>
            <c:numRef>
              <c:f>DATA!$H$6:$P$6</c:f>
              <c:numCache>
                <c:formatCode>General</c:formatCode>
                <c:ptCount val="9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DB7A-4934-939B-16AFEC8F52C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803530576"/>
        <c:axId val="1803531120"/>
      </c:barChart>
      <c:catAx>
        <c:axId val="180353057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03531120"/>
        <c:crosses val="autoZero"/>
        <c:auto val="1"/>
        <c:lblAlgn val="ctr"/>
        <c:lblOffset val="100"/>
        <c:noMultiLvlLbl val="0"/>
      </c:catAx>
      <c:valAx>
        <c:axId val="18035311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0353057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Fardeleuse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DATA!$H$1:$P$1</c:f>
              <c:numCache>
                <c:formatCode>General</c:formatCode>
                <c:ptCount val="9"/>
              </c:numCache>
            </c:numRef>
          </c:cat>
          <c:val>
            <c:numRef>
              <c:f>DATA!$H$7:$P$7</c:f>
              <c:numCache>
                <c:formatCode>General</c:formatCode>
                <c:ptCount val="9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88B6-4D67-BCA5-2174CC2B2FE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803519152"/>
        <c:axId val="1803519696"/>
      </c:barChart>
      <c:catAx>
        <c:axId val="180351915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03519696"/>
        <c:crosses val="autoZero"/>
        <c:auto val="1"/>
        <c:lblAlgn val="ctr"/>
        <c:lblOffset val="100"/>
        <c:noMultiLvlLbl val="0"/>
      </c:catAx>
      <c:valAx>
        <c:axId val="180351969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0351915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Surfilmeuse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DATA!$H$1:$P$1</c:f>
              <c:numCache>
                <c:formatCode>General</c:formatCode>
                <c:ptCount val="9"/>
              </c:numCache>
            </c:numRef>
          </c:cat>
          <c:val>
            <c:numRef>
              <c:f>DATA!$H$8:$P$8</c:f>
              <c:numCache>
                <c:formatCode>General</c:formatCode>
                <c:ptCount val="9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ABAC-4DAD-8D2F-E2A26E1A7BE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828954320"/>
        <c:axId val="1828952688"/>
      </c:barChart>
      <c:catAx>
        <c:axId val="182895432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28952688"/>
        <c:crosses val="autoZero"/>
        <c:auto val="1"/>
        <c:lblAlgn val="ctr"/>
        <c:lblOffset val="100"/>
        <c:noMultiLvlLbl val="0"/>
      </c:catAx>
      <c:valAx>
        <c:axId val="18289526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289543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Palettiseur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DATA!$H$1:$P$1</c:f>
              <c:numCache>
                <c:formatCode>General</c:formatCode>
                <c:ptCount val="9"/>
              </c:numCache>
            </c:numRef>
          </c:cat>
          <c:val>
            <c:numRef>
              <c:f>DATA!$H$9:$P$9</c:f>
              <c:numCache>
                <c:formatCode>General</c:formatCode>
                <c:ptCount val="9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8C3D-48AD-84BE-ACF3B944AAD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828956496"/>
        <c:axId val="1828954864"/>
      </c:barChart>
      <c:catAx>
        <c:axId val="182895649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28954864"/>
        <c:crosses val="autoZero"/>
        <c:auto val="1"/>
        <c:lblAlgn val="ctr"/>
        <c:lblOffset val="100"/>
        <c:noMultiLvlLbl val="0"/>
      </c:catAx>
      <c:valAx>
        <c:axId val="18289548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2895649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Banderoleuses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DATA!$H$1:$P$1</c:f>
              <c:numCache>
                <c:formatCode>General</c:formatCode>
                <c:ptCount val="9"/>
              </c:numCache>
            </c:numRef>
          </c:cat>
          <c:val>
            <c:numRef>
              <c:f>DATA!$H$10:$P$10</c:f>
              <c:numCache>
                <c:formatCode>General</c:formatCode>
                <c:ptCount val="9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CB67-47CD-A098-3F8C7F2DC00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828948336"/>
        <c:axId val="1828959216"/>
      </c:barChart>
      <c:catAx>
        <c:axId val="182894833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28959216"/>
        <c:crosses val="autoZero"/>
        <c:auto val="1"/>
        <c:lblAlgn val="ctr"/>
        <c:lblOffset val="100"/>
        <c:noMultiLvlLbl val="0"/>
      </c:catAx>
      <c:valAx>
        <c:axId val="182895921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2894833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Taux de disponibilité</a:t>
            </a:r>
            <a:r>
              <a:rPr lang="fr-FR" baseline="0"/>
              <a:t> de la ligne 1 ( ne prend pas en compte les arrets opérateurs )</a:t>
            </a:r>
            <a:endParaRPr lang="fr-FR"/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4.7473299592483316E-2"/>
          <c:y val="0.10875099532955979"/>
          <c:w val="0.95252670040751664"/>
          <c:h val="0.78911517784277274"/>
        </c:manualLayout>
      </c:layout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dLbls>
            <c:dLbl>
              <c:idx val="0"/>
              <c:layout>
                <c:manualLayout>
                  <c:x val="-1.4924553152121446E-2"/>
                  <c:y val="9.0946474061388047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0-BFE3-4602-A523-B87E3038A2EA}"/>
                </c:ex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"/>
              <c:layout>
                <c:manualLayout>
                  <c:x val="-9.327845720075903E-3"/>
                  <c:y val="7.3456767511121082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1-BFE3-4602-A523-B87E3038A2EA}"/>
                </c:ex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2"/>
              <c:layout>
                <c:manualLayout>
                  <c:x val="-1.3991768580113889E-2"/>
                  <c:y val="5.5967060960854242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2-BFE3-4602-A523-B87E3038A2EA}"/>
                </c:ex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3"/>
              <c:layout>
                <c:manualLayout>
                  <c:x val="-1.5857337724129037E-2"/>
                  <c:y val="4.8971178340747379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3-BFE3-4602-A523-B87E3038A2EA}"/>
                </c:ex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4"/>
              <c:layout>
                <c:manualLayout>
                  <c:x val="-1.2126199436098743E-2"/>
                  <c:y val="4.8971178340747407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4-BFE3-4602-A523-B87E3038A2EA}"/>
                </c:ex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5"/>
              <c:layout>
                <c:manualLayout>
                  <c:x val="-1.7722906868144216E-2"/>
                  <c:y val="5.596706096085418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5-BFE3-4602-A523-B87E3038A2EA}"/>
                </c:ex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6"/>
              <c:layout>
                <c:manualLayout>
                  <c:x val="-1.4924553152121446E-2"/>
                  <c:y val="4.8971178340747407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6-BFE3-4602-A523-B87E3038A2EA}"/>
                </c:ex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7"/>
              <c:layout>
                <c:manualLayout>
                  <c:x val="-1.3058984008106265E-2"/>
                  <c:y val="7.3456767511121082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7-BFE3-4602-A523-B87E3038A2EA}"/>
                </c:ex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8"/>
              <c:layout>
                <c:manualLayout>
                  <c:x val="-1.3058984008106265E-2"/>
                  <c:y val="0.11193412192170836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8-BFE3-4602-A523-B87E3038A2EA}"/>
                </c:ex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extLst>
                <c:ext xmlns:c15="http://schemas.microsoft.com/office/drawing/2012/chart" uri="{02D57815-91ED-43cb-92C2-25804820EDAC}">
                  <c15:fullRef>
                    <c15:sqref>DATA!$E$1:$P$1</c15:sqref>
                  </c15:fullRef>
                </c:ext>
              </c:extLst>
              <c:f>DATA!$H$1:$P$1</c:f>
              <c:numCache>
                <c:formatCode>General</c:formatCode>
                <c:ptCount val="9"/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DATA!$E$29:$P$29</c15:sqref>
                  </c15:fullRef>
                </c:ext>
              </c:extLst>
              <c:f>DATA!$H$29:$P$29</c:f>
              <c:numCache>
                <c:formatCode>0.00</c:formatCode>
                <c:ptCount val="9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9-BFE3-4602-A523-B87E3038A2E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828955408"/>
        <c:axId val="1828958672"/>
      </c:lineChart>
      <c:catAx>
        <c:axId val="182895540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28958672"/>
        <c:crosses val="autoZero"/>
        <c:auto val="1"/>
        <c:lblAlgn val="ctr"/>
        <c:lblOffset val="100"/>
        <c:noMultiLvlLbl val="0"/>
      </c:catAx>
      <c:valAx>
        <c:axId val="1828958672"/>
        <c:scaling>
          <c:orientation val="minMax"/>
          <c:max val="10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2895540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7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8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9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chart" Target="../charts/chart8.xml"/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Relationship Id="rId9" Type="http://schemas.openxmlformats.org/officeDocument/2006/relationships/chart" Target="../charts/chart9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6</xdr:col>
      <xdr:colOff>728382</xdr:colOff>
      <xdr:row>28</xdr:row>
      <xdr:rowOff>134471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9525</xdr:colOff>
      <xdr:row>0</xdr:row>
      <xdr:rowOff>28575</xdr:rowOff>
    </xdr:from>
    <xdr:to>
      <xdr:col>13</xdr:col>
      <xdr:colOff>9525</xdr:colOff>
      <xdr:row>14</xdr:row>
      <xdr:rowOff>104775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7</xdr:col>
      <xdr:colOff>9525</xdr:colOff>
      <xdr:row>15</xdr:row>
      <xdr:rowOff>0</xdr:rowOff>
    </xdr:from>
    <xdr:to>
      <xdr:col>13</xdr:col>
      <xdr:colOff>9525</xdr:colOff>
      <xdr:row>29</xdr:row>
      <xdr:rowOff>76200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13</xdr:col>
      <xdr:colOff>66675</xdr:colOff>
      <xdr:row>0</xdr:row>
      <xdr:rowOff>28575</xdr:rowOff>
    </xdr:from>
    <xdr:to>
      <xdr:col>19</xdr:col>
      <xdr:colOff>66675</xdr:colOff>
      <xdr:row>14</xdr:row>
      <xdr:rowOff>104775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13</xdr:col>
      <xdr:colOff>66675</xdr:colOff>
      <xdr:row>15</xdr:row>
      <xdr:rowOff>0</xdr:rowOff>
    </xdr:from>
    <xdr:to>
      <xdr:col>19</xdr:col>
      <xdr:colOff>66675</xdr:colOff>
      <xdr:row>29</xdr:row>
      <xdr:rowOff>76200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13</xdr:col>
      <xdr:colOff>89647</xdr:colOff>
      <xdr:row>29</xdr:row>
      <xdr:rowOff>190499</xdr:rowOff>
    </xdr:from>
    <xdr:to>
      <xdr:col>19</xdr:col>
      <xdr:colOff>89647</xdr:colOff>
      <xdr:row>44</xdr:row>
      <xdr:rowOff>76199</xdr:rowOff>
    </xdr:to>
    <xdr:graphicFrame macro="">
      <xdr:nvGraphicFramePr>
        <xdr:cNvPr id="7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7</xdr:col>
      <xdr:colOff>0</xdr:colOff>
      <xdr:row>30</xdr:row>
      <xdr:rowOff>11206</xdr:rowOff>
    </xdr:from>
    <xdr:to>
      <xdr:col>13</xdr:col>
      <xdr:colOff>0</xdr:colOff>
      <xdr:row>44</xdr:row>
      <xdr:rowOff>87406</xdr:rowOff>
    </xdr:to>
    <xdr:graphicFrame macro="">
      <xdr:nvGraphicFramePr>
        <xdr:cNvPr id="8" name="Graphique 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7</xdr:col>
      <xdr:colOff>0</xdr:colOff>
      <xdr:row>45</xdr:row>
      <xdr:rowOff>11205</xdr:rowOff>
    </xdr:from>
    <xdr:to>
      <xdr:col>13</xdr:col>
      <xdr:colOff>0</xdr:colOff>
      <xdr:row>59</xdr:row>
      <xdr:rowOff>87405</xdr:rowOff>
    </xdr:to>
    <xdr:graphicFrame macro="">
      <xdr:nvGraphicFramePr>
        <xdr:cNvPr id="9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0</xdr:col>
      <xdr:colOff>369794</xdr:colOff>
      <xdr:row>62</xdr:row>
      <xdr:rowOff>78439</xdr:rowOff>
    </xdr:from>
    <xdr:to>
      <xdr:col>18</xdr:col>
      <xdr:colOff>268942</xdr:colOff>
      <xdr:row>81</xdr:row>
      <xdr:rowOff>89646</xdr:rowOff>
    </xdr:to>
    <xdr:graphicFrame macro="">
      <xdr:nvGraphicFramePr>
        <xdr:cNvPr id="11" name="Graphique 1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5" name="Tableau132416" displayName="Tableau132416" ref="A1:D29" totalsRowShown="0">
  <autoFilter ref="A1:D29"/>
  <tableColumns count="4">
    <tableColumn id="1" name="Date" dataDxfId="21"/>
    <tableColumn id="2" name="machine"/>
    <tableColumn id="3" name="NBR d'heures de panne" dataDxfId="20"/>
    <tableColumn id="4" name="détail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1324" displayName="Tableau1324" ref="A1:D29" totalsRowShown="0">
  <autoFilter ref="A1:D29"/>
  <tableColumns count="4">
    <tableColumn id="1" name="Date" dataDxfId="23"/>
    <tableColumn id="2" name="machine"/>
    <tableColumn id="3" name="NBR d'heures de panne" dataDxfId="22"/>
    <tableColumn id="4" name="détail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6" name="Tableau132417" displayName="Tableau132417" ref="A1:D29" totalsRowShown="0">
  <autoFilter ref="A1:D29"/>
  <tableColumns count="4">
    <tableColumn id="1" name="Date" dataDxfId="19"/>
    <tableColumn id="2" name="machine"/>
    <tableColumn id="3" name="NBR d'heures de panne" dataDxfId="18"/>
    <tableColumn id="4" name="détail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17" name="Tableau13241718" displayName="Tableau13241718" ref="A1:D29" totalsRowShown="0">
  <autoFilter ref="A1:D29"/>
  <tableColumns count="4">
    <tableColumn id="1" name="Date" dataDxfId="17"/>
    <tableColumn id="2" name="machine"/>
    <tableColumn id="3" name="NBR d'heures de panne" dataDxfId="16"/>
    <tableColumn id="4" name="détail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18" name="Tableau1324171819" displayName="Tableau1324171819" ref="A1:D29" totalsRowShown="0">
  <autoFilter ref="A1:D29"/>
  <tableColumns count="4">
    <tableColumn id="1" name="Date" dataDxfId="15"/>
    <tableColumn id="2" name="machine"/>
    <tableColumn id="3" name="NBR d'heures de panne" dataDxfId="14"/>
    <tableColumn id="4" name="détail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19" name="Tableau132417181920" displayName="Tableau132417181920" ref="A1:D29" totalsRowShown="0">
  <autoFilter ref="A1:D29"/>
  <tableColumns count="4">
    <tableColumn id="1" name="Date" dataDxfId="13"/>
    <tableColumn id="2" name="machine"/>
    <tableColumn id="3" name="NBR d'heures de panne" dataDxfId="12"/>
    <tableColumn id="4" name="détail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20" name="Tableau13241718192021" displayName="Tableau13241718192021" ref="A1:D29" totalsRowShown="0">
  <autoFilter ref="A1:D29"/>
  <tableColumns count="4">
    <tableColumn id="1" name="Date" dataDxfId="11"/>
    <tableColumn id="2" name="machine"/>
    <tableColumn id="3" name="NBR d'heures de panne" dataDxfId="10"/>
    <tableColumn id="4" name="détail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21" name="Tableau1324171819202122" displayName="Tableau1324171819202122" ref="A1:D29" totalsRowShown="0">
  <autoFilter ref="A1:D29"/>
  <tableColumns count="4">
    <tableColumn id="1" name="Date" dataDxfId="9"/>
    <tableColumn id="2" name="machine"/>
    <tableColumn id="3" name="NBR d'heures de panne" dataDxfId="8"/>
    <tableColumn id="4" name="détail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22" name="Tableau132417181920212223" displayName="Tableau132417181920212223" ref="A1:D29" totalsRowShown="0">
  <autoFilter ref="A1:D29"/>
  <tableColumns count="4">
    <tableColumn id="1" name="Date" dataDxfId="7"/>
    <tableColumn id="2" name="machine"/>
    <tableColumn id="3" name="NBR d'heures de panne" dataDxfId="6"/>
    <tableColumn id="4" name="détail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23" name="Tableau13241718192021222324" displayName="Tableau13241718192021222324" ref="A1:D29" totalsRowShown="0">
  <autoFilter ref="A1:D29"/>
  <tableColumns count="4">
    <tableColumn id="1" name="Date" dataDxfId="5"/>
    <tableColumn id="2" name="machine"/>
    <tableColumn id="3" name="NBR d'heures de panne" dataDxfId="4"/>
    <tableColumn id="4" name="détail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24" name="Tableau1324171819202122232425" displayName="Tableau1324171819202122232425" ref="A1:D29" totalsRowShown="0">
  <autoFilter ref="A1:D29"/>
  <tableColumns count="4">
    <tableColumn id="1" name="Date" dataDxfId="3"/>
    <tableColumn id="2" name="machine"/>
    <tableColumn id="3" name="NBR d'heures de panne" dataDxfId="2"/>
    <tableColumn id="4" name="détail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id="25" name="Tableau132417181920212223242526" displayName="Tableau132417181920212223242526" ref="A1:D29" totalsRowShown="0">
  <autoFilter ref="A1:D29"/>
  <tableColumns count="4">
    <tableColumn id="1" name="Date" dataDxfId="1"/>
    <tableColumn id="2" name="machine"/>
    <tableColumn id="3" name="NBR d'heures de panne" dataDxfId="0"/>
    <tableColumn id="4" name="détail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1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2.xml"/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N38"/>
  <sheetViews>
    <sheetView tabSelected="1" zoomScaleNormal="100" workbookViewId="0">
      <selection activeCell="C9" sqref="C9"/>
    </sheetView>
  </sheetViews>
  <sheetFormatPr baseColWidth="10" defaultColWidth="0" defaultRowHeight="15" x14ac:dyDescent="0.25"/>
  <cols>
    <col min="1" max="1" width="15.85546875" style="1" customWidth="1"/>
    <col min="2" max="2" width="15.140625" customWidth="1"/>
    <col min="3" max="3" width="15" style="5" customWidth="1"/>
    <col min="4" max="4" width="49" customWidth="1"/>
    <col min="5" max="5" width="14.5703125" customWidth="1"/>
    <col min="6" max="14" width="11.42578125" customWidth="1"/>
    <col min="15" max="16384" width="11.42578125" hidden="1"/>
  </cols>
  <sheetData>
    <row r="1" spans="1:4" ht="43.5" customHeight="1" x14ac:dyDescent="0.25">
      <c r="A1" s="2" t="s">
        <v>0</v>
      </c>
      <c r="B1" s="3" t="s">
        <v>1</v>
      </c>
      <c r="C1" s="4" t="s">
        <v>11</v>
      </c>
      <c r="D1" s="3" t="s">
        <v>2</v>
      </c>
    </row>
    <row r="2" spans="1:4" x14ac:dyDescent="0.25">
      <c r="A2" s="1">
        <v>44229</v>
      </c>
      <c r="B2" t="s">
        <v>20</v>
      </c>
      <c r="C2" s="5">
        <v>10</v>
      </c>
    </row>
    <row r="3" spans="1:4" x14ac:dyDescent="0.25">
      <c r="A3" s="1">
        <v>44230</v>
      </c>
      <c r="B3" t="s">
        <v>32</v>
      </c>
      <c r="C3" s="5">
        <v>15</v>
      </c>
    </row>
    <row r="4" spans="1:4" x14ac:dyDescent="0.25">
      <c r="B4" t="s">
        <v>19</v>
      </c>
      <c r="C4" s="5">
        <v>10</v>
      </c>
    </row>
    <row r="5" spans="1:4" x14ac:dyDescent="0.25">
      <c r="B5" t="s">
        <v>32</v>
      </c>
      <c r="C5" s="5">
        <v>5</v>
      </c>
    </row>
    <row r="6" spans="1:4" x14ac:dyDescent="0.25">
      <c r="B6" t="s">
        <v>19</v>
      </c>
      <c r="C6" s="5">
        <v>7</v>
      </c>
    </row>
    <row r="26" ht="16.5" customHeight="1" x14ac:dyDescent="0.25"/>
    <row r="33" spans="1:6" x14ac:dyDescent="0.25">
      <c r="B33" s="8" t="s">
        <v>35</v>
      </c>
      <c r="C33" s="18">
        <v>1200</v>
      </c>
    </row>
    <row r="34" spans="1:6" ht="15.75" x14ac:dyDescent="0.25">
      <c r="A34"/>
      <c r="B34" s="9" t="s">
        <v>13</v>
      </c>
      <c r="C34" s="11">
        <v>1682</v>
      </c>
      <c r="F34" s="9"/>
    </row>
    <row r="35" spans="1:6" ht="15.75" x14ac:dyDescent="0.25">
      <c r="A35"/>
      <c r="B35" s="17" t="s">
        <v>17</v>
      </c>
      <c r="C35" s="11">
        <f>SUM(C34-C33)</f>
        <v>482</v>
      </c>
      <c r="E35" s="8"/>
      <c r="F35" s="9"/>
    </row>
    <row r="36" spans="1:6" ht="15.75" x14ac:dyDescent="0.25">
      <c r="A36" s="8"/>
      <c r="B36" s="6" t="s">
        <v>36</v>
      </c>
      <c r="C36" s="12">
        <f>SUM(C35/COUNTA(Tableau132416[NBR d''heures de panne]))</f>
        <v>96.4</v>
      </c>
      <c r="D36" t="s">
        <v>15</v>
      </c>
      <c r="F36" s="10"/>
    </row>
    <row r="37" spans="1:6" ht="15.75" x14ac:dyDescent="0.25">
      <c r="A37"/>
      <c r="B37" s="7" t="s">
        <v>37</v>
      </c>
      <c r="C37" s="12">
        <f>(SUM(Tableau132416[NBR d''heures de panne])/(COUNTA(Tableau132416[NBR d''heures de panne])))</f>
        <v>9.4</v>
      </c>
      <c r="D37" t="s">
        <v>16</v>
      </c>
      <c r="F37" s="9"/>
    </row>
    <row r="38" spans="1:6" ht="15.75" x14ac:dyDescent="0.25">
      <c r="A38"/>
      <c r="B38" s="9" t="s">
        <v>14</v>
      </c>
      <c r="C38" s="13">
        <f>SUM((C36/(C37+C36))*100)</f>
        <v>91.115311909262758</v>
      </c>
      <c r="D38" t="s">
        <v>34</v>
      </c>
    </row>
  </sheetData>
  <pageMargins left="0.7" right="0.7" top="0.75" bottom="0.75" header="0.3" footer="0.3"/>
  <pageSetup paperSize="9" scale="4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DATA!$A$3:$A$22</xm:f>
          </x14:formula1>
          <xm:sqref>B2:B29</xm:sqref>
        </x14:dataValidation>
        <x14:dataValidation type="list" allowBlank="1" showInputMessage="1" showErrorMessage="1">
          <x14:formula1>
            <xm:f>DATA!$A$3:$A$11</xm:f>
          </x14:formula1>
          <xm:sqref>B39:B1048576 B1 B30:B32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38"/>
  <sheetViews>
    <sheetView topLeftCell="A9" zoomScaleNormal="100" workbookViewId="0">
      <selection activeCell="B34" sqref="B34"/>
    </sheetView>
  </sheetViews>
  <sheetFormatPr baseColWidth="10" defaultColWidth="0" defaultRowHeight="15" x14ac:dyDescent="0.25"/>
  <cols>
    <col min="1" max="1" width="15.85546875" style="1" customWidth="1"/>
    <col min="2" max="2" width="15.140625" customWidth="1"/>
    <col min="3" max="3" width="15" style="5" customWidth="1"/>
    <col min="4" max="4" width="49" customWidth="1"/>
    <col min="5" max="5" width="14.5703125" customWidth="1"/>
    <col min="6" max="14" width="11.42578125" customWidth="1"/>
    <col min="15" max="16384" width="11.42578125" hidden="1"/>
  </cols>
  <sheetData>
    <row r="1" spans="1:4" ht="43.5" customHeight="1" x14ac:dyDescent="0.25">
      <c r="A1" s="2" t="s">
        <v>0</v>
      </c>
      <c r="B1" s="3" t="s">
        <v>1</v>
      </c>
      <c r="C1" s="4" t="s">
        <v>11</v>
      </c>
      <c r="D1" s="3" t="s">
        <v>2</v>
      </c>
    </row>
    <row r="2" spans="1:4" x14ac:dyDescent="0.25">
      <c r="A2" s="1">
        <v>44229</v>
      </c>
      <c r="B2" t="s">
        <v>20</v>
      </c>
      <c r="C2" s="5">
        <v>10</v>
      </c>
    </row>
    <row r="3" spans="1:4" x14ac:dyDescent="0.25">
      <c r="A3" s="1">
        <v>44230</v>
      </c>
      <c r="B3" t="s">
        <v>32</v>
      </c>
      <c r="C3" s="5">
        <v>15</v>
      </c>
    </row>
    <row r="26" ht="16.5" customHeight="1" x14ac:dyDescent="0.25"/>
    <row r="34" spans="1:6" ht="15.75" x14ac:dyDescent="0.25">
      <c r="A34"/>
      <c r="B34" s="9" t="s">
        <v>13</v>
      </c>
      <c r="C34" s="11">
        <v>1800</v>
      </c>
      <c r="F34" s="9"/>
    </row>
    <row r="35" spans="1:6" ht="15.75" x14ac:dyDescent="0.25">
      <c r="A35"/>
      <c r="B35" s="17" t="s">
        <v>17</v>
      </c>
      <c r="C35" s="11">
        <f>SUM(C34-JANV!C34)</f>
        <v>118</v>
      </c>
      <c r="E35" s="8"/>
      <c r="F35" s="9"/>
    </row>
    <row r="36" spans="1:6" ht="15.75" x14ac:dyDescent="0.25">
      <c r="A36" s="8"/>
      <c r="B36" s="6" t="s">
        <v>36</v>
      </c>
      <c r="C36" s="12">
        <f>SUM(C35/COUNTA(Tableau1324[NBR d''heures de panne]))</f>
        <v>59</v>
      </c>
      <c r="D36" t="s">
        <v>15</v>
      </c>
      <c r="F36" s="10"/>
    </row>
    <row r="37" spans="1:6" ht="15.75" x14ac:dyDescent="0.25">
      <c r="A37"/>
      <c r="B37" s="7" t="s">
        <v>37</v>
      </c>
      <c r="C37" s="12">
        <f>(SUM(Tableau1324[NBR d''heures de panne])/(COUNTA(Tableau1324[NBR d''heures de panne])))</f>
        <v>12.5</v>
      </c>
      <c r="D37" t="s">
        <v>16</v>
      </c>
      <c r="F37" s="9"/>
    </row>
    <row r="38" spans="1:6" ht="15.75" x14ac:dyDescent="0.25">
      <c r="A38"/>
      <c r="B38" s="9" t="s">
        <v>14</v>
      </c>
      <c r="C38" s="13">
        <f>SUM((C36/(C37+C36))*100)</f>
        <v>82.51748251748252</v>
      </c>
      <c r="D38" t="s">
        <v>34</v>
      </c>
    </row>
  </sheetData>
  <pageMargins left="0.7" right="0.7" top="0.75" bottom="0.75" header="0.3" footer="0.3"/>
  <pageSetup paperSize="9" scale="4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DATA!$A$3:$A$11</xm:f>
          </x14:formula1>
          <xm:sqref>B30:B33 B1 B39:B1048576</xm:sqref>
        </x14:dataValidation>
        <x14:dataValidation type="list" allowBlank="1" showInputMessage="1" showErrorMessage="1">
          <x14:formula1>
            <xm:f>DATA!$A$3:$A$22</xm:f>
          </x14:formula1>
          <xm:sqref>B2:B29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38"/>
  <sheetViews>
    <sheetView zoomScaleNormal="100" workbookViewId="0">
      <selection activeCell="D33" sqref="D33"/>
    </sheetView>
  </sheetViews>
  <sheetFormatPr baseColWidth="10" defaultColWidth="0" defaultRowHeight="15" x14ac:dyDescent="0.25"/>
  <cols>
    <col min="1" max="1" width="15.85546875" style="1" customWidth="1"/>
    <col min="2" max="2" width="15.140625" customWidth="1"/>
    <col min="3" max="3" width="15" style="5" customWidth="1"/>
    <col min="4" max="4" width="49" customWidth="1"/>
    <col min="5" max="5" width="14.5703125" customWidth="1"/>
    <col min="6" max="14" width="11.42578125" customWidth="1"/>
    <col min="15" max="16384" width="11.42578125" hidden="1"/>
  </cols>
  <sheetData>
    <row r="1" spans="1:4" ht="43.5" customHeight="1" x14ac:dyDescent="0.25">
      <c r="A1" s="2" t="s">
        <v>0</v>
      </c>
      <c r="B1" s="3" t="s">
        <v>1</v>
      </c>
      <c r="C1" s="4" t="s">
        <v>11</v>
      </c>
      <c r="D1" s="3" t="s">
        <v>2</v>
      </c>
    </row>
    <row r="2" spans="1:4" x14ac:dyDescent="0.25">
      <c r="A2" s="1">
        <v>44229</v>
      </c>
      <c r="B2" t="s">
        <v>20</v>
      </c>
      <c r="C2" s="5">
        <v>10</v>
      </c>
    </row>
    <row r="3" spans="1:4" x14ac:dyDescent="0.25">
      <c r="A3" s="1">
        <v>44230</v>
      </c>
      <c r="B3" t="s">
        <v>32</v>
      </c>
      <c r="C3" s="5">
        <v>15</v>
      </c>
    </row>
    <row r="26" ht="16.5" customHeight="1" x14ac:dyDescent="0.25"/>
    <row r="34" spans="1:6" ht="15.75" x14ac:dyDescent="0.25">
      <c r="A34"/>
      <c r="B34" s="9" t="s">
        <v>13</v>
      </c>
      <c r="C34" s="11">
        <v>1900</v>
      </c>
      <c r="F34" s="9"/>
    </row>
    <row r="35" spans="1:6" ht="15.75" x14ac:dyDescent="0.25">
      <c r="A35"/>
      <c r="B35" s="17" t="s">
        <v>17</v>
      </c>
      <c r="C35" s="11">
        <f>SUM(C34-FEV!C34)</f>
        <v>100</v>
      </c>
      <c r="E35" s="8"/>
      <c r="F35" s="9"/>
    </row>
    <row r="36" spans="1:6" ht="15.75" x14ac:dyDescent="0.25">
      <c r="A36" s="8"/>
      <c r="B36" s="6" t="s">
        <v>36</v>
      </c>
      <c r="C36" s="12">
        <f>SUM(C35/COUNTA(Tableau132417[NBR d''heures de panne]))</f>
        <v>50</v>
      </c>
      <c r="D36" t="s">
        <v>15</v>
      </c>
      <c r="F36" s="10"/>
    </row>
    <row r="37" spans="1:6" ht="15.75" x14ac:dyDescent="0.25">
      <c r="A37"/>
      <c r="B37" s="7" t="s">
        <v>37</v>
      </c>
      <c r="C37" s="12">
        <f>(SUM(Tableau132417[NBR d''heures de panne])/(COUNTA(Tableau132417[NBR d''heures de panne])))</f>
        <v>12.5</v>
      </c>
      <c r="D37" t="s">
        <v>16</v>
      </c>
      <c r="F37" s="9"/>
    </row>
    <row r="38" spans="1:6" ht="15.75" x14ac:dyDescent="0.25">
      <c r="A38"/>
      <c r="B38" s="9" t="s">
        <v>14</v>
      </c>
      <c r="C38" s="13">
        <f>SUM((C36/(C37+C36))*100)</f>
        <v>80</v>
      </c>
      <c r="D38" t="s">
        <v>34</v>
      </c>
    </row>
  </sheetData>
  <pageMargins left="0.7" right="0.7" top="0.75" bottom="0.75" header="0.3" footer="0.3"/>
  <pageSetup paperSize="9" scale="4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DATA!$A$3:$A$22</xm:f>
          </x14:formula1>
          <xm:sqref>B2:B29</xm:sqref>
        </x14:dataValidation>
        <x14:dataValidation type="list" allowBlank="1" showInputMessage="1" showErrorMessage="1">
          <x14:formula1>
            <xm:f>DATA!$A$3:$A$11</xm:f>
          </x14:formula1>
          <xm:sqref>B30:B33 B1 B39:B1048576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N38"/>
  <sheetViews>
    <sheetView topLeftCell="A5" zoomScaleNormal="100" workbookViewId="0">
      <selection activeCell="C37" sqref="C37"/>
    </sheetView>
  </sheetViews>
  <sheetFormatPr baseColWidth="10" defaultColWidth="0" defaultRowHeight="15" x14ac:dyDescent="0.25"/>
  <cols>
    <col min="1" max="1" width="15.85546875" style="1" customWidth="1"/>
    <col min="2" max="2" width="15.140625" customWidth="1"/>
    <col min="3" max="3" width="15" style="5" customWidth="1"/>
    <col min="4" max="4" width="49" customWidth="1"/>
    <col min="5" max="5" width="14.5703125" customWidth="1"/>
    <col min="6" max="14" width="11.42578125" customWidth="1"/>
    <col min="15" max="16384" width="11.42578125" hidden="1"/>
  </cols>
  <sheetData>
    <row r="1" spans="1:4" ht="43.5" customHeight="1" x14ac:dyDescent="0.25">
      <c r="A1" s="2" t="s">
        <v>0</v>
      </c>
      <c r="B1" s="3" t="s">
        <v>1</v>
      </c>
      <c r="C1" s="4" t="s">
        <v>11</v>
      </c>
      <c r="D1" s="3" t="s">
        <v>2</v>
      </c>
    </row>
    <row r="2" spans="1:4" x14ac:dyDescent="0.25">
      <c r="A2" s="1">
        <v>44229</v>
      </c>
      <c r="B2" t="s">
        <v>20</v>
      </c>
      <c r="C2" s="5">
        <v>10</v>
      </c>
    </row>
    <row r="3" spans="1:4" x14ac:dyDescent="0.25">
      <c r="A3" s="1">
        <v>44230</v>
      </c>
      <c r="B3" t="s">
        <v>32</v>
      </c>
      <c r="C3" s="5">
        <v>15</v>
      </c>
    </row>
    <row r="26" ht="16.5" customHeight="1" x14ac:dyDescent="0.25"/>
    <row r="34" spans="1:6" ht="15.75" x14ac:dyDescent="0.25">
      <c r="A34"/>
      <c r="B34" s="9" t="s">
        <v>13</v>
      </c>
      <c r="C34" s="11">
        <v>1910</v>
      </c>
      <c r="F34" s="9"/>
    </row>
    <row r="35" spans="1:6" ht="15.75" x14ac:dyDescent="0.25">
      <c r="A35"/>
      <c r="B35" s="17" t="s">
        <v>17</v>
      </c>
      <c r="C35" s="11">
        <f>SUM(C34-MARS!C34)</f>
        <v>10</v>
      </c>
      <c r="E35" s="8"/>
      <c r="F35" s="9"/>
    </row>
    <row r="36" spans="1:6" ht="15.75" x14ac:dyDescent="0.25">
      <c r="A36" s="8"/>
      <c r="B36" s="6" t="s">
        <v>36</v>
      </c>
      <c r="C36" s="12">
        <f>SUM(C35/COUNTA(Tableau13241718[NBR d''heures de panne]))</f>
        <v>5</v>
      </c>
      <c r="D36" t="s">
        <v>15</v>
      </c>
      <c r="F36" s="10"/>
    </row>
    <row r="37" spans="1:6" ht="15.75" x14ac:dyDescent="0.25">
      <c r="A37"/>
      <c r="B37" s="7" t="s">
        <v>37</v>
      </c>
      <c r="C37" s="12">
        <f>(SUM(Tableau13241718[NBR d''heures de panne])/(COUNTA(Tableau13241718[NBR d''heures de panne])))</f>
        <v>12.5</v>
      </c>
      <c r="D37" t="s">
        <v>16</v>
      </c>
      <c r="F37" s="9"/>
    </row>
    <row r="38" spans="1:6" ht="15.75" x14ac:dyDescent="0.25">
      <c r="A38"/>
      <c r="B38" s="9" t="s">
        <v>14</v>
      </c>
      <c r="C38" s="13">
        <f>SUM((C36/(C37+C36))*100)</f>
        <v>28.571428571428569</v>
      </c>
      <c r="D38" t="s">
        <v>34</v>
      </c>
    </row>
  </sheetData>
  <pageMargins left="0.7" right="0.7" top="0.75" bottom="0.75" header="0.3" footer="0.3"/>
  <pageSetup paperSize="9" scale="4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DATA!$A$3:$A$11</xm:f>
          </x14:formula1>
          <xm:sqref>B30:B33 B1 B39:B1048576</xm:sqref>
        </x14:dataValidation>
        <x14:dataValidation type="list" allowBlank="1" showInputMessage="1" showErrorMessage="1">
          <x14:formula1>
            <xm:f>DATA!$A$3:$A$22</xm:f>
          </x14:formula1>
          <xm:sqref>B2:B29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N38"/>
  <sheetViews>
    <sheetView topLeftCell="A5" zoomScaleNormal="100" workbookViewId="0">
      <selection activeCell="C35" sqref="C35"/>
    </sheetView>
  </sheetViews>
  <sheetFormatPr baseColWidth="10" defaultColWidth="0" defaultRowHeight="15" x14ac:dyDescent="0.25"/>
  <cols>
    <col min="1" max="1" width="15.85546875" style="1" customWidth="1"/>
    <col min="2" max="2" width="15.140625" customWidth="1"/>
    <col min="3" max="3" width="15" style="5" customWidth="1"/>
    <col min="4" max="4" width="49" customWidth="1"/>
    <col min="5" max="5" width="14.5703125" customWidth="1"/>
    <col min="6" max="14" width="11.42578125" customWidth="1"/>
    <col min="15" max="16384" width="11.42578125" hidden="1"/>
  </cols>
  <sheetData>
    <row r="1" spans="1:4" ht="43.5" customHeight="1" x14ac:dyDescent="0.25">
      <c r="A1" s="2" t="s">
        <v>0</v>
      </c>
      <c r="B1" s="3" t="s">
        <v>1</v>
      </c>
      <c r="C1" s="4" t="s">
        <v>11</v>
      </c>
      <c r="D1" s="3" t="s">
        <v>2</v>
      </c>
    </row>
    <row r="2" spans="1:4" x14ac:dyDescent="0.25">
      <c r="A2" s="1">
        <v>44229</v>
      </c>
      <c r="B2" t="s">
        <v>20</v>
      </c>
      <c r="C2" s="5">
        <v>10</v>
      </c>
    </row>
    <row r="3" spans="1:4" x14ac:dyDescent="0.25">
      <c r="A3" s="1">
        <v>44230</v>
      </c>
      <c r="B3" t="s">
        <v>32</v>
      </c>
      <c r="C3" s="5">
        <v>15</v>
      </c>
    </row>
    <row r="26" ht="16.5" customHeight="1" x14ac:dyDescent="0.25"/>
    <row r="34" spans="1:6" ht="15.75" x14ac:dyDescent="0.25">
      <c r="A34"/>
      <c r="B34" s="9" t="s">
        <v>13</v>
      </c>
      <c r="C34" s="11">
        <v>1930</v>
      </c>
      <c r="F34" s="9"/>
    </row>
    <row r="35" spans="1:6" ht="15.75" x14ac:dyDescent="0.25">
      <c r="A35"/>
      <c r="B35" s="17" t="s">
        <v>17</v>
      </c>
      <c r="C35" s="11">
        <f>SUM(C34-AVRIL!C34)</f>
        <v>20</v>
      </c>
      <c r="E35" s="8"/>
      <c r="F35" s="9"/>
    </row>
    <row r="36" spans="1:6" ht="15.75" x14ac:dyDescent="0.25">
      <c r="A36" s="8"/>
      <c r="B36" s="6" t="s">
        <v>36</v>
      </c>
      <c r="C36" s="12">
        <f>SUM(C35/COUNTA(Tableau1324171819[NBR d''heures de panne]))</f>
        <v>10</v>
      </c>
      <c r="D36" t="s">
        <v>15</v>
      </c>
      <c r="F36" s="10"/>
    </row>
    <row r="37" spans="1:6" ht="15.75" x14ac:dyDescent="0.25">
      <c r="A37"/>
      <c r="B37" s="7" t="s">
        <v>37</v>
      </c>
      <c r="C37" s="12">
        <f>(SUM(Tableau1324171819[NBR d''heures de panne])/(COUNTA(Tableau1324171819[NBR d''heures de panne])))</f>
        <v>12.5</v>
      </c>
      <c r="D37" t="s">
        <v>16</v>
      </c>
      <c r="F37" s="9"/>
    </row>
    <row r="38" spans="1:6" ht="15.75" x14ac:dyDescent="0.25">
      <c r="A38"/>
      <c r="B38" s="9" t="s">
        <v>14</v>
      </c>
      <c r="C38" s="13">
        <f>SUM((C36/(C37+C36))*100)</f>
        <v>44.444444444444443</v>
      </c>
      <c r="D38" t="s">
        <v>34</v>
      </c>
    </row>
  </sheetData>
  <pageMargins left="0.7" right="0.7" top="0.75" bottom="0.75" header="0.3" footer="0.3"/>
  <pageSetup paperSize="9" scale="4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DATA!$A$3:$A$22</xm:f>
          </x14:formula1>
          <xm:sqref>B2:B29</xm:sqref>
        </x14:dataValidation>
        <x14:dataValidation type="list" allowBlank="1" showInputMessage="1" showErrorMessage="1">
          <x14:formula1>
            <xm:f>DATA!$A$3:$A$11</xm:f>
          </x14:formula1>
          <xm:sqref>B30:B33 B1 B39:B1048576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N38"/>
  <sheetViews>
    <sheetView topLeftCell="A5" zoomScaleNormal="100" workbookViewId="0">
      <selection activeCell="C35" sqref="C35"/>
    </sheetView>
  </sheetViews>
  <sheetFormatPr baseColWidth="10" defaultColWidth="0" defaultRowHeight="15" x14ac:dyDescent="0.25"/>
  <cols>
    <col min="1" max="1" width="15.85546875" style="1" customWidth="1"/>
    <col min="2" max="2" width="15.140625" customWidth="1"/>
    <col min="3" max="3" width="15" style="5" customWidth="1"/>
    <col min="4" max="4" width="49" customWidth="1"/>
    <col min="5" max="5" width="14.5703125" customWidth="1"/>
    <col min="6" max="14" width="11.42578125" customWidth="1"/>
    <col min="15" max="16384" width="11.42578125" hidden="1"/>
  </cols>
  <sheetData>
    <row r="1" spans="1:4" ht="43.5" customHeight="1" x14ac:dyDescent="0.25">
      <c r="A1" s="2" t="s">
        <v>0</v>
      </c>
      <c r="B1" s="3" t="s">
        <v>1</v>
      </c>
      <c r="C1" s="4" t="s">
        <v>11</v>
      </c>
      <c r="D1" s="3" t="s">
        <v>2</v>
      </c>
    </row>
    <row r="2" spans="1:4" x14ac:dyDescent="0.25">
      <c r="A2" s="1">
        <v>44229</v>
      </c>
      <c r="B2" t="s">
        <v>20</v>
      </c>
      <c r="C2" s="5">
        <v>10</v>
      </c>
    </row>
    <row r="3" spans="1:4" x14ac:dyDescent="0.25">
      <c r="A3" s="1">
        <v>44230</v>
      </c>
      <c r="B3" t="s">
        <v>32</v>
      </c>
      <c r="C3" s="5">
        <v>15</v>
      </c>
    </row>
    <row r="26" ht="16.5" customHeight="1" x14ac:dyDescent="0.25"/>
    <row r="34" spans="1:6" ht="15.75" x14ac:dyDescent="0.25">
      <c r="A34"/>
      <c r="B34" s="9" t="s">
        <v>13</v>
      </c>
      <c r="C34" s="11">
        <v>1950</v>
      </c>
      <c r="F34" s="9"/>
    </row>
    <row r="35" spans="1:6" ht="15.75" x14ac:dyDescent="0.25">
      <c r="A35"/>
      <c r="B35" s="17" t="s">
        <v>17</v>
      </c>
      <c r="C35" s="11">
        <f>SUM(C34-MAI!C34)</f>
        <v>20</v>
      </c>
      <c r="E35" s="8"/>
      <c r="F35" s="9"/>
    </row>
    <row r="36" spans="1:6" ht="15.75" x14ac:dyDescent="0.25">
      <c r="A36" s="8"/>
      <c r="B36" s="6" t="s">
        <v>36</v>
      </c>
      <c r="C36" s="12">
        <f>SUM(C35/COUNTA(Tableau132417181920[NBR d''heures de panne]))</f>
        <v>10</v>
      </c>
      <c r="D36" t="s">
        <v>15</v>
      </c>
      <c r="F36" s="10"/>
    </row>
    <row r="37" spans="1:6" ht="15.75" x14ac:dyDescent="0.25">
      <c r="A37"/>
      <c r="B37" s="7" t="s">
        <v>37</v>
      </c>
      <c r="C37" s="12">
        <f>(SUM(Tableau132417181920[NBR d''heures de panne])/(COUNTA(Tableau132417181920[NBR d''heures de panne])))</f>
        <v>12.5</v>
      </c>
      <c r="D37" t="s">
        <v>16</v>
      </c>
      <c r="F37" s="9"/>
    </row>
    <row r="38" spans="1:6" ht="15.75" x14ac:dyDescent="0.25">
      <c r="A38"/>
      <c r="B38" s="9" t="s">
        <v>14</v>
      </c>
      <c r="C38" s="13">
        <f>SUM((C36/(C37+C36))*100)</f>
        <v>44.444444444444443</v>
      </c>
      <c r="D38" t="s">
        <v>34</v>
      </c>
    </row>
  </sheetData>
  <pageMargins left="0.7" right="0.7" top="0.75" bottom="0.75" header="0.3" footer="0.3"/>
  <pageSetup paperSize="9" scale="4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DATA!$A$3:$A$11</xm:f>
          </x14:formula1>
          <xm:sqref>B30:B33 B1 B39:B1048576</xm:sqref>
        </x14:dataValidation>
        <x14:dataValidation type="list" allowBlank="1" showInputMessage="1" showErrorMessage="1">
          <x14:formula1>
            <xm:f>DATA!$A$3:$A$22</xm:f>
          </x14:formula1>
          <xm:sqref>B2:B29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N38"/>
  <sheetViews>
    <sheetView zoomScaleNormal="100" workbookViewId="0">
      <selection activeCell="C35" sqref="C35"/>
    </sheetView>
  </sheetViews>
  <sheetFormatPr baseColWidth="10" defaultColWidth="0" defaultRowHeight="15" x14ac:dyDescent="0.25"/>
  <cols>
    <col min="1" max="1" width="15.85546875" style="1" customWidth="1"/>
    <col min="2" max="2" width="15.140625" customWidth="1"/>
    <col min="3" max="3" width="15" style="5" customWidth="1"/>
    <col min="4" max="4" width="49" customWidth="1"/>
    <col min="5" max="5" width="14.5703125" customWidth="1"/>
    <col min="6" max="14" width="11.42578125" customWidth="1"/>
    <col min="15" max="16384" width="11.42578125" hidden="1"/>
  </cols>
  <sheetData>
    <row r="1" spans="1:4" ht="43.5" customHeight="1" x14ac:dyDescent="0.25">
      <c r="A1" s="2" t="s">
        <v>0</v>
      </c>
      <c r="B1" s="3" t="s">
        <v>1</v>
      </c>
      <c r="C1" s="4" t="s">
        <v>11</v>
      </c>
      <c r="D1" s="3" t="s">
        <v>2</v>
      </c>
    </row>
    <row r="2" spans="1:4" x14ac:dyDescent="0.25">
      <c r="A2" s="1">
        <v>44229</v>
      </c>
      <c r="B2" t="s">
        <v>20</v>
      </c>
      <c r="C2" s="5">
        <v>10</v>
      </c>
    </row>
    <row r="3" spans="1:4" x14ac:dyDescent="0.25">
      <c r="A3" s="1">
        <v>44230</v>
      </c>
      <c r="B3" t="s">
        <v>32</v>
      </c>
      <c r="C3" s="5">
        <v>15</v>
      </c>
    </row>
    <row r="26" ht="16.5" customHeight="1" x14ac:dyDescent="0.25"/>
    <row r="34" spans="1:6" ht="15.75" x14ac:dyDescent="0.25">
      <c r="A34"/>
      <c r="B34" s="9" t="s">
        <v>13</v>
      </c>
      <c r="C34" s="11">
        <v>1950</v>
      </c>
      <c r="F34" s="9"/>
    </row>
    <row r="35" spans="1:6" ht="15.75" x14ac:dyDescent="0.25">
      <c r="A35"/>
      <c r="B35" s="17" t="s">
        <v>17</v>
      </c>
      <c r="C35" s="11">
        <f>SUM(C34-JUIN!C34)</f>
        <v>0</v>
      </c>
      <c r="E35" s="8"/>
      <c r="F35" s="9"/>
    </row>
    <row r="36" spans="1:6" ht="15.75" x14ac:dyDescent="0.25">
      <c r="A36" s="8"/>
      <c r="B36" s="6" t="s">
        <v>36</v>
      </c>
      <c r="C36" s="12">
        <f>SUM(C35/COUNTA(Tableau13241718192021[NBR d''heures de panne]))</f>
        <v>0</v>
      </c>
      <c r="D36" t="s">
        <v>15</v>
      </c>
      <c r="F36" s="10"/>
    </row>
    <row r="37" spans="1:6" ht="15.75" x14ac:dyDescent="0.25">
      <c r="A37"/>
      <c r="B37" s="7" t="s">
        <v>37</v>
      </c>
      <c r="C37" s="12">
        <f>(SUM(Tableau13241718192021[NBR d''heures de panne])/(COUNTA(Tableau13241718192021[NBR d''heures de panne])))</f>
        <v>12.5</v>
      </c>
      <c r="D37" t="s">
        <v>16</v>
      </c>
      <c r="F37" s="9"/>
    </row>
    <row r="38" spans="1:6" ht="15.75" x14ac:dyDescent="0.25">
      <c r="A38"/>
      <c r="B38" s="9" t="s">
        <v>14</v>
      </c>
      <c r="C38" s="13">
        <f>SUM((C36/(C37+C36))*100)</f>
        <v>0</v>
      </c>
      <c r="D38" t="s">
        <v>34</v>
      </c>
    </row>
  </sheetData>
  <pageMargins left="0.7" right="0.7" top="0.75" bottom="0.75" header="0.3" footer="0.3"/>
  <pageSetup paperSize="9" scale="4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DATA!$A$3:$A$22</xm:f>
          </x14:formula1>
          <xm:sqref>B2:B29</xm:sqref>
        </x14:dataValidation>
        <x14:dataValidation type="list" allowBlank="1" showInputMessage="1" showErrorMessage="1">
          <x14:formula1>
            <xm:f>DATA!$A$3:$A$11</xm:f>
          </x14:formula1>
          <xm:sqref>B30:B33 B1 B39:B1048576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N38"/>
  <sheetViews>
    <sheetView topLeftCell="A9" zoomScaleNormal="100" workbookViewId="0">
      <selection activeCell="C35" sqref="C35"/>
    </sheetView>
  </sheetViews>
  <sheetFormatPr baseColWidth="10" defaultColWidth="0" defaultRowHeight="15" x14ac:dyDescent="0.25"/>
  <cols>
    <col min="1" max="1" width="15.85546875" style="1" customWidth="1"/>
    <col min="2" max="2" width="15.140625" customWidth="1"/>
    <col min="3" max="3" width="15" style="5" customWidth="1"/>
    <col min="4" max="4" width="49" customWidth="1"/>
    <col min="5" max="5" width="14.5703125" customWidth="1"/>
    <col min="6" max="14" width="11.42578125" customWidth="1"/>
    <col min="15" max="16384" width="11.42578125" hidden="1"/>
  </cols>
  <sheetData>
    <row r="1" spans="1:4" ht="43.5" customHeight="1" x14ac:dyDescent="0.25">
      <c r="A1" s="2" t="s">
        <v>0</v>
      </c>
      <c r="B1" s="3" t="s">
        <v>1</v>
      </c>
      <c r="C1" s="4" t="s">
        <v>11</v>
      </c>
      <c r="D1" s="3" t="s">
        <v>2</v>
      </c>
    </row>
    <row r="2" spans="1:4" x14ac:dyDescent="0.25">
      <c r="A2" s="1">
        <v>44229</v>
      </c>
      <c r="B2" t="s">
        <v>20</v>
      </c>
      <c r="C2" s="5">
        <v>10</v>
      </c>
    </row>
    <row r="3" spans="1:4" x14ac:dyDescent="0.25">
      <c r="A3" s="1">
        <v>44230</v>
      </c>
      <c r="B3" t="s">
        <v>32</v>
      </c>
      <c r="C3" s="5">
        <v>15</v>
      </c>
    </row>
    <row r="26" ht="16.5" customHeight="1" x14ac:dyDescent="0.25"/>
    <row r="34" spans="1:6" ht="15.75" x14ac:dyDescent="0.25">
      <c r="A34"/>
      <c r="B34" s="9" t="s">
        <v>13</v>
      </c>
      <c r="C34" s="11">
        <v>1970</v>
      </c>
      <c r="F34" s="9"/>
    </row>
    <row r="35" spans="1:6" ht="15.75" x14ac:dyDescent="0.25">
      <c r="A35"/>
      <c r="B35" s="17" t="s">
        <v>17</v>
      </c>
      <c r="C35" s="11">
        <f>SUM(C34-JUILLET!C34)</f>
        <v>20</v>
      </c>
      <c r="E35" s="8"/>
      <c r="F35" s="9"/>
    </row>
    <row r="36" spans="1:6" ht="15.75" x14ac:dyDescent="0.25">
      <c r="A36" s="8"/>
      <c r="B36" s="6" t="s">
        <v>36</v>
      </c>
      <c r="C36" s="12">
        <f>SUM(C35/COUNTA(Tableau1324171819202122[NBR d''heures de panne]))</f>
        <v>10</v>
      </c>
      <c r="D36" t="s">
        <v>15</v>
      </c>
      <c r="F36" s="10"/>
    </row>
    <row r="37" spans="1:6" ht="15.75" x14ac:dyDescent="0.25">
      <c r="A37"/>
      <c r="B37" s="7" t="s">
        <v>37</v>
      </c>
      <c r="C37" s="12">
        <f>(SUM(Tableau1324171819202122[NBR d''heures de panne])/(COUNTA(Tableau1324171819202122[NBR d''heures de panne])))</f>
        <v>12.5</v>
      </c>
      <c r="D37" t="s">
        <v>16</v>
      </c>
      <c r="F37" s="9"/>
    </row>
    <row r="38" spans="1:6" ht="15.75" x14ac:dyDescent="0.25">
      <c r="A38"/>
      <c r="B38" s="9" t="s">
        <v>14</v>
      </c>
      <c r="C38" s="13">
        <f>SUM((C36/(C37+C36))*100)</f>
        <v>44.444444444444443</v>
      </c>
      <c r="D38" t="s">
        <v>34</v>
      </c>
    </row>
  </sheetData>
  <pageMargins left="0.7" right="0.7" top="0.75" bottom="0.75" header="0.3" footer="0.3"/>
  <pageSetup paperSize="9" scale="4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DATA!$A$3:$A$11</xm:f>
          </x14:formula1>
          <xm:sqref>B30:B33 B1 B39:B1048576</xm:sqref>
        </x14:dataValidation>
        <x14:dataValidation type="list" allowBlank="1" showInputMessage="1" showErrorMessage="1">
          <x14:formula1>
            <xm:f>DATA!$A$3:$A$22</xm:f>
          </x14:formula1>
          <xm:sqref>B2:B29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N38"/>
  <sheetViews>
    <sheetView topLeftCell="A9" zoomScaleNormal="100" workbookViewId="0">
      <selection activeCell="C35" sqref="C35"/>
    </sheetView>
  </sheetViews>
  <sheetFormatPr baseColWidth="10" defaultColWidth="0" defaultRowHeight="15" x14ac:dyDescent="0.25"/>
  <cols>
    <col min="1" max="1" width="15.85546875" style="1" customWidth="1"/>
    <col min="2" max="2" width="15.140625" customWidth="1"/>
    <col min="3" max="3" width="15" style="5" customWidth="1"/>
    <col min="4" max="4" width="49" customWidth="1"/>
    <col min="5" max="5" width="14.5703125" customWidth="1"/>
    <col min="6" max="14" width="11.42578125" customWidth="1"/>
    <col min="15" max="16384" width="11.42578125" hidden="1"/>
  </cols>
  <sheetData>
    <row r="1" spans="1:4" ht="43.5" customHeight="1" x14ac:dyDescent="0.25">
      <c r="A1" s="2" t="s">
        <v>0</v>
      </c>
      <c r="B1" s="3" t="s">
        <v>1</v>
      </c>
      <c r="C1" s="4" t="s">
        <v>11</v>
      </c>
      <c r="D1" s="3" t="s">
        <v>2</v>
      </c>
    </row>
    <row r="2" spans="1:4" x14ac:dyDescent="0.25">
      <c r="A2" s="1">
        <v>44229</v>
      </c>
      <c r="B2" t="s">
        <v>20</v>
      </c>
      <c r="C2" s="5">
        <v>10</v>
      </c>
    </row>
    <row r="3" spans="1:4" x14ac:dyDescent="0.25">
      <c r="A3" s="1">
        <v>44230</v>
      </c>
      <c r="B3" t="s">
        <v>32</v>
      </c>
      <c r="C3" s="5">
        <v>15</v>
      </c>
    </row>
    <row r="26" ht="16.5" customHeight="1" x14ac:dyDescent="0.25"/>
    <row r="34" spans="1:6" ht="15.75" x14ac:dyDescent="0.25">
      <c r="A34"/>
      <c r="B34" s="9" t="s">
        <v>13</v>
      </c>
      <c r="C34" s="11">
        <v>1980</v>
      </c>
      <c r="F34" s="9"/>
    </row>
    <row r="35" spans="1:6" ht="15.75" x14ac:dyDescent="0.25">
      <c r="A35"/>
      <c r="B35" s="17" t="s">
        <v>17</v>
      </c>
      <c r="C35" s="11">
        <f>SUM(C34-AOUT!C34)</f>
        <v>10</v>
      </c>
      <c r="E35" s="8"/>
      <c r="F35" s="9"/>
    </row>
    <row r="36" spans="1:6" ht="15.75" x14ac:dyDescent="0.25">
      <c r="A36" s="8"/>
      <c r="B36" s="6" t="s">
        <v>36</v>
      </c>
      <c r="C36" s="12">
        <f>SUM(C35/COUNTA(Tableau132417181920212223[NBR d''heures de panne]))</f>
        <v>5</v>
      </c>
      <c r="D36" t="s">
        <v>15</v>
      </c>
      <c r="F36" s="10"/>
    </row>
    <row r="37" spans="1:6" ht="15.75" x14ac:dyDescent="0.25">
      <c r="A37"/>
      <c r="B37" s="7" t="s">
        <v>37</v>
      </c>
      <c r="C37" s="12">
        <f>(SUM(Tableau132417181920212223[NBR d''heures de panne])/(COUNTA(Tableau132417181920212223[NBR d''heures de panne])))</f>
        <v>12.5</v>
      </c>
      <c r="D37" t="s">
        <v>16</v>
      </c>
      <c r="F37" s="9"/>
    </row>
    <row r="38" spans="1:6" ht="15.75" x14ac:dyDescent="0.25">
      <c r="A38"/>
      <c r="B38" s="9" t="s">
        <v>14</v>
      </c>
      <c r="C38" s="13">
        <f>SUM((C36/(C37+C36))*100)</f>
        <v>28.571428571428569</v>
      </c>
      <c r="D38" t="s">
        <v>34</v>
      </c>
    </row>
  </sheetData>
  <pageMargins left="0.7" right="0.7" top="0.75" bottom="0.75" header="0.3" footer="0.3"/>
  <pageSetup paperSize="9" scale="4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DATA!$A$3:$A$22</xm:f>
          </x14:formula1>
          <xm:sqref>B2:B29</xm:sqref>
        </x14:dataValidation>
        <x14:dataValidation type="list" allowBlank="1" showInputMessage="1" showErrorMessage="1">
          <x14:formula1>
            <xm:f>DATA!$A$3:$A$11</xm:f>
          </x14:formula1>
          <xm:sqref>B30:B33 B1 B39:B1048576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N38"/>
  <sheetViews>
    <sheetView topLeftCell="A9" zoomScaleNormal="100" workbookViewId="0">
      <selection activeCell="C35" sqref="C35"/>
    </sheetView>
  </sheetViews>
  <sheetFormatPr baseColWidth="10" defaultColWidth="0" defaultRowHeight="15" x14ac:dyDescent="0.25"/>
  <cols>
    <col min="1" max="1" width="15.85546875" style="1" customWidth="1"/>
    <col min="2" max="2" width="15.140625" customWidth="1"/>
    <col min="3" max="3" width="15" style="5" customWidth="1"/>
    <col min="4" max="4" width="49" customWidth="1"/>
    <col min="5" max="5" width="14.5703125" customWidth="1"/>
    <col min="6" max="14" width="11.42578125" customWidth="1"/>
    <col min="15" max="16384" width="11.42578125" hidden="1"/>
  </cols>
  <sheetData>
    <row r="1" spans="1:4" ht="43.5" customHeight="1" x14ac:dyDescent="0.25">
      <c r="A1" s="2" t="s">
        <v>0</v>
      </c>
      <c r="B1" s="3" t="s">
        <v>1</v>
      </c>
      <c r="C1" s="4" t="s">
        <v>11</v>
      </c>
      <c r="D1" s="3" t="s">
        <v>2</v>
      </c>
    </row>
    <row r="2" spans="1:4" x14ac:dyDescent="0.25">
      <c r="A2" s="1">
        <v>44229</v>
      </c>
      <c r="B2" t="s">
        <v>20</v>
      </c>
      <c r="C2" s="5">
        <v>10</v>
      </c>
    </row>
    <row r="3" spans="1:4" x14ac:dyDescent="0.25">
      <c r="A3" s="1">
        <v>44230</v>
      </c>
      <c r="B3" t="s">
        <v>32</v>
      </c>
      <c r="C3" s="5">
        <v>15</v>
      </c>
    </row>
    <row r="26" ht="16.5" customHeight="1" x14ac:dyDescent="0.25"/>
    <row r="34" spans="1:6" ht="15.75" x14ac:dyDescent="0.25">
      <c r="A34"/>
      <c r="B34" s="9" t="s">
        <v>13</v>
      </c>
      <c r="C34" s="11">
        <v>2000</v>
      </c>
      <c r="F34" s="9"/>
    </row>
    <row r="35" spans="1:6" ht="15.75" x14ac:dyDescent="0.25">
      <c r="A35"/>
      <c r="B35" s="17" t="s">
        <v>17</v>
      </c>
      <c r="C35" s="11">
        <f>SUM(C34-SEPTEMBRE!C34)</f>
        <v>20</v>
      </c>
      <c r="E35" s="8"/>
      <c r="F35" s="9"/>
    </row>
    <row r="36" spans="1:6" ht="15.75" x14ac:dyDescent="0.25">
      <c r="A36" s="8"/>
      <c r="B36" s="6" t="s">
        <v>36</v>
      </c>
      <c r="C36" s="12">
        <f>SUM(C35/COUNTA(Tableau13241718192021222324[NBR d''heures de panne]))</f>
        <v>10</v>
      </c>
      <c r="D36" t="s">
        <v>15</v>
      </c>
      <c r="F36" s="10"/>
    </row>
    <row r="37" spans="1:6" ht="15.75" x14ac:dyDescent="0.25">
      <c r="A37"/>
      <c r="B37" s="7" t="s">
        <v>37</v>
      </c>
      <c r="C37" s="12">
        <f>(SUM(Tableau13241718192021222324[NBR d''heures de panne])/(COUNTA(Tableau13241718192021222324[NBR d''heures de panne])))</f>
        <v>12.5</v>
      </c>
      <c r="D37" t="s">
        <v>16</v>
      </c>
      <c r="F37" s="9"/>
    </row>
    <row r="38" spans="1:6" ht="15.75" x14ac:dyDescent="0.25">
      <c r="A38"/>
      <c r="B38" s="9" t="s">
        <v>14</v>
      </c>
      <c r="C38" s="13">
        <f>SUM((C36/(C37+C36))*100)</f>
        <v>44.444444444444443</v>
      </c>
      <c r="D38" t="s">
        <v>34</v>
      </c>
    </row>
  </sheetData>
  <pageMargins left="0.7" right="0.7" top="0.75" bottom="0.75" header="0.3" footer="0.3"/>
  <pageSetup paperSize="9" scale="4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DATA!$A$3:$A$11</xm:f>
          </x14:formula1>
          <xm:sqref>B30:B33 B1 B39:B1048576</xm:sqref>
        </x14:dataValidation>
        <x14:dataValidation type="list" allowBlank="1" showInputMessage="1" showErrorMessage="1">
          <x14:formula1>
            <xm:f>DATA!$A$3:$A$22</xm:f>
          </x14:formula1>
          <xm:sqref>B2:B29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N38"/>
  <sheetViews>
    <sheetView topLeftCell="A9" zoomScaleNormal="100" workbookViewId="0">
      <selection activeCell="C35" sqref="C35"/>
    </sheetView>
  </sheetViews>
  <sheetFormatPr baseColWidth="10" defaultColWidth="0" defaultRowHeight="15" x14ac:dyDescent="0.25"/>
  <cols>
    <col min="1" max="1" width="15.85546875" style="1" customWidth="1"/>
    <col min="2" max="2" width="15.140625" customWidth="1"/>
    <col min="3" max="3" width="15" style="5" customWidth="1"/>
    <col min="4" max="4" width="49" customWidth="1"/>
    <col min="5" max="5" width="14.5703125" customWidth="1"/>
    <col min="6" max="14" width="11.42578125" customWidth="1"/>
    <col min="15" max="16384" width="11.42578125" hidden="1"/>
  </cols>
  <sheetData>
    <row r="1" spans="1:4" ht="43.5" customHeight="1" x14ac:dyDescent="0.25">
      <c r="A1" s="2" t="s">
        <v>0</v>
      </c>
      <c r="B1" s="3" t="s">
        <v>1</v>
      </c>
      <c r="C1" s="4" t="s">
        <v>11</v>
      </c>
      <c r="D1" s="3" t="s">
        <v>2</v>
      </c>
    </row>
    <row r="2" spans="1:4" x14ac:dyDescent="0.25">
      <c r="A2" s="1">
        <v>44229</v>
      </c>
      <c r="B2" t="s">
        <v>20</v>
      </c>
      <c r="C2" s="5">
        <v>10</v>
      </c>
    </row>
    <row r="3" spans="1:4" x14ac:dyDescent="0.25">
      <c r="A3" s="1">
        <v>44230</v>
      </c>
      <c r="B3" t="s">
        <v>32</v>
      </c>
      <c r="C3" s="5">
        <v>15</v>
      </c>
    </row>
    <row r="26" ht="16.5" customHeight="1" x14ac:dyDescent="0.25"/>
    <row r="34" spans="1:6" ht="15.75" x14ac:dyDescent="0.25">
      <c r="A34"/>
      <c r="B34" s="9" t="s">
        <v>13</v>
      </c>
      <c r="C34" s="11">
        <v>2030</v>
      </c>
      <c r="F34" s="9"/>
    </row>
    <row r="35" spans="1:6" ht="15.75" x14ac:dyDescent="0.25">
      <c r="A35"/>
      <c r="B35" s="17" t="s">
        <v>17</v>
      </c>
      <c r="C35" s="11">
        <f>SUM(C34-OCTOBRE!C34)</f>
        <v>30</v>
      </c>
      <c r="E35" s="8"/>
      <c r="F35" s="9"/>
    </row>
    <row r="36" spans="1:6" ht="15.75" x14ac:dyDescent="0.25">
      <c r="A36" s="8"/>
      <c r="B36" s="6" t="s">
        <v>36</v>
      </c>
      <c r="C36" s="12">
        <f>SUM(C35/COUNTA(Tableau1324171819202122232425[NBR d''heures de panne]))</f>
        <v>15</v>
      </c>
      <c r="D36" t="s">
        <v>15</v>
      </c>
      <c r="F36" s="10"/>
    </row>
    <row r="37" spans="1:6" ht="15.75" x14ac:dyDescent="0.25">
      <c r="A37"/>
      <c r="B37" s="7" t="s">
        <v>37</v>
      </c>
      <c r="C37" s="12">
        <f>(SUM(Tableau1324171819202122232425[NBR d''heures de panne])/(COUNTA(Tableau1324171819202122232425[NBR d''heures de panne])))</f>
        <v>12.5</v>
      </c>
      <c r="D37" t="s">
        <v>16</v>
      </c>
      <c r="F37" s="9"/>
    </row>
    <row r="38" spans="1:6" ht="15.75" x14ac:dyDescent="0.25">
      <c r="A38"/>
      <c r="B38" s="9" t="s">
        <v>14</v>
      </c>
      <c r="C38" s="13">
        <f>SUM((C36/(C37+C36))*100)</f>
        <v>54.54545454545454</v>
      </c>
      <c r="D38" t="s">
        <v>34</v>
      </c>
    </row>
  </sheetData>
  <pageMargins left="0.7" right="0.7" top="0.75" bottom="0.75" header="0.3" footer="0.3"/>
  <pageSetup paperSize="9" scale="4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DATA!$A$3:$A$22</xm:f>
          </x14:formula1>
          <xm:sqref>B2:B29</xm:sqref>
        </x14:dataValidation>
        <x14:dataValidation type="list" allowBlank="1" showInputMessage="1" showErrorMessage="1">
          <x14:formula1>
            <xm:f>DATA!$A$3:$A$11</xm:f>
          </x14:formula1>
          <xm:sqref>B30:B33 B1 B39:B1048576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N38"/>
  <sheetViews>
    <sheetView topLeftCell="A9" zoomScaleNormal="100" workbookViewId="0">
      <selection activeCell="C35" sqref="C35"/>
    </sheetView>
  </sheetViews>
  <sheetFormatPr baseColWidth="10" defaultColWidth="0" defaultRowHeight="15" x14ac:dyDescent="0.25"/>
  <cols>
    <col min="1" max="1" width="15.85546875" style="1" customWidth="1"/>
    <col min="2" max="2" width="15.140625" customWidth="1"/>
    <col min="3" max="3" width="15" style="5" customWidth="1"/>
    <col min="4" max="4" width="49" customWidth="1"/>
    <col min="5" max="5" width="14.5703125" customWidth="1"/>
    <col min="6" max="14" width="11.42578125" customWidth="1"/>
    <col min="15" max="16384" width="11.42578125" hidden="1"/>
  </cols>
  <sheetData>
    <row r="1" spans="1:4" ht="43.5" customHeight="1" x14ac:dyDescent="0.25">
      <c r="A1" s="2" t="s">
        <v>0</v>
      </c>
      <c r="B1" s="3" t="s">
        <v>1</v>
      </c>
      <c r="C1" s="4" t="s">
        <v>11</v>
      </c>
      <c r="D1" s="3" t="s">
        <v>2</v>
      </c>
    </row>
    <row r="2" spans="1:4" x14ac:dyDescent="0.25">
      <c r="A2" s="1">
        <v>44229</v>
      </c>
      <c r="B2" t="s">
        <v>20</v>
      </c>
      <c r="C2" s="5">
        <v>10</v>
      </c>
    </row>
    <row r="3" spans="1:4" x14ac:dyDescent="0.25">
      <c r="A3" s="1">
        <v>44230</v>
      </c>
      <c r="B3" t="s">
        <v>32</v>
      </c>
      <c r="C3" s="5">
        <v>15</v>
      </c>
    </row>
    <row r="26" ht="16.5" customHeight="1" x14ac:dyDescent="0.25"/>
    <row r="34" spans="1:6" ht="15.75" x14ac:dyDescent="0.25">
      <c r="A34"/>
      <c r="B34" s="9" t="s">
        <v>13</v>
      </c>
      <c r="C34" s="11">
        <v>2050</v>
      </c>
      <c r="F34" s="9"/>
    </row>
    <row r="35" spans="1:6" ht="15.75" x14ac:dyDescent="0.25">
      <c r="A35"/>
      <c r="B35" s="17" t="s">
        <v>17</v>
      </c>
      <c r="C35" s="11">
        <f>SUM(C34-NOVEMBRE!C34)</f>
        <v>20</v>
      </c>
      <c r="E35" s="8"/>
      <c r="F35" s="9"/>
    </row>
    <row r="36" spans="1:6" ht="15.75" x14ac:dyDescent="0.25">
      <c r="A36" s="8"/>
      <c r="B36" s="6" t="s">
        <v>36</v>
      </c>
      <c r="C36" s="12">
        <f>SUM(C35/COUNTA(Tableau132417181920212223242526[NBR d''heures de panne]))</f>
        <v>10</v>
      </c>
      <c r="D36" t="s">
        <v>15</v>
      </c>
      <c r="F36" s="10"/>
    </row>
    <row r="37" spans="1:6" ht="15.75" x14ac:dyDescent="0.25">
      <c r="A37"/>
      <c r="B37" s="7" t="s">
        <v>37</v>
      </c>
      <c r="C37" s="12">
        <f>(SUM(Tableau132417181920212223242526[NBR d''heures de panne])/(COUNTA(Tableau132417181920212223242526[NBR d''heures de panne])))</f>
        <v>12.5</v>
      </c>
      <c r="D37" t="s">
        <v>16</v>
      </c>
      <c r="F37" s="9"/>
    </row>
    <row r="38" spans="1:6" ht="15.75" x14ac:dyDescent="0.25">
      <c r="A38"/>
      <c r="B38" s="9" t="s">
        <v>14</v>
      </c>
      <c r="C38" s="13">
        <f>SUM((C36/(C37+C36))*100)</f>
        <v>44.444444444444443</v>
      </c>
      <c r="D38" t="s">
        <v>34</v>
      </c>
    </row>
  </sheetData>
  <pageMargins left="0.7" right="0.7" top="0.75" bottom="0.75" header="0.3" footer="0.3"/>
  <pageSetup paperSize="9" scale="4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DATA!$A$3:$A$11</xm:f>
          </x14:formula1>
          <xm:sqref>B30:B33 B1 B39:B1048576</xm:sqref>
        </x14:dataValidation>
        <x14:dataValidation type="list" allowBlank="1" showInputMessage="1" showErrorMessage="1">
          <x14:formula1>
            <xm:f>DATA!$A$3:$A$22</xm:f>
          </x14:formula1>
          <xm:sqref>B2:B29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Q35"/>
  <sheetViews>
    <sheetView workbookViewId="0">
      <selection activeCell="C3" sqref="C3"/>
    </sheetView>
  </sheetViews>
  <sheetFormatPr baseColWidth="10" defaultColWidth="0" defaultRowHeight="15" zeroHeight="1" x14ac:dyDescent="0.25"/>
  <cols>
    <col min="1" max="1" width="15.42578125" customWidth="1"/>
    <col min="2" max="4" width="11.42578125" customWidth="1"/>
    <col min="5" max="5" width="12.42578125" customWidth="1"/>
    <col min="6" max="14" width="11.42578125" customWidth="1"/>
    <col min="15" max="15" width="11.140625" customWidth="1"/>
    <col min="16" max="17" width="11.42578125" customWidth="1"/>
    <col min="18" max="16384" width="11.42578125" hidden="1"/>
  </cols>
  <sheetData>
    <row r="1" spans="1:17" x14ac:dyDescent="0.25">
      <c r="A1" t="s">
        <v>1</v>
      </c>
      <c r="C1" s="19" t="s">
        <v>38</v>
      </c>
      <c r="D1" s="19"/>
      <c r="E1" s="19"/>
      <c r="F1" s="19"/>
      <c r="G1" s="19"/>
      <c r="H1" s="19"/>
      <c r="I1" s="19"/>
      <c r="J1" s="19"/>
      <c r="K1" s="19"/>
      <c r="L1" s="19"/>
      <c r="M1" s="19"/>
      <c r="N1" s="19"/>
      <c r="O1" s="19"/>
      <c r="P1" s="19"/>
      <c r="Q1" s="19"/>
    </row>
    <row r="2" spans="1:17" ht="15.75" thickBot="1" x14ac:dyDescent="0.3">
      <c r="C2" s="19" t="s">
        <v>9</v>
      </c>
      <c r="D2" s="19" t="s">
        <v>10</v>
      </c>
      <c r="E2" s="19" t="s">
        <v>39</v>
      </c>
      <c r="F2" s="24" t="s">
        <v>3</v>
      </c>
      <c r="G2" s="24" t="s">
        <v>4</v>
      </c>
      <c r="H2" s="24" t="s">
        <v>5</v>
      </c>
      <c r="I2" s="24" t="s">
        <v>40</v>
      </c>
      <c r="J2" s="24" t="s">
        <v>6</v>
      </c>
      <c r="K2" s="24" t="s">
        <v>7</v>
      </c>
      <c r="L2" s="24" t="s">
        <v>8</v>
      </c>
      <c r="M2" s="24" t="s">
        <v>12</v>
      </c>
      <c r="N2" s="24" t="s">
        <v>41</v>
      </c>
      <c r="O2" s="19"/>
      <c r="P2" s="19"/>
      <c r="Q2" s="19"/>
    </row>
    <row r="3" spans="1:17" x14ac:dyDescent="0.25">
      <c r="A3" s="14" t="s">
        <v>19</v>
      </c>
      <c r="C3" s="19"/>
      <c r="D3" s="19"/>
      <c r="E3" s="19"/>
      <c r="F3" s="19"/>
      <c r="G3" s="20"/>
      <c r="H3" s="20"/>
      <c r="I3" s="20"/>
      <c r="J3" s="20"/>
      <c r="K3" s="20"/>
      <c r="L3" s="20"/>
      <c r="M3" s="20"/>
      <c r="N3" s="20"/>
      <c r="O3" s="20"/>
      <c r="P3" s="20"/>
      <c r="Q3" s="20"/>
    </row>
    <row r="4" spans="1:17" x14ac:dyDescent="0.25">
      <c r="A4" s="15" t="s">
        <v>18</v>
      </c>
      <c r="C4" s="19"/>
      <c r="D4" s="19"/>
      <c r="E4" s="19"/>
      <c r="F4" s="19"/>
      <c r="G4" s="20"/>
      <c r="H4" s="20"/>
      <c r="I4" s="20"/>
      <c r="J4" s="20"/>
      <c r="K4" s="20"/>
      <c r="L4" s="20"/>
      <c r="M4" s="20"/>
      <c r="N4" s="20"/>
      <c r="O4" s="20"/>
      <c r="P4" s="20"/>
      <c r="Q4" s="20"/>
    </row>
    <row r="5" spans="1:17" x14ac:dyDescent="0.25">
      <c r="A5" s="15" t="s">
        <v>20</v>
      </c>
      <c r="C5" s="19"/>
      <c r="D5" s="19"/>
      <c r="E5" s="19"/>
      <c r="F5" s="19"/>
      <c r="G5" s="20"/>
      <c r="H5" s="20"/>
      <c r="I5" s="20"/>
      <c r="J5" s="20"/>
      <c r="K5" s="20"/>
      <c r="L5" s="20"/>
      <c r="M5" s="20"/>
      <c r="N5" s="20"/>
      <c r="O5" s="20"/>
      <c r="P5" s="20"/>
      <c r="Q5" s="20"/>
    </row>
    <row r="6" spans="1:17" x14ac:dyDescent="0.25">
      <c r="A6" s="15" t="s">
        <v>21</v>
      </c>
      <c r="C6" s="19"/>
      <c r="D6" s="19"/>
      <c r="E6" s="19"/>
      <c r="F6" s="19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</row>
    <row r="7" spans="1:17" x14ac:dyDescent="0.25">
      <c r="A7" s="15" t="s">
        <v>22</v>
      </c>
      <c r="C7" s="19"/>
      <c r="D7" s="19"/>
      <c r="E7" s="19"/>
      <c r="F7" s="19"/>
      <c r="G7" s="20"/>
      <c r="H7" s="20"/>
      <c r="I7" s="20"/>
      <c r="J7" s="20"/>
      <c r="K7" s="20"/>
      <c r="L7" s="20"/>
      <c r="M7" s="20"/>
      <c r="N7" s="20"/>
      <c r="O7" s="20"/>
      <c r="P7" s="20"/>
      <c r="Q7" s="20"/>
    </row>
    <row r="8" spans="1:17" x14ac:dyDescent="0.25">
      <c r="A8" s="15" t="s">
        <v>23</v>
      </c>
      <c r="C8" s="19"/>
      <c r="D8" s="19"/>
      <c r="E8" s="19"/>
      <c r="F8" s="19"/>
      <c r="G8" s="20"/>
      <c r="H8" s="20"/>
      <c r="I8" s="20"/>
      <c r="J8" s="20"/>
      <c r="K8" s="20"/>
      <c r="L8" s="20"/>
      <c r="M8" s="20"/>
      <c r="N8" s="20"/>
      <c r="O8" s="20"/>
      <c r="P8" s="20"/>
      <c r="Q8" s="20"/>
    </row>
    <row r="9" spans="1:17" x14ac:dyDescent="0.25">
      <c r="A9" s="15" t="s">
        <v>24</v>
      </c>
      <c r="C9" s="19"/>
      <c r="D9" s="19"/>
      <c r="E9" s="19"/>
      <c r="F9" s="19"/>
      <c r="G9" s="20"/>
      <c r="H9" s="20"/>
      <c r="I9" s="20"/>
      <c r="J9" s="20"/>
      <c r="K9" s="20"/>
      <c r="L9" s="20"/>
      <c r="M9" s="20"/>
      <c r="N9" s="20"/>
      <c r="O9" s="20"/>
      <c r="P9" s="20"/>
      <c r="Q9" s="20"/>
    </row>
    <row r="10" spans="1:17" x14ac:dyDescent="0.25">
      <c r="A10" s="15" t="s">
        <v>25</v>
      </c>
      <c r="C10" s="19"/>
      <c r="D10" s="19"/>
      <c r="E10" s="19"/>
      <c r="F10" s="19"/>
      <c r="G10" s="20"/>
      <c r="H10" s="20"/>
      <c r="I10" s="20"/>
      <c r="J10" s="20"/>
      <c r="K10" s="20"/>
      <c r="L10" s="20"/>
      <c r="M10" s="20"/>
      <c r="N10" s="20"/>
      <c r="O10" s="20"/>
      <c r="P10" s="20"/>
      <c r="Q10" s="20"/>
    </row>
    <row r="11" spans="1:17" x14ac:dyDescent="0.25">
      <c r="A11" s="15" t="s">
        <v>26</v>
      </c>
      <c r="C11" s="19"/>
      <c r="D11" s="19"/>
      <c r="E11" s="19"/>
      <c r="F11" s="19"/>
      <c r="G11" s="20"/>
      <c r="H11" s="20"/>
      <c r="I11" s="20"/>
      <c r="J11" s="20"/>
      <c r="K11" s="20"/>
      <c r="L11" s="20"/>
      <c r="M11" s="20"/>
      <c r="N11" s="20"/>
      <c r="O11" s="20"/>
      <c r="P11" s="20"/>
      <c r="Q11" s="20"/>
    </row>
    <row r="12" spans="1:17" x14ac:dyDescent="0.25">
      <c r="A12" s="15" t="s">
        <v>27</v>
      </c>
      <c r="C12" s="19"/>
      <c r="D12" s="19"/>
      <c r="E12" s="19"/>
      <c r="F12" s="19"/>
      <c r="G12" s="20"/>
      <c r="H12" s="20"/>
      <c r="I12" s="20"/>
      <c r="J12" s="20"/>
      <c r="K12" s="20"/>
      <c r="L12" s="20"/>
      <c r="M12" s="20"/>
      <c r="N12" s="20"/>
      <c r="O12" s="20"/>
      <c r="P12" s="20"/>
      <c r="Q12" s="20"/>
    </row>
    <row r="13" spans="1:17" x14ac:dyDescent="0.25">
      <c r="A13" s="15" t="s">
        <v>28</v>
      </c>
      <c r="C13" s="19"/>
      <c r="D13" s="19"/>
      <c r="E13" s="19"/>
      <c r="F13" s="19"/>
      <c r="G13" s="20"/>
      <c r="H13" s="20"/>
      <c r="I13" s="20"/>
      <c r="J13" s="20"/>
      <c r="K13" s="20"/>
      <c r="L13" s="20"/>
      <c r="M13" s="20"/>
      <c r="N13" s="20"/>
      <c r="O13" s="20"/>
      <c r="P13" s="20"/>
      <c r="Q13" s="20"/>
    </row>
    <row r="14" spans="1:17" x14ac:dyDescent="0.25">
      <c r="A14" s="15" t="s">
        <v>29</v>
      </c>
      <c r="C14" s="19"/>
      <c r="D14" s="19"/>
      <c r="E14" s="19"/>
      <c r="F14" s="19"/>
      <c r="G14" s="20"/>
      <c r="H14" s="20"/>
      <c r="I14" s="20"/>
      <c r="J14" s="20"/>
      <c r="K14" s="20"/>
      <c r="L14" s="20"/>
      <c r="M14" s="20"/>
      <c r="N14" s="20"/>
      <c r="O14" s="20"/>
      <c r="P14" s="20"/>
      <c r="Q14" s="20"/>
    </row>
    <row r="15" spans="1:17" x14ac:dyDescent="0.25">
      <c r="A15" s="15" t="s">
        <v>30</v>
      </c>
      <c r="C15" s="19"/>
      <c r="D15" s="19"/>
      <c r="E15" s="19"/>
      <c r="F15" s="19"/>
      <c r="G15" s="20"/>
      <c r="H15" s="20"/>
      <c r="I15" s="20"/>
      <c r="J15" s="20"/>
      <c r="K15" s="20"/>
      <c r="L15" s="20"/>
      <c r="M15" s="20"/>
      <c r="N15" s="20"/>
      <c r="O15" s="20"/>
      <c r="P15" s="20"/>
      <c r="Q15" s="20"/>
    </row>
    <row r="16" spans="1:17" x14ac:dyDescent="0.25">
      <c r="A16" s="15" t="s">
        <v>31</v>
      </c>
      <c r="C16" s="19"/>
      <c r="D16" s="19"/>
      <c r="E16" s="19"/>
      <c r="F16" s="19"/>
      <c r="G16" s="20"/>
      <c r="H16" s="20"/>
      <c r="I16" s="20"/>
      <c r="J16" s="20"/>
      <c r="K16" s="20"/>
      <c r="L16" s="20"/>
      <c r="M16" s="20"/>
      <c r="N16" s="20"/>
      <c r="O16" s="20"/>
      <c r="P16" s="20"/>
      <c r="Q16" s="20"/>
    </row>
    <row r="17" spans="1:17" x14ac:dyDescent="0.25">
      <c r="A17" s="15" t="s">
        <v>32</v>
      </c>
      <c r="C17" s="19"/>
      <c r="D17" s="19"/>
      <c r="E17" s="19"/>
      <c r="F17" s="19"/>
      <c r="G17" s="20"/>
      <c r="H17" s="20"/>
      <c r="I17" s="20"/>
      <c r="J17" s="20"/>
      <c r="K17" s="20"/>
      <c r="L17" s="20"/>
      <c r="M17" s="20"/>
      <c r="N17" s="20"/>
      <c r="O17" s="20"/>
      <c r="P17" s="20"/>
      <c r="Q17" s="20"/>
    </row>
    <row r="18" spans="1:17" x14ac:dyDescent="0.25">
      <c r="A18" s="15" t="s">
        <v>33</v>
      </c>
      <c r="C18" s="19"/>
      <c r="D18" s="19"/>
      <c r="E18" s="19"/>
      <c r="F18" s="19"/>
      <c r="G18" s="20"/>
      <c r="H18" s="20"/>
      <c r="I18" s="20"/>
      <c r="J18" s="20"/>
      <c r="K18" s="20"/>
      <c r="L18" s="20"/>
      <c r="M18" s="20"/>
      <c r="N18" s="20"/>
      <c r="O18" s="20"/>
      <c r="P18" s="20"/>
      <c r="Q18" s="20"/>
    </row>
    <row r="19" spans="1:17" x14ac:dyDescent="0.25">
      <c r="A19" s="15"/>
      <c r="C19" s="19"/>
      <c r="D19" s="19"/>
      <c r="E19" s="19"/>
      <c r="F19" s="19"/>
      <c r="G19" s="20"/>
      <c r="H19" s="20"/>
      <c r="I19" s="20"/>
      <c r="J19" s="20"/>
      <c r="K19" s="20"/>
      <c r="L19" s="20"/>
      <c r="M19" s="20"/>
      <c r="N19" s="20"/>
      <c r="O19" s="20"/>
      <c r="P19" s="20"/>
      <c r="Q19" s="20"/>
    </row>
    <row r="20" spans="1:17" x14ac:dyDescent="0.25">
      <c r="A20" s="15"/>
      <c r="C20" s="19"/>
      <c r="D20" s="19"/>
      <c r="E20" s="19"/>
      <c r="F20" s="19"/>
      <c r="G20" s="20"/>
      <c r="H20" s="20"/>
      <c r="I20" s="20"/>
      <c r="J20" s="20"/>
      <c r="K20" s="20"/>
      <c r="L20" s="20"/>
      <c r="M20" s="20"/>
      <c r="N20" s="20"/>
      <c r="O20" s="20"/>
      <c r="P20" s="20"/>
      <c r="Q20" s="20"/>
    </row>
    <row r="21" spans="1:17" x14ac:dyDescent="0.25">
      <c r="A21" s="15"/>
      <c r="C21" s="19"/>
      <c r="D21" s="19"/>
      <c r="E21" s="19"/>
      <c r="F21" s="19"/>
      <c r="G21" s="20"/>
      <c r="H21" s="20"/>
      <c r="I21" s="20"/>
      <c r="J21" s="20"/>
      <c r="K21" s="20"/>
      <c r="L21" s="20"/>
      <c r="M21" s="20"/>
      <c r="N21" s="20"/>
      <c r="O21" s="20"/>
      <c r="P21" s="20"/>
      <c r="Q21" s="20"/>
    </row>
    <row r="22" spans="1:17" ht="15.75" thickBot="1" x14ac:dyDescent="0.3">
      <c r="A22" s="16"/>
      <c r="C22" s="19"/>
      <c r="D22" s="19"/>
      <c r="E22" s="19"/>
      <c r="F22" s="19"/>
      <c r="G22" s="20"/>
      <c r="H22" s="20"/>
      <c r="I22" s="20"/>
      <c r="J22" s="20"/>
      <c r="K22" s="20"/>
      <c r="L22" s="20"/>
      <c r="M22" s="20"/>
      <c r="N22" s="20"/>
      <c r="O22" s="20"/>
      <c r="P22" s="20"/>
      <c r="Q22" s="20"/>
    </row>
    <row r="23" spans="1:17" x14ac:dyDescent="0.25">
      <c r="C23" s="19"/>
      <c r="D23" s="19"/>
      <c r="E23" s="19"/>
      <c r="F23" s="19"/>
      <c r="G23" s="20"/>
      <c r="H23" s="20"/>
      <c r="I23" s="20"/>
      <c r="J23" s="20"/>
      <c r="K23" s="20"/>
      <c r="L23" s="20"/>
      <c r="M23" s="20"/>
      <c r="N23" s="20"/>
      <c r="O23" s="20"/>
      <c r="P23" s="20"/>
      <c r="Q23" s="20"/>
    </row>
    <row r="24" spans="1:17" x14ac:dyDescent="0.25">
      <c r="C24" s="19"/>
      <c r="D24" s="19"/>
      <c r="E24" s="19"/>
      <c r="F24" s="19"/>
      <c r="G24" s="19"/>
      <c r="H24" s="19"/>
      <c r="I24" s="19"/>
      <c r="J24" s="19"/>
      <c r="K24" s="19"/>
      <c r="L24" s="19"/>
      <c r="M24" s="19"/>
      <c r="N24" s="19"/>
      <c r="O24" s="19"/>
      <c r="P24" s="19"/>
      <c r="Q24" s="19"/>
    </row>
    <row r="25" spans="1:17" x14ac:dyDescent="0.25">
      <c r="C25" s="19"/>
      <c r="D25" s="19"/>
      <c r="E25" s="21"/>
      <c r="F25" s="21"/>
      <c r="G25" s="21"/>
      <c r="H25" s="21"/>
      <c r="I25" s="21"/>
      <c r="J25" s="21"/>
      <c r="K25" s="21"/>
      <c r="L25" s="21"/>
      <c r="M25" s="21"/>
      <c r="N25" s="21"/>
      <c r="O25" s="21"/>
      <c r="P25" s="21"/>
      <c r="Q25" s="19"/>
    </row>
    <row r="26" spans="1:17" x14ac:dyDescent="0.25">
      <c r="C26" s="19"/>
      <c r="D26" s="19"/>
      <c r="E26" s="22"/>
      <c r="F26" s="22"/>
      <c r="G26" s="22"/>
      <c r="H26" s="22"/>
      <c r="I26" s="22"/>
      <c r="J26" s="22"/>
      <c r="K26" s="22"/>
      <c r="L26" s="22"/>
      <c r="M26" s="22"/>
      <c r="N26" s="22"/>
      <c r="O26" s="22"/>
      <c r="P26" s="22"/>
      <c r="Q26" s="19"/>
    </row>
    <row r="27" spans="1:17" x14ac:dyDescent="0.25">
      <c r="C27" s="23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  <c r="Q27" s="19"/>
    </row>
    <row r="28" spans="1:17" x14ac:dyDescent="0.25"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  <c r="Q28" s="19"/>
    </row>
    <row r="29" spans="1:17" x14ac:dyDescent="0.25">
      <c r="C29" s="19"/>
      <c r="D29" s="24"/>
      <c r="E29" s="22"/>
      <c r="F29" s="22"/>
      <c r="G29" s="22"/>
      <c r="H29" s="22"/>
      <c r="I29" s="22"/>
      <c r="J29" s="22"/>
      <c r="K29" s="22"/>
      <c r="L29" s="22"/>
      <c r="M29" s="22"/>
      <c r="N29" s="22"/>
      <c r="O29" s="22"/>
      <c r="P29" s="22"/>
      <c r="Q29" s="19"/>
    </row>
    <row r="30" spans="1:17" x14ac:dyDescent="0.25"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  <c r="Q30" s="19"/>
    </row>
    <row r="31" spans="1:17" x14ac:dyDescent="0.25"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  <c r="Q31" s="19"/>
    </row>
    <row r="32" spans="1:17" x14ac:dyDescent="0.25"/>
    <row r="33" x14ac:dyDescent="0.25"/>
    <row r="34" x14ac:dyDescent="0.25"/>
    <row r="35" x14ac:dyDescent="0.25"/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"/>
  <sheetViews>
    <sheetView zoomScale="85" zoomScaleNormal="85" workbookViewId="0">
      <selection activeCell="F28" sqref="F28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12</vt:i4>
      </vt:variant>
    </vt:vector>
  </HeadingPairs>
  <TitlesOfParts>
    <vt:vector size="26" baseType="lpstr">
      <vt:lpstr>JANV</vt:lpstr>
      <vt:lpstr>FEV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  <vt:lpstr>DATA</vt:lpstr>
      <vt:lpstr>Synthese</vt:lpstr>
      <vt:lpstr>AOUT!Zone_d_impression</vt:lpstr>
      <vt:lpstr>AVRIL!Zone_d_impression</vt:lpstr>
      <vt:lpstr>DECEMBRE!Zone_d_impression</vt:lpstr>
      <vt:lpstr>FEV!Zone_d_impression</vt:lpstr>
      <vt:lpstr>JANV!Zone_d_impression</vt:lpstr>
      <vt:lpstr>JUILLET!Zone_d_impression</vt:lpstr>
      <vt:lpstr>JUIN!Zone_d_impression</vt:lpstr>
      <vt:lpstr>MAI!Zone_d_impression</vt:lpstr>
      <vt:lpstr>MARS!Zone_d_impression</vt:lpstr>
      <vt:lpstr>NOVEMBRE!Zone_d_impression</vt:lpstr>
      <vt:lpstr>OCTOBRE!Zone_d_impression</vt:lpstr>
      <vt:lpstr>SEPTEMBRE!Zone_d_impression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Seb</cp:lastModifiedBy>
  <dcterms:created xsi:type="dcterms:W3CDTF">2019-10-23T08:34:36Z</dcterms:created>
  <dcterms:modified xsi:type="dcterms:W3CDTF">2021-09-16T09:05:22Z</dcterms:modified>
</cp:coreProperties>
</file>