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asle\Desktop\Les viandes de l'ernée\VISU\Fichiers clients\"/>
    </mc:Choice>
  </mc:AlternateContent>
  <xr:revisionPtr revIDLastSave="0" documentId="13_ncr:1_{BFCE5CBB-D316-41E6-8E04-E00D90D4369A}" xr6:coauthVersionLast="45" xr6:coauthVersionMax="45" xr10:uidLastSave="{00000000-0000-0000-0000-000000000000}"/>
  <bookViews>
    <workbookView xWindow="-120" yWindow="-120" windowWidth="20730" windowHeight="11160" activeTab="1" xr2:uid="{1445E114-AFCC-46E9-8D0F-28D01C3E35C0}"/>
  </bookViews>
  <sheets>
    <sheet name="Base clients" sheetId="2" r:id="rId1"/>
    <sheet name="Base produit" sheetId="3" r:id="rId2"/>
    <sheet name="Vente" sheetId="4" r:id="rId3"/>
    <sheet name="Suivi des ventes" sheetId="8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5" i="3" l="1"/>
  <c r="C8" i="8"/>
  <c r="E8" i="8" s="1"/>
  <c r="A8" i="8"/>
  <c r="B8" i="8" s="1"/>
  <c r="E8" i="3"/>
  <c r="E9" i="3"/>
  <c r="E10" i="3"/>
  <c r="E11" i="3"/>
  <c r="E12" i="3"/>
  <c r="E13" i="3"/>
  <c r="E14" i="3"/>
  <c r="C3" i="8"/>
  <c r="C4" i="8"/>
  <c r="C5" i="8"/>
  <c r="C6" i="8"/>
  <c r="E6" i="8" s="1"/>
  <c r="C7" i="8"/>
  <c r="C2" i="8"/>
  <c r="J1" i="4"/>
  <c r="I1" i="4"/>
  <c r="H1" i="4"/>
  <c r="G1" i="4"/>
  <c r="F1" i="4"/>
  <c r="E1" i="4"/>
  <c r="D1" i="4"/>
  <c r="D8" i="8" l="1"/>
  <c r="B3" i="4" l="1"/>
  <c r="C3" i="4"/>
  <c r="C2" i="4"/>
  <c r="B2" i="4" l="1"/>
  <c r="A2" i="8"/>
  <c r="B2" i="8" s="1"/>
  <c r="A3" i="8"/>
  <c r="A4" i="8"/>
  <c r="A5" i="8"/>
  <c r="A6" i="8"/>
  <c r="A7" i="8"/>
  <c r="B3" i="8" l="1"/>
  <c r="B4" i="8"/>
  <c r="B5" i="8"/>
  <c r="B6" i="8"/>
  <c r="B7" i="8"/>
  <c r="E7" i="8"/>
  <c r="D7" i="8" l="1"/>
  <c r="E4" i="8"/>
  <c r="D5" i="8"/>
  <c r="E5" i="8" l="1"/>
  <c r="D6" i="8"/>
  <c r="D4" i="8"/>
  <c r="D2" i="8"/>
  <c r="D3" i="8"/>
  <c r="E3" i="8"/>
  <c r="F2" i="8" l="1"/>
  <c r="F4" i="8"/>
  <c r="F5" i="8"/>
  <c r="F3" i="8"/>
  <c r="F8" i="8"/>
  <c r="F7" i="8"/>
  <c r="F6" i="8"/>
  <c r="E2" i="8"/>
</calcChain>
</file>

<file path=xl/sharedStrings.xml><?xml version="1.0" encoding="utf-8"?>
<sst xmlns="http://schemas.openxmlformats.org/spreadsheetml/2006/main" count="106" uniqueCount="103">
  <si>
    <t>Numéro client</t>
  </si>
  <si>
    <t>Type</t>
  </si>
  <si>
    <t>Adresse</t>
  </si>
  <si>
    <t>Ville</t>
  </si>
  <si>
    <t>Téléphone</t>
  </si>
  <si>
    <t>Portable</t>
  </si>
  <si>
    <t>E-mail</t>
  </si>
  <si>
    <t>Particulier</t>
  </si>
  <si>
    <t>Professionnel</t>
  </si>
  <si>
    <t>Référence produit</t>
  </si>
  <si>
    <t>Description</t>
  </si>
  <si>
    <t>Taux TVA</t>
  </si>
  <si>
    <t>Produits et services</t>
  </si>
  <si>
    <t>Quantité</t>
  </si>
  <si>
    <t>Prix de vente au colis € TTC</t>
  </si>
  <si>
    <t>Prix de vente au Kg € TTC</t>
  </si>
  <si>
    <t>Équivalent Kg vendus</t>
  </si>
  <si>
    <t>Poids du colis (en Kg)</t>
  </si>
  <si>
    <t>Équivalent en €</t>
  </si>
  <si>
    <t>Références produits</t>
  </si>
  <si>
    <t>Restant à vendre (en kg et par type)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</si>
  <si>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</si>
  <si>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</si>
  <si>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</si>
  <si>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</si>
  <si>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</si>
  <si>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</si>
  <si>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</si>
  <si>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</si>
  <si>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</si>
  <si>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</si>
  <si>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</si>
  <si>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</si>
  <si>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</si>
  <si>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</si>
  <si>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</si>
  <si>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</si>
  <si>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</si>
  <si>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</si>
  <si>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</si>
  <si>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</si>
  <si>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</si>
  <si>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</si>
  <si>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</si>
  <si>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</si>
  <si>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</si>
  <si>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</si>
  <si>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</si>
  <si>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</si>
  <si>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</si>
  <si>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</si>
  <si>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</si>
  <si>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</si>
  <si>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</si>
  <si>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</si>
  <si>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</si>
  <si>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</si>
  <si>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</si>
  <si>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</si>
  <si>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</si>
  <si>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</si>
  <si>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</si>
  <si>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</si>
  <si>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</si>
  <si>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</si>
  <si>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</si>
  <si>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</si>
  <si>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</si>
  <si>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</si>
  <si>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</si>
  <si>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</si>
  <si>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</si>
  <si>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</si>
  <si>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</si>
  <si>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</si>
  <si>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</si>
  <si>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Autres</t>
  </si>
  <si>
    <t xml:space="preserve">Description produit 1 </t>
  </si>
  <si>
    <t>Description produit 2</t>
  </si>
  <si>
    <t>Description produit 3</t>
  </si>
  <si>
    <t>Description produit 4</t>
  </si>
  <si>
    <t>Description produit 5</t>
  </si>
  <si>
    <t>Description produit 6</t>
  </si>
  <si>
    <t>Description produit 7</t>
  </si>
  <si>
    <t>Poids par type</t>
  </si>
  <si>
    <t>Nb de produits vendus</t>
  </si>
  <si>
    <t>Tournevis Produit 1</t>
  </si>
  <si>
    <t>Clous Produit 6</t>
  </si>
  <si>
    <t>Tournevis Produit 2</t>
  </si>
  <si>
    <t>Tournevis Produit 3</t>
  </si>
  <si>
    <t>Tournevis Produit 4</t>
  </si>
  <si>
    <t>Clous Produit 5</t>
  </si>
  <si>
    <t>Clous Produit 7</t>
  </si>
  <si>
    <t>Nom prénom / raison sociale</t>
  </si>
  <si>
    <t>DUPONT Jean</t>
  </si>
  <si>
    <t>JACQUES Caroline</t>
  </si>
  <si>
    <t>Tournevis</t>
  </si>
  <si>
    <t>Clous</t>
  </si>
  <si>
    <t>N° facture</t>
  </si>
  <si>
    <t>Code client</t>
  </si>
  <si>
    <t>Nom clients</t>
  </si>
  <si>
    <t>Type de produit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</si>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</sst>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5" formatCode="0#&quot; &quot;##&quot; &quot;##&quot; &quot;##&quot; &quot;##"/>
    <numFmt numFmtId="169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59999389629810485"/>
        <bgColor theme="7" tint="0.59999389629810485"/>
      </patternFill>
    </fill>
  </fills>
  <borders count="6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0" fontId="6" fillId="0" borderId="0" xfId="0" applyFont="1"/>
    <xf numFmtId="2" fontId="0" fillId="0" borderId="0" xfId="0" applyNumberFormat="1" applyAlignment="1">
      <alignment horizontal="right" vertical="center" indent="1"/>
    </xf>
    <xf numFmtId="10" fontId="0" fillId="0" borderId="0" xfId="1" applyNumberFormat="1" applyFon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wrapText="1"/>
    </xf>
    <xf numFmtId="0" fontId="8" fillId="0" borderId="0" xfId="0" applyFont="1" applyFill="1" applyBorder="1" applyAlignment="1">
      <alignment horizontal="center" vertical="center" wrapText="1"/>
    </xf>
    <xf numFmtId="44" fontId="8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 wrapText="1"/>
    </xf>
    <xf numFmtId="2" fontId="5" fillId="0" borderId="0" xfId="0" applyNumberFormat="1" applyFont="1" applyFill="1" applyBorder="1" applyAlignment="1">
      <alignment horizontal="right" vertical="center" wrapText="1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 indent="1"/>
    </xf>
    <xf numFmtId="0" fontId="0" fillId="0" borderId="0" xfId="0" applyFill="1" applyBorder="1" applyAlignment="1" applyProtection="1">
      <alignment vertical="center"/>
      <protection locked="0"/>
    </xf>
    <xf numFmtId="44" fontId="0" fillId="0" borderId="0" xfId="2" applyFont="1" applyFill="1" applyBorder="1" applyAlignment="1" applyProtection="1">
      <alignment vertical="center"/>
      <protection locked="0"/>
    </xf>
    <xf numFmtId="169" fontId="0" fillId="0" borderId="0" xfId="0" applyNumberFormat="1" applyFill="1" applyBorder="1" applyAlignment="1" applyProtection="1">
      <alignment horizontal="right" vertical="center" indent="1"/>
      <protection locked="0"/>
    </xf>
    <xf numFmtId="10" fontId="0" fillId="0" borderId="0" xfId="1" applyNumberFormat="1" applyFont="1" applyFill="1" applyBorder="1" applyAlignment="1" applyProtection="1">
      <alignment horizontal="center" vertical="center"/>
      <protection locked="0"/>
    </xf>
    <xf numFmtId="0" fontId="0" fillId="3" borderId="1" xfId="0" applyFont="1" applyFill="1" applyBorder="1"/>
    <xf numFmtId="0" fontId="5" fillId="4" borderId="3" xfId="0" applyNumberFormat="1" applyFont="1" applyFill="1" applyBorder="1" applyAlignment="1">
      <alignment horizontal="center" vertical="center"/>
    </xf>
    <xf numFmtId="2" fontId="0" fillId="4" borderId="4" xfId="0" applyNumberFormat="1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0" fillId="4" borderId="4" xfId="0" applyNumberFormat="1" applyFont="1" applyFill="1" applyBorder="1"/>
    <xf numFmtId="0" fontId="0" fillId="4" borderId="4" xfId="0" applyFont="1" applyFill="1" applyBorder="1"/>
    <xf numFmtId="0" fontId="5" fillId="3" borderId="5" xfId="0" applyNumberFormat="1" applyFont="1" applyFill="1" applyBorder="1" applyAlignment="1">
      <alignment horizontal="center" vertical="center"/>
    </xf>
    <xf numFmtId="2" fontId="0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3" borderId="1" xfId="0" applyNumberFormat="1" applyFont="1" applyFill="1" applyBorder="1"/>
    <xf numFmtId="0" fontId="9" fillId="2" borderId="2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165" fontId="5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vertical="center"/>
      <protection locked="0"/>
    </xf>
    <xf numFmtId="49" fontId="0" fillId="0" borderId="0" xfId="0" applyNumberFormat="1" applyFill="1" applyBorder="1" applyAlignment="1" applyProtection="1">
      <alignment horizontal="center" vertical="center"/>
      <protection locked="0"/>
    </xf>
    <xf numFmtId="165" fontId="0" fillId="0" borderId="0" xfId="0" applyNumberForma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49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left" vertical="center"/>
    </xf>
    <xf numFmtId="0" fontId="0" fillId="0" borderId="0" xfId="0" applyFill="1" applyAlignment="1">
      <alignment horizontal="left" vertical="center" indent="1"/>
    </xf>
    <xf numFmtId="0" fontId="0" fillId="0" borderId="0" xfId="0" applyFill="1" applyAlignment="1" applyProtection="1">
      <alignment vertical="center"/>
      <protection locked="0"/>
    </xf>
    <xf numFmtId="44" fontId="0" fillId="0" borderId="0" xfId="2" applyFont="1" applyFill="1" applyAlignment="1" applyProtection="1">
      <alignment vertical="center"/>
      <protection locked="0"/>
    </xf>
    <xf numFmtId="169" fontId="0" fillId="0" borderId="0" xfId="0" applyNumberFormat="1" applyFill="1" applyAlignment="1" applyProtection="1">
      <alignment horizontal="right" vertical="center" indent="1"/>
      <protection locked="0"/>
    </xf>
    <xf numFmtId="10" fontId="0" fillId="0" borderId="0" xfId="1" applyNumberFormat="1" applyFont="1" applyFill="1" applyAlignment="1" applyProtection="1">
      <alignment horizontal="center" vertical="center"/>
      <protection locked="0"/>
    </xf>
  </cellXfs>
  <cellStyles count="3">
    <cellStyle name="Monétaire" xfId="2" builtinId="4"/>
    <cellStyle name="Normal" xfId="0" builtinId="0"/>
    <cellStyle name="Pourcentage" xfId="1" builtinId="5"/>
  </cellStyles>
  <dxfs count="33">
    <dxf>
      <font>
        <color theme="0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theme="6" tint="0.79998168889431442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9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F5802-27A6-404C-B8B0-EB569DD50626}" name="Base_clients" displayName="Base_clients" ref="A1:J1048576" totalsRowShown="0" headerRowDxfId="1" dataDxfId="2">
  <autoFilter ref="A1:J1048576" xr:uid="{D81CB4EA-D580-4BC9-8C87-2B250AEEEAE5}"/>
  <tableColumns count="10">
    <tableColumn id="1" xr3:uid="{B85FA11E-4088-41D5-9DA9-4B9BA00CF524}" name="Numéro client" dataDxfId="12"/>
    <tableColumn id="2" xr3:uid="{BBEF62D3-C779-409B-B0C3-DAA2D01F5B31}" name="Type" dataDxfId="11"/>
    <tableColumn id="3" xr3:uid="{48AE3855-A965-4AFA-9FD8-6680BAE1C69F}" name="Nom prénom / raison sociale" dataDxfId="10"/>
    <tableColumn id="4" xr3:uid="{69EE1D14-0877-43F3-82DA-95D9E2F102DE}" name="Adresse" dataDxfId="9"/>
    <tableColumn id="5" xr3:uid="{C4BF68A5-D7DB-4F46-B8B4-9762CC90F68C}" name="CP" dataDxfId="8"/>
    <tableColumn id="6" xr3:uid="{69C6CFE1-A268-45CA-9738-43B18743B55F}" name="Ville" dataDxfId="7"/>
    <tableColumn id="7" xr3:uid="{81541FA9-0055-47F3-B621-F79B3D0E647B}" name="Téléphone" dataDxfId="6"/>
    <tableColumn id="8" xr3:uid="{535152D0-6365-4445-8CA5-5B3855C70897}" name="Portable" dataDxfId="5"/>
    <tableColumn id="9" xr3:uid="{87687F2D-EC4A-4CF9-90F2-562BAA701FA1}" name="E-mail" dataDxfId="4"/>
    <tableColumn id="10" xr3:uid="{BB40DA93-9D4B-49CF-8BA6-ABC6DE964768}" name="Autres" dataDxfId="3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306DB1D-D572-4B7D-8E1C-5E8455915E74}" name="Base_produit" displayName="Base_produit" ref="A7:F15" totalsRowShown="0" headerRowDxfId="19" dataDxfId="18">
  <autoFilter ref="A7:F15" xr:uid="{8482A94B-674C-44B9-9185-1F873278D029}"/>
  <tableColumns count="6">
    <tableColumn id="1" xr3:uid="{2476D597-5F0D-4CE2-A4B6-73844F90E19E}" name="Référence produit" dataDxfId="25"/>
    <tableColumn id="2" xr3:uid="{4249A30A-893D-4DDA-A084-4CFCE13D9411}" name="Description" dataDxfId="24"/>
    <tableColumn id="3" xr3:uid="{DEF3A261-2BCB-4DD8-B450-C01A795F9CF3}" name="Poids du colis (en Kg)" dataDxfId="23"/>
    <tableColumn id="4" xr3:uid="{B474C8DE-A96D-4388-A268-1A123E4DA8F5}" name="Prix de vente au Kg € TTC" dataDxfId="22" dataCellStyle="Monétaire"/>
    <tableColumn id="5" xr3:uid="{D54A6E31-C414-4F0B-BAAD-74FC4E1EEDBB}" name="Prix de vente au colis € TTC" dataDxfId="21">
      <calculatedColumnFormula>Base_produit[[#This Row],[Prix de vente au Kg € TTC]]*Base_produit[[#This Row],[Poids du colis (en Kg)]]</calculatedColumnFormula>
    </tableColumn>
    <tableColumn id="6" xr3:uid="{1C136253-DA8F-4606-9E23-306B7ACB61B8}" name="Taux TVA" dataDxfId="20" dataCellStyle="Pourcentage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05A799-0A79-4A86-B6E5-C7A5CCFCBA23}" name="Poids_par_type" displayName="Poids_par_type" ref="C3:D5" totalsRowShown="0" headerRowDxfId="17" dataDxfId="16">
  <autoFilter ref="C3:D5" xr:uid="{310AC5FD-4025-4258-BFD0-93D2C8836353}"/>
  <tableColumns count="2">
    <tableColumn id="1" xr3:uid="{9BB4FE47-2A99-4D95-BDD4-BE63F65586AA}" name="Type" dataDxfId="15"/>
    <tableColumn id="2" xr3:uid="{CE2207D1-B3F2-44F9-A651-3EB46E163A55}" name="Quantité" dataDxfId="14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45C1EB8-E378-4CBB-8813-D1D5D7487220}" name="Suivi_commandes" displayName="Suivi_commandes" ref="A1:F8" totalsRowShown="0" headerRowDxfId="32" dataDxfId="31">
  <autoFilter ref="A1:F8" xr:uid="{551B504F-147D-4120-B5AC-4F04B246BC84}"/>
  <tableColumns count="6">
    <tableColumn id="1" xr3:uid="{87607DC8-A0B6-4B00-9811-3D146E00F3DE}" name="Références produits" dataDxfId="27">
      <calculatedColumnFormula>'Base produit'!$A8 &amp;" ("&amp; 'Base produit'!$D8 &amp;"kg )"</calculatedColumnFormula>
    </tableColumn>
    <tableColumn id="2" xr3:uid="{7D3D7A34-A507-4AD9-BE86-761D6A8F8B90}" name="Type de produit" dataDxfId="30">
      <calculatedColumnFormula>LEFT(A2,(SEARCH(" ",A2,1))-1)</calculatedColumnFormula>
    </tableColumn>
    <tableColumn id="3" xr3:uid="{C70D4233-EC9D-41B1-89CC-DB70FF3A08A0}" name="Nb de produits vendus" dataDxfId="13">
      <calculatedColumnFormula>SUM(Vente!I$2:I$710)</calculatedColumnFormula>
    </tableColumn>
    <tableColumn id="4" xr3:uid="{EC612A21-AB88-4EDD-AF4B-FCE2CEE55ABF}" name="Équivalent Kg vendus" dataDxfId="29">
      <calculatedColumnFormula>'Base produit'!$C8*'Suivi des ventes'!C2</calculatedColumnFormula>
    </tableColumn>
    <tableColumn id="5" xr3:uid="{0ED76F78-1572-4BD4-9CD9-2C4C98613DC3}" name="Équivalent en €" dataDxfId="28">
      <calculatedColumnFormula>C2*'Base produit'!D8</calculatedColumnFormula>
    </tableColumn>
    <tableColumn id="6" xr3:uid="{71891C5A-F0B9-4914-9C05-138B18A4EE26}" name="Restant à vendre (en kg et par type)" dataDxfId="26">
      <calculatedColumnFormula>VLOOKUP($B2,'Base produit'!C$4:D$5,2,FALSE)-(SUMIF($B$2:$B$51,B2,$D$2:$D$51))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A6C1E-3C70-4CB1-B81A-DE1F97BE8E32}">
  <sheetPr codeName="Feuil2"/>
  <dimension ref="A1:J57"/>
  <sheetViews>
    <sheetView workbookViewId="0">
      <selection activeCell="E7" sqref="E7"/>
    </sheetView>
  </sheetViews>
  <sheetFormatPr baseColWidth="10" defaultRowHeight="15" x14ac:dyDescent="0.25"/>
  <cols>
    <col min="1" max="1" width="17.140625" style="42" customWidth="1"/>
    <col min="2" max="2" width="15.42578125" style="42" hidden="1" customWidth="1"/>
    <col min="3" max="3" width="36.7109375" style="43" customWidth="1"/>
    <col min="4" max="4" width="25.28515625" style="42" customWidth="1"/>
    <col min="5" max="5" width="11.42578125" style="44" customWidth="1"/>
    <col min="6" max="6" width="19.42578125" style="42" customWidth="1"/>
    <col min="7" max="7" width="14.140625" style="45" customWidth="1"/>
    <col min="8" max="8" width="14.42578125" style="45" customWidth="1"/>
    <col min="9" max="9" width="18.42578125" style="42" customWidth="1"/>
    <col min="10" max="10" width="15.5703125" style="42" customWidth="1"/>
    <col min="11" max="16384" width="11.42578125" style="42"/>
  </cols>
  <sheetData>
    <row r="1" spans="1:10" s="16" customFormat="1" ht="36.75" customHeight="1" x14ac:dyDescent="0.25">
      <c r="A1" s="17" t="s">
        <v>0</v>
      </c>
      <c r="B1" s="16" t="s">
        <v>1</v>
      </c>
      <c r="C1" s="16" t="s">
        <v>93</v>
      </c>
      <c r="D1" s="16" t="s">
        <v>2</v>
      </c>
      <c r="E1" s="19" t="s">
        <v>102</v>
      </c>
      <c r="F1" s="16" t="s">
        <v>3</v>
      </c>
      <c r="G1" s="38" t="s">
        <v>4</v>
      </c>
      <c r="H1" s="38" t="s">
        <v>5</v>
      </c>
      <c r="I1" s="16" t="s">
        <v>6</v>
      </c>
      <c r="J1" s="16" t="s">
        <v>76</v>
      </c>
    </row>
    <row r="2" spans="1:10" s="16" customFormat="1" ht="36.75" hidden="1" customHeight="1" x14ac:dyDescent="0.25">
      <c r="A2" s="17"/>
      <c r="E2" s="19"/>
      <c r="G2" s="38"/>
      <c r="H2" s="38"/>
    </row>
    <row r="3" spans="1:10" x14ac:dyDescent="0.25">
      <c r="A3" s="20" t="s">
        <v>21</v>
      </c>
      <c r="B3" s="21" t="s">
        <v>7</v>
      </c>
      <c r="C3" s="39" t="s">
        <v>94</v>
      </c>
      <c r="D3" s="21"/>
      <c r="E3" s="40"/>
      <c r="F3" s="21"/>
      <c r="G3" s="41"/>
      <c r="H3" s="41"/>
      <c r="I3" s="21"/>
      <c r="J3" s="21"/>
    </row>
    <row r="4" spans="1:10" x14ac:dyDescent="0.25">
      <c r="A4" s="20" t="s">
        <v>22</v>
      </c>
      <c r="B4" s="21" t="s">
        <v>8</v>
      </c>
      <c r="C4" s="39" t="s">
        <v>95</v>
      </c>
      <c r="D4" s="21"/>
      <c r="E4" s="40"/>
      <c r="F4" s="21"/>
      <c r="G4" s="41"/>
      <c r="H4" s="41"/>
      <c r="I4" s="21"/>
      <c r="J4" s="21"/>
    </row>
    <row r="5" spans="1:10" x14ac:dyDescent="0.25">
      <c r="A5" s="20" t="s">
        <v>23</v>
      </c>
      <c r="B5" s="21"/>
      <c r="C5" s="39"/>
      <c r="D5" s="21"/>
      <c r="E5" s="40"/>
      <c r="F5" s="21"/>
      <c r="G5" s="41"/>
      <c r="H5" s="41"/>
      <c r="I5" s="21"/>
      <c r="J5" s="21"/>
    </row>
    <row r="6" spans="1:10" x14ac:dyDescent="0.25">
      <c r="A6" s="20" t="s">
        <v>24</v>
      </c>
      <c r="B6" s="21"/>
      <c r="C6" s="39"/>
      <c r="D6" s="21"/>
      <c r="E6" s="40"/>
      <c r="F6" s="21"/>
      <c r="G6" s="41"/>
      <c r="H6" s="41"/>
      <c r="I6" s="21"/>
      <c r="J6" s="21"/>
    </row>
    <row r="7" spans="1:10" x14ac:dyDescent="0.25">
      <c r="A7" s="20" t="s">
        <v>25</v>
      </c>
      <c r="B7" s="21"/>
      <c r="C7" s="39"/>
      <c r="D7" s="21"/>
      <c r="E7" s="40"/>
      <c r="F7" s="21"/>
      <c r="G7" s="41"/>
      <c r="H7" s="41"/>
      <c r="I7" s="21"/>
      <c r="J7" s="21"/>
    </row>
    <row r="8" spans="1:10" x14ac:dyDescent="0.25">
      <c r="A8" s="20" t="s">
        <v>26</v>
      </c>
      <c r="B8" s="21"/>
      <c r="C8" s="39"/>
      <c r="D8" s="21"/>
      <c r="E8" s="40"/>
      <c r="F8" s="21"/>
      <c r="G8" s="41"/>
      <c r="H8" s="41"/>
      <c r="I8" s="21"/>
      <c r="J8" s="21"/>
    </row>
    <row r="9" spans="1:10" x14ac:dyDescent="0.25">
      <c r="A9" s="20" t="s">
        <v>27</v>
      </c>
      <c r="B9" s="21"/>
      <c r="C9" s="39"/>
      <c r="D9" s="21"/>
      <c r="E9" s="40"/>
      <c r="F9" s="21"/>
      <c r="G9" s="41"/>
      <c r="H9" s="41"/>
      <c r="I9" s="21"/>
      <c r="J9" s="21"/>
    </row>
    <row r="10" spans="1:10" x14ac:dyDescent="0.25">
      <c r="A10" s="20" t="s">
        <v>28</v>
      </c>
      <c r="B10" s="21"/>
      <c r="C10" s="39"/>
      <c r="D10" s="21"/>
      <c r="E10" s="40"/>
      <c r="F10" s="21"/>
      <c r="G10" s="41"/>
      <c r="H10" s="41"/>
      <c r="I10" s="21"/>
      <c r="J10" s="21"/>
    </row>
    <row r="11" spans="1:10" x14ac:dyDescent="0.25">
      <c r="A11" s="20" t="s">
        <v>29</v>
      </c>
      <c r="B11" s="21"/>
      <c r="C11" s="39"/>
      <c r="D11" s="21"/>
      <c r="E11" s="40"/>
      <c r="F11" s="21"/>
      <c r="G11" s="41"/>
      <c r="H11" s="41"/>
      <c r="I11" s="21"/>
      <c r="J11" s="21"/>
    </row>
    <row r="12" spans="1:10" x14ac:dyDescent="0.25">
      <c r="A12" s="20" t="s">
        <v>30</v>
      </c>
      <c r="B12" s="21"/>
      <c r="C12" s="39"/>
      <c r="D12" s="21"/>
      <c r="E12" s="40"/>
      <c r="F12" s="21"/>
      <c r="G12" s="41"/>
      <c r="H12" s="41"/>
      <c r="I12" s="21"/>
      <c r="J12" s="21"/>
    </row>
    <row r="13" spans="1:10" x14ac:dyDescent="0.25">
      <c r="A13" s="20" t="s">
        <v>31</v>
      </c>
      <c r="B13" s="21"/>
      <c r="C13" s="39"/>
      <c r="D13" s="21"/>
      <c r="E13" s="40"/>
      <c r="F13" s="21"/>
      <c r="G13" s="41"/>
      <c r="H13" s="41"/>
      <c r="I13" s="21"/>
      <c r="J13" s="21"/>
    </row>
    <row r="14" spans="1:10" x14ac:dyDescent="0.25">
      <c r="A14" s="20" t="s">
        <v>32</v>
      </c>
      <c r="B14" s="21"/>
      <c r="C14" s="39"/>
      <c r="D14" s="21"/>
      <c r="E14" s="40"/>
      <c r="F14" s="21"/>
      <c r="G14" s="41"/>
      <c r="H14" s="41"/>
      <c r="I14" s="21"/>
      <c r="J14" s="21"/>
    </row>
    <row r="15" spans="1:10" x14ac:dyDescent="0.25">
      <c r="A15" s="20" t="s">
        <v>33</v>
      </c>
      <c r="B15" s="21"/>
      <c r="C15" s="39"/>
      <c r="D15" s="21"/>
      <c r="E15" s="40"/>
      <c r="F15" s="21"/>
      <c r="G15" s="41"/>
      <c r="H15" s="41"/>
      <c r="I15" s="21"/>
      <c r="J15" s="21"/>
    </row>
    <row r="16" spans="1:10" x14ac:dyDescent="0.25">
      <c r="A16" s="20" t="s">
        <v>34</v>
      </c>
      <c r="B16" s="21"/>
      <c r="C16" s="39"/>
      <c r="D16" s="21"/>
      <c r="E16" s="40"/>
      <c r="F16" s="21"/>
      <c r="G16" s="41"/>
      <c r="H16" s="41"/>
      <c r="I16" s="21"/>
      <c r="J16" s="21"/>
    </row>
    <row r="17" spans="1:10" x14ac:dyDescent="0.25">
      <c r="A17" s="20" t="s">
        <v>35</v>
      </c>
      <c r="B17" s="21"/>
      <c r="C17" s="39"/>
      <c r="D17" s="21"/>
      <c r="E17" s="40"/>
      <c r="F17" s="21"/>
      <c r="G17" s="41"/>
      <c r="H17" s="41"/>
      <c r="I17" s="21"/>
      <c r="J17" s="21"/>
    </row>
    <row r="18" spans="1:10" x14ac:dyDescent="0.25">
      <c r="A18" s="20" t="s">
        <v>36</v>
      </c>
      <c r="B18" s="21"/>
      <c r="C18" s="39"/>
      <c r="D18" s="21"/>
      <c r="E18" s="40"/>
      <c r="F18" s="21"/>
      <c r="G18" s="41"/>
      <c r="H18" s="41"/>
      <c r="I18" s="21"/>
      <c r="J18" s="21"/>
    </row>
    <row r="19" spans="1:10" x14ac:dyDescent="0.25">
      <c r="A19" s="20" t="s">
        <v>37</v>
      </c>
      <c r="B19" s="21"/>
      <c r="C19" s="39"/>
      <c r="D19" s="21"/>
      <c r="E19" s="40"/>
      <c r="F19" s="21"/>
      <c r="G19" s="41"/>
      <c r="H19" s="41"/>
      <c r="I19" s="21"/>
      <c r="J19" s="21"/>
    </row>
    <row r="20" spans="1:10" x14ac:dyDescent="0.25">
      <c r="A20" s="20" t="s">
        <v>38</v>
      </c>
      <c r="B20" s="21"/>
      <c r="C20" s="39"/>
      <c r="D20" s="21"/>
      <c r="E20" s="40"/>
      <c r="F20" s="21"/>
      <c r="G20" s="41"/>
      <c r="H20" s="41"/>
      <c r="I20" s="21"/>
      <c r="J20" s="21"/>
    </row>
    <row r="21" spans="1:10" x14ac:dyDescent="0.25">
      <c r="A21" s="20" t="s">
        <v>39</v>
      </c>
      <c r="B21" s="21"/>
      <c r="C21" s="39"/>
      <c r="D21" s="21"/>
      <c r="E21" s="40"/>
      <c r="F21" s="21"/>
      <c r="G21" s="41"/>
      <c r="H21" s="41"/>
      <c r="I21" s="21"/>
      <c r="J21" s="21"/>
    </row>
    <row r="22" spans="1:10" x14ac:dyDescent="0.25">
      <c r="A22" s="20" t="s">
        <v>40</v>
      </c>
      <c r="B22" s="21"/>
      <c r="C22" s="39"/>
      <c r="D22" s="21"/>
      <c r="E22" s="40"/>
      <c r="F22" s="21"/>
      <c r="G22" s="41"/>
      <c r="H22" s="41"/>
      <c r="I22" s="21"/>
      <c r="J22" s="21"/>
    </row>
    <row r="23" spans="1:10" x14ac:dyDescent="0.25">
      <c r="A23" s="20" t="s">
        <v>41</v>
      </c>
      <c r="B23" s="21"/>
      <c r="C23" s="39"/>
      <c r="D23" s="21"/>
      <c r="E23" s="40"/>
      <c r="F23" s="21"/>
      <c r="G23" s="41"/>
      <c r="H23" s="41"/>
      <c r="I23" s="21"/>
      <c r="J23" s="21"/>
    </row>
    <row r="24" spans="1:10" x14ac:dyDescent="0.25">
      <c r="A24" s="20" t="s">
        <v>42</v>
      </c>
      <c r="B24" s="21"/>
      <c r="C24" s="39"/>
      <c r="D24" s="21"/>
      <c r="E24" s="40"/>
      <c r="F24" s="21"/>
      <c r="G24" s="41"/>
      <c r="H24" s="41"/>
      <c r="I24" s="21"/>
      <c r="J24" s="21"/>
    </row>
    <row r="25" spans="1:10" x14ac:dyDescent="0.25">
      <c r="A25" s="20" t="s">
        <v>43</v>
      </c>
      <c r="B25" s="21"/>
      <c r="C25" s="39"/>
      <c r="D25" s="21"/>
      <c r="E25" s="40"/>
      <c r="F25" s="21"/>
      <c r="G25" s="41"/>
      <c r="H25" s="41"/>
      <c r="I25" s="21"/>
      <c r="J25" s="21"/>
    </row>
    <row r="26" spans="1:10" x14ac:dyDescent="0.25">
      <c r="A26" s="20" t="s">
        <v>44</v>
      </c>
      <c r="B26" s="21"/>
      <c r="C26" s="39"/>
      <c r="D26" s="21"/>
      <c r="E26" s="40"/>
      <c r="F26" s="21"/>
      <c r="G26" s="41"/>
      <c r="H26" s="41"/>
      <c r="I26" s="21"/>
      <c r="J26" s="21"/>
    </row>
    <row r="27" spans="1:10" x14ac:dyDescent="0.25">
      <c r="A27" s="20" t="s">
        <v>45</v>
      </c>
      <c r="B27" s="21"/>
      <c r="C27" s="39"/>
      <c r="D27" s="21"/>
      <c r="E27" s="40"/>
      <c r="F27" s="21"/>
      <c r="G27" s="41"/>
      <c r="H27" s="41"/>
      <c r="I27" s="21"/>
      <c r="J27" s="21"/>
    </row>
    <row r="28" spans="1:10" x14ac:dyDescent="0.25">
      <c r="A28" s="20" t="s">
        <v>46</v>
      </c>
      <c r="B28" s="21"/>
      <c r="C28" s="39"/>
      <c r="D28" s="21"/>
      <c r="E28" s="40"/>
      <c r="F28" s="21"/>
      <c r="G28" s="41"/>
      <c r="H28" s="41"/>
      <c r="I28" s="21"/>
      <c r="J28" s="21"/>
    </row>
    <row r="29" spans="1:10" x14ac:dyDescent="0.25">
      <c r="A29" s="20" t="s">
        <v>47</v>
      </c>
      <c r="B29" s="21"/>
      <c r="C29" s="39"/>
      <c r="D29" s="21"/>
      <c r="E29" s="40"/>
      <c r="F29" s="21"/>
      <c r="G29" s="41"/>
      <c r="H29" s="41"/>
      <c r="I29" s="21"/>
      <c r="J29" s="21"/>
    </row>
    <row r="30" spans="1:10" x14ac:dyDescent="0.25">
      <c r="A30" s="20" t="s">
        <v>48</v>
      </c>
      <c r="B30" s="21"/>
      <c r="C30" s="39"/>
      <c r="D30" s="21"/>
      <c r="E30" s="40"/>
      <c r="F30" s="21"/>
      <c r="G30" s="41"/>
      <c r="H30" s="41"/>
      <c r="I30" s="21"/>
      <c r="J30" s="21"/>
    </row>
    <row r="31" spans="1:10" x14ac:dyDescent="0.25">
      <c r="A31" s="20" t="s">
        <v>49</v>
      </c>
      <c r="B31" s="21"/>
      <c r="C31" s="39"/>
      <c r="D31" s="21"/>
      <c r="E31" s="40"/>
      <c r="F31" s="21"/>
      <c r="G31" s="41"/>
      <c r="H31" s="41"/>
      <c r="I31" s="21"/>
      <c r="J31" s="21"/>
    </row>
    <row r="32" spans="1:10" x14ac:dyDescent="0.25">
      <c r="A32" s="20" t="s">
        <v>50</v>
      </c>
      <c r="B32" s="21"/>
      <c r="C32" s="39"/>
      <c r="D32" s="21"/>
      <c r="E32" s="40"/>
      <c r="F32" s="21"/>
      <c r="G32" s="41"/>
      <c r="H32" s="41"/>
      <c r="I32" s="21"/>
      <c r="J32" s="21"/>
    </row>
    <row r="33" spans="1:10" x14ac:dyDescent="0.25">
      <c r="A33" s="20" t="s">
        <v>51</v>
      </c>
      <c r="B33" s="21"/>
      <c r="C33" s="39"/>
      <c r="D33" s="21"/>
      <c r="E33" s="40"/>
      <c r="F33" s="21"/>
      <c r="G33" s="41"/>
      <c r="H33" s="41"/>
      <c r="I33" s="21"/>
      <c r="J33" s="21"/>
    </row>
    <row r="34" spans="1:10" x14ac:dyDescent="0.25">
      <c r="A34" s="20" t="s">
        <v>52</v>
      </c>
      <c r="B34" s="21"/>
      <c r="C34" s="39"/>
      <c r="D34" s="21"/>
      <c r="E34" s="40"/>
      <c r="F34" s="21"/>
      <c r="G34" s="41"/>
      <c r="H34" s="41"/>
      <c r="I34" s="21"/>
      <c r="J34" s="21"/>
    </row>
    <row r="35" spans="1:10" x14ac:dyDescent="0.25">
      <c r="A35" s="20" t="s">
        <v>53</v>
      </c>
      <c r="B35" s="21"/>
      <c r="C35" s="39"/>
      <c r="D35" s="21"/>
      <c r="E35" s="40"/>
      <c r="F35" s="21"/>
      <c r="G35" s="41"/>
      <c r="H35" s="41"/>
      <c r="I35" s="21"/>
      <c r="J35" s="21"/>
    </row>
    <row r="36" spans="1:10" x14ac:dyDescent="0.25">
      <c r="A36" s="20" t="s">
        <v>54</v>
      </c>
      <c r="B36" s="21"/>
      <c r="C36" s="39"/>
      <c r="D36" s="21"/>
      <c r="E36" s="40"/>
      <c r="F36" s="21"/>
      <c r="G36" s="41"/>
      <c r="H36" s="41"/>
      <c r="I36" s="21"/>
      <c r="J36" s="21"/>
    </row>
    <row r="37" spans="1:10" x14ac:dyDescent="0.25">
      <c r="A37" s="20" t="s">
        <v>55</v>
      </c>
      <c r="B37" s="21"/>
      <c r="C37" s="39"/>
      <c r="D37" s="21"/>
      <c r="E37" s="40"/>
      <c r="F37" s="21"/>
      <c r="G37" s="41"/>
      <c r="H37" s="41"/>
      <c r="I37" s="21"/>
      <c r="J37" s="21"/>
    </row>
    <row r="38" spans="1:10" x14ac:dyDescent="0.25">
      <c r="A38" s="20" t="s">
        <v>56</v>
      </c>
      <c r="B38" s="21"/>
      <c r="C38" s="39"/>
      <c r="D38" s="21"/>
      <c r="E38" s="40"/>
      <c r="F38" s="21"/>
      <c r="G38" s="41"/>
      <c r="H38" s="41"/>
      <c r="I38" s="21"/>
      <c r="J38" s="21"/>
    </row>
    <row r="39" spans="1:10" x14ac:dyDescent="0.25">
      <c r="A39" s="20" t="s">
        <v>57</v>
      </c>
      <c r="B39" s="21"/>
      <c r="C39" s="39"/>
      <c r="D39" s="21"/>
      <c r="E39" s="40"/>
      <c r="F39" s="21"/>
      <c r="G39" s="41"/>
      <c r="H39" s="41"/>
      <c r="I39" s="21"/>
      <c r="J39" s="21"/>
    </row>
    <row r="40" spans="1:10" x14ac:dyDescent="0.25">
      <c r="A40" s="20" t="s">
        <v>58</v>
      </c>
      <c r="B40" s="21"/>
      <c r="C40" s="39"/>
      <c r="D40" s="21"/>
      <c r="E40" s="40"/>
      <c r="F40" s="21"/>
      <c r="G40" s="41"/>
      <c r="H40" s="41"/>
      <c r="I40" s="21"/>
      <c r="J40" s="21"/>
    </row>
    <row r="41" spans="1:10" x14ac:dyDescent="0.25">
      <c r="A41" s="20" t="s">
        <v>59</v>
      </c>
      <c r="B41" s="21"/>
      <c r="C41" s="39"/>
      <c r="D41" s="21"/>
      <c r="E41" s="40"/>
      <c r="F41" s="21"/>
      <c r="G41" s="41"/>
      <c r="H41" s="41"/>
      <c r="I41" s="21"/>
      <c r="J41" s="21"/>
    </row>
    <row r="42" spans="1:10" x14ac:dyDescent="0.25">
      <c r="A42" s="20" t="s">
        <v>60</v>
      </c>
      <c r="B42" s="21"/>
      <c r="C42" s="39"/>
      <c r="D42" s="21"/>
      <c r="E42" s="40"/>
      <c r="F42" s="21"/>
      <c r="G42" s="41"/>
      <c r="H42" s="41"/>
      <c r="I42" s="21"/>
      <c r="J42" s="21"/>
    </row>
    <row r="43" spans="1:10" x14ac:dyDescent="0.25">
      <c r="A43" s="20" t="s">
        <v>61</v>
      </c>
      <c r="B43" s="21"/>
      <c r="C43" s="39"/>
      <c r="D43" s="21"/>
      <c r="E43" s="40"/>
      <c r="F43" s="21"/>
      <c r="G43" s="41"/>
      <c r="H43" s="41"/>
      <c r="I43" s="21"/>
      <c r="J43" s="21"/>
    </row>
    <row r="44" spans="1:10" x14ac:dyDescent="0.25">
      <c r="A44" s="20" t="s">
        <v>62</v>
      </c>
      <c r="B44" s="21"/>
      <c r="C44" s="39"/>
      <c r="D44" s="21"/>
      <c r="E44" s="40"/>
      <c r="F44" s="21"/>
      <c r="G44" s="41"/>
      <c r="H44" s="41"/>
      <c r="I44" s="21"/>
      <c r="J44" s="21"/>
    </row>
    <row r="45" spans="1:10" x14ac:dyDescent="0.25">
      <c r="A45" s="20" t="s">
        <v>63</v>
      </c>
      <c r="B45" s="21"/>
      <c r="C45" s="39"/>
      <c r="D45" s="21"/>
      <c r="E45" s="40"/>
      <c r="F45" s="21"/>
      <c r="G45" s="41"/>
      <c r="H45" s="41"/>
      <c r="I45" s="21"/>
      <c r="J45" s="21"/>
    </row>
    <row r="46" spans="1:10" x14ac:dyDescent="0.25">
      <c r="A46" s="20" t="s">
        <v>64</v>
      </c>
      <c r="B46" s="21"/>
      <c r="C46" s="39"/>
      <c r="D46" s="21"/>
      <c r="E46" s="40"/>
      <c r="F46" s="21"/>
      <c r="G46" s="41"/>
      <c r="H46" s="41"/>
      <c r="I46" s="21"/>
      <c r="J46" s="21"/>
    </row>
    <row r="47" spans="1:10" x14ac:dyDescent="0.25">
      <c r="A47" s="20" t="s">
        <v>65</v>
      </c>
      <c r="B47" s="21"/>
      <c r="C47" s="39"/>
      <c r="D47" s="21"/>
      <c r="E47" s="40"/>
      <c r="F47" s="21"/>
      <c r="G47" s="41"/>
      <c r="H47" s="41"/>
      <c r="I47" s="21"/>
      <c r="J47" s="21"/>
    </row>
    <row r="48" spans="1:10" x14ac:dyDescent="0.25">
      <c r="A48" s="20" t="s">
        <v>66</v>
      </c>
      <c r="B48" s="21"/>
      <c r="C48" s="39"/>
      <c r="D48" s="21"/>
      <c r="E48" s="40"/>
      <c r="F48" s="21"/>
      <c r="G48" s="41"/>
      <c r="H48" s="41"/>
      <c r="I48" s="21"/>
      <c r="J48" s="21"/>
    </row>
    <row r="49" spans="1:10" x14ac:dyDescent="0.25">
      <c r="A49" s="20" t="s">
        <v>67</v>
      </c>
      <c r="B49" s="21"/>
      <c r="C49" s="39"/>
      <c r="D49" s="21"/>
      <c r="E49" s="40"/>
      <c r="F49" s="21"/>
      <c r="G49" s="41"/>
      <c r="H49" s="41"/>
      <c r="I49" s="21"/>
      <c r="J49" s="21"/>
    </row>
    <row r="50" spans="1:10" x14ac:dyDescent="0.25">
      <c r="A50" s="20" t="s">
        <v>68</v>
      </c>
      <c r="B50" s="21"/>
      <c r="C50" s="39"/>
      <c r="D50" s="21"/>
      <c r="E50" s="40"/>
      <c r="F50" s="21"/>
      <c r="G50" s="41"/>
      <c r="H50" s="41"/>
      <c r="I50" s="21"/>
      <c r="J50" s="21"/>
    </row>
    <row r="51" spans="1:10" x14ac:dyDescent="0.25">
      <c r="A51" s="20" t="s">
        <v>69</v>
      </c>
      <c r="B51" s="21"/>
      <c r="C51" s="39"/>
      <c r="D51" s="21"/>
      <c r="E51" s="40"/>
      <c r="F51" s="21"/>
      <c r="G51" s="41"/>
      <c r="H51" s="41"/>
      <c r="I51" s="21"/>
      <c r="J51" s="21"/>
    </row>
    <row r="52" spans="1:10" x14ac:dyDescent="0.25">
      <c r="A52" s="20" t="s">
        <v>70</v>
      </c>
      <c r="B52" s="21"/>
      <c r="C52" s="39"/>
      <c r="D52" s="21"/>
      <c r="E52" s="40"/>
      <c r="F52" s="21"/>
      <c r="G52" s="41"/>
      <c r="H52" s="41"/>
      <c r="I52" s="21"/>
      <c r="J52" s="21"/>
    </row>
    <row r="53" spans="1:10" x14ac:dyDescent="0.25">
      <c r="A53" s="20" t="s">
        <v>71</v>
      </c>
      <c r="B53" s="21"/>
      <c r="C53" s="39"/>
      <c r="D53" s="21"/>
      <c r="E53" s="40"/>
      <c r="F53" s="21"/>
      <c r="G53" s="41"/>
      <c r="H53" s="41"/>
      <c r="I53" s="21"/>
      <c r="J53" s="21"/>
    </row>
    <row r="54" spans="1:10" x14ac:dyDescent="0.25">
      <c r="A54" s="20" t="s">
        <v>72</v>
      </c>
      <c r="B54" s="21"/>
      <c r="C54" s="39"/>
      <c r="D54" s="21"/>
      <c r="E54" s="40"/>
      <c r="F54" s="21"/>
      <c r="G54" s="41"/>
      <c r="H54" s="41"/>
      <c r="I54" s="21"/>
      <c r="J54" s="21"/>
    </row>
    <row r="55" spans="1:10" x14ac:dyDescent="0.25">
      <c r="A55" s="20" t="s">
        <v>73</v>
      </c>
      <c r="B55" s="21"/>
      <c r="C55" s="39"/>
      <c r="D55" s="21"/>
      <c r="E55" s="40"/>
      <c r="F55" s="21"/>
      <c r="G55" s="41"/>
      <c r="H55" s="41"/>
      <c r="I55" s="21"/>
      <c r="J55" s="21"/>
    </row>
    <row r="56" spans="1:10" x14ac:dyDescent="0.25">
      <c r="A56" s="20" t="s">
        <v>74</v>
      </c>
      <c r="B56" s="21"/>
      <c r="C56" s="39"/>
      <c r="D56" s="21"/>
      <c r="E56" s="40"/>
      <c r="F56" s="21"/>
      <c r="G56" s="41"/>
      <c r="H56" s="41"/>
      <c r="I56" s="21"/>
      <c r="J56" s="21"/>
    </row>
    <row r="57" spans="1:10" x14ac:dyDescent="0.25">
      <c r="A57" s="20" t="s">
        <v>75</v>
      </c>
      <c r="B57" s="21"/>
      <c r="C57" s="39"/>
      <c r="D57" s="21"/>
      <c r="E57" s="40"/>
      <c r="F57" s="21"/>
      <c r="G57" s="41"/>
      <c r="H57" s="41"/>
      <c r="I57" s="21"/>
      <c r="J57" s="21"/>
    </row>
  </sheetData>
  <phoneticPr fontId="7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EEB178-33EE-433F-8310-2AD5C013E599}">
  <sheetPr codeName="Feuil3"/>
  <dimension ref="A1:J15"/>
  <sheetViews>
    <sheetView tabSelected="1" zoomScale="70" zoomScaleNormal="70" workbookViewId="0">
      <selection activeCell="A19" sqref="A19"/>
    </sheetView>
  </sheetViews>
  <sheetFormatPr baseColWidth="10" defaultRowHeight="15" x14ac:dyDescent="0.25"/>
  <cols>
    <col min="1" max="1" width="20.5703125" customWidth="1"/>
    <col min="2" max="2" width="56.28515625" customWidth="1"/>
    <col min="3" max="3" width="22.7109375" customWidth="1"/>
    <col min="4" max="4" width="26.28515625" customWidth="1"/>
    <col min="5" max="5" width="28.42578125" style="7" customWidth="1"/>
    <col min="6" max="6" width="11.85546875" style="8" customWidth="1"/>
  </cols>
  <sheetData>
    <row r="1" spans="1:6" ht="21" x14ac:dyDescent="0.25">
      <c r="A1" s="1"/>
      <c r="E1" s="4"/>
      <c r="F1" s="5"/>
    </row>
    <row r="2" spans="1:6" ht="18.75" x14ac:dyDescent="0.3">
      <c r="A2" s="2"/>
      <c r="C2" s="6" t="s">
        <v>84</v>
      </c>
      <c r="E2" s="4"/>
      <c r="F2" s="5"/>
    </row>
    <row r="3" spans="1:6" ht="18.75" x14ac:dyDescent="0.25">
      <c r="A3" s="2"/>
      <c r="C3" s="17" t="s">
        <v>1</v>
      </c>
      <c r="D3" s="14" t="s">
        <v>13</v>
      </c>
      <c r="E3" s="4"/>
      <c r="F3" s="5"/>
    </row>
    <row r="4" spans="1:6" ht="18.75" x14ac:dyDescent="0.25">
      <c r="A4" s="2"/>
      <c r="C4" s="17" t="s">
        <v>96</v>
      </c>
      <c r="D4" s="14">
        <v>300</v>
      </c>
      <c r="E4" s="4"/>
      <c r="F4" s="5"/>
    </row>
    <row r="5" spans="1:6" ht="18.75" x14ac:dyDescent="0.3">
      <c r="A5" s="6" t="s">
        <v>12</v>
      </c>
      <c r="C5" s="17" t="s">
        <v>97</v>
      </c>
      <c r="D5" s="14">
        <v>150</v>
      </c>
      <c r="E5" s="4"/>
      <c r="F5" s="5"/>
    </row>
    <row r="6" spans="1:6" x14ac:dyDescent="0.25">
      <c r="E6" s="4"/>
      <c r="F6" s="5"/>
    </row>
    <row r="7" spans="1:6" ht="15.75" x14ac:dyDescent="0.25">
      <c r="A7" s="16" t="s">
        <v>9</v>
      </c>
      <c r="B7" s="17" t="s">
        <v>10</v>
      </c>
      <c r="C7" s="17" t="s">
        <v>17</v>
      </c>
      <c r="D7" s="17" t="s">
        <v>15</v>
      </c>
      <c r="E7" s="18" t="s">
        <v>14</v>
      </c>
      <c r="F7" s="19" t="s">
        <v>11</v>
      </c>
    </row>
    <row r="8" spans="1:6" x14ac:dyDescent="0.25">
      <c r="A8" s="20" t="s">
        <v>86</v>
      </c>
      <c r="B8" s="21" t="s">
        <v>77</v>
      </c>
      <c r="C8" s="21">
        <v>5</v>
      </c>
      <c r="D8" s="22">
        <v>11.5</v>
      </c>
      <c r="E8" s="23">
        <f>Base_produit[[#This Row],[Prix de vente au Kg € TTC]]*Base_produit[[#This Row],[Poids du colis (en Kg)]]</f>
        <v>57.5</v>
      </c>
      <c r="F8" s="24">
        <v>5.5E-2</v>
      </c>
    </row>
    <row r="9" spans="1:6" x14ac:dyDescent="0.25">
      <c r="A9" s="20" t="s">
        <v>88</v>
      </c>
      <c r="B9" s="21" t="s">
        <v>78</v>
      </c>
      <c r="C9" s="21">
        <v>10</v>
      </c>
      <c r="D9" s="22">
        <v>11.5</v>
      </c>
      <c r="E9" s="23">
        <f>Base_produit[[#This Row],[Prix de vente au Kg € TTC]]*Base_produit[[#This Row],[Poids du colis (en Kg)]]</f>
        <v>115</v>
      </c>
      <c r="F9" s="24">
        <v>5.5E-2</v>
      </c>
    </row>
    <row r="10" spans="1:6" x14ac:dyDescent="0.25">
      <c r="A10" s="20" t="s">
        <v>89</v>
      </c>
      <c r="B10" s="21" t="s">
        <v>79</v>
      </c>
      <c r="C10" s="21">
        <v>10</v>
      </c>
      <c r="D10" s="22">
        <v>12</v>
      </c>
      <c r="E10" s="23">
        <f>Base_produit[[#This Row],[Prix de vente au Kg € TTC]]*Base_produit[[#This Row],[Poids du colis (en Kg)]]</f>
        <v>120</v>
      </c>
      <c r="F10" s="24">
        <v>5.5E-2</v>
      </c>
    </row>
    <row r="11" spans="1:6" x14ac:dyDescent="0.25">
      <c r="A11" s="20" t="s">
        <v>90</v>
      </c>
      <c r="B11" s="21" t="s">
        <v>80</v>
      </c>
      <c r="C11" s="21">
        <v>5</v>
      </c>
      <c r="D11" s="22">
        <v>12.5</v>
      </c>
      <c r="E11" s="23">
        <f>Base_produit[[#This Row],[Prix de vente au Kg € TTC]]*Base_produit[[#This Row],[Poids du colis (en Kg)]]</f>
        <v>62.5</v>
      </c>
      <c r="F11" s="24">
        <v>5.5E-2</v>
      </c>
    </row>
    <row r="12" spans="1:6" ht="14.25" customHeight="1" x14ac:dyDescent="0.25">
      <c r="A12" s="20" t="s">
        <v>91</v>
      </c>
      <c r="B12" s="21" t="s">
        <v>81</v>
      </c>
      <c r="C12" s="21">
        <v>10</v>
      </c>
      <c r="D12" s="22">
        <v>12.5</v>
      </c>
      <c r="E12" s="23">
        <f>Base_produit[[#This Row],[Prix de vente au Kg € TTC]]*Base_produit[[#This Row],[Poids du colis (en Kg)]]</f>
        <v>125</v>
      </c>
      <c r="F12" s="24">
        <v>5.5E-2</v>
      </c>
    </row>
    <row r="13" spans="1:6" x14ac:dyDescent="0.25">
      <c r="A13" s="20" t="s">
        <v>87</v>
      </c>
      <c r="B13" s="21" t="s">
        <v>82</v>
      </c>
      <c r="C13" s="21">
        <v>10</v>
      </c>
      <c r="D13" s="22">
        <v>6.5</v>
      </c>
      <c r="E13" s="23">
        <f>Base_produit[[#This Row],[Prix de vente au Kg € TTC]]*Base_produit[[#This Row],[Poids du colis (en Kg)]]</f>
        <v>65</v>
      </c>
      <c r="F13" s="24">
        <v>5.5E-2</v>
      </c>
    </row>
    <row r="14" spans="1:6" x14ac:dyDescent="0.25">
      <c r="A14" s="20" t="s">
        <v>92</v>
      </c>
      <c r="B14" s="21" t="s">
        <v>83</v>
      </c>
      <c r="C14" s="21">
        <v>10</v>
      </c>
      <c r="D14" s="22">
        <v>6.5</v>
      </c>
      <c r="E14" s="23">
        <f>Base_produit[[#This Row],[Prix de vente au Kg € TTC]]*Base_produit[[#This Row],[Poids du colis (en Kg)]]</f>
        <v>65</v>
      </c>
      <c r="F14" s="24">
        <v>5.5E-2</v>
      </c>
    </row>
    <row r="15" spans="1:6" x14ac:dyDescent="0.25">
      <c r="A15" s="46"/>
      <c r="B15" s="47"/>
      <c r="C15" s="47">
        <v>10</v>
      </c>
      <c r="D15" s="48">
        <v>6</v>
      </c>
      <c r="E15" s="49">
        <f>Base_produit[[#This Row],[Prix de vente au Kg € TTC]]*Base_produit[[#This Row],[Poids du colis (en Kg)]]</f>
        <v>60</v>
      </c>
      <c r="F15" s="50"/>
    </row>
  </sheetData>
  <phoneticPr fontId="7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6BD09D-F0C8-405F-B5DD-8538C9769967}">
  <sheetPr codeName="Feuil4"/>
  <dimension ref="A1:J3"/>
  <sheetViews>
    <sheetView zoomScale="70" zoomScaleNormal="70" workbookViewId="0">
      <selection activeCell="I2" sqref="I2"/>
    </sheetView>
  </sheetViews>
  <sheetFormatPr baseColWidth="10" defaultRowHeight="15" x14ac:dyDescent="0.25"/>
  <cols>
    <col min="1" max="1" width="16.28515625" customWidth="1"/>
    <col min="2" max="2" width="16.5703125" customWidth="1"/>
    <col min="3" max="3" width="21" customWidth="1"/>
    <col min="4" max="4" width="24.28515625" style="9" customWidth="1"/>
    <col min="5" max="5" width="17.85546875" customWidth="1"/>
    <col min="6" max="6" width="22.140625" customWidth="1"/>
    <col min="7" max="7" width="21.140625" customWidth="1"/>
    <col min="8" max="8" width="22.140625" customWidth="1"/>
    <col min="9" max="9" width="19.7109375" customWidth="1"/>
    <col min="10" max="10" width="20.7109375" customWidth="1"/>
    <col min="11" max="76" width="11.42578125" customWidth="1"/>
    <col min="77" max="77" width="15.7109375" customWidth="1"/>
  </cols>
  <sheetData>
    <row r="1" spans="1:10" s="10" customFormat="1" ht="58.5" customHeight="1" thickBot="1" x14ac:dyDescent="0.3">
      <c r="A1" s="36" t="s">
        <v>99</v>
      </c>
      <c r="B1" s="35" t="s">
        <v>100</v>
      </c>
      <c r="C1" s="35" t="s">
        <v>98</v>
      </c>
      <c r="D1" s="35" t="str">
        <f>"Nb colis "&amp;'Base produit'!A8&amp;" :"</f>
        <v>Nb colis Tournevis Produit 1 :</v>
      </c>
      <c r="E1" s="35" t="str">
        <f>"Nb colis "&amp;'Base produit'!$A9&amp;" :"</f>
        <v>Nb colis Tournevis Produit 2 :</v>
      </c>
      <c r="F1" s="35" t="str">
        <f>"Nb colis "&amp;'Base produit'!$A10&amp;" :"</f>
        <v>Nb colis Tournevis Produit 3 :</v>
      </c>
      <c r="G1" s="35" t="str">
        <f>"Nb colis "&amp;'Base produit'!$A11&amp;" :"</f>
        <v>Nb colis Tournevis Produit 4 :</v>
      </c>
      <c r="H1" s="35" t="str">
        <f>"Nb colis "&amp;'Base produit'!$A12&amp;" :"</f>
        <v>Nb colis Clous Produit 5 :</v>
      </c>
      <c r="I1" s="35" t="str">
        <f>"Nb colis "&amp;'Base produit'!$A13&amp;" :"</f>
        <v>Nb colis Clous Produit 6 :</v>
      </c>
      <c r="J1" s="35" t="str">
        <f>"Nb colis "&amp;'Base produit'!$A14&amp;" :"</f>
        <v>Nb colis Clous Produit 7 :</v>
      </c>
    </row>
    <row r="2" spans="1:10" ht="16.5" thickTop="1" x14ac:dyDescent="0.25">
      <c r="A2" s="26" t="s">
        <v>21</v>
      </c>
      <c r="B2" s="27" t="str">
        <f>IF(ISBLANK(A2)," ",VLOOKUP(A2,'Base clients'!$A3:$C57,3,0))</f>
        <v>DUPONT Jean</v>
      </c>
      <c r="C2" s="28" t="str">
        <f>"BV_MARS20_0"&amp;ROW($C2)</f>
        <v>BV_MARS20_02</v>
      </c>
      <c r="D2" s="29">
        <v>1</v>
      </c>
      <c r="E2" s="30"/>
      <c r="F2" s="30"/>
      <c r="G2" s="30"/>
      <c r="H2" s="30">
        <v>1</v>
      </c>
      <c r="I2" s="30">
        <v>1</v>
      </c>
      <c r="J2" s="30">
        <v>1</v>
      </c>
    </row>
    <row r="3" spans="1:10" ht="15.75" x14ac:dyDescent="0.25">
      <c r="A3" s="31" t="s">
        <v>22</v>
      </c>
      <c r="B3" s="32" t="str">
        <f>IF(ISBLANK(A3)," ",VLOOKUP(A3,'Base clients'!$A4:$C58,3,0))</f>
        <v>JACQUES Caroline</v>
      </c>
      <c r="C3" s="33" t="str">
        <f t="shared" ref="C3" si="0">"BV_MARS20_0"&amp;ROW($C3)</f>
        <v>BV_MARS20_03</v>
      </c>
      <c r="D3" s="34"/>
      <c r="E3" s="25">
        <v>1</v>
      </c>
      <c r="F3" s="25">
        <v>1</v>
      </c>
      <c r="G3" s="25">
        <v>1</v>
      </c>
      <c r="H3" s="25"/>
      <c r="I3" s="25"/>
      <c r="J3" s="25"/>
    </row>
  </sheetData>
  <phoneticPr fontId="7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9C7F864-DC98-416F-B4B5-03144A3D6D4B}">
          <x14:formula1>
            <xm:f>'Base clients'!$A$2:$A$57</xm:f>
          </x14:formula1>
          <xm:sqref>A2:A3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E2E3E-AFCB-45AF-975F-EC6BEE78DFF2}">
  <sheetPr codeName="Feuil5"/>
  <dimension ref="A1:G8"/>
  <sheetViews>
    <sheetView workbookViewId="0">
      <selection activeCell="F2" sqref="F2"/>
    </sheetView>
  </sheetViews>
  <sheetFormatPr baseColWidth="10" defaultRowHeight="15" x14ac:dyDescent="0.25"/>
  <cols>
    <col min="1" max="1" width="26.85546875" style="11" customWidth="1"/>
    <col min="2" max="3" width="18.85546875" style="11" customWidth="1"/>
    <col min="4" max="4" width="22" style="11" customWidth="1"/>
    <col min="5" max="5" width="16.7109375" style="11" customWidth="1"/>
    <col min="6" max="6" width="27.140625" customWidth="1"/>
    <col min="7" max="7" width="17.42578125" customWidth="1"/>
  </cols>
  <sheetData>
    <row r="1" spans="1:7" ht="30" x14ac:dyDescent="0.25">
      <c r="A1" s="12" t="s">
        <v>19</v>
      </c>
      <c r="B1" s="12" t="s">
        <v>101</v>
      </c>
      <c r="C1" s="12" t="s">
        <v>85</v>
      </c>
      <c r="D1" s="12" t="s">
        <v>16</v>
      </c>
      <c r="E1" s="12" t="s">
        <v>18</v>
      </c>
      <c r="F1" s="12" t="s">
        <v>20</v>
      </c>
      <c r="G1" s="12"/>
    </row>
    <row r="2" spans="1:7" ht="39.75" customHeight="1" x14ac:dyDescent="0.25">
      <c r="A2" s="12" t="str">
        <f>'Base produit'!$A8 &amp;" ("&amp; 'Base produit'!$D8 &amp;"kg )"</f>
        <v>Tournevis Produit 1 (11,5kg )</v>
      </c>
      <c r="B2" s="14" t="str">
        <f>LEFT(A2,(SEARCH(" ",A2,1))-1)</f>
        <v>Tournevis</v>
      </c>
      <c r="C2" s="12">
        <f>SUM(Vente!I$2:I$710)</f>
        <v>1</v>
      </c>
      <c r="D2" s="12">
        <f>'Base produit'!$C8*'Suivi des ventes'!C2</f>
        <v>5</v>
      </c>
      <c r="E2" s="13">
        <f>C2*'Base produit'!D8</f>
        <v>11.5</v>
      </c>
      <c r="F2" s="15">
        <f>VLOOKUP($B2,'Base produit'!C$4:D$5,2,FALSE)-(SUMIF($B$2:$B$51,B2,$D$2:$D$51))</f>
        <v>270</v>
      </c>
      <c r="G2" s="3"/>
    </row>
    <row r="3" spans="1:7" x14ac:dyDescent="0.25">
      <c r="A3" s="12" t="str">
        <f>'Base produit'!$A9 &amp;" ("&amp; 'Base produit'!$D9 &amp;"kg )"</f>
        <v>Tournevis Produit 2 (11,5kg )</v>
      </c>
      <c r="B3" s="14" t="str">
        <f t="shared" ref="B3:B7" si="0">LEFT(A3,(SEARCH(" ",A3,1))-1)</f>
        <v>Tournevis</v>
      </c>
      <c r="C3" s="12">
        <f>SUM(Vente!I$2:I$710)</f>
        <v>1</v>
      </c>
      <c r="D3" s="12">
        <f>'Base produit'!$C9*'Suivi des ventes'!C3</f>
        <v>10</v>
      </c>
      <c r="E3" s="13">
        <f>C3*'Base produit'!D9</f>
        <v>11.5</v>
      </c>
      <c r="F3" s="15">
        <f>VLOOKUP($B3,'Base produit'!C$4:D$5,2,FALSE)-(SUMIF($B$2:$B$51,B3,$D$2:$D$51))</f>
        <v>270</v>
      </c>
      <c r="G3" s="3"/>
    </row>
    <row r="4" spans="1:7" x14ac:dyDescent="0.25">
      <c r="A4" s="12" t="str">
        <f>'Base produit'!$A10 &amp;" ("&amp; 'Base produit'!$D10 &amp;"kg )"</f>
        <v>Tournevis Produit 3 (12kg )</v>
      </c>
      <c r="B4" s="14" t="str">
        <f t="shared" si="0"/>
        <v>Tournevis</v>
      </c>
      <c r="C4" s="12">
        <f>SUM(Vente!I$2:I$710)</f>
        <v>1</v>
      </c>
      <c r="D4" s="12">
        <f>'Base produit'!$C10*'Suivi des ventes'!C4</f>
        <v>10</v>
      </c>
      <c r="E4" s="13">
        <f>C4*'Base produit'!D10</f>
        <v>12</v>
      </c>
      <c r="F4" s="15">
        <f>VLOOKUP($B4,'Base produit'!C$4:D$5,2,FALSE)-(SUMIF($B$2:$B$51,B4,$D$2:$D$51))</f>
        <v>270</v>
      </c>
      <c r="G4" s="3"/>
    </row>
    <row r="5" spans="1:7" x14ac:dyDescent="0.25">
      <c r="A5" s="12" t="str">
        <f>'Base produit'!$A11 &amp;" ("&amp; 'Base produit'!$D11 &amp;"kg )"</f>
        <v>Tournevis Produit 4 (12,5kg )</v>
      </c>
      <c r="B5" s="14" t="str">
        <f t="shared" si="0"/>
        <v>Tournevis</v>
      </c>
      <c r="C5" s="12">
        <f>SUM(Vente!I$2:I$710)</f>
        <v>1</v>
      </c>
      <c r="D5" s="12">
        <f>'Base produit'!$C11*'Suivi des ventes'!C5</f>
        <v>5</v>
      </c>
      <c r="E5" s="13">
        <f>C5*'Base produit'!D11</f>
        <v>12.5</v>
      </c>
      <c r="F5" s="15">
        <f>VLOOKUP($B5,'Base produit'!C$4:D$5,2,FALSE)-(SUMIF($B$2:$B$51,B5,$D$2:$D$51))</f>
        <v>270</v>
      </c>
    </row>
    <row r="6" spans="1:7" x14ac:dyDescent="0.25">
      <c r="A6" s="12" t="str">
        <f>'Base produit'!$A12 &amp;" ("&amp; 'Base produit'!$D12 &amp;"kg )"</f>
        <v>Clous Produit 5 (12,5kg )</v>
      </c>
      <c r="B6" s="14" t="str">
        <f t="shared" si="0"/>
        <v>Clous</v>
      </c>
      <c r="C6" s="12">
        <f>SUM(Vente!I$2:I$710)</f>
        <v>1</v>
      </c>
      <c r="D6" s="12">
        <f>'Base produit'!$C12*'Suivi des ventes'!C6</f>
        <v>10</v>
      </c>
      <c r="E6" s="13">
        <f>C6*'Base produit'!D12</f>
        <v>12.5</v>
      </c>
      <c r="F6" s="15">
        <f>VLOOKUP($B6,'Base produit'!C$4:D$5,2,FALSE)-(SUMIF($B$2:$B$51,B6,$D$2:$D$51))</f>
        <v>120</v>
      </c>
    </row>
    <row r="7" spans="1:7" x14ac:dyDescent="0.25">
      <c r="A7" s="12" t="str">
        <f>'Base produit'!$A13 &amp;" ("&amp; 'Base produit'!$D13 &amp;"kg )"</f>
        <v>Clous Produit 6 (6,5kg )</v>
      </c>
      <c r="B7" s="14" t="str">
        <f t="shared" si="0"/>
        <v>Clous</v>
      </c>
      <c r="C7" s="12">
        <f>SUM(Vente!I$2:I$710)</f>
        <v>1</v>
      </c>
      <c r="D7" s="12">
        <f>'Base produit'!$C13*'Suivi des ventes'!C7</f>
        <v>10</v>
      </c>
      <c r="E7" s="13">
        <f>C7*'Base produit'!D13</f>
        <v>6.5</v>
      </c>
      <c r="F7" s="15">
        <f>VLOOKUP($B7,'Base produit'!C$4:D$5,2,FALSE)-(SUMIF($B$2:$B$51,B7,$D$2:$D$51))</f>
        <v>120</v>
      </c>
    </row>
    <row r="8" spans="1:7" x14ac:dyDescent="0.25">
      <c r="A8" s="12" t="str">
        <f>'Base produit'!$A14 &amp;" ("&amp; 'Base produit'!$D14 &amp;"kg )"</f>
        <v>Clous Produit 7 (6,5kg )</v>
      </c>
      <c r="B8" s="14" t="str">
        <f>LEFT(A8,(SEARCH(" ",A8,1))-1)</f>
        <v>Clous</v>
      </c>
      <c r="C8" s="37">
        <f>SUM(Vente!I$2:I$710)</f>
        <v>1</v>
      </c>
      <c r="D8" s="12">
        <f>'Base produit'!$C14*'Suivi des ventes'!C8</f>
        <v>10</v>
      </c>
      <c r="E8" s="13">
        <f>C8*'Base produit'!D14</f>
        <v>6.5</v>
      </c>
      <c r="F8" s="15">
        <f>VLOOKUP($B8,'Base produit'!C$4:D$5,2,FALSE)-(SUMIF($B$2:$B$51,B8,$D$2:$D$51))</f>
        <v>120</v>
      </c>
    </row>
  </sheetData>
  <conditionalFormatting sqref="A1:F8">
    <cfRule type="cellIs" dxfId="0" priority="3" operator="equal">
      <formula>"()"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clients</vt:lpstr>
      <vt:lpstr>Base produit</vt:lpstr>
      <vt:lpstr>Vente</vt:lpstr>
      <vt:lpstr>Suivi des 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 hasle</dc:creator>
  <cp:lastModifiedBy>Pauline Haslé</cp:lastModifiedBy>
  <cp:lastPrinted>2020-03-16T13:56:09Z</cp:lastPrinted>
  <dcterms:created xsi:type="dcterms:W3CDTF">2020-03-13T18:18:19Z</dcterms:created>
  <dcterms:modified xsi:type="dcterms:W3CDTF">2020-03-19T19:24:30Z</dcterms:modified>
</cp:coreProperties>
</file>