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mc:AlternateContent xmlns:mc="http://schemas.openxmlformats.org/markup-compatibility/2006">
    <mc:Choice Requires="x15">
      <x15ac:absPath xmlns:x15ac="http://schemas.microsoft.com/office/spreadsheetml/2010/11/ac" url="C:\Users\Eric\Desktop\"/>
    </mc:Choice>
  </mc:AlternateContent>
  <bookViews>
    <workbookView xWindow="0" yWindow="0" windowWidth="28800" windowHeight="13710" activeTab="1"/>
  </bookViews>
  <sheets>
    <sheet name="PARAM" sheetId="11" r:id="rId1"/>
    <sheet name="01" sheetId="43" r:id="rId2"/>
    <sheet name="02" sheetId="83" r:id="rId3"/>
    <sheet name="03" sheetId="84" r:id="rId4"/>
    <sheet name="04" sheetId="85" r:id="rId5"/>
    <sheet name="05" sheetId="86" r:id="rId6"/>
    <sheet name="06" sheetId="87" r:id="rId7"/>
    <sheet name="07" sheetId="88" r:id="rId8"/>
    <sheet name="08" sheetId="89" r:id="rId9"/>
    <sheet name="09" sheetId="90" r:id="rId10"/>
    <sheet name="10" sheetId="91" r:id="rId11"/>
    <sheet name="11" sheetId="92" r:id="rId12"/>
    <sheet name="12" sheetId="93" r:id="rId13"/>
    <sheet name="MODE D'EMPLOI" sheetId="27" r:id="rId14"/>
  </sheets>
  <definedNames>
    <definedName name="An">PARAM!$B$1</definedName>
    <definedName name="COM">PARAM!$R$11:$R$21</definedName>
    <definedName name="fériés">PARAM!$AB$1:$AB$10</definedName>
    <definedName name="Paques">PARAM!$B$4</definedName>
    <definedName name="Services">PARAM!$A$11:$A$210</definedName>
    <definedName name="TYPE">PARAM!$T$11:$T$12</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3" i="93" l="1"/>
  <c r="D1" i="93"/>
  <c r="B3" i="92"/>
  <c r="B4" i="92" s="1"/>
  <c r="D1" i="92"/>
  <c r="B3" i="91"/>
  <c r="D1" i="91"/>
  <c r="B3" i="90"/>
  <c r="B4" i="90" s="1"/>
  <c r="B5" i="90" s="1"/>
  <c r="D1" i="90"/>
  <c r="B3" i="89"/>
  <c r="B4" i="89" s="1"/>
  <c r="D1" i="89"/>
  <c r="B3" i="88"/>
  <c r="B4" i="88" s="1"/>
  <c r="D1" i="88"/>
  <c r="B3" i="87"/>
  <c r="B4" i="87" s="1"/>
  <c r="D1" i="87"/>
  <c r="B3" i="86"/>
  <c r="B4" i="86" s="1"/>
  <c r="B5" i="86" s="1"/>
  <c r="D1" i="86"/>
  <c r="B3" i="85"/>
  <c r="B4" i="85" s="1"/>
  <c r="B5" i="85" s="1"/>
  <c r="D1" i="85"/>
  <c r="B3" i="84"/>
  <c r="B4" i="84" s="1"/>
  <c r="D1" i="84"/>
  <c r="B3" i="83"/>
  <c r="D1" i="83"/>
  <c r="D1" i="43"/>
  <c r="B3" i="43"/>
  <c r="B4" i="93" l="1"/>
  <c r="B4" i="91"/>
  <c r="B5" i="92"/>
  <c r="B6" i="90"/>
  <c r="B5" i="89"/>
  <c r="B5" i="88"/>
  <c r="B5" i="87"/>
  <c r="B6" i="86"/>
  <c r="B6" i="85"/>
  <c r="B5" i="84"/>
  <c r="B6" i="84" s="1"/>
  <c r="B4" i="83"/>
  <c r="AB2" i="11"/>
  <c r="AB5" i="11" s="1"/>
  <c r="AB3" i="11"/>
  <c r="B5" i="93" l="1"/>
  <c r="B5" i="91"/>
  <c r="B6" i="92"/>
  <c r="B7" i="90"/>
  <c r="B6" i="89"/>
  <c r="B7" i="89" s="1"/>
  <c r="B6" i="88"/>
  <c r="B7" i="88" s="1"/>
  <c r="B6" i="87"/>
  <c r="B7" i="86"/>
  <c r="B7" i="85"/>
  <c r="B5" i="83"/>
  <c r="B6" i="83" s="1"/>
  <c r="B7" i="84"/>
  <c r="AB4" i="11"/>
  <c r="AB10" i="11"/>
  <c r="B6" i="91" l="1"/>
  <c r="B7" i="91" s="1"/>
  <c r="B6" i="93"/>
  <c r="B7" i="92"/>
  <c r="B8" i="90"/>
  <c r="B8" i="89"/>
  <c r="B7" i="87"/>
  <c r="B8" i="87" s="1"/>
  <c r="B8" i="88"/>
  <c r="B8" i="86"/>
  <c r="B8" i="85"/>
  <c r="B8" i="84"/>
  <c r="B7" i="83"/>
  <c r="AB9" i="11"/>
  <c r="AB6" i="11"/>
  <c r="AB7" i="11"/>
  <c r="AB8" i="11"/>
  <c r="AB1" i="11"/>
  <c r="D5" i="91" l="1"/>
  <c r="E5" i="91"/>
  <c r="D6" i="87"/>
  <c r="E6" i="83"/>
  <c r="D7" i="86"/>
  <c r="E5" i="83"/>
  <c r="E6" i="87"/>
  <c r="D7" i="89"/>
  <c r="D7" i="90"/>
  <c r="E6" i="91"/>
  <c r="D6" i="92"/>
  <c r="D5" i="93"/>
  <c r="D6" i="83"/>
  <c r="D7" i="84"/>
  <c r="E7" i="88"/>
  <c r="D6" i="91"/>
  <c r="E7" i="85"/>
  <c r="D7" i="88"/>
  <c r="D6" i="88"/>
  <c r="D6" i="89"/>
  <c r="E4" i="89"/>
  <c r="D3" i="93"/>
  <c r="E3" i="91"/>
  <c r="D4" i="90"/>
  <c r="E4" i="90"/>
  <c r="D4" i="89"/>
  <c r="E5" i="86"/>
  <c r="D3" i="86"/>
  <c r="D5" i="85"/>
  <c r="E4" i="84"/>
  <c r="D4" i="84"/>
  <c r="D3" i="91"/>
  <c r="D3" i="92"/>
  <c r="E5" i="90"/>
  <c r="D3" i="90"/>
  <c r="D3" i="89"/>
  <c r="D3" i="88"/>
  <c r="D3" i="87"/>
  <c r="D5" i="86"/>
  <c r="E3" i="85"/>
  <c r="E5" i="84"/>
  <c r="E3" i="83"/>
  <c r="E3" i="93"/>
  <c r="D4" i="93"/>
  <c r="E4" i="92"/>
  <c r="D4" i="91"/>
  <c r="E3" i="89"/>
  <c r="E3" i="88"/>
  <c r="D4" i="87"/>
  <c r="E3" i="86"/>
  <c r="D4" i="85"/>
  <c r="E4" i="85"/>
  <c r="D3" i="84"/>
  <c r="E4" i="87"/>
  <c r="E4" i="88"/>
  <c r="E3" i="92"/>
  <c r="D4" i="92"/>
  <c r="E3" i="90"/>
  <c r="D5" i="90"/>
  <c r="D4" i="88"/>
  <c r="E3" i="87"/>
  <c r="D4" i="86"/>
  <c r="E4" i="86"/>
  <c r="E5" i="85"/>
  <c r="D3" i="85"/>
  <c r="E3" i="84"/>
  <c r="D3" i="83"/>
  <c r="E5" i="87"/>
  <c r="E5" i="92"/>
  <c r="D5" i="89"/>
  <c r="D5" i="88"/>
  <c r="D6" i="86"/>
  <c r="E6" i="85"/>
  <c r="D6" i="84"/>
  <c r="E5" i="88"/>
  <c r="E4" i="93"/>
  <c r="D5" i="92"/>
  <c r="E6" i="90"/>
  <c r="E6" i="88"/>
  <c r="D4" i="83"/>
  <c r="E6" i="84"/>
  <c r="E5" i="89"/>
  <c r="E4" i="91"/>
  <c r="E6" i="86"/>
  <c r="D6" i="85"/>
  <c r="E4" i="83"/>
  <c r="D6" i="90"/>
  <c r="D5" i="87"/>
  <c r="D5" i="84"/>
  <c r="E7" i="84"/>
  <c r="F7" i="84" s="1"/>
  <c r="D7" i="85"/>
  <c r="E7" i="86"/>
  <c r="D5" i="83"/>
  <c r="E7" i="89"/>
  <c r="E7" i="90"/>
  <c r="E6" i="89"/>
  <c r="E6" i="92"/>
  <c r="E5" i="93"/>
  <c r="B7" i="93"/>
  <c r="D6" i="93"/>
  <c r="E6" i="93"/>
  <c r="B8" i="92"/>
  <c r="D7" i="92"/>
  <c r="E7" i="92"/>
  <c r="E7" i="91"/>
  <c r="B8" i="91"/>
  <c r="D7" i="91"/>
  <c r="D8" i="90"/>
  <c r="B9" i="90"/>
  <c r="E8" i="90"/>
  <c r="E8" i="89"/>
  <c r="B9" i="89"/>
  <c r="D8" i="89"/>
  <c r="E7" i="87"/>
  <c r="D7" i="87"/>
  <c r="B9" i="88"/>
  <c r="E8" i="88"/>
  <c r="D8" i="88"/>
  <c r="B9" i="87"/>
  <c r="E8" i="87"/>
  <c r="D8" i="87"/>
  <c r="E8" i="86"/>
  <c r="D8" i="86"/>
  <c r="B9" i="86"/>
  <c r="E8" i="85"/>
  <c r="D8" i="85"/>
  <c r="B9" i="85"/>
  <c r="E8" i="84"/>
  <c r="D8" i="84"/>
  <c r="B9" i="84"/>
  <c r="E7" i="83"/>
  <c r="B8" i="83"/>
  <c r="D7" i="83"/>
  <c r="E3" i="43"/>
  <c r="F5" i="91" l="1"/>
  <c r="H5" i="91" s="1"/>
  <c r="F6" i="92"/>
  <c r="H6" i="92" s="1"/>
  <c r="F6" i="89"/>
  <c r="H6" i="89" s="1"/>
  <c r="F5" i="84"/>
  <c r="H5" i="84" s="1"/>
  <c r="F5" i="87"/>
  <c r="H5" i="87" s="1"/>
  <c r="F6" i="86"/>
  <c r="H6" i="86" s="1"/>
  <c r="F4" i="93"/>
  <c r="H4" i="93" s="1"/>
  <c r="F6" i="87"/>
  <c r="H6" i="87" s="1"/>
  <c r="F4" i="88"/>
  <c r="H4" i="88" s="1"/>
  <c r="F7" i="88"/>
  <c r="H7" i="88" s="1"/>
  <c r="F3" i="88"/>
  <c r="H3" i="88" s="1"/>
  <c r="F5" i="85"/>
  <c r="H5" i="85" s="1"/>
  <c r="F3" i="92"/>
  <c r="H3" i="92" s="1"/>
  <c r="F7" i="90"/>
  <c r="H7" i="90" s="1"/>
  <c r="F7" i="85"/>
  <c r="H7" i="85" s="1"/>
  <c r="F7" i="86"/>
  <c r="H7" i="86" s="1"/>
  <c r="F3" i="84"/>
  <c r="H3" i="84" s="1"/>
  <c r="F4" i="89"/>
  <c r="H4" i="89" s="1"/>
  <c r="F5" i="83"/>
  <c r="H5" i="83" s="1"/>
  <c r="F4" i="83"/>
  <c r="H4" i="83" s="1"/>
  <c r="F4" i="85"/>
  <c r="H4" i="85" s="1"/>
  <c r="F3" i="85"/>
  <c r="H3" i="85" s="1"/>
  <c r="F6" i="91"/>
  <c r="H6" i="91" s="1"/>
  <c r="F5" i="93"/>
  <c r="H5" i="93" s="1"/>
  <c r="F7" i="89"/>
  <c r="H7" i="89" s="1"/>
  <c r="F6" i="83"/>
  <c r="H6" i="83" s="1"/>
  <c r="F4" i="91"/>
  <c r="H4" i="91" s="1"/>
  <c r="F3" i="83"/>
  <c r="H3" i="83" s="1"/>
  <c r="F4" i="86"/>
  <c r="H4" i="86" s="1"/>
  <c r="F5" i="88"/>
  <c r="H5" i="88" s="1"/>
  <c r="F3" i="89"/>
  <c r="H3" i="89" s="1"/>
  <c r="F6" i="90"/>
  <c r="H6" i="90" s="1"/>
  <c r="F5" i="89"/>
  <c r="H5" i="89" s="1"/>
  <c r="F3" i="90"/>
  <c r="H3" i="90" s="1"/>
  <c r="F3" i="86"/>
  <c r="H3" i="86" s="1"/>
  <c r="F5" i="90"/>
  <c r="H5" i="90" s="1"/>
  <c r="F4" i="84"/>
  <c r="H4" i="84" s="1"/>
  <c r="F3" i="93"/>
  <c r="H3" i="93" s="1"/>
  <c r="F6" i="84"/>
  <c r="H6" i="84" s="1"/>
  <c r="F6" i="85"/>
  <c r="H6" i="85" s="1"/>
  <c r="F5" i="92"/>
  <c r="H5" i="92" s="1"/>
  <c r="F3" i="87"/>
  <c r="H3" i="87" s="1"/>
  <c r="F4" i="87"/>
  <c r="H4" i="87" s="1"/>
  <c r="F4" i="92"/>
  <c r="H4" i="92" s="1"/>
  <c r="F4" i="90"/>
  <c r="H4" i="90" s="1"/>
  <c r="F5" i="86"/>
  <c r="H5" i="86" s="1"/>
  <c r="F3" i="91"/>
  <c r="H3" i="91" s="1"/>
  <c r="F6" i="88"/>
  <c r="H6" i="88" s="1"/>
  <c r="F7" i="92"/>
  <c r="H7" i="92" s="1"/>
  <c r="E7" i="93"/>
  <c r="B8" i="93"/>
  <c r="D7" i="93"/>
  <c r="F6" i="93"/>
  <c r="H6" i="93" s="1"/>
  <c r="E8" i="92"/>
  <c r="D8" i="92"/>
  <c r="B9" i="92"/>
  <c r="B9" i="91"/>
  <c r="E8" i="91"/>
  <c r="D8" i="91"/>
  <c r="F7" i="91"/>
  <c r="F8" i="90"/>
  <c r="H8" i="90" s="1"/>
  <c r="F8" i="89"/>
  <c r="H8" i="89" s="1"/>
  <c r="E9" i="90"/>
  <c r="D9" i="90"/>
  <c r="B10" i="90"/>
  <c r="E9" i="89"/>
  <c r="D9" i="89"/>
  <c r="B10" i="89"/>
  <c r="F7" i="87"/>
  <c r="H7" i="87" s="1"/>
  <c r="F8" i="88"/>
  <c r="H8" i="88" s="1"/>
  <c r="E9" i="88"/>
  <c r="D9" i="88"/>
  <c r="B10" i="88"/>
  <c r="F8" i="87"/>
  <c r="E9" i="87"/>
  <c r="D9" i="87"/>
  <c r="B10" i="87"/>
  <c r="E9" i="86"/>
  <c r="B10" i="86"/>
  <c r="D9" i="86"/>
  <c r="F8" i="86"/>
  <c r="F8" i="85"/>
  <c r="E9" i="85"/>
  <c r="B10" i="85"/>
  <c r="D9" i="85"/>
  <c r="H7" i="84"/>
  <c r="E9" i="84"/>
  <c r="B10" i="84"/>
  <c r="D9" i="84"/>
  <c r="F8" i="84"/>
  <c r="H8" i="84" s="1"/>
  <c r="F7" i="83"/>
  <c r="H7" i="83" s="1"/>
  <c r="B9" i="83"/>
  <c r="E8" i="83"/>
  <c r="D8" i="83"/>
  <c r="B4" i="43"/>
  <c r="D4" i="43" s="1"/>
  <c r="D3" i="43"/>
  <c r="F3" i="43" s="1"/>
  <c r="H3" i="43" s="1"/>
  <c r="F7" i="93" l="1"/>
  <c r="H7" i="93" s="1"/>
  <c r="E8" i="93"/>
  <c r="B9" i="93"/>
  <c r="D8" i="93"/>
  <c r="F8" i="92"/>
  <c r="H8" i="92" s="1"/>
  <c r="E9" i="92"/>
  <c r="B10" i="92"/>
  <c r="D9" i="92"/>
  <c r="F8" i="91"/>
  <c r="H8" i="91" s="1"/>
  <c r="E9" i="91"/>
  <c r="B10" i="91"/>
  <c r="D9" i="91"/>
  <c r="H7" i="91"/>
  <c r="F9" i="90"/>
  <c r="H9" i="90" s="1"/>
  <c r="E10" i="90"/>
  <c r="B11" i="90"/>
  <c r="D10" i="90"/>
  <c r="F9" i="89"/>
  <c r="H9" i="89" s="1"/>
  <c r="B11" i="89"/>
  <c r="D10" i="89"/>
  <c r="E10" i="89"/>
  <c r="F9" i="88"/>
  <c r="H9" i="88" s="1"/>
  <c r="E10" i="88"/>
  <c r="B11" i="88"/>
  <c r="D10" i="88"/>
  <c r="F9" i="87"/>
  <c r="H9" i="87" s="1"/>
  <c r="H8" i="87"/>
  <c r="E10" i="87"/>
  <c r="B11" i="87"/>
  <c r="D10" i="87"/>
  <c r="H8" i="86"/>
  <c r="E10" i="86"/>
  <c r="B11" i="86"/>
  <c r="D10" i="86"/>
  <c r="F9" i="86"/>
  <c r="H9" i="86" s="1"/>
  <c r="F9" i="85"/>
  <c r="H9" i="85" s="1"/>
  <c r="E10" i="85"/>
  <c r="B11" i="85"/>
  <c r="D10" i="85"/>
  <c r="H8" i="85"/>
  <c r="F9" i="84"/>
  <c r="H9" i="84" s="1"/>
  <c r="B11" i="84"/>
  <c r="D10" i="84"/>
  <c r="E10" i="84"/>
  <c r="F8" i="83"/>
  <c r="E9" i="83"/>
  <c r="B10" i="83"/>
  <c r="D9" i="83"/>
  <c r="B5" i="43"/>
  <c r="E4" i="43"/>
  <c r="F4" i="43" s="1"/>
  <c r="H4" i="43" s="1"/>
  <c r="F8" i="93" l="1"/>
  <c r="H8" i="93" s="1"/>
  <c r="E9" i="93"/>
  <c r="B10" i="93"/>
  <c r="D9" i="93"/>
  <c r="B11" i="92"/>
  <c r="D10" i="92"/>
  <c r="E10" i="92"/>
  <c r="F9" i="92"/>
  <c r="B11" i="91"/>
  <c r="D10" i="91"/>
  <c r="E10" i="91"/>
  <c r="F10" i="90"/>
  <c r="H10" i="90" s="1"/>
  <c r="F9" i="91"/>
  <c r="B12" i="90"/>
  <c r="D11" i="90"/>
  <c r="E11" i="90"/>
  <c r="F10" i="89"/>
  <c r="B12" i="89"/>
  <c r="D11" i="89"/>
  <c r="E11" i="89"/>
  <c r="F10" i="88"/>
  <c r="H10" i="88" s="1"/>
  <c r="B12" i="88"/>
  <c r="D11" i="88"/>
  <c r="E11" i="88"/>
  <c r="B12" i="87"/>
  <c r="D11" i="87"/>
  <c r="E11" i="87"/>
  <c r="F10" i="86"/>
  <c r="H10" i="86" s="1"/>
  <c r="F10" i="87"/>
  <c r="B12" i="86"/>
  <c r="D11" i="86"/>
  <c r="E11" i="86"/>
  <c r="B12" i="85"/>
  <c r="D11" i="85"/>
  <c r="E11" i="85"/>
  <c r="F10" i="85"/>
  <c r="F10" i="84"/>
  <c r="H10" i="84" s="1"/>
  <c r="B12" i="84"/>
  <c r="E11" i="84"/>
  <c r="D11" i="84"/>
  <c r="F9" i="83"/>
  <c r="H9" i="83" s="1"/>
  <c r="B11" i="83"/>
  <c r="D10" i="83"/>
  <c r="E10" i="83"/>
  <c r="H8" i="83"/>
  <c r="D5" i="43"/>
  <c r="E5" i="43"/>
  <c r="B6" i="43"/>
  <c r="B11" i="93" l="1"/>
  <c r="D10" i="93"/>
  <c r="E10" i="93"/>
  <c r="F9" i="93"/>
  <c r="H9" i="93" s="1"/>
  <c r="F10" i="91"/>
  <c r="H10" i="91" s="1"/>
  <c r="F10" i="92"/>
  <c r="H10" i="92" s="1"/>
  <c r="H9" i="92"/>
  <c r="E11" i="92"/>
  <c r="B12" i="92"/>
  <c r="D11" i="92"/>
  <c r="F11" i="90"/>
  <c r="H11" i="90" s="1"/>
  <c r="E11" i="91"/>
  <c r="B12" i="91"/>
  <c r="D11" i="91"/>
  <c r="H9" i="91"/>
  <c r="B13" i="90"/>
  <c r="E12" i="90"/>
  <c r="D12" i="90"/>
  <c r="F11" i="88"/>
  <c r="H11" i="88" s="1"/>
  <c r="F11" i="89"/>
  <c r="H11" i="89" s="1"/>
  <c r="E12" i="89"/>
  <c r="B13" i="89"/>
  <c r="D12" i="89"/>
  <c r="H10" i="89"/>
  <c r="E12" i="88"/>
  <c r="D12" i="88"/>
  <c r="B13" i="88"/>
  <c r="F11" i="86"/>
  <c r="H11" i="86" s="1"/>
  <c r="H10" i="87"/>
  <c r="F11" i="85"/>
  <c r="H11" i="85" s="1"/>
  <c r="F11" i="87"/>
  <c r="H11" i="87" s="1"/>
  <c r="E12" i="87"/>
  <c r="D12" i="87"/>
  <c r="B13" i="87"/>
  <c r="B13" i="86"/>
  <c r="E12" i="86"/>
  <c r="D12" i="86"/>
  <c r="F10" i="83"/>
  <c r="H10" i="83" s="1"/>
  <c r="H10" i="85"/>
  <c r="B13" i="85"/>
  <c r="E12" i="85"/>
  <c r="D12" i="85"/>
  <c r="F11" i="84"/>
  <c r="E12" i="84"/>
  <c r="B13" i="84"/>
  <c r="D12" i="84"/>
  <c r="D11" i="83"/>
  <c r="E11" i="83"/>
  <c r="B12" i="83"/>
  <c r="F5" i="43"/>
  <c r="H5" i="43" s="1"/>
  <c r="E6" i="43"/>
  <c r="D6" i="43"/>
  <c r="B7" i="43"/>
  <c r="F10" i="93" l="1"/>
  <c r="H10" i="93" s="1"/>
  <c r="E11" i="93"/>
  <c r="D11" i="93"/>
  <c r="B12" i="93"/>
  <c r="F11" i="92"/>
  <c r="H11" i="92" s="1"/>
  <c r="F12" i="89"/>
  <c r="H12" i="89" s="1"/>
  <c r="E12" i="92"/>
  <c r="B13" i="92"/>
  <c r="D12" i="92"/>
  <c r="B13" i="91"/>
  <c r="E12" i="91"/>
  <c r="D12" i="91"/>
  <c r="F11" i="91"/>
  <c r="F12" i="90"/>
  <c r="H12" i="90" s="1"/>
  <c r="E13" i="90"/>
  <c r="B14" i="90"/>
  <c r="D13" i="90"/>
  <c r="E13" i="89"/>
  <c r="B14" i="89"/>
  <c r="D13" i="89"/>
  <c r="F12" i="88"/>
  <c r="H12" i="88" s="1"/>
  <c r="E13" i="88"/>
  <c r="B14" i="88"/>
  <c r="D13" i="88"/>
  <c r="F12" i="87"/>
  <c r="H12" i="87" s="1"/>
  <c r="E13" i="87"/>
  <c r="B14" i="87"/>
  <c r="D13" i="87"/>
  <c r="F12" i="86"/>
  <c r="H12" i="86" s="1"/>
  <c r="E13" i="86"/>
  <c r="D13" i="86"/>
  <c r="B14" i="86"/>
  <c r="F12" i="85"/>
  <c r="H12" i="85" s="1"/>
  <c r="E13" i="85"/>
  <c r="D13" i="85"/>
  <c r="B14" i="85"/>
  <c r="F11" i="83"/>
  <c r="H11" i="83" s="1"/>
  <c r="E13" i="84"/>
  <c r="B14" i="84"/>
  <c r="D13" i="84"/>
  <c r="F12" i="84"/>
  <c r="H12" i="84" s="1"/>
  <c r="H11" i="84"/>
  <c r="D12" i="83"/>
  <c r="E12" i="83"/>
  <c r="B13" i="83"/>
  <c r="F6" i="43"/>
  <c r="H6" i="43" s="1"/>
  <c r="B8" i="43"/>
  <c r="B9" i="43" s="1"/>
  <c r="D7" i="43"/>
  <c r="E7" i="43"/>
  <c r="D12" i="93" l="1"/>
  <c r="E12" i="93"/>
  <c r="B13" i="93"/>
  <c r="F11" i="93"/>
  <c r="H11" i="93" s="1"/>
  <c r="F12" i="92"/>
  <c r="H12" i="92" s="1"/>
  <c r="E13" i="92"/>
  <c r="D13" i="92"/>
  <c r="B14" i="92"/>
  <c r="F12" i="91"/>
  <c r="H12" i="91" s="1"/>
  <c r="H11" i="91"/>
  <c r="E13" i="91"/>
  <c r="B14" i="91"/>
  <c r="D13" i="91"/>
  <c r="E14" i="90"/>
  <c r="B15" i="90"/>
  <c r="D14" i="90"/>
  <c r="F13" i="90"/>
  <c r="H13" i="90" s="1"/>
  <c r="B15" i="89"/>
  <c r="D14" i="89"/>
  <c r="E14" i="89"/>
  <c r="F13" i="89"/>
  <c r="H13" i="89" s="1"/>
  <c r="E14" i="88"/>
  <c r="B15" i="88"/>
  <c r="D14" i="88"/>
  <c r="F13" i="88"/>
  <c r="H13" i="88" s="1"/>
  <c r="E14" i="87"/>
  <c r="B15" i="87"/>
  <c r="D14" i="87"/>
  <c r="F13" i="87"/>
  <c r="H13" i="87" s="1"/>
  <c r="E14" i="86"/>
  <c r="B15" i="86"/>
  <c r="D14" i="86"/>
  <c r="F13" i="86"/>
  <c r="H13" i="86" s="1"/>
  <c r="E14" i="85"/>
  <c r="B15" i="85"/>
  <c r="D14" i="85"/>
  <c r="F13" i="85"/>
  <c r="H13" i="85" s="1"/>
  <c r="B15" i="84"/>
  <c r="D14" i="84"/>
  <c r="E14" i="84"/>
  <c r="F13" i="84"/>
  <c r="H13" i="84" s="1"/>
  <c r="E13" i="83"/>
  <c r="B14" i="83"/>
  <c r="D13" i="83"/>
  <c r="F12" i="83"/>
  <c r="H12" i="83" s="1"/>
  <c r="D9" i="43"/>
  <c r="E9" i="43"/>
  <c r="E8" i="43"/>
  <c r="D8" i="43"/>
  <c r="F7" i="43"/>
  <c r="H7" i="43" s="1"/>
  <c r="B10" i="43"/>
  <c r="F13" i="91" l="1"/>
  <c r="H13" i="91" s="1"/>
  <c r="F12" i="93"/>
  <c r="H12" i="93" s="1"/>
  <c r="E13" i="93"/>
  <c r="B14" i="93"/>
  <c r="D13" i="93"/>
  <c r="F13" i="92"/>
  <c r="H13" i="92" s="1"/>
  <c r="B15" i="92"/>
  <c r="D14" i="92"/>
  <c r="E14" i="92"/>
  <c r="F14" i="84"/>
  <c r="H14" i="84" s="1"/>
  <c r="F14" i="89"/>
  <c r="H14" i="89" s="1"/>
  <c r="B15" i="91"/>
  <c r="D14" i="91"/>
  <c r="E14" i="91"/>
  <c r="B16" i="90"/>
  <c r="D15" i="90"/>
  <c r="E15" i="90"/>
  <c r="F14" i="90"/>
  <c r="H14" i="90" s="1"/>
  <c r="B16" i="89"/>
  <c r="D15" i="89"/>
  <c r="E15" i="89"/>
  <c r="B16" i="88"/>
  <c r="D15" i="88"/>
  <c r="E15" i="88"/>
  <c r="F14" i="88"/>
  <c r="H14" i="88" s="1"/>
  <c r="B16" i="87"/>
  <c r="D15" i="87"/>
  <c r="E15" i="87"/>
  <c r="F14" i="87"/>
  <c r="H14" i="87" s="1"/>
  <c r="B16" i="86"/>
  <c r="D15" i="86"/>
  <c r="E15" i="86"/>
  <c r="F14" i="86"/>
  <c r="H14" i="86" s="1"/>
  <c r="F14" i="85"/>
  <c r="H14" i="85" s="1"/>
  <c r="B16" i="85"/>
  <c r="D15" i="85"/>
  <c r="E15" i="85"/>
  <c r="D15" i="84"/>
  <c r="B16" i="84"/>
  <c r="E15" i="84"/>
  <c r="F13" i="83"/>
  <c r="H13" i="83" s="1"/>
  <c r="B15" i="83"/>
  <c r="D14" i="83"/>
  <c r="E14" i="83"/>
  <c r="F8" i="43"/>
  <c r="H8" i="43" s="1"/>
  <c r="E10" i="43"/>
  <c r="D10" i="43"/>
  <c r="F9" i="43"/>
  <c r="H9" i="43" s="1"/>
  <c r="B11" i="43"/>
  <c r="F15" i="86" l="1"/>
  <c r="H15" i="86" s="1"/>
  <c r="F13" i="93"/>
  <c r="H13" i="93" s="1"/>
  <c r="B15" i="93"/>
  <c r="D14" i="93"/>
  <c r="E14" i="93"/>
  <c r="F14" i="92"/>
  <c r="H14" i="92" s="1"/>
  <c r="E15" i="92"/>
  <c r="B16" i="92"/>
  <c r="D15" i="92"/>
  <c r="F15" i="89"/>
  <c r="H15" i="89" s="1"/>
  <c r="F15" i="90"/>
  <c r="H15" i="90" s="1"/>
  <c r="F14" i="91"/>
  <c r="H14" i="91" s="1"/>
  <c r="F15" i="87"/>
  <c r="H15" i="87" s="1"/>
  <c r="B16" i="91"/>
  <c r="D15" i="91"/>
  <c r="E15" i="91"/>
  <c r="D16" i="90"/>
  <c r="B17" i="90"/>
  <c r="E16" i="90"/>
  <c r="F15" i="88"/>
  <c r="H15" i="88" s="1"/>
  <c r="E16" i="89"/>
  <c r="B17" i="89"/>
  <c r="D16" i="89"/>
  <c r="B17" i="88"/>
  <c r="E16" i="88"/>
  <c r="D16" i="88"/>
  <c r="B17" i="87"/>
  <c r="E16" i="87"/>
  <c r="D16" i="87"/>
  <c r="E16" i="86"/>
  <c r="D16" i="86"/>
  <c r="B17" i="86"/>
  <c r="F15" i="85"/>
  <c r="H15" i="85" s="1"/>
  <c r="F14" i="83"/>
  <c r="H14" i="83" s="1"/>
  <c r="E16" i="85"/>
  <c r="D16" i="85"/>
  <c r="B17" i="85"/>
  <c r="F15" i="84"/>
  <c r="H15" i="84" s="1"/>
  <c r="E16" i="84"/>
  <c r="D16" i="84"/>
  <c r="B17" i="84"/>
  <c r="E15" i="83"/>
  <c r="B16" i="83"/>
  <c r="D15" i="83"/>
  <c r="D11" i="43"/>
  <c r="E11" i="43"/>
  <c r="F10" i="43"/>
  <c r="H10" i="43" s="1"/>
  <c r="B12" i="43"/>
  <c r="F14" i="93" l="1"/>
  <c r="H14" i="93" s="1"/>
  <c r="E15" i="93"/>
  <c r="B16" i="93"/>
  <c r="D15" i="93"/>
  <c r="F15" i="92"/>
  <c r="H15" i="92" s="1"/>
  <c r="F15" i="91"/>
  <c r="H15" i="91" s="1"/>
  <c r="E16" i="92"/>
  <c r="B17" i="92"/>
  <c r="D16" i="92"/>
  <c r="B17" i="91"/>
  <c r="D16" i="91"/>
  <c r="E16" i="91"/>
  <c r="F16" i="90"/>
  <c r="H16" i="90" s="1"/>
  <c r="E17" i="90"/>
  <c r="D17" i="90"/>
  <c r="B18" i="90"/>
  <c r="E17" i="89"/>
  <c r="D17" i="89"/>
  <c r="B18" i="89"/>
  <c r="F16" i="89"/>
  <c r="H16" i="89" s="1"/>
  <c r="F16" i="88"/>
  <c r="H16" i="88" s="1"/>
  <c r="E17" i="88"/>
  <c r="D17" i="88"/>
  <c r="B18" i="88"/>
  <c r="F16" i="87"/>
  <c r="H16" i="87" s="1"/>
  <c r="E17" i="87"/>
  <c r="D17" i="87"/>
  <c r="B18" i="87"/>
  <c r="E17" i="86"/>
  <c r="B18" i="86"/>
  <c r="D17" i="86"/>
  <c r="F16" i="86"/>
  <c r="H16" i="86" s="1"/>
  <c r="E17" i="85"/>
  <c r="B18" i="85"/>
  <c r="D17" i="85"/>
  <c r="F16" i="85"/>
  <c r="H16" i="85" s="1"/>
  <c r="E17" i="84"/>
  <c r="B18" i="84"/>
  <c r="D17" i="84"/>
  <c r="F16" i="84"/>
  <c r="H16" i="84" s="1"/>
  <c r="F15" i="83"/>
  <c r="H15" i="83" s="1"/>
  <c r="D16" i="83"/>
  <c r="E16" i="83"/>
  <c r="B17" i="83"/>
  <c r="E12" i="43"/>
  <c r="D12" i="43"/>
  <c r="F11" i="43"/>
  <c r="H11" i="43" s="1"/>
  <c r="B13" i="43"/>
  <c r="B17" i="93" l="1"/>
  <c r="D16" i="93"/>
  <c r="E16" i="93"/>
  <c r="F15" i="93"/>
  <c r="H15" i="93" s="1"/>
  <c r="F16" i="91"/>
  <c r="H16" i="91" s="1"/>
  <c r="E17" i="92"/>
  <c r="B18" i="92"/>
  <c r="D17" i="92"/>
  <c r="F16" i="92"/>
  <c r="H16" i="92" s="1"/>
  <c r="F17" i="90"/>
  <c r="H17" i="90" s="1"/>
  <c r="E17" i="91"/>
  <c r="B18" i="91"/>
  <c r="D17" i="91"/>
  <c r="E18" i="90"/>
  <c r="B19" i="90"/>
  <c r="D18" i="90"/>
  <c r="B19" i="89"/>
  <c r="D18" i="89"/>
  <c r="E18" i="89"/>
  <c r="F17" i="89"/>
  <c r="H17" i="89" s="1"/>
  <c r="E18" i="88"/>
  <c r="B19" i="88"/>
  <c r="D18" i="88"/>
  <c r="F17" i="88"/>
  <c r="H17" i="88" s="1"/>
  <c r="E18" i="87"/>
  <c r="B19" i="87"/>
  <c r="D18" i="87"/>
  <c r="F17" i="87"/>
  <c r="H17" i="87" s="1"/>
  <c r="E18" i="86"/>
  <c r="B19" i="86"/>
  <c r="D18" i="86"/>
  <c r="F17" i="86"/>
  <c r="H17" i="86" s="1"/>
  <c r="E18" i="85"/>
  <c r="B19" i="85"/>
  <c r="D18" i="85"/>
  <c r="F17" i="85"/>
  <c r="H17" i="85" s="1"/>
  <c r="B19" i="84"/>
  <c r="D18" i="84"/>
  <c r="E18" i="84"/>
  <c r="F17" i="84"/>
  <c r="H17" i="84" s="1"/>
  <c r="E17" i="83"/>
  <c r="B18" i="83"/>
  <c r="D17" i="83"/>
  <c r="F16" i="83"/>
  <c r="H16" i="83" s="1"/>
  <c r="D13" i="43"/>
  <c r="E13" i="43"/>
  <c r="F12" i="43"/>
  <c r="H12" i="43" s="1"/>
  <c r="B14" i="43"/>
  <c r="F18" i="84" l="1"/>
  <c r="H18" i="84" s="1"/>
  <c r="B18" i="93"/>
  <c r="D17" i="93"/>
  <c r="E17" i="93"/>
  <c r="F16" i="93"/>
  <c r="H16" i="93" s="1"/>
  <c r="B19" i="92"/>
  <c r="D18" i="92"/>
  <c r="E18" i="92"/>
  <c r="F17" i="92"/>
  <c r="H17" i="92" s="1"/>
  <c r="F17" i="91"/>
  <c r="H17" i="91" s="1"/>
  <c r="B19" i="91"/>
  <c r="D18" i="91"/>
  <c r="E18" i="91"/>
  <c r="F18" i="89"/>
  <c r="H18" i="89" s="1"/>
  <c r="B20" i="90"/>
  <c r="D19" i="90"/>
  <c r="E19" i="90"/>
  <c r="F18" i="90"/>
  <c r="H18" i="90" s="1"/>
  <c r="B20" i="89"/>
  <c r="D19" i="89"/>
  <c r="E19" i="89"/>
  <c r="B20" i="88"/>
  <c r="D19" i="88"/>
  <c r="E19" i="88"/>
  <c r="F18" i="88"/>
  <c r="H18" i="88" s="1"/>
  <c r="F18" i="87"/>
  <c r="H18" i="87" s="1"/>
  <c r="B20" i="87"/>
  <c r="D19" i="87"/>
  <c r="E19" i="87"/>
  <c r="B20" i="86"/>
  <c r="D19" i="86"/>
  <c r="E19" i="86"/>
  <c r="F18" i="86"/>
  <c r="H18" i="86" s="1"/>
  <c r="F18" i="85"/>
  <c r="H18" i="85" s="1"/>
  <c r="B20" i="85"/>
  <c r="D19" i="85"/>
  <c r="E19" i="85"/>
  <c r="B20" i="84"/>
  <c r="E19" i="84"/>
  <c r="D19" i="84"/>
  <c r="B19" i="83"/>
  <c r="D18" i="83"/>
  <c r="E18" i="83"/>
  <c r="F17" i="83"/>
  <c r="H17" i="83" s="1"/>
  <c r="E14" i="43"/>
  <c r="D14" i="43"/>
  <c r="F13" i="43"/>
  <c r="H13" i="43" s="1"/>
  <c r="B15" i="43"/>
  <c r="F19" i="86" l="1"/>
  <c r="H19" i="86" s="1"/>
  <c r="F19" i="88"/>
  <c r="H19" i="88" s="1"/>
  <c r="E18" i="93"/>
  <c r="B19" i="93"/>
  <c r="D18" i="93"/>
  <c r="F17" i="93"/>
  <c r="H17" i="93" s="1"/>
  <c r="F18" i="92"/>
  <c r="H18" i="92" s="1"/>
  <c r="E19" i="92"/>
  <c r="B20" i="92"/>
  <c r="D19" i="92"/>
  <c r="F18" i="91"/>
  <c r="H18" i="91" s="1"/>
  <c r="B20" i="91"/>
  <c r="D19" i="91"/>
  <c r="E19" i="91"/>
  <c r="F19" i="89"/>
  <c r="H19" i="89" s="1"/>
  <c r="F19" i="90"/>
  <c r="H19" i="90" s="1"/>
  <c r="B21" i="90"/>
  <c r="E20" i="90"/>
  <c r="D20" i="90"/>
  <c r="F18" i="83"/>
  <c r="H18" i="83" s="1"/>
  <c r="E20" i="89"/>
  <c r="B21" i="89"/>
  <c r="D20" i="89"/>
  <c r="E20" i="88"/>
  <c r="D20" i="88"/>
  <c r="B21" i="88"/>
  <c r="F19" i="87"/>
  <c r="H19" i="87" s="1"/>
  <c r="E20" i="87"/>
  <c r="D20" i="87"/>
  <c r="B21" i="87"/>
  <c r="B21" i="86"/>
  <c r="E20" i="86"/>
  <c r="D20" i="86"/>
  <c r="F19" i="85"/>
  <c r="H19" i="85" s="1"/>
  <c r="B21" i="85"/>
  <c r="E20" i="85"/>
  <c r="D20" i="85"/>
  <c r="F19" i="84"/>
  <c r="H19" i="84" s="1"/>
  <c r="E20" i="84"/>
  <c r="B21" i="84"/>
  <c r="D20" i="84"/>
  <c r="E19" i="83"/>
  <c r="B20" i="83"/>
  <c r="D19" i="83"/>
  <c r="D15" i="43"/>
  <c r="E15" i="43"/>
  <c r="F14" i="43"/>
  <c r="H14" i="43" s="1"/>
  <c r="B16" i="43"/>
  <c r="F18" i="93" l="1"/>
  <c r="H18" i="93" s="1"/>
  <c r="D19" i="93"/>
  <c r="E19" i="93"/>
  <c r="B20" i="93"/>
  <c r="E20" i="92"/>
  <c r="B21" i="92"/>
  <c r="D20" i="92"/>
  <c r="F19" i="92"/>
  <c r="H19" i="92" s="1"/>
  <c r="F19" i="91"/>
  <c r="H19" i="91" s="1"/>
  <c r="B21" i="91"/>
  <c r="D20" i="91"/>
  <c r="E20" i="91"/>
  <c r="F20" i="90"/>
  <c r="H20" i="90" s="1"/>
  <c r="E21" i="90"/>
  <c r="B22" i="90"/>
  <c r="D21" i="90"/>
  <c r="E21" i="89"/>
  <c r="D21" i="89"/>
  <c r="B22" i="89"/>
  <c r="F20" i="89"/>
  <c r="H20" i="89" s="1"/>
  <c r="F20" i="88"/>
  <c r="H20" i="88" s="1"/>
  <c r="E21" i="88"/>
  <c r="B22" i="88"/>
  <c r="D21" i="88"/>
  <c r="E21" i="87"/>
  <c r="B22" i="87"/>
  <c r="D21" i="87"/>
  <c r="F20" i="87"/>
  <c r="H20" i="87" s="1"/>
  <c r="E21" i="86"/>
  <c r="D21" i="86"/>
  <c r="B22" i="86"/>
  <c r="F20" i="85"/>
  <c r="H20" i="85" s="1"/>
  <c r="F20" i="86"/>
  <c r="H20" i="86" s="1"/>
  <c r="E21" i="85"/>
  <c r="D21" i="85"/>
  <c r="B22" i="85"/>
  <c r="F20" i="84"/>
  <c r="H20" i="84" s="1"/>
  <c r="E21" i="84"/>
  <c r="B22" i="84"/>
  <c r="D21" i="84"/>
  <c r="B21" i="83"/>
  <c r="D20" i="83"/>
  <c r="E20" i="83"/>
  <c r="F19" i="83"/>
  <c r="H19" i="83" s="1"/>
  <c r="E16" i="43"/>
  <c r="D16" i="43"/>
  <c r="F15" i="43"/>
  <c r="H15" i="43" s="1"/>
  <c r="B17" i="43"/>
  <c r="F19" i="93" l="1"/>
  <c r="H19" i="93" s="1"/>
  <c r="B21" i="93"/>
  <c r="D20" i="93"/>
  <c r="E20" i="93"/>
  <c r="E21" i="92"/>
  <c r="B22" i="92"/>
  <c r="D21" i="92"/>
  <c r="F20" i="92"/>
  <c r="H20" i="92" s="1"/>
  <c r="F20" i="91"/>
  <c r="H20" i="91" s="1"/>
  <c r="E21" i="91"/>
  <c r="B22" i="91"/>
  <c r="D21" i="91"/>
  <c r="F21" i="90"/>
  <c r="H21" i="90" s="1"/>
  <c r="E22" i="90"/>
  <c r="B23" i="90"/>
  <c r="D22" i="90"/>
  <c r="F21" i="89"/>
  <c r="H21" i="89" s="1"/>
  <c r="B23" i="89"/>
  <c r="D22" i="89"/>
  <c r="E22" i="89"/>
  <c r="F21" i="88"/>
  <c r="H21" i="88" s="1"/>
  <c r="E22" i="88"/>
  <c r="B23" i="88"/>
  <c r="D22" i="88"/>
  <c r="E22" i="87"/>
  <c r="B23" i="87"/>
  <c r="D22" i="87"/>
  <c r="F21" i="87"/>
  <c r="H21" i="87" s="1"/>
  <c r="F21" i="86"/>
  <c r="H21" i="86" s="1"/>
  <c r="E22" i="86"/>
  <c r="B23" i="86"/>
  <c r="D22" i="86"/>
  <c r="F21" i="85"/>
  <c r="H21" i="85" s="1"/>
  <c r="E22" i="85"/>
  <c r="B23" i="85"/>
  <c r="D22" i="85"/>
  <c r="F20" i="83"/>
  <c r="H20" i="83" s="1"/>
  <c r="B23" i="84"/>
  <c r="D22" i="84"/>
  <c r="E22" i="84"/>
  <c r="F21" i="84"/>
  <c r="H21" i="84" s="1"/>
  <c r="E21" i="83"/>
  <c r="B22" i="83"/>
  <c r="D21" i="83"/>
  <c r="D17" i="43"/>
  <c r="E17" i="43"/>
  <c r="F16" i="43"/>
  <c r="H16" i="43" s="1"/>
  <c r="B18" i="43"/>
  <c r="F20" i="93" l="1"/>
  <c r="H20" i="93" s="1"/>
  <c r="B22" i="93"/>
  <c r="E21" i="93"/>
  <c r="D21" i="93"/>
  <c r="B23" i="92"/>
  <c r="D22" i="92"/>
  <c r="E22" i="92"/>
  <c r="F21" i="92"/>
  <c r="H21" i="92" s="1"/>
  <c r="B23" i="91"/>
  <c r="D22" i="91"/>
  <c r="E22" i="91"/>
  <c r="F21" i="91"/>
  <c r="H21" i="91" s="1"/>
  <c r="B24" i="90"/>
  <c r="D23" i="90"/>
  <c r="E23" i="90"/>
  <c r="F22" i="90"/>
  <c r="H22" i="90" s="1"/>
  <c r="F22" i="89"/>
  <c r="H22" i="89" s="1"/>
  <c r="B24" i="89"/>
  <c r="D23" i="89"/>
  <c r="E23" i="89"/>
  <c r="B24" i="88"/>
  <c r="D23" i="88"/>
  <c r="E23" i="88"/>
  <c r="F22" i="88"/>
  <c r="H22" i="88" s="1"/>
  <c r="B24" i="87"/>
  <c r="D23" i="87"/>
  <c r="E23" i="87"/>
  <c r="F22" i="87"/>
  <c r="H22" i="87" s="1"/>
  <c r="F22" i="86"/>
  <c r="H22" i="86" s="1"/>
  <c r="B24" i="86"/>
  <c r="D23" i="86"/>
  <c r="E23" i="86"/>
  <c r="F22" i="84"/>
  <c r="H22" i="84" s="1"/>
  <c r="B24" i="85"/>
  <c r="D23" i="85"/>
  <c r="E23" i="85"/>
  <c r="F22" i="85"/>
  <c r="H22" i="85" s="1"/>
  <c r="D23" i="84"/>
  <c r="B24" i="84"/>
  <c r="E23" i="84"/>
  <c r="B23" i="83"/>
  <c r="D22" i="83"/>
  <c r="E22" i="83"/>
  <c r="F21" i="83"/>
  <c r="H21" i="83" s="1"/>
  <c r="E18" i="43"/>
  <c r="D18" i="43"/>
  <c r="F17" i="43"/>
  <c r="H17" i="43" s="1"/>
  <c r="B19" i="43"/>
  <c r="F23" i="87" l="1"/>
  <c r="H23" i="87" s="1"/>
  <c r="F23" i="88"/>
  <c r="H23" i="88" s="1"/>
  <c r="F23" i="90"/>
  <c r="H23" i="90" s="1"/>
  <c r="D22" i="93"/>
  <c r="B23" i="93"/>
  <c r="E22" i="93"/>
  <c r="F21" i="93"/>
  <c r="H21" i="93" s="1"/>
  <c r="F22" i="91"/>
  <c r="H22" i="91" s="1"/>
  <c r="F22" i="92"/>
  <c r="H22" i="92" s="1"/>
  <c r="B24" i="92"/>
  <c r="D23" i="92"/>
  <c r="E23" i="92"/>
  <c r="D23" i="91"/>
  <c r="E23" i="91"/>
  <c r="B24" i="91"/>
  <c r="D24" i="90"/>
  <c r="B25" i="90"/>
  <c r="E24" i="90"/>
  <c r="F23" i="89"/>
  <c r="H23" i="89" s="1"/>
  <c r="E24" i="89"/>
  <c r="B25" i="89"/>
  <c r="D24" i="89"/>
  <c r="B25" i="88"/>
  <c r="E24" i="88"/>
  <c r="D24" i="88"/>
  <c r="B25" i="87"/>
  <c r="E24" i="87"/>
  <c r="D24" i="87"/>
  <c r="F23" i="86"/>
  <c r="H23" i="86" s="1"/>
  <c r="E24" i="86"/>
  <c r="D24" i="86"/>
  <c r="B25" i="86"/>
  <c r="F23" i="85"/>
  <c r="H23" i="85" s="1"/>
  <c r="F23" i="84"/>
  <c r="H23" i="84" s="1"/>
  <c r="E24" i="85"/>
  <c r="D24" i="85"/>
  <c r="B25" i="85"/>
  <c r="F22" i="83"/>
  <c r="H22" i="83" s="1"/>
  <c r="E24" i="84"/>
  <c r="D24" i="84"/>
  <c r="B25" i="84"/>
  <c r="E23" i="83"/>
  <c r="B24" i="83"/>
  <c r="D23" i="83"/>
  <c r="D19" i="43"/>
  <c r="E19" i="43"/>
  <c r="F18" i="43"/>
  <c r="H18" i="43" s="1"/>
  <c r="B20" i="43"/>
  <c r="F22" i="93" l="1"/>
  <c r="H22" i="93" s="1"/>
  <c r="E23" i="93"/>
  <c r="B24" i="93"/>
  <c r="D23" i="93"/>
  <c r="F23" i="92"/>
  <c r="H23" i="92" s="1"/>
  <c r="E24" i="92"/>
  <c r="B25" i="92"/>
  <c r="D24" i="92"/>
  <c r="F23" i="91"/>
  <c r="H23" i="91" s="1"/>
  <c r="D24" i="91"/>
  <c r="E24" i="91"/>
  <c r="B25" i="91"/>
  <c r="F24" i="90"/>
  <c r="H24" i="90" s="1"/>
  <c r="E25" i="90"/>
  <c r="D25" i="90"/>
  <c r="B26" i="90"/>
  <c r="E25" i="89"/>
  <c r="B26" i="89"/>
  <c r="D25" i="89"/>
  <c r="F24" i="89"/>
  <c r="H24" i="89" s="1"/>
  <c r="F24" i="88"/>
  <c r="H24" i="88" s="1"/>
  <c r="E25" i="88"/>
  <c r="D25" i="88"/>
  <c r="B26" i="88"/>
  <c r="F24" i="87"/>
  <c r="H24" i="87" s="1"/>
  <c r="E25" i="87"/>
  <c r="D25" i="87"/>
  <c r="B26" i="87"/>
  <c r="E25" i="86"/>
  <c r="B26" i="86"/>
  <c r="D25" i="86"/>
  <c r="F24" i="86"/>
  <c r="H24" i="86" s="1"/>
  <c r="E25" i="85"/>
  <c r="B26" i="85"/>
  <c r="D25" i="85"/>
  <c r="F24" i="85"/>
  <c r="H24" i="85" s="1"/>
  <c r="E25" i="84"/>
  <c r="B26" i="84"/>
  <c r="D25" i="84"/>
  <c r="F24" i="84"/>
  <c r="H24" i="84" s="1"/>
  <c r="D24" i="83"/>
  <c r="E24" i="83"/>
  <c r="B25" i="83"/>
  <c r="F23" i="83"/>
  <c r="H23" i="83" s="1"/>
  <c r="E20" i="43"/>
  <c r="D20" i="43"/>
  <c r="F19" i="43"/>
  <c r="H19" i="43" s="1"/>
  <c r="B21" i="43"/>
  <c r="D24" i="93" l="1"/>
  <c r="E24" i="93"/>
  <c r="B25" i="93"/>
  <c r="F23" i="93"/>
  <c r="H23" i="93" s="1"/>
  <c r="F24" i="91"/>
  <c r="H24" i="91" s="1"/>
  <c r="E25" i="92"/>
  <c r="B26" i="92"/>
  <c r="D25" i="92"/>
  <c r="F24" i="92"/>
  <c r="H24" i="92" s="1"/>
  <c r="E25" i="91"/>
  <c r="B26" i="91"/>
  <c r="D25" i="91"/>
  <c r="F25" i="90"/>
  <c r="H25" i="90" s="1"/>
  <c r="E26" i="90"/>
  <c r="B27" i="90"/>
  <c r="D26" i="90"/>
  <c r="F25" i="89"/>
  <c r="H25" i="89" s="1"/>
  <c r="B27" i="89"/>
  <c r="D26" i="89"/>
  <c r="E26" i="89"/>
  <c r="E26" i="88"/>
  <c r="B27" i="88"/>
  <c r="D26" i="88"/>
  <c r="F25" i="88"/>
  <c r="H25" i="88" s="1"/>
  <c r="E26" i="87"/>
  <c r="B27" i="87"/>
  <c r="D26" i="87"/>
  <c r="F25" i="87"/>
  <c r="H25" i="87" s="1"/>
  <c r="E26" i="86"/>
  <c r="B27" i="86"/>
  <c r="D26" i="86"/>
  <c r="F25" i="86"/>
  <c r="H25" i="86" s="1"/>
  <c r="F25" i="85"/>
  <c r="H25" i="85" s="1"/>
  <c r="E26" i="85"/>
  <c r="B27" i="85"/>
  <c r="D26" i="85"/>
  <c r="B27" i="84"/>
  <c r="D26" i="84"/>
  <c r="E26" i="84"/>
  <c r="F25" i="84"/>
  <c r="H25" i="84" s="1"/>
  <c r="F24" i="83"/>
  <c r="H24" i="83" s="1"/>
  <c r="E25" i="83"/>
  <c r="B26" i="83"/>
  <c r="D25" i="83"/>
  <c r="D21" i="43"/>
  <c r="E21" i="43"/>
  <c r="F20" i="43"/>
  <c r="H20" i="43" s="1"/>
  <c r="B22" i="43"/>
  <c r="F24" i="93" l="1"/>
  <c r="H24" i="93" s="1"/>
  <c r="E25" i="93"/>
  <c r="B26" i="93"/>
  <c r="D25" i="93"/>
  <c r="B27" i="92"/>
  <c r="D26" i="92"/>
  <c r="E26" i="92"/>
  <c r="F25" i="92"/>
  <c r="H25" i="92" s="1"/>
  <c r="F26" i="84"/>
  <c r="H26" i="84" s="1"/>
  <c r="B27" i="91"/>
  <c r="D26" i="91"/>
  <c r="E26" i="91"/>
  <c r="F25" i="91"/>
  <c r="H25" i="91" s="1"/>
  <c r="B28" i="90"/>
  <c r="D27" i="90"/>
  <c r="E27" i="90"/>
  <c r="F26" i="90"/>
  <c r="H26" i="90" s="1"/>
  <c r="F26" i="89"/>
  <c r="H26" i="89" s="1"/>
  <c r="B28" i="89"/>
  <c r="D27" i="89"/>
  <c r="E27" i="89"/>
  <c r="B28" i="88"/>
  <c r="D27" i="88"/>
  <c r="E27" i="88"/>
  <c r="F26" i="88"/>
  <c r="H26" i="88" s="1"/>
  <c r="B28" i="87"/>
  <c r="D27" i="87"/>
  <c r="E27" i="87"/>
  <c r="F26" i="87"/>
  <c r="H26" i="87" s="1"/>
  <c r="B28" i="86"/>
  <c r="D27" i="86"/>
  <c r="E27" i="86"/>
  <c r="F26" i="86"/>
  <c r="H26" i="86" s="1"/>
  <c r="F26" i="85"/>
  <c r="H26" i="85" s="1"/>
  <c r="B28" i="85"/>
  <c r="D27" i="85"/>
  <c r="E27" i="85"/>
  <c r="B28" i="84"/>
  <c r="E27" i="84"/>
  <c r="D27" i="84"/>
  <c r="B27" i="83"/>
  <c r="D26" i="83"/>
  <c r="E26" i="83"/>
  <c r="F25" i="83"/>
  <c r="H25" i="83" s="1"/>
  <c r="E22" i="43"/>
  <c r="D22" i="43"/>
  <c r="F21" i="43"/>
  <c r="H21" i="43" s="1"/>
  <c r="B23" i="43"/>
  <c r="B27" i="93" l="1"/>
  <c r="D26" i="93"/>
  <c r="E26" i="93"/>
  <c r="F26" i="83"/>
  <c r="H26" i="83" s="1"/>
  <c r="F25" i="93"/>
  <c r="H25" i="93" s="1"/>
  <c r="F26" i="92"/>
  <c r="H26" i="92" s="1"/>
  <c r="B28" i="92"/>
  <c r="D27" i="92"/>
  <c r="E27" i="92"/>
  <c r="F27" i="86"/>
  <c r="H27" i="86" s="1"/>
  <c r="F27" i="87"/>
  <c r="H27" i="87" s="1"/>
  <c r="F27" i="88"/>
  <c r="H27" i="88" s="1"/>
  <c r="F27" i="90"/>
  <c r="H27" i="90" s="1"/>
  <c r="F26" i="91"/>
  <c r="H26" i="91" s="1"/>
  <c r="E27" i="91"/>
  <c r="B28" i="91"/>
  <c r="D27" i="91"/>
  <c r="E28" i="90"/>
  <c r="B29" i="90"/>
  <c r="D28" i="90"/>
  <c r="E28" i="89"/>
  <c r="B29" i="89"/>
  <c r="D28" i="89"/>
  <c r="F27" i="89"/>
  <c r="H27" i="89" s="1"/>
  <c r="E28" i="88"/>
  <c r="D28" i="88"/>
  <c r="B29" i="88"/>
  <c r="E28" i="87"/>
  <c r="D28" i="87"/>
  <c r="B29" i="87"/>
  <c r="B29" i="86"/>
  <c r="E28" i="86"/>
  <c r="D28" i="86"/>
  <c r="F27" i="85"/>
  <c r="H27" i="85" s="1"/>
  <c r="B29" i="85"/>
  <c r="E28" i="85"/>
  <c r="D28" i="85"/>
  <c r="F27" i="84"/>
  <c r="H27" i="84" s="1"/>
  <c r="E28" i="84"/>
  <c r="B29" i="84"/>
  <c r="D28" i="84"/>
  <c r="E27" i="83"/>
  <c r="B28" i="83"/>
  <c r="D27" i="83"/>
  <c r="D23" i="43"/>
  <c r="E23" i="43"/>
  <c r="F22" i="43"/>
  <c r="H22" i="43" s="1"/>
  <c r="B24" i="43"/>
  <c r="B28" i="93" l="1"/>
  <c r="D27" i="93"/>
  <c r="E27" i="93"/>
  <c r="F26" i="93"/>
  <c r="H26" i="93" s="1"/>
  <c r="F27" i="92"/>
  <c r="H27" i="92" s="1"/>
  <c r="E28" i="92"/>
  <c r="B29" i="92"/>
  <c r="D28" i="92"/>
  <c r="E28" i="91"/>
  <c r="B29" i="91"/>
  <c r="D28" i="91"/>
  <c r="F27" i="91"/>
  <c r="H27" i="91" s="1"/>
  <c r="E29" i="90"/>
  <c r="B30" i="90"/>
  <c r="D29" i="90"/>
  <c r="F28" i="90"/>
  <c r="H28" i="90" s="1"/>
  <c r="E29" i="89"/>
  <c r="B30" i="89"/>
  <c r="D29" i="89"/>
  <c r="F28" i="89"/>
  <c r="H28" i="89" s="1"/>
  <c r="F28" i="88"/>
  <c r="H28" i="88" s="1"/>
  <c r="E29" i="88"/>
  <c r="B30" i="88"/>
  <c r="D29" i="88"/>
  <c r="F28" i="87"/>
  <c r="H28" i="87" s="1"/>
  <c r="E29" i="87"/>
  <c r="B30" i="87"/>
  <c r="D29" i="87"/>
  <c r="F28" i="86"/>
  <c r="H28" i="86" s="1"/>
  <c r="E29" i="86"/>
  <c r="B30" i="86"/>
  <c r="D29" i="86"/>
  <c r="F28" i="85"/>
  <c r="H28" i="85" s="1"/>
  <c r="E29" i="85"/>
  <c r="B30" i="85"/>
  <c r="D29" i="85"/>
  <c r="F28" i="84"/>
  <c r="H28" i="84" s="1"/>
  <c r="E29" i="84"/>
  <c r="B30" i="84"/>
  <c r="D29" i="84"/>
  <c r="B29" i="83"/>
  <c r="E28" i="83"/>
  <c r="D28" i="83"/>
  <c r="F27" i="83"/>
  <c r="H27" i="83" s="1"/>
  <c r="E24" i="43"/>
  <c r="D24" i="43"/>
  <c r="F23" i="43"/>
  <c r="H23" i="43" s="1"/>
  <c r="B25" i="43"/>
  <c r="F27" i="93" l="1"/>
  <c r="H27" i="93" s="1"/>
  <c r="E28" i="93"/>
  <c r="B29" i="93"/>
  <c r="D28" i="93"/>
  <c r="E29" i="92"/>
  <c r="B30" i="92"/>
  <c r="D29" i="92"/>
  <c r="F28" i="92"/>
  <c r="H28" i="92" s="1"/>
  <c r="E29" i="91"/>
  <c r="B30" i="91"/>
  <c r="D29" i="91"/>
  <c r="F28" i="91"/>
  <c r="H28" i="91" s="1"/>
  <c r="E30" i="90"/>
  <c r="B31" i="90"/>
  <c r="D30" i="90"/>
  <c r="F29" i="90"/>
  <c r="H29" i="90" s="1"/>
  <c r="B31" i="89"/>
  <c r="D30" i="89"/>
  <c r="E30" i="89"/>
  <c r="F29" i="89"/>
  <c r="H29" i="89" s="1"/>
  <c r="E30" i="88"/>
  <c r="B31" i="88"/>
  <c r="D30" i="88"/>
  <c r="F29" i="88"/>
  <c r="H29" i="88" s="1"/>
  <c r="F29" i="85"/>
  <c r="H29" i="85" s="1"/>
  <c r="F29" i="87"/>
  <c r="H29" i="87" s="1"/>
  <c r="E30" i="87"/>
  <c r="B31" i="87"/>
  <c r="D30" i="87"/>
  <c r="F29" i="86"/>
  <c r="H29" i="86" s="1"/>
  <c r="E30" i="86"/>
  <c r="B31" i="86"/>
  <c r="D30" i="86"/>
  <c r="E30" i="85"/>
  <c r="B31" i="85"/>
  <c r="D30" i="85"/>
  <c r="B31" i="84"/>
  <c r="D30" i="84"/>
  <c r="E30" i="84"/>
  <c r="F29" i="84"/>
  <c r="H29" i="84" s="1"/>
  <c r="F28" i="83"/>
  <c r="H28" i="83" s="1"/>
  <c r="E29" i="83"/>
  <c r="B30" i="83"/>
  <c r="D29" i="83"/>
  <c r="D25" i="43"/>
  <c r="E25" i="43"/>
  <c r="F24" i="43"/>
  <c r="H24" i="43" s="1"/>
  <c r="B26" i="43"/>
  <c r="F28" i="93" l="1"/>
  <c r="H28" i="93" s="1"/>
  <c r="F30" i="87"/>
  <c r="H30" i="87" s="1"/>
  <c r="F30" i="89"/>
  <c r="H30" i="89" s="1"/>
  <c r="E29" i="93"/>
  <c r="B30" i="93"/>
  <c r="D29" i="93"/>
  <c r="B31" i="92"/>
  <c r="D30" i="92"/>
  <c r="E30" i="92"/>
  <c r="F29" i="92"/>
  <c r="H29" i="92" s="1"/>
  <c r="B31" i="91"/>
  <c r="D30" i="91"/>
  <c r="E30" i="91"/>
  <c r="F29" i="91"/>
  <c r="H29" i="91" s="1"/>
  <c r="B32" i="90"/>
  <c r="D31" i="90"/>
  <c r="E31" i="90"/>
  <c r="F30" i="90"/>
  <c r="H30" i="90" s="1"/>
  <c r="B32" i="89"/>
  <c r="D31" i="89"/>
  <c r="E31" i="89"/>
  <c r="B32" i="88"/>
  <c r="D31" i="88"/>
  <c r="E31" i="88"/>
  <c r="F30" i="88"/>
  <c r="H30" i="88" s="1"/>
  <c r="B32" i="87"/>
  <c r="D31" i="87"/>
  <c r="E31" i="87"/>
  <c r="F30" i="86"/>
  <c r="H30" i="86" s="1"/>
  <c r="B32" i="86"/>
  <c r="D31" i="86"/>
  <c r="E31" i="86"/>
  <c r="F30" i="85"/>
  <c r="H30" i="85" s="1"/>
  <c r="F30" i="84"/>
  <c r="H30" i="84" s="1"/>
  <c r="B32" i="85"/>
  <c r="D31" i="85"/>
  <c r="E31" i="85"/>
  <c r="E31" i="84"/>
  <c r="B32" i="84"/>
  <c r="D31" i="84"/>
  <c r="B31" i="83"/>
  <c r="D30" i="83"/>
  <c r="E30" i="83"/>
  <c r="F29" i="83"/>
  <c r="H29" i="83" s="1"/>
  <c r="E26" i="43"/>
  <c r="D26" i="43"/>
  <c r="F25" i="43"/>
  <c r="H25" i="43" s="1"/>
  <c r="B27" i="43"/>
  <c r="F31" i="87" l="1"/>
  <c r="H31" i="87" s="1"/>
  <c r="F31" i="88"/>
  <c r="H31" i="88" s="1"/>
  <c r="B31" i="93"/>
  <c r="E30" i="93"/>
  <c r="D30" i="93"/>
  <c r="F31" i="89"/>
  <c r="H31" i="89" s="1"/>
  <c r="F29" i="93"/>
  <c r="H29" i="93" s="1"/>
  <c r="F30" i="91"/>
  <c r="H30" i="91" s="1"/>
  <c r="F30" i="92"/>
  <c r="H30" i="92" s="1"/>
  <c r="B32" i="92"/>
  <c r="D31" i="92"/>
  <c r="E31" i="92"/>
  <c r="E31" i="91"/>
  <c r="B32" i="91"/>
  <c r="D31" i="91"/>
  <c r="F31" i="90"/>
  <c r="H31" i="90" s="1"/>
  <c r="E32" i="90"/>
  <c r="B33" i="90"/>
  <c r="D32" i="90"/>
  <c r="E32" i="89"/>
  <c r="B33" i="89"/>
  <c r="D32" i="89"/>
  <c r="E32" i="88"/>
  <c r="B33" i="88"/>
  <c r="D32" i="88"/>
  <c r="E32" i="87"/>
  <c r="B33" i="87"/>
  <c r="D32" i="87"/>
  <c r="F31" i="85"/>
  <c r="H31" i="85" s="1"/>
  <c r="F31" i="86"/>
  <c r="H31" i="86" s="1"/>
  <c r="E32" i="86"/>
  <c r="B33" i="86"/>
  <c r="D32" i="86"/>
  <c r="E32" i="85"/>
  <c r="B33" i="85"/>
  <c r="D32" i="85"/>
  <c r="F30" i="83"/>
  <c r="H30" i="83" s="1"/>
  <c r="E32" i="84"/>
  <c r="B33" i="84"/>
  <c r="D32" i="84"/>
  <c r="F31" i="84"/>
  <c r="H31" i="84" s="1"/>
  <c r="E31" i="83"/>
  <c r="B32" i="83"/>
  <c r="D31" i="83"/>
  <c r="D27" i="43"/>
  <c r="E27" i="43"/>
  <c r="F26" i="43"/>
  <c r="H26" i="43" s="1"/>
  <c r="B28" i="43"/>
  <c r="F30" i="93" l="1"/>
  <c r="H30" i="93" s="1"/>
  <c r="B32" i="93"/>
  <c r="D31" i="93"/>
  <c r="E31" i="93"/>
  <c r="F31" i="92"/>
  <c r="H31" i="92" s="1"/>
  <c r="E32" i="92"/>
  <c r="B33" i="92"/>
  <c r="D32" i="92"/>
  <c r="E32" i="91"/>
  <c r="B33" i="91"/>
  <c r="D32" i="91"/>
  <c r="F31" i="91"/>
  <c r="H31" i="91" s="1"/>
  <c r="F32" i="90"/>
  <c r="H32" i="90" s="1"/>
  <c r="E33" i="90"/>
  <c r="D33" i="90"/>
  <c r="E33" i="89"/>
  <c r="D33" i="89"/>
  <c r="F32" i="89"/>
  <c r="H32" i="89" s="1"/>
  <c r="E33" i="88"/>
  <c r="D33" i="88"/>
  <c r="F32" i="88"/>
  <c r="H32" i="88" s="1"/>
  <c r="F32" i="86"/>
  <c r="H32" i="86" s="1"/>
  <c r="E33" i="87"/>
  <c r="D33" i="87"/>
  <c r="F32" i="87"/>
  <c r="H32" i="87" s="1"/>
  <c r="E33" i="86"/>
  <c r="D33" i="86"/>
  <c r="E33" i="85"/>
  <c r="D33" i="85"/>
  <c r="F32" i="85"/>
  <c r="H32" i="85" s="1"/>
  <c r="F32" i="84"/>
  <c r="H32" i="84" s="1"/>
  <c r="E33" i="84"/>
  <c r="D33" i="84"/>
  <c r="F31" i="83"/>
  <c r="H31" i="83" s="1"/>
  <c r="B33" i="83"/>
  <c r="D32" i="83"/>
  <c r="E32" i="83"/>
  <c r="E28" i="43"/>
  <c r="D28" i="43"/>
  <c r="F27" i="43"/>
  <c r="H27" i="43" s="1"/>
  <c r="B29" i="43"/>
  <c r="F31" i="93" l="1"/>
  <c r="H31" i="93" s="1"/>
  <c r="B33" i="93"/>
  <c r="E32" i="93"/>
  <c r="D32" i="93"/>
  <c r="E33" i="92"/>
  <c r="D33" i="92"/>
  <c r="F32" i="92"/>
  <c r="H32" i="92" s="1"/>
  <c r="E33" i="91"/>
  <c r="D33" i="91"/>
  <c r="F32" i="91"/>
  <c r="H32" i="91" s="1"/>
  <c r="F33" i="90"/>
  <c r="F33" i="89"/>
  <c r="F34" i="89" s="1"/>
  <c r="F33" i="88"/>
  <c r="H33" i="88" s="1"/>
  <c r="H34" i="88" s="1"/>
  <c r="F33" i="87"/>
  <c r="H33" i="87" s="1"/>
  <c r="H34" i="87" s="1"/>
  <c r="F33" i="86"/>
  <c r="H33" i="86" s="1"/>
  <c r="H34" i="86" s="1"/>
  <c r="F32" i="83"/>
  <c r="H32" i="83" s="1"/>
  <c r="F33" i="85"/>
  <c r="F33" i="84"/>
  <c r="E33" i="83"/>
  <c r="D33" i="83"/>
  <c r="D29" i="43"/>
  <c r="E29" i="43"/>
  <c r="F28" i="43"/>
  <c r="H28" i="43" s="1"/>
  <c r="B30" i="43"/>
  <c r="F32" i="93" l="1"/>
  <c r="H32" i="93" s="1"/>
  <c r="D33" i="93"/>
  <c r="E33" i="93"/>
  <c r="F33" i="92"/>
  <c r="H33" i="92" s="1"/>
  <c r="H34" i="92" s="1"/>
  <c r="F33" i="91"/>
  <c r="H33" i="91" s="1"/>
  <c r="H34" i="91" s="1"/>
  <c r="H33" i="89"/>
  <c r="H34" i="89" s="1"/>
  <c r="H33" i="90"/>
  <c r="H34" i="90" s="1"/>
  <c r="F34" i="90"/>
  <c r="F34" i="88"/>
  <c r="F34" i="86"/>
  <c r="F34" i="87"/>
  <c r="H33" i="85"/>
  <c r="H34" i="85" s="1"/>
  <c r="F34" i="85"/>
  <c r="H33" i="84"/>
  <c r="H34" i="84" s="1"/>
  <c r="F34" i="84"/>
  <c r="F33" i="83"/>
  <c r="H33" i="83" s="1"/>
  <c r="H34" i="83" s="1"/>
  <c r="B31" i="43"/>
  <c r="B32" i="43" s="1"/>
  <c r="B33" i="43" s="1"/>
  <c r="E30" i="43"/>
  <c r="D30" i="43"/>
  <c r="F29" i="43"/>
  <c r="H29" i="43" s="1"/>
  <c r="F33" i="93" l="1"/>
  <c r="H33" i="93" s="1"/>
  <c r="H34" i="93" s="1"/>
  <c r="F34" i="92"/>
  <c r="F34" i="91"/>
  <c r="F34" i="83"/>
  <c r="D31" i="43"/>
  <c r="E31" i="43"/>
  <c r="F30" i="43"/>
  <c r="H30" i="43" s="1"/>
  <c r="F34" i="93" l="1"/>
  <c r="E32" i="43"/>
  <c r="D32" i="43"/>
  <c r="F31" i="43"/>
  <c r="H31" i="43" s="1"/>
  <c r="D33" i="43" l="1"/>
  <c r="E33" i="43"/>
  <c r="F32" i="43"/>
  <c r="H32" i="43" s="1"/>
  <c r="F33" i="43" l="1"/>
  <c r="F34" i="43" l="1"/>
  <c r="F1048576" i="43" s="1"/>
  <c r="H33" i="43"/>
  <c r="H34" i="43" s="1"/>
</calcChain>
</file>

<file path=xl/sharedStrings.xml><?xml version="1.0" encoding="utf-8"?>
<sst xmlns="http://schemas.openxmlformats.org/spreadsheetml/2006/main" count="322" uniqueCount="78">
  <si>
    <t xml:space="preserve">Date </t>
  </si>
  <si>
    <t xml:space="preserve">Total </t>
  </si>
  <si>
    <t>Ecolage</t>
  </si>
  <si>
    <t>CAP (Mons)</t>
  </si>
  <si>
    <t>CC</t>
  </si>
  <si>
    <t>CR</t>
  </si>
  <si>
    <t>Férié</t>
  </si>
  <si>
    <t>Grève</t>
  </si>
  <si>
    <t>Services</t>
  </si>
  <si>
    <t>SU</t>
  </si>
  <si>
    <t>VA</t>
  </si>
  <si>
    <t>CF</t>
  </si>
  <si>
    <t>Ma</t>
  </si>
  <si>
    <t>DEBUT</t>
  </si>
  <si>
    <t>FIN</t>
  </si>
  <si>
    <t>SERVICE</t>
  </si>
  <si>
    <t>JOURS</t>
  </si>
  <si>
    <t>Mercredi</t>
  </si>
  <si>
    <t>Lundi-Mardi-Jeudi-Vendredi</t>
  </si>
  <si>
    <t>H/Fin</t>
  </si>
  <si>
    <t>H/Début</t>
  </si>
  <si>
    <t>Nb heures</t>
  </si>
  <si>
    <t>Commentaires</t>
  </si>
  <si>
    <t>PARAMETRES</t>
  </si>
  <si>
    <t>GRILLE DES HORAIRES PAR SERVICES / JOURS</t>
  </si>
  <si>
    <t>PRESTATIONS DU MOIS DE :</t>
  </si>
  <si>
    <t>MODE D'EMPLOI</t>
  </si>
  <si>
    <t>Bon amusement !</t>
  </si>
  <si>
    <t>COMMENT CELA MARCHE</t>
  </si>
  <si>
    <t>En colonne C1 de chaque mois on calcule le mois de l'onglet grâce à la formule :
"=DATE(PARAM!$B$3;DROITE(CELLULE("nomfichier";C1);2);1)"
Càd que la date est constituée de l'année se trouvant sous l'onglet PARAM en B3 et le mois se détermine grâce au nom de l'onglet (01 par exemple).  Le nom de l'onglet est trouvé avec la fonction CELLULE. Ensuite on précise simplement le jour en indiquant 1.  Il faut naturellement formaté la cellule pour obtenir l'affichage désiré.
Grâce à cette façon de faire, il suffit de dupliquer l'onglet et de changer son nom pour obtenir automatiquement le mois que l'on désire.</t>
  </si>
  <si>
    <t xml:space="preserve">Colonne A :
en A3, la même formule permet d'identifier le 1 jour du mois avec un formatage différent.  
Ensuite il suffit de faire +1
Il a été prévu 31 jours maximum par mois et donc les formules présentent le ou les premiers jours du mois suivant si le mois comporte 28 ; 29 ou 30 jours.  
Pour ne pas voir ces jours indésirables, il a été fait appel à la "Mise en forma conditionnelle" qui permet de mettre en brillance noir les lignes indésirables (caractères noirs et brillance noir --&gt; on ne voit rien).  
Les formules de paramétrages des "Mises en forme conditionnelles" (MEFC) peuvent être visulaisées en cliquant sous l'onglet "Accueil" sur le bouton "Mise en forme conditionnelle" puis sur gestion des MEFC.
Pour le 31ème jour on y teste si l'on se trouve dans la première partie de l'année (&lt;8) et ensuite si le mois est pair ou impair.
Pour le 30ème jour on y teste simplement s'il s'agit du mois de février 
Pour le 29ème jour (février) il y a également un test permettant de détecter l'année bissextile (division par 4 sans reste).
Encoreune fois, TOUS les onglets possèdent ces tests.  Il est donc possible de les dupliquer et de mettre le numéro du mois désiré et les tests feront le reste.
</t>
  </si>
  <si>
    <t>La mise en page a été paramétrée pour permettre l'impression en pied de document de la date et heure d'impression ainsi que le nom du classeur.</t>
  </si>
  <si>
    <t>Colonne B  :
cette colonne ne peut être alimentée que par le contenu de la liste déroulante (appelée "Services").  Un message d'erreur apparaîtra si encodage inconnu.</t>
  </si>
  <si>
    <t>Colonne E :
Différence des colonnes D et C</t>
  </si>
  <si>
    <t>Colonne F :
Manuelle</t>
  </si>
  <si>
    <t>Tous les onglets mensuels sont protégés (sans mot de passe) pour éviter d'abimer par erreur les formules.  Il est évident que les colonnes à remplir restent accessibles.
Comme il n'y a pas de mot de passe, il est facile d'enlever la protection en allant sous l'onglet "Révision" et le bouton "Oter la protection".  Cela est utile s'il est nécessaire de faire évoluer l'application comme ajouter une colonne par exemple.</t>
  </si>
  <si>
    <t>Lors du lancement d'une nouvelle année, il y aura lieu de dupliquer le classeur "Total-des-heures-prestées_MODELE" en précisant l'annéee à la place de MODELE dans le nom soit : "Total-des-heures-prestées_2016".  
Préciser dans l'onglet PARAM l'année de traitement du classeur - cellule B3 (dans l'exemple : 2016.
Le classeur se mettra automatiquement à jour sous tous ses onglets en fonction de cette année et ce paramétrage adaptera la longueur des mois en conséquence y compris pour les années bissextiles pour le mois de février.</t>
  </si>
  <si>
    <t>Grâce à la MEFC, il a été attrribué à chaque ligne un fond de couleur correspondant à la plage horaire du jour concerné dans la ligne.  Voir les formules utilisées dans la MEFC comme expliqué plus haut.  
Attention : au cas où l'on désirerait modifier ces couleurs, il est impératif de respecter l'ordre des formules de tests.</t>
  </si>
  <si>
    <t>Samedi</t>
  </si>
  <si>
    <t>Matin</t>
  </si>
  <si>
    <t>Après-midi</t>
  </si>
  <si>
    <t>Payé double</t>
  </si>
  <si>
    <t>Payé triple</t>
  </si>
  <si>
    <t>Malade</t>
  </si>
  <si>
    <t>Lundi-Mardi-Mercredi-Jeudi-Vendredi</t>
  </si>
  <si>
    <t>GRILLE DES HORAIRES PAR SERVICES / JOURS - CONGES</t>
  </si>
  <si>
    <t>TYPE</t>
  </si>
  <si>
    <t>C</t>
  </si>
  <si>
    <t>Type</t>
  </si>
  <si>
    <r>
      <t xml:space="preserve">Sous l'onglet PARAM se trouve également : 
- la grille des horaires par service et par type de journée (L ;M ; J ; V / M / S D). Il y a lieu de compléter cet horaire qui n'a pu être rempli qu'avec les éléments connus transmis par le demandeur et incomplet.  L'introduction se fait en encodant l'heure et la minute sous la forme 5:24 (en séparant les heures et les minutes par ":".
</t>
    </r>
    <r>
      <rPr>
        <b/>
        <sz val="11"/>
        <color theme="1"/>
        <rFont val="Calibri"/>
        <family val="2"/>
        <scheme val="minor"/>
      </rPr>
      <t>IL EST A NOTER QUE CES HORAIRES SONT FIXES ET NE PEUVENT ETRE CHANGES EN COURS D'ANNEE. (sinon TOUS les onglets s'adapteront au nouvel horaire)</t>
    </r>
    <r>
      <rPr>
        <sz val="11"/>
        <color theme="1"/>
        <rFont val="Calibri"/>
        <family val="2"/>
        <scheme val="minor"/>
      </rPr>
      <t xml:space="preserve">
Dans les exemples reçus il y a quelques erreurs que le demandeur devra corriger (horaires différents pour un même service et une même tranche horaire).  
</t>
    </r>
    <r>
      <rPr>
        <b/>
        <sz val="11"/>
        <color theme="1"/>
        <rFont val="Calibri"/>
        <family val="2"/>
        <scheme val="minor"/>
      </rPr>
      <t>Dans le présent classeur a été conservé les données sources (mois en alpha).  Dans ces onglets, les erreurs sont indiqués en rouge en colonne G.  Une fois les erreurs corrigées, ces onglets pourront être supprimés.</t>
    </r>
    <r>
      <rPr>
        <sz val="11"/>
        <color theme="1"/>
        <rFont val="Calibri"/>
        <family val="2"/>
        <scheme val="minor"/>
      </rPr>
      <t xml:space="preserve">
Si toutefois les horaires devaient évoluer définitvement durant l'année, il y aura lieu de créer un nouveau classeur (2016-02 par exemple) et d'adapter les horaires ; de laisser les premiers mois de l'année vides et de commencer dans le mois de changement d'horaire. 
A noter qu'il est possible de mettre un horaire en regard des informations autres que "Service" comme Ecolage par exemple.  
</t>
    </r>
    <r>
      <rPr>
        <b/>
        <sz val="11"/>
        <color theme="1"/>
        <rFont val="Calibri"/>
        <family val="2"/>
        <scheme val="minor"/>
      </rPr>
      <t xml:space="preserve">Bien entendu, là aussi UN horaire par information.  
Il existe un cas de MALADIE qui n'a pu être indiqué car 2 horaires différents. Une solution, pour autant que les cas soient rares, serait de créer MALADIE1 et MALADIE2.
Il a été reservé quelques lignes pour permettre d'ajouter des informations et des services.
Les 3 plages horaires ont leur couleur propre.  Cette couleur se répercutera en regard des jours concernés dans les onglets mensuels.  Il est ainsi facile de distinguer les différentes tranches horaires utilisées dans le mois. 
</t>
    </r>
    <r>
      <rPr>
        <sz val="11"/>
        <color theme="1"/>
        <rFont val="Calibri"/>
        <family val="2"/>
        <scheme val="minor"/>
      </rPr>
      <t>- la grille des horaires pour les jours de congés scolaires.  Les différences entre les 2 grilles sont ;
. adaptation des horaires pour les congés scolaires
. suppression de l'exception horaire du mercredi qui est assimilé aux autres jours de la semaine à l'exclusion du samedi et du dimanchze. 
- la grille des Commentaires (11 avec donc une réserve de 6)
- la grille des Types de grilles (période scolaire - période congés scolaires)</t>
    </r>
  </si>
  <si>
    <t>Il suffit de compléter 
- le type de grille en colonne A ( "vide" pour grille scolaire ou C pour grille congés scolaire) à l'aide de la liste déroulante
- le numéro du service ou une informations dans la colonne B pour que l'horaire correspondant à la tranche horaire de la grille apparaisse.</t>
  </si>
  <si>
    <t xml:space="preserve">Une colonne (F) "Commentaires" permet d'accueillir divers commentaires.  Cette colonne est pilotée par une liste déroulante se trouvant dans l'onglat PRAM ety contient potentiellement 11 lignes dont 5 occupées .
</t>
  </si>
  <si>
    <t>Colonne C et D :
=SIERREUR(SI($A3="";RECHERCHEV($C3;PARAM!$A$11:$I$210;CHOISIR(JOURSEM($B3;2);2;2;4;2;2;6;8);FAUX);RECHERCHEV($C3;PARAM!$A$11:$P$210;CHOISIR(JOURSEM($B3;2);11;11;11;11;11;13;15);FAUX));0)
Formule principale de l'application.  
Elle permet de rechercher le contenu de la colonne B de la ligne en cours dans la plage de la grille horaire.  
Afin de connaître la colonne dont il faut ramener le contenu, on utilise :
- le test SI pour déterminer la grille dans laquelle il faut chercher (scolaire ou congés)
- la fonction CHOISIR qui, sur base du jour de la semaine de la ligne, détermine la bonne colonne à ramener.  
La fonction SIERREUR est là par sécurité au cas où l'information n'existerait pas dans la grille on met 0.  Cela ne devrait jamais arriver puisque l'encodage est soumis à la liste déroulante.  Toutefois, si quelqu'un s'avisait de faire disparaître de la grille une information... cela provoquerait de vilain NA.</t>
  </si>
  <si>
    <t>Nouvel An</t>
  </si>
  <si>
    <t>L. Pâques</t>
  </si>
  <si>
    <t>F. Travail</t>
  </si>
  <si>
    <t>Ascension</t>
  </si>
  <si>
    <t>L. Pentecôte</t>
  </si>
  <si>
    <t>F. Nationale</t>
  </si>
  <si>
    <t>Assomption</t>
  </si>
  <si>
    <t>Toussaint</t>
  </si>
  <si>
    <t>Armistice</t>
  </si>
  <si>
    <t>Noël</t>
  </si>
  <si>
    <t>ANNEE</t>
  </si>
  <si>
    <t>Dimanche</t>
  </si>
  <si>
    <t>Colonne1</t>
  </si>
  <si>
    <t>Colonne2</t>
  </si>
  <si>
    <t>H.manuel</t>
  </si>
  <si>
    <t>Serv.Coupé</t>
  </si>
  <si>
    <t>Congé Imp.</t>
  </si>
  <si>
    <t>congé</t>
  </si>
  <si>
    <t>30-136</t>
  </si>
  <si>
    <t>néant</t>
  </si>
  <si>
    <t>132-133</t>
  </si>
  <si>
    <t>167-37</t>
  </si>
  <si>
    <t>3822+3869</t>
  </si>
  <si>
    <t>82-30-136</t>
  </si>
  <si>
    <t>37-40</t>
  </si>
</sst>
</file>

<file path=xl/styles.xml><?xml version="1.0" encoding="utf-8"?>
<styleSheet xmlns="http://schemas.openxmlformats.org/spreadsheetml/2006/main" xmlns:mc="http://schemas.openxmlformats.org/markup-compatibility/2006" xmlns:x14ac="http://schemas.microsoft.com/office/spreadsheetml/2009/9/ac" mc:Ignorable="x14ac">
  <numFmts count="8">
    <numFmt numFmtId="164" formatCode="h:mm:ss;@"/>
    <numFmt numFmtId="165" formatCode="hh:mm:ss;@"/>
    <numFmt numFmtId="166" formatCode="[$-80C]dddd\ d\ mmmm\ yyyy;@"/>
    <numFmt numFmtId="167" formatCode="h\.mm;@"/>
    <numFmt numFmtId="168" formatCode="mmmm\-yyyy"/>
    <numFmt numFmtId="169" formatCode="[=0]&quot;&quot;;[hh]:mm"/>
    <numFmt numFmtId="170" formatCode="[=0]&quot;&quot;;[hh]\.mm"/>
    <numFmt numFmtId="171" formatCode="[=0]&quot;&quot;;[hh]\.mm&quot; min&quot;"/>
  </numFmts>
  <fonts count="9" x14ac:knownFonts="1">
    <font>
      <sz val="11"/>
      <color theme="1"/>
      <name val="Calibri"/>
      <family val="2"/>
      <scheme val="minor"/>
    </font>
    <font>
      <b/>
      <sz val="11"/>
      <color theme="1"/>
      <name val="Calibri"/>
      <family val="2"/>
      <scheme val="minor"/>
    </font>
    <font>
      <b/>
      <sz val="14"/>
      <color theme="1"/>
      <name val="Calibri"/>
      <family val="2"/>
      <scheme val="minor"/>
    </font>
    <font>
      <b/>
      <sz val="10"/>
      <color theme="1"/>
      <name val="Calibri"/>
      <family val="2"/>
      <scheme val="minor"/>
    </font>
    <font>
      <sz val="11"/>
      <color rgb="FFFF0000"/>
      <name val="Calibri"/>
      <family val="2"/>
      <scheme val="minor"/>
    </font>
    <font>
      <sz val="11"/>
      <color theme="9"/>
      <name val="Calibri"/>
      <family val="2"/>
      <scheme val="minor"/>
    </font>
    <font>
      <sz val="11"/>
      <color theme="9" tint="-0.499984740745262"/>
      <name val="Calibri"/>
      <family val="2"/>
      <scheme val="minor"/>
    </font>
    <font>
      <sz val="11"/>
      <color rgb="FF0070C0"/>
      <name val="Calibri"/>
      <family val="2"/>
      <scheme val="minor"/>
    </font>
    <font>
      <sz val="11"/>
      <color theme="7" tint="-0.249977111117893"/>
      <name val="Calibri"/>
      <family val="2"/>
      <scheme val="minor"/>
    </font>
  </fonts>
  <fills count="9">
    <fill>
      <patternFill patternType="none"/>
    </fill>
    <fill>
      <patternFill patternType="gray125"/>
    </fill>
    <fill>
      <patternFill patternType="solid">
        <fgColor theme="0"/>
        <bgColor indexed="64"/>
      </patternFill>
    </fill>
    <fill>
      <patternFill patternType="solid">
        <fgColor rgb="FFFFFF00"/>
        <bgColor indexed="64"/>
      </patternFill>
    </fill>
    <fill>
      <patternFill patternType="solid">
        <fgColor theme="5" tint="0.79998168889431442"/>
        <bgColor indexed="64"/>
      </patternFill>
    </fill>
    <fill>
      <patternFill patternType="solid">
        <fgColor rgb="FFFFC000"/>
        <bgColor indexed="64"/>
      </patternFill>
    </fill>
    <fill>
      <patternFill patternType="solid">
        <fgColor rgb="FF00B0F0"/>
        <bgColor indexed="64"/>
      </patternFill>
    </fill>
    <fill>
      <patternFill patternType="solid">
        <fgColor theme="9"/>
        <bgColor indexed="64"/>
      </patternFill>
    </fill>
    <fill>
      <patternFill patternType="solid">
        <fgColor rgb="FFFF0000"/>
        <bgColor indexed="64"/>
      </patternFill>
    </fill>
  </fills>
  <borders count="28">
    <border>
      <left/>
      <right/>
      <top/>
      <bottom/>
      <diagonal/>
    </border>
    <border>
      <left style="medium">
        <color indexed="64"/>
      </left>
      <right style="medium">
        <color indexed="64"/>
      </right>
      <top style="medium">
        <color indexed="64"/>
      </top>
      <bottom style="medium">
        <color indexed="64"/>
      </bottom>
      <diagonal/>
    </border>
    <border>
      <left/>
      <right style="medium">
        <color indexed="64"/>
      </right>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bottom/>
      <diagonal/>
    </border>
    <border>
      <left style="thin">
        <color indexed="64"/>
      </left>
      <right style="medium">
        <color indexed="64"/>
      </right>
      <top/>
      <bottom/>
      <diagonal/>
    </border>
    <border>
      <left style="medium">
        <color indexed="64"/>
      </left>
      <right style="thin">
        <color indexed="64"/>
      </right>
      <top/>
      <bottom style="medium">
        <color indexed="64"/>
      </bottom>
      <diagonal/>
    </border>
    <border>
      <left style="thin">
        <color indexed="64"/>
      </left>
      <right style="medium">
        <color indexed="64"/>
      </right>
      <top/>
      <bottom style="medium">
        <color indexed="64"/>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right/>
      <top/>
      <bottom style="medium">
        <color indexed="64"/>
      </bottom>
      <diagonal/>
    </border>
    <border>
      <left style="medium">
        <color indexed="64"/>
      </left>
      <right style="thin">
        <color indexed="64"/>
      </right>
      <top style="medium">
        <color indexed="64"/>
      </top>
      <bottom style="hair">
        <color indexed="64"/>
      </bottom>
      <diagonal/>
    </border>
    <border>
      <left style="thin">
        <color indexed="64"/>
      </left>
      <right style="thin">
        <color indexed="64"/>
      </right>
      <top style="medium">
        <color indexed="64"/>
      </top>
      <bottom style="hair">
        <color indexed="64"/>
      </bottom>
      <diagonal/>
    </border>
    <border>
      <left style="thin">
        <color indexed="64"/>
      </left>
      <right style="medium">
        <color indexed="64"/>
      </right>
      <top style="medium">
        <color indexed="64"/>
      </top>
      <bottom style="hair">
        <color indexed="64"/>
      </bottom>
      <diagonal/>
    </border>
    <border>
      <left style="medium">
        <color indexed="64"/>
      </left>
      <right style="thin">
        <color indexed="64"/>
      </right>
      <top style="hair">
        <color indexed="64"/>
      </top>
      <bottom style="hair">
        <color indexed="64"/>
      </bottom>
      <diagonal/>
    </border>
    <border>
      <left style="thin">
        <color indexed="64"/>
      </left>
      <right style="thin">
        <color indexed="64"/>
      </right>
      <top style="hair">
        <color indexed="64"/>
      </top>
      <bottom style="hair">
        <color indexed="64"/>
      </bottom>
      <diagonal/>
    </border>
    <border>
      <left style="thin">
        <color indexed="64"/>
      </left>
      <right style="medium">
        <color indexed="64"/>
      </right>
      <top style="hair">
        <color indexed="64"/>
      </top>
      <bottom style="hair">
        <color indexed="64"/>
      </bottom>
      <diagonal/>
    </border>
    <border>
      <left style="thin">
        <color indexed="64"/>
      </left>
      <right style="thin">
        <color indexed="64"/>
      </right>
      <top style="hair">
        <color indexed="64"/>
      </top>
      <bottom style="medium">
        <color indexed="64"/>
      </bottom>
      <diagonal/>
    </border>
    <border>
      <left style="thin">
        <color indexed="64"/>
      </left>
      <right style="medium">
        <color indexed="64"/>
      </right>
      <top style="hair">
        <color indexed="64"/>
      </top>
      <bottom style="medium">
        <color indexed="64"/>
      </bottom>
      <diagonal/>
    </border>
    <border>
      <left style="medium">
        <color indexed="64"/>
      </left>
      <right/>
      <top/>
      <bottom/>
      <diagonal/>
    </border>
    <border>
      <left style="medium">
        <color indexed="64"/>
      </left>
      <right style="medium">
        <color indexed="64"/>
      </right>
      <top style="medium">
        <color indexed="64"/>
      </top>
      <bottom style="hair">
        <color indexed="64"/>
      </bottom>
      <diagonal/>
    </border>
    <border>
      <left style="medium">
        <color indexed="64"/>
      </left>
      <right style="medium">
        <color indexed="64"/>
      </right>
      <top style="hair">
        <color indexed="64"/>
      </top>
      <bottom style="hair">
        <color indexed="64"/>
      </bottom>
      <diagonal/>
    </border>
    <border>
      <left style="medium">
        <color indexed="64"/>
      </left>
      <right style="medium">
        <color indexed="64"/>
      </right>
      <top style="hair">
        <color indexed="64"/>
      </top>
      <bottom style="medium">
        <color indexed="64"/>
      </bottom>
      <diagonal/>
    </border>
  </borders>
  <cellStyleXfs count="1">
    <xf numFmtId="0" fontId="0" fillId="0" borderId="0"/>
  </cellStyleXfs>
  <cellXfs count="116">
    <xf numFmtId="0" fontId="0" fillId="0" borderId="0" xfId="0"/>
    <xf numFmtId="164" fontId="0" fillId="0" borderId="0" xfId="0" applyNumberFormat="1"/>
    <xf numFmtId="165" fontId="0" fillId="0" borderId="0" xfId="0" applyNumberFormat="1"/>
    <xf numFmtId="166" fontId="0" fillId="0" borderId="0" xfId="0" applyNumberFormat="1"/>
    <xf numFmtId="0" fontId="0" fillId="0" borderId="0" xfId="0" applyNumberFormat="1"/>
    <xf numFmtId="0" fontId="1" fillId="0" borderId="0" xfId="0" applyFont="1"/>
    <xf numFmtId="167" fontId="0" fillId="0" borderId="0" xfId="0" applyNumberFormat="1"/>
    <xf numFmtId="167" fontId="0" fillId="0" borderId="0" xfId="0" applyNumberFormat="1" applyAlignment="1">
      <alignment horizontal="center"/>
    </xf>
    <xf numFmtId="0" fontId="1" fillId="0" borderId="1" xfId="0" applyFont="1" applyBorder="1" applyAlignment="1">
      <alignment horizontal="center"/>
    </xf>
    <xf numFmtId="0" fontId="1" fillId="0" borderId="11" xfId="0" applyFont="1" applyBorder="1" applyAlignment="1">
      <alignment horizontal="center"/>
    </xf>
    <xf numFmtId="167" fontId="0" fillId="0" borderId="0" xfId="0" applyNumberFormat="1" applyFont="1" applyAlignment="1">
      <alignment horizontal="center"/>
    </xf>
    <xf numFmtId="0" fontId="0" fillId="0" borderId="0" xfId="0" applyAlignment="1">
      <alignment horizontal="center"/>
    </xf>
    <xf numFmtId="166" fontId="1" fillId="0" borderId="5" xfId="0" applyNumberFormat="1" applyFont="1" applyBorder="1" applyAlignment="1">
      <alignment horizontal="center"/>
    </xf>
    <xf numFmtId="0" fontId="1" fillId="2" borderId="14" xfId="0" applyNumberFormat="1" applyFont="1" applyFill="1" applyBorder="1" applyAlignment="1">
      <alignment horizontal="center"/>
    </xf>
    <xf numFmtId="167" fontId="0" fillId="2" borderId="14" xfId="0" applyNumberFormat="1" applyFill="1" applyBorder="1" applyAlignment="1">
      <alignment horizontal="center"/>
    </xf>
    <xf numFmtId="164" fontId="1" fillId="2" borderId="14" xfId="0" applyNumberFormat="1" applyFont="1" applyFill="1" applyBorder="1" applyAlignment="1">
      <alignment horizontal="center"/>
    </xf>
    <xf numFmtId="0" fontId="0" fillId="2" borderId="6" xfId="0" applyFill="1" applyBorder="1" applyAlignment="1">
      <alignment horizontal="center"/>
    </xf>
    <xf numFmtId="166" fontId="1" fillId="2" borderId="3" xfId="0" applyNumberFormat="1" applyFont="1" applyFill="1" applyBorder="1"/>
    <xf numFmtId="0" fontId="1" fillId="0" borderId="13" xfId="0" applyNumberFormat="1" applyFont="1" applyBorder="1"/>
    <xf numFmtId="167" fontId="0" fillId="0" borderId="13" xfId="0" applyNumberFormat="1" applyFont="1" applyBorder="1" applyAlignment="1">
      <alignment horizontal="center"/>
    </xf>
    <xf numFmtId="165" fontId="0" fillId="0" borderId="4" xfId="0" applyNumberFormat="1" applyBorder="1"/>
    <xf numFmtId="0" fontId="0" fillId="0" borderId="0" xfId="0" applyNumberFormat="1" applyAlignment="1">
      <alignment horizontal="center"/>
    </xf>
    <xf numFmtId="168" fontId="1" fillId="0" borderId="0" xfId="0" applyNumberFormat="1" applyFont="1" applyAlignment="1">
      <alignment horizontal="center"/>
    </xf>
    <xf numFmtId="0" fontId="2" fillId="0" borderId="3" xfId="0" applyFont="1" applyBorder="1"/>
    <xf numFmtId="0" fontId="2" fillId="0" borderId="1" xfId="0" applyNumberFormat="1" applyFont="1" applyBorder="1" applyAlignment="1">
      <alignment horizontal="center"/>
    </xf>
    <xf numFmtId="0" fontId="2" fillId="0" borderId="0" xfId="0" applyFont="1"/>
    <xf numFmtId="0" fontId="0" fillId="0" borderId="0" xfId="0" applyAlignment="1">
      <alignment vertical="top" wrapText="1"/>
    </xf>
    <xf numFmtId="0" fontId="0" fillId="0" borderId="0" xfId="0" applyAlignment="1">
      <alignment vertical="top" wrapText="1"/>
    </xf>
    <xf numFmtId="0" fontId="1" fillId="0" borderId="0" xfId="0" applyFont="1" applyAlignment="1">
      <alignment vertical="top" wrapText="1"/>
    </xf>
    <xf numFmtId="167" fontId="0" fillId="3" borderId="5" xfId="0" applyNumberFormat="1" applyFill="1" applyBorder="1" applyAlignment="1">
      <alignment horizontal="center"/>
    </xf>
    <xf numFmtId="167" fontId="0" fillId="3" borderId="6" xfId="0" applyNumberFormat="1" applyFill="1" applyBorder="1" applyAlignment="1">
      <alignment horizontal="center"/>
    </xf>
    <xf numFmtId="167" fontId="0" fillId="3" borderId="7" xfId="0" applyNumberFormat="1" applyFill="1" applyBorder="1" applyAlignment="1">
      <alignment horizontal="center"/>
    </xf>
    <xf numFmtId="167" fontId="0" fillId="3" borderId="8" xfId="0" applyNumberFormat="1" applyFill="1" applyBorder="1" applyAlignment="1">
      <alignment horizontal="center"/>
    </xf>
    <xf numFmtId="167" fontId="0" fillId="3" borderId="9" xfId="0" applyNumberFormat="1" applyFill="1" applyBorder="1" applyAlignment="1">
      <alignment horizontal="center"/>
    </xf>
    <xf numFmtId="167" fontId="0" fillId="3" borderId="10" xfId="0" applyNumberFormat="1" applyFill="1" applyBorder="1" applyAlignment="1">
      <alignment horizontal="center"/>
    </xf>
    <xf numFmtId="167" fontId="0" fillId="4" borderId="5" xfId="0" applyNumberFormat="1" applyFill="1" applyBorder="1" applyAlignment="1">
      <alignment horizontal="center"/>
    </xf>
    <xf numFmtId="167" fontId="0" fillId="4" borderId="6" xfId="0" applyNumberFormat="1" applyFill="1" applyBorder="1" applyAlignment="1">
      <alignment horizontal="center"/>
    </xf>
    <xf numFmtId="167" fontId="0" fillId="4" borderId="7" xfId="0" applyNumberFormat="1" applyFill="1" applyBorder="1" applyAlignment="1">
      <alignment horizontal="center"/>
    </xf>
    <xf numFmtId="167" fontId="0" fillId="4" borderId="8" xfId="0" applyNumberFormat="1" applyFill="1" applyBorder="1" applyAlignment="1">
      <alignment horizontal="center"/>
    </xf>
    <xf numFmtId="167" fontId="0" fillId="4" borderId="9" xfId="0" applyNumberFormat="1" applyFill="1" applyBorder="1" applyAlignment="1">
      <alignment horizontal="center"/>
    </xf>
    <xf numFmtId="167" fontId="0" fillId="4" borderId="10" xfId="0" applyNumberFormat="1" applyFill="1" applyBorder="1" applyAlignment="1">
      <alignment horizontal="center"/>
    </xf>
    <xf numFmtId="167" fontId="0" fillId="3" borderId="7" xfId="0" applyNumberFormat="1" applyFont="1" applyFill="1" applyBorder="1" applyAlignment="1">
      <alignment horizontal="center"/>
    </xf>
    <xf numFmtId="167" fontId="0" fillId="5" borderId="5" xfId="0" applyNumberFormat="1" applyFill="1" applyBorder="1" applyAlignment="1">
      <alignment horizontal="center"/>
    </xf>
    <xf numFmtId="167" fontId="0" fillId="5" borderId="6" xfId="0" applyNumberFormat="1" applyFill="1" applyBorder="1" applyAlignment="1">
      <alignment horizontal="center"/>
    </xf>
    <xf numFmtId="167" fontId="0" fillId="5" borderId="7" xfId="0" applyNumberFormat="1" applyFill="1" applyBorder="1" applyAlignment="1">
      <alignment horizontal="center"/>
    </xf>
    <xf numFmtId="167" fontId="0" fillId="5" borderId="8" xfId="0" applyNumberFormat="1" applyFill="1" applyBorder="1" applyAlignment="1">
      <alignment horizontal="center"/>
    </xf>
    <xf numFmtId="167" fontId="0" fillId="5" borderId="9" xfId="0" applyNumberFormat="1" applyFill="1" applyBorder="1" applyAlignment="1">
      <alignment horizontal="center"/>
    </xf>
    <xf numFmtId="167" fontId="0" fillId="5" borderId="10" xfId="0" applyNumberFormat="1" applyFill="1" applyBorder="1" applyAlignment="1">
      <alignment horizontal="center"/>
    </xf>
    <xf numFmtId="167" fontId="0" fillId="6" borderId="5" xfId="0" applyNumberFormat="1" applyFill="1" applyBorder="1" applyAlignment="1">
      <alignment horizontal="center"/>
    </xf>
    <xf numFmtId="167" fontId="0" fillId="6" borderId="6" xfId="0" applyNumberFormat="1" applyFill="1" applyBorder="1" applyAlignment="1">
      <alignment horizontal="center"/>
    </xf>
    <xf numFmtId="167" fontId="0" fillId="6" borderId="7" xfId="0" applyNumberFormat="1" applyFill="1" applyBorder="1" applyAlignment="1">
      <alignment horizontal="center"/>
    </xf>
    <xf numFmtId="167" fontId="0" fillId="6" borderId="8" xfId="0" applyNumberFormat="1" applyFill="1" applyBorder="1" applyAlignment="1">
      <alignment horizontal="center"/>
    </xf>
    <xf numFmtId="167" fontId="0" fillId="6" borderId="9" xfId="0" applyNumberFormat="1" applyFill="1" applyBorder="1" applyAlignment="1">
      <alignment horizontal="center"/>
    </xf>
    <xf numFmtId="167" fontId="0" fillId="6" borderId="10" xfId="0" applyNumberFormat="1" applyFill="1" applyBorder="1" applyAlignment="1">
      <alignment horizontal="center"/>
    </xf>
    <xf numFmtId="0" fontId="0" fillId="0" borderId="1" xfId="0" applyBorder="1"/>
    <xf numFmtId="0" fontId="0" fillId="0" borderId="11" xfId="0" applyBorder="1"/>
    <xf numFmtId="0" fontId="0" fillId="0" borderId="12" xfId="0" applyBorder="1"/>
    <xf numFmtId="0" fontId="1" fillId="0" borderId="24" xfId="0" applyFont="1" applyBorder="1" applyAlignment="1">
      <alignment horizontal="center"/>
    </xf>
    <xf numFmtId="0" fontId="1" fillId="0" borderId="0" xfId="0" applyNumberFormat="1" applyFont="1" applyAlignment="1">
      <alignment horizontal="center"/>
    </xf>
    <xf numFmtId="167" fontId="0" fillId="3" borderId="8" xfId="0" applyNumberFormat="1" applyFont="1" applyFill="1" applyBorder="1" applyAlignment="1">
      <alignment horizontal="center"/>
    </xf>
    <xf numFmtId="167" fontId="0" fillId="3" borderId="2" xfId="0" applyNumberFormat="1" applyFill="1" applyBorder="1" applyAlignment="1">
      <alignment horizontal="center"/>
    </xf>
    <xf numFmtId="0" fontId="1" fillId="0" borderId="12" xfId="0" applyFont="1" applyBorder="1" applyAlignment="1">
      <alignment horizontal="center"/>
    </xf>
    <xf numFmtId="0" fontId="5" fillId="0" borderId="11" xfId="0" applyFont="1" applyBorder="1"/>
    <xf numFmtId="0" fontId="6" fillId="0" borderId="11" xfId="0" applyFont="1" applyBorder="1"/>
    <xf numFmtId="0" fontId="4" fillId="0" borderId="11" xfId="0" applyFont="1" applyBorder="1"/>
    <xf numFmtId="0" fontId="7" fillId="0" borderId="11" xfId="0" applyFont="1" applyBorder="1"/>
    <xf numFmtId="0" fontId="8" fillId="0" borderId="11" xfId="0" applyFont="1" applyBorder="1"/>
    <xf numFmtId="14" fontId="0" fillId="0" borderId="0" xfId="0" applyNumberFormat="1"/>
    <xf numFmtId="166" fontId="0" fillId="0" borderId="16" xfId="0" applyNumberFormat="1" applyFont="1" applyFill="1" applyBorder="1" applyAlignment="1">
      <alignment horizontal="left"/>
    </xf>
    <xf numFmtId="0" fontId="1" fillId="0" borderId="17" xfId="0" applyNumberFormat="1" applyFont="1" applyFill="1" applyBorder="1" applyProtection="1">
      <protection locked="0"/>
    </xf>
    <xf numFmtId="0" fontId="0" fillId="0" borderId="18" xfId="0" applyFill="1" applyBorder="1" applyProtection="1">
      <protection locked="0"/>
    </xf>
    <xf numFmtId="0" fontId="0" fillId="0" borderId="25" xfId="0" applyFill="1" applyBorder="1" applyProtection="1">
      <protection locked="0"/>
    </xf>
    <xf numFmtId="0" fontId="0" fillId="0" borderId="26" xfId="0" applyFill="1" applyBorder="1" applyProtection="1">
      <protection locked="0"/>
    </xf>
    <xf numFmtId="166" fontId="0" fillId="0" borderId="19" xfId="0" applyNumberFormat="1" applyFont="1" applyFill="1" applyBorder="1" applyAlignment="1">
      <alignment horizontal="left"/>
    </xf>
    <xf numFmtId="0" fontId="1" fillId="0" borderId="20" xfId="0" applyNumberFormat="1" applyFont="1" applyFill="1" applyBorder="1" applyProtection="1">
      <protection locked="0"/>
    </xf>
    <xf numFmtId="0" fontId="0" fillId="0" borderId="21" xfId="0" applyFill="1" applyBorder="1" applyProtection="1">
      <protection locked="0"/>
    </xf>
    <xf numFmtId="0" fontId="0" fillId="0" borderId="27" xfId="0" applyFill="1" applyBorder="1" applyProtection="1">
      <protection locked="0"/>
    </xf>
    <xf numFmtId="0" fontId="1" fillId="0" borderId="22" xfId="0" applyNumberFormat="1" applyFont="1" applyFill="1" applyBorder="1" applyProtection="1">
      <protection locked="0"/>
    </xf>
    <xf numFmtId="0" fontId="0" fillId="0" borderId="23" xfId="0" applyFill="1" applyBorder="1" applyProtection="1">
      <protection locked="0"/>
    </xf>
    <xf numFmtId="169" fontId="1" fillId="0" borderId="17" xfId="0" applyNumberFormat="1" applyFont="1" applyFill="1" applyBorder="1"/>
    <xf numFmtId="169" fontId="1" fillId="0" borderId="20" xfId="0" applyNumberFormat="1" applyFont="1" applyFill="1" applyBorder="1"/>
    <xf numFmtId="169" fontId="1" fillId="0" borderId="22" xfId="0" applyNumberFormat="1" applyFont="1" applyFill="1" applyBorder="1"/>
    <xf numFmtId="169" fontId="1" fillId="2" borderId="14" xfId="0" applyNumberFormat="1" applyFont="1" applyFill="1" applyBorder="1"/>
    <xf numFmtId="170" fontId="0" fillId="0" borderId="17" xfId="0" applyNumberFormat="1" applyFill="1" applyBorder="1" applyAlignment="1">
      <alignment horizontal="center"/>
    </xf>
    <xf numFmtId="170" fontId="0" fillId="0" borderId="20" xfId="0" applyNumberFormat="1" applyFill="1" applyBorder="1" applyAlignment="1">
      <alignment horizontal="center"/>
    </xf>
    <xf numFmtId="170" fontId="0" fillId="0" borderId="0" xfId="0" applyNumberFormat="1"/>
    <xf numFmtId="170" fontId="1" fillId="0" borderId="0" xfId="0" applyNumberFormat="1" applyFont="1"/>
    <xf numFmtId="171" fontId="0" fillId="0" borderId="0" xfId="0" applyNumberFormat="1"/>
    <xf numFmtId="1" fontId="0" fillId="0" borderId="0" xfId="0" applyNumberFormat="1" applyAlignment="1">
      <alignment horizontal="center"/>
    </xf>
    <xf numFmtId="2" fontId="0" fillId="0" borderId="0" xfId="0" applyNumberFormat="1"/>
    <xf numFmtId="2" fontId="0" fillId="0" borderId="0" xfId="0" applyNumberFormat="1" applyAlignment="1">
      <alignment horizontal="center"/>
    </xf>
    <xf numFmtId="2" fontId="1" fillId="0" borderId="0" xfId="0" applyNumberFormat="1" applyFont="1"/>
    <xf numFmtId="0" fontId="0" fillId="7" borderId="21" xfId="0" applyFill="1" applyBorder="1" applyProtection="1">
      <protection locked="0"/>
    </xf>
    <xf numFmtId="0" fontId="1" fillId="8" borderId="20" xfId="0" applyNumberFormat="1" applyFont="1" applyFill="1" applyBorder="1" applyProtection="1">
      <protection locked="0"/>
    </xf>
    <xf numFmtId="0" fontId="1" fillId="0" borderId="13" xfId="0" applyFont="1" applyBorder="1" applyAlignment="1">
      <alignment horizontal="center"/>
    </xf>
    <xf numFmtId="0" fontId="1" fillId="0" borderId="4" xfId="0" applyFont="1" applyBorder="1" applyAlignment="1">
      <alignment horizontal="center"/>
    </xf>
    <xf numFmtId="167" fontId="3" fillId="3" borderId="3" xfId="0" applyNumberFormat="1" applyFont="1" applyFill="1" applyBorder="1" applyAlignment="1">
      <alignment horizontal="center"/>
    </xf>
    <xf numFmtId="167" fontId="3" fillId="3" borderId="4" xfId="0" applyNumberFormat="1" applyFont="1" applyFill="1" applyBorder="1" applyAlignment="1">
      <alignment horizontal="center"/>
    </xf>
    <xf numFmtId="167" fontId="1" fillId="4" borderId="3" xfId="0" applyNumberFormat="1" applyFont="1" applyFill="1" applyBorder="1" applyAlignment="1">
      <alignment horizontal="center"/>
    </xf>
    <xf numFmtId="167" fontId="1" fillId="4" borderId="4" xfId="0" applyNumberFormat="1" applyFont="1" applyFill="1" applyBorder="1" applyAlignment="1">
      <alignment horizontal="center"/>
    </xf>
    <xf numFmtId="167" fontId="1" fillId="6" borderId="3" xfId="0" applyNumberFormat="1" applyFont="1" applyFill="1" applyBorder="1" applyAlignment="1">
      <alignment horizontal="center"/>
    </xf>
    <xf numFmtId="167" fontId="1" fillId="6" borderId="4" xfId="0" applyNumberFormat="1" applyFont="1" applyFill="1" applyBorder="1" applyAlignment="1">
      <alignment horizontal="center"/>
    </xf>
    <xf numFmtId="167" fontId="0" fillId="3" borderId="3" xfId="0" applyNumberFormat="1" applyFill="1" applyBorder="1" applyAlignment="1">
      <alignment horizontal="center"/>
    </xf>
    <xf numFmtId="167" fontId="0" fillId="3" borderId="4" xfId="0" applyNumberFormat="1" applyFill="1" applyBorder="1" applyAlignment="1">
      <alignment horizontal="center"/>
    </xf>
    <xf numFmtId="167" fontId="0" fillId="5" borderId="3" xfId="0" applyNumberFormat="1" applyFill="1" applyBorder="1" applyAlignment="1">
      <alignment horizontal="center"/>
    </xf>
    <xf numFmtId="167" fontId="0" fillId="5" borderId="4" xfId="0" applyNumberFormat="1" applyFill="1" applyBorder="1" applyAlignment="1">
      <alignment horizontal="center"/>
    </xf>
    <xf numFmtId="167" fontId="0" fillId="4" borderId="3" xfId="0" applyNumberFormat="1" applyFill="1" applyBorder="1" applyAlignment="1">
      <alignment horizontal="center"/>
    </xf>
    <xf numFmtId="167" fontId="0" fillId="4" borderId="4" xfId="0" applyNumberFormat="1" applyFill="1" applyBorder="1" applyAlignment="1">
      <alignment horizontal="center"/>
    </xf>
    <xf numFmtId="167" fontId="0" fillId="6" borderId="3" xfId="0" applyNumberFormat="1" applyFill="1" applyBorder="1" applyAlignment="1">
      <alignment horizontal="center"/>
    </xf>
    <xf numFmtId="167" fontId="0" fillId="6" borderId="4" xfId="0" applyNumberFormat="1" applyFill="1" applyBorder="1" applyAlignment="1">
      <alignment horizontal="center"/>
    </xf>
    <xf numFmtId="0" fontId="1" fillId="0" borderId="3" xfId="0" applyFont="1" applyBorder="1" applyAlignment="1">
      <alignment horizontal="center"/>
    </xf>
    <xf numFmtId="0" fontId="0" fillId="0" borderId="13" xfId="0" applyBorder="1" applyAlignment="1">
      <alignment horizontal="center"/>
    </xf>
    <xf numFmtId="0" fontId="0" fillId="0" borderId="4" xfId="0" applyBorder="1" applyAlignment="1">
      <alignment horizontal="center"/>
    </xf>
    <xf numFmtId="166" fontId="1" fillId="0" borderId="15" xfId="0" applyNumberFormat="1" applyFont="1" applyBorder="1" applyAlignment="1"/>
    <xf numFmtId="0" fontId="1" fillId="0" borderId="15" xfId="0" applyFont="1" applyBorder="1" applyAlignment="1"/>
    <xf numFmtId="0" fontId="2" fillId="0" borderId="0" xfId="0" applyFont="1" applyAlignment="1">
      <alignment vertical="top" wrapText="1"/>
    </xf>
  </cellXfs>
  <cellStyles count="1">
    <cellStyle name="Normal" xfId="0" builtinId="0"/>
  </cellStyles>
  <dxfs count="72">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
      <numFmt numFmtId="1" formatCode="0"/>
      <alignment horizontal="center" vertical="bottom" textRotation="0" wrapText="0" indent="0" justifyLastLine="0" shrinkToFit="0" readingOrder="0"/>
    </dxf>
    <dxf>
      <numFmt numFmtId="167" formatCode="h\.mm;@"/>
    </dxf>
    <dxf>
      <fill>
        <patternFill>
          <bgColor rgb="FFFFC000"/>
        </patternFill>
      </fill>
    </dxf>
    <dxf>
      <fill>
        <patternFill>
          <bgColor theme="1" tint="0.34998626667073579"/>
        </patternFill>
      </fill>
    </dxf>
    <dxf>
      <fill>
        <patternFill>
          <bgColor theme="0" tint="-0.24994659260841701"/>
        </patternFill>
      </fill>
    </dxf>
    <dxf>
      <fill>
        <patternFill>
          <bgColor theme="0" tint="-0.34998626667073579"/>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drawing1.xml><?xml version="1.0" encoding="utf-8"?>
<xdr:wsDr xmlns:xdr="http://schemas.openxmlformats.org/drawingml/2006/spreadsheetDrawing" xmlns:a="http://schemas.openxmlformats.org/drawingml/2006/main">
  <xdr:twoCellAnchor>
    <xdr:from>
      <xdr:col>2</xdr:col>
      <xdr:colOff>66675</xdr:colOff>
      <xdr:row>0</xdr:row>
      <xdr:rowOff>28575</xdr:rowOff>
    </xdr:from>
    <xdr:to>
      <xdr:col>4</xdr:col>
      <xdr:colOff>657225</xdr:colOff>
      <xdr:row>5</xdr:row>
      <xdr:rowOff>9525</xdr:rowOff>
    </xdr:to>
    <xdr:sp macro="" textlink="">
      <xdr:nvSpPr>
        <xdr:cNvPr id="2" name="Flèche gauche 1"/>
        <xdr:cNvSpPr/>
      </xdr:nvSpPr>
      <xdr:spPr>
        <a:xfrm>
          <a:off x="1743075" y="28575"/>
          <a:ext cx="2419350" cy="102870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Renseigner l'année et le classeur</a:t>
          </a:r>
          <a:r>
            <a:rPr lang="fr-FR" sz="1100" baseline="0"/>
            <a:t> se mettra à jour tout seul</a:t>
          </a:r>
          <a:endParaRPr lang="fr-FR" sz="1100"/>
        </a:p>
      </xdr:txBody>
    </xdr:sp>
    <xdr:clientData/>
  </xdr:twoCellAnchor>
</xdr:wsDr>
</file>

<file path=xl/tables/table1.xml><?xml version="1.0" encoding="utf-8"?>
<table xmlns="http://schemas.openxmlformats.org/spreadsheetml/2006/main" id="12" name="Tableau1541013" displayName="Tableau1541013" ref="I2:J33" totalsRowShown="0">
  <autoFilter ref="I2:J33"/>
  <tableColumns count="2">
    <tableColumn id="1" name="Colonne1" dataDxfId="67"/>
    <tableColumn id="4" name="Colonne2" dataDxfId="66"/>
  </tableColumns>
  <tableStyleInfo name="TableStyleMedium2" showFirstColumn="0" showLastColumn="0" showRowStripes="1" showColumnStripes="0"/>
</table>
</file>

<file path=xl/tables/table2.xml><?xml version="1.0" encoding="utf-8"?>
<table xmlns="http://schemas.openxmlformats.org/spreadsheetml/2006/main" id="11" name="Tableau1541012" displayName="Tableau1541012" ref="I2:J33" totalsRowShown="0">
  <autoFilter ref="I2:J33"/>
  <tableColumns count="2">
    <tableColumn id="1" name="Colonne1" dataDxfId="61"/>
    <tableColumn id="4" name="Colonne2" dataDxfId="60"/>
  </tableColumns>
  <tableStyleInfo name="TableStyleMedium2" showFirstColumn="0" showLastColumn="0" showRowStripes="1" showColumnStripes="0"/>
</table>
</file>

<file path=xl/tables/table3.xml><?xml version="1.0" encoding="utf-8"?>
<table xmlns="http://schemas.openxmlformats.org/spreadsheetml/2006/main" id="10" name="Tableau1541011" displayName="Tableau1541011" ref="I2:J33" totalsRowShown="0">
  <autoFilter ref="I2:J33"/>
  <tableColumns count="2">
    <tableColumn id="1" name="Colonne1" dataDxfId="55"/>
    <tableColumn id="4" name="Colonne2" dataDxfId="54"/>
  </tableColumns>
  <tableStyleInfo name="TableStyleMedium2" showFirstColumn="0" showLastColumn="0" showRowStripes="1" showColumnStripes="0"/>
</table>
</file>

<file path=xl/tables/table4.xml><?xml version="1.0" encoding="utf-8"?>
<table xmlns="http://schemas.openxmlformats.org/spreadsheetml/2006/main" id="9" name="Tableau1541010" displayName="Tableau1541010" ref="I2:J33" totalsRowShown="0">
  <autoFilter ref="I2:J33"/>
  <tableColumns count="2">
    <tableColumn id="1" name="Colonne1" dataDxfId="49"/>
    <tableColumn id="4" name="Colonne2" dataDxfId="48"/>
  </tableColumns>
  <tableStyleInfo name="TableStyleMedium2" showFirstColumn="0" showLastColumn="0" showRowStripes="1" showColumnStripes="0"/>
</table>
</file>

<file path=xl/tables/table5.xml><?xml version="1.0" encoding="utf-8"?>
<table xmlns="http://schemas.openxmlformats.org/spreadsheetml/2006/main" id="8" name="Tableau154109" displayName="Tableau154109" ref="I2:J33" totalsRowShown="0">
  <autoFilter ref="I2:J33"/>
  <tableColumns count="2">
    <tableColumn id="1" name="Colonne1" dataDxfId="43"/>
    <tableColumn id="4" name="Colonne2" dataDxfId="42"/>
  </tableColumns>
  <tableStyleInfo name="TableStyleMedium2" showFirstColumn="0" showLastColumn="0" showRowStripes="1" showColumnStripes="0"/>
</table>
</file>

<file path=xl/tables/table6.xml><?xml version="1.0" encoding="utf-8"?>
<table xmlns="http://schemas.openxmlformats.org/spreadsheetml/2006/main" id="7" name="Tableau154108" displayName="Tableau154108" ref="I2:J33" totalsRowShown="0">
  <autoFilter ref="I2:J33"/>
  <tableColumns count="2">
    <tableColumn id="1" name="Colonne1" dataDxfId="37"/>
    <tableColumn id="4" name="Colonne2" dataDxfId="36"/>
  </tableColumns>
  <tableStyleInfo name="TableStyleMedium2" showFirstColumn="0" showLastColumn="0" showRowStripes="1" showColumnStripes="0"/>
</table>
</file>

<file path=xl/tables/table7.xml><?xml version="1.0" encoding="utf-8"?>
<table xmlns="http://schemas.openxmlformats.org/spreadsheetml/2006/main" id="6" name="Tableau154107" displayName="Tableau154107" ref="I2:J33" totalsRowShown="0">
  <autoFilter ref="I2:J33"/>
  <tableColumns count="2">
    <tableColumn id="1" name="Colonne1" dataDxfId="31"/>
    <tableColumn id="4" name="Colonne2" dataDxfId="30"/>
  </tableColumns>
  <tableStyleInfo name="TableStyleMedium2" showFirstColumn="0" showLastColumn="0" showRowStripes="1" showColumnStripes="0"/>
</table>
</file>

<file path=xl/tables/table8.xml><?xml version="1.0" encoding="utf-8"?>
<table xmlns="http://schemas.openxmlformats.org/spreadsheetml/2006/main" id="5" name="Tableau154106" displayName="Tableau154106" ref="I2:J33" totalsRowShown="0">
  <autoFilter ref="I2:J33"/>
  <tableColumns count="2">
    <tableColumn id="1" name="Colonne1" dataDxfId="25"/>
    <tableColumn id="4" name="Colonne2" dataDxfId="24"/>
  </tableColumns>
  <tableStyleInfo name="TableStyleMedium2" showFirstColumn="0" showLastColumn="0" showRowStripes="1" showColumnStripes="0"/>
</table>
</file>

<file path=xl/tables/table9.xml><?xml version="1.0" encoding="utf-8"?>
<table xmlns="http://schemas.openxmlformats.org/spreadsheetml/2006/main" id="4" name="Tableau154105" displayName="Tableau154105" ref="I2:J33" totalsRowShown="0">
  <autoFilter ref="I2:J33"/>
  <tableColumns count="2">
    <tableColumn id="1" name="Colonne1" dataDxfId="19"/>
    <tableColumn id="4" name="Colonne2" dataDxfId="18"/>
  </tableColumns>
  <tableStyleInfo name="TableStyleMedium2" showFirstColumn="0" showLastColumn="0" showRowStripes="1" showColumnStripes="0"/>
</table>
</file>

<file path=xl/tables/table10.xml><?xml version="1.0" encoding="utf-8"?>
<table xmlns="http://schemas.openxmlformats.org/spreadsheetml/2006/main" id="3" name="Tableau154104" displayName="Tableau154104" ref="I2:J33" totalsRowShown="0">
  <autoFilter ref="I2:J33"/>
  <tableColumns count="2">
    <tableColumn id="1" name="Colonne1" dataDxfId="13"/>
    <tableColumn id="4" name="Colonne2" dataDxfId="12"/>
  </tableColumns>
  <tableStyleInfo name="TableStyleMedium2" showFirstColumn="0" showLastColumn="0" showRowStripes="1" showColumnStripes="0"/>
</table>
</file>

<file path=xl/tables/table11.xml><?xml version="1.0" encoding="utf-8"?>
<table xmlns="http://schemas.openxmlformats.org/spreadsheetml/2006/main" id="2" name="Tableau154103" displayName="Tableau154103" ref="I2:J33" totalsRowShown="0">
  <autoFilter ref="I2:J33"/>
  <tableColumns count="2">
    <tableColumn id="1" name="Colonne1" dataDxfId="7"/>
    <tableColumn id="4" name="Colonne2" dataDxfId="6"/>
  </tableColumns>
  <tableStyleInfo name="TableStyleMedium2" showFirstColumn="0" showLastColumn="0" showRowStripes="1" showColumnStripes="0"/>
</table>
</file>

<file path=xl/tables/table12.xml><?xml version="1.0" encoding="utf-8"?>
<table xmlns="http://schemas.openxmlformats.org/spreadsheetml/2006/main" id="1" name="Tableau15410" displayName="Tableau15410" ref="I2:J33" totalsRowShown="0">
  <autoFilter ref="I2:J33"/>
  <tableColumns count="2">
    <tableColumn id="1" name="Colonne1" dataDxfId="1"/>
    <tableColumn id="4" name="Colonne2" dataDxfId="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table" Target="../tables/table2.xml"/></Relationships>
</file>

<file path=xl/worksheets/_rels/sheet4.xml.rels><?xml version="1.0" encoding="UTF-8" standalone="yes"?>
<Relationships xmlns="http://schemas.openxmlformats.org/package/2006/relationships"><Relationship Id="rId1" Type="http://schemas.openxmlformats.org/officeDocument/2006/relationships/table" Target="../tables/table3.xml"/></Relationships>
</file>

<file path=xl/worksheets/_rels/sheet5.xml.rels><?xml version="1.0" encoding="UTF-8" standalone="yes"?>
<Relationships xmlns="http://schemas.openxmlformats.org/package/2006/relationships"><Relationship Id="rId1" Type="http://schemas.openxmlformats.org/officeDocument/2006/relationships/table" Target="../tables/table4.xml"/></Relationships>
</file>

<file path=xl/worksheets/_rels/sheet6.xml.rels><?xml version="1.0" encoding="UTF-8" standalone="yes"?>
<Relationships xmlns="http://schemas.openxmlformats.org/package/2006/relationships"><Relationship Id="rId1" Type="http://schemas.openxmlformats.org/officeDocument/2006/relationships/table" Target="../tables/table5.xml"/></Relationships>
</file>

<file path=xl/worksheets/_rels/sheet7.xml.rels><?xml version="1.0" encoding="UTF-8" standalone="yes"?>
<Relationships xmlns="http://schemas.openxmlformats.org/package/2006/relationships"><Relationship Id="rId1" Type="http://schemas.openxmlformats.org/officeDocument/2006/relationships/table" Target="../tables/table6.xml"/></Relationships>
</file>

<file path=xl/worksheets/_rels/sheet8.xml.rels><?xml version="1.0" encoding="UTF-8" standalone="yes"?>
<Relationships xmlns="http://schemas.openxmlformats.org/package/2006/relationships"><Relationship Id="rId1" Type="http://schemas.openxmlformats.org/officeDocument/2006/relationships/table" Target="../tables/table7.xml"/></Relationships>
</file>

<file path=xl/worksheets/_rels/sheet9.xml.rels><?xml version="1.0" encoding="UTF-8" standalone="yes"?>
<Relationships xmlns="http://schemas.openxmlformats.org/package/2006/relationships"><Relationship Id="rId1" Type="http://schemas.openxmlformats.org/officeDocument/2006/relationships/table" Target="../tables/table8.xml"/></Relationships>
</file>

<file path=xl/worksheets/_rels/sheet10.xml.rels><?xml version="1.0" encoding="UTF-8" standalone="yes"?>
<Relationships xmlns="http://schemas.openxmlformats.org/package/2006/relationships"><Relationship Id="rId1" Type="http://schemas.openxmlformats.org/officeDocument/2006/relationships/table" Target="../tables/table9.xml"/></Relationships>
</file>

<file path=xl/worksheets/_rels/sheet11.xml.rels><?xml version="1.0" encoding="UTF-8" standalone="yes"?>
<Relationships xmlns="http://schemas.openxmlformats.org/package/2006/relationships"><Relationship Id="rId1" Type="http://schemas.openxmlformats.org/officeDocument/2006/relationships/table" Target="../tables/table10.xml"/></Relationships>
</file>

<file path=xl/worksheets/_rels/sheet12.xml.rels><?xml version="1.0" encoding="UTF-8" standalone="yes"?>
<Relationships xmlns="http://schemas.openxmlformats.org/package/2006/relationships"><Relationship Id="rId1" Type="http://schemas.openxmlformats.org/officeDocument/2006/relationships/table" Target="../tables/table11.xml"/></Relationships>
</file>

<file path=xl/worksheets/_rels/sheet13.xml.rels><?xml version="1.0" encoding="UTF-8" standalone="yes"?>
<Relationships xmlns="http://schemas.openxmlformats.org/package/2006/relationships"><Relationship Id="rId1" Type="http://schemas.openxmlformats.org/officeDocument/2006/relationships/table" Target="../tables/table1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B210"/>
  <sheetViews>
    <sheetView workbookViewId="0">
      <pane ySplit="10" topLeftCell="A26" activePane="bottomLeft" state="frozen"/>
      <selection activeCell="D1" sqref="D1"/>
      <selection pane="bottomLeft" activeCell="C55" sqref="C55"/>
    </sheetView>
  </sheetViews>
  <sheetFormatPr baseColWidth="10" defaultRowHeight="15" x14ac:dyDescent="0.25"/>
  <cols>
    <col min="1" max="1" width="11.42578125" customWidth="1"/>
    <col min="2" max="7" width="13.7109375" style="7" customWidth="1"/>
    <col min="8" max="9" width="13.7109375" customWidth="1"/>
    <col min="10" max="10" width="4.5703125" customWidth="1"/>
    <col min="11" max="12" width="15.7109375" customWidth="1"/>
    <col min="13" max="16" width="13.7109375" customWidth="1"/>
    <col min="17" max="17" width="5.85546875" customWidth="1"/>
    <col min="18" max="18" width="14" bestFit="1" customWidth="1"/>
    <col min="19" max="19" width="5.85546875" customWidth="1"/>
    <col min="27" max="27" width="17.140625" customWidth="1"/>
  </cols>
  <sheetData>
    <row r="1" spans="1:28" ht="18.75" x14ac:dyDescent="0.3">
      <c r="A1" s="25" t="s">
        <v>23</v>
      </c>
      <c r="AA1" t="s">
        <v>53</v>
      </c>
      <c r="AB1" s="67">
        <f>DATE(B3,1,1)</f>
        <v>42736</v>
      </c>
    </row>
    <row r="2" spans="1:28" ht="15.75" thickBot="1" x14ac:dyDescent="0.3">
      <c r="A2" s="5"/>
      <c r="AA2" t="s">
        <v>54</v>
      </c>
      <c r="AB2" s="67">
        <f>IF(MOD(19*MOD(B3,19)+24,30)+MOD(2*MOD(B3,4)+4*MOD(B3,7)+6*
MOD(19*MOD(B3,19)+24,30)+5,7)-9&lt;=0,DATE(B3,3,22+MOD(19*MOD(B3,
19)+24,30)+MOD(2*MOD(B3,4)+4*MOD(B3,7)+6*MOD(19*MOD(B3,19)+24,
30)+5,7)),DATE(B3,4,MOD(19*MOD(B3,19)+24,30)+MOD(2*MOD(B3,4)+4*
MOD(B3,7)+6*MOD(19*MOD(B3,19)+24,30)+5,7)-9))+1</f>
        <v>42842</v>
      </c>
    </row>
    <row r="3" spans="1:28" ht="18" customHeight="1" thickBot="1" x14ac:dyDescent="0.35">
      <c r="A3" s="23" t="s">
        <v>63</v>
      </c>
      <c r="B3" s="24">
        <v>2017</v>
      </c>
      <c r="AA3" t="s">
        <v>55</v>
      </c>
      <c r="AB3" s="67">
        <f>DATE(B3,5,1)</f>
        <v>42856</v>
      </c>
    </row>
    <row r="4" spans="1:28" x14ac:dyDescent="0.25">
      <c r="A4" s="5"/>
      <c r="AA4" t="s">
        <v>56</v>
      </c>
      <c r="AB4" s="67">
        <f>AB2+38</f>
        <v>42880</v>
      </c>
    </row>
    <row r="5" spans="1:28" x14ac:dyDescent="0.25">
      <c r="A5" s="5"/>
      <c r="AA5" t="s">
        <v>57</v>
      </c>
      <c r="AB5" s="67">
        <f>AB2+49</f>
        <v>42891</v>
      </c>
    </row>
    <row r="6" spans="1:28" x14ac:dyDescent="0.25">
      <c r="A6" s="5"/>
      <c r="AA6" t="s">
        <v>58</v>
      </c>
      <c r="AB6" s="67">
        <f>DATE(B3,7,21)</f>
        <v>42937</v>
      </c>
    </row>
    <row r="7" spans="1:28" ht="15.75" thickBot="1" x14ac:dyDescent="0.3">
      <c r="A7" s="58">
        <v>1</v>
      </c>
      <c r="B7" s="21">
        <v>2</v>
      </c>
      <c r="C7" s="58">
        <v>3</v>
      </c>
      <c r="D7" s="21">
        <v>4</v>
      </c>
      <c r="E7" s="58">
        <v>5</v>
      </c>
      <c r="F7" s="21">
        <v>6</v>
      </c>
      <c r="G7" s="58">
        <v>7</v>
      </c>
      <c r="H7" s="21">
        <v>8</v>
      </c>
      <c r="I7" s="58">
        <v>9</v>
      </c>
      <c r="J7" s="21">
        <v>10</v>
      </c>
      <c r="K7" s="58">
        <v>11</v>
      </c>
      <c r="L7" s="21">
        <v>12</v>
      </c>
      <c r="M7" s="58">
        <v>13</v>
      </c>
      <c r="N7" s="21">
        <v>14</v>
      </c>
      <c r="O7" s="58">
        <v>15</v>
      </c>
      <c r="P7" s="58">
        <v>16</v>
      </c>
      <c r="AA7" t="s">
        <v>59</v>
      </c>
      <c r="AB7" s="67">
        <f>DATE(B3,8,15)</f>
        <v>42962</v>
      </c>
    </row>
    <row r="8" spans="1:28" ht="15.75" thickBot="1" x14ac:dyDescent="0.3">
      <c r="A8" s="110" t="s">
        <v>24</v>
      </c>
      <c r="B8" s="111"/>
      <c r="C8" s="111"/>
      <c r="D8" s="111"/>
      <c r="E8" s="111"/>
      <c r="F8" s="111"/>
      <c r="G8" s="111"/>
      <c r="H8" s="111"/>
      <c r="I8" s="112"/>
      <c r="K8" s="94" t="s">
        <v>45</v>
      </c>
      <c r="L8" s="94"/>
      <c r="M8" s="94"/>
      <c r="N8" s="94"/>
      <c r="O8" s="94"/>
      <c r="P8" s="95"/>
      <c r="AA8" t="s">
        <v>60</v>
      </c>
      <c r="AB8" s="67">
        <f>DATE(B3,11,1)</f>
        <v>43040</v>
      </c>
    </row>
    <row r="9" spans="1:28" ht="15.75" thickBot="1" x14ac:dyDescent="0.3">
      <c r="A9" s="8" t="s">
        <v>16</v>
      </c>
      <c r="B9" s="102" t="s">
        <v>18</v>
      </c>
      <c r="C9" s="103"/>
      <c r="D9" s="104" t="s">
        <v>17</v>
      </c>
      <c r="E9" s="105"/>
      <c r="F9" s="106" t="s">
        <v>38</v>
      </c>
      <c r="G9" s="107"/>
      <c r="H9" s="108" t="s">
        <v>64</v>
      </c>
      <c r="I9" s="109"/>
      <c r="K9" s="96" t="s">
        <v>44</v>
      </c>
      <c r="L9" s="97"/>
      <c r="M9" s="98" t="s">
        <v>38</v>
      </c>
      <c r="N9" s="99"/>
      <c r="O9" s="100" t="s">
        <v>64</v>
      </c>
      <c r="P9" s="101"/>
      <c r="AA9" t="s">
        <v>61</v>
      </c>
      <c r="AB9" s="67">
        <f>DATE(B3,11,11)</f>
        <v>43050</v>
      </c>
    </row>
    <row r="10" spans="1:28" ht="15.75" thickBot="1" x14ac:dyDescent="0.3">
      <c r="A10" s="8" t="s">
        <v>15</v>
      </c>
      <c r="B10" s="29" t="s">
        <v>13</v>
      </c>
      <c r="C10" s="30" t="s">
        <v>14</v>
      </c>
      <c r="D10" s="42" t="s">
        <v>13</v>
      </c>
      <c r="E10" s="43" t="s">
        <v>14</v>
      </c>
      <c r="F10" s="35" t="s">
        <v>13</v>
      </c>
      <c r="G10" s="36" t="s">
        <v>14</v>
      </c>
      <c r="H10" s="48" t="s">
        <v>13</v>
      </c>
      <c r="I10" s="49" t="s">
        <v>14</v>
      </c>
      <c r="K10" s="29" t="s">
        <v>13</v>
      </c>
      <c r="L10" s="30" t="s">
        <v>14</v>
      </c>
      <c r="M10" s="35" t="s">
        <v>13</v>
      </c>
      <c r="N10" s="36" t="s">
        <v>14</v>
      </c>
      <c r="O10" s="48" t="s">
        <v>13</v>
      </c>
      <c r="P10" s="49" t="s">
        <v>14</v>
      </c>
      <c r="R10" s="54" t="s">
        <v>22</v>
      </c>
      <c r="T10" s="54" t="s">
        <v>46</v>
      </c>
      <c r="AA10" t="s">
        <v>62</v>
      </c>
      <c r="AB10" s="67">
        <f>DATE(B3,12,25)</f>
        <v>43094</v>
      </c>
    </row>
    <row r="11" spans="1:28" x14ac:dyDescent="0.25">
      <c r="A11" s="57" t="s">
        <v>3</v>
      </c>
      <c r="B11" s="31">
        <v>0.35416666666666669</v>
      </c>
      <c r="C11" s="32">
        <v>0.6875</v>
      </c>
      <c r="D11" s="44">
        <v>0.35416666666666669</v>
      </c>
      <c r="E11" s="45">
        <v>0.6875</v>
      </c>
      <c r="F11" s="37"/>
      <c r="G11" s="38"/>
      <c r="H11" s="50"/>
      <c r="I11" s="51"/>
      <c r="K11" s="31">
        <v>0.35416666666666669</v>
      </c>
      <c r="L11" s="32">
        <v>0.6875</v>
      </c>
      <c r="M11" s="37"/>
      <c r="N11" s="38"/>
      <c r="O11" s="50"/>
      <c r="P11" s="51"/>
      <c r="R11" s="62" t="s">
        <v>39</v>
      </c>
      <c r="T11" s="55"/>
    </row>
    <row r="12" spans="1:28" ht="15.75" thickBot="1" x14ac:dyDescent="0.3">
      <c r="A12" s="57" t="s">
        <v>4</v>
      </c>
      <c r="B12" s="31"/>
      <c r="C12" s="32"/>
      <c r="D12" s="44"/>
      <c r="E12" s="45"/>
      <c r="F12" s="37"/>
      <c r="G12" s="38"/>
      <c r="H12" s="50"/>
      <c r="I12" s="51"/>
      <c r="K12" s="31"/>
      <c r="L12" s="32"/>
      <c r="M12" s="37"/>
      <c r="N12" s="38"/>
      <c r="O12" s="50"/>
      <c r="P12" s="51"/>
      <c r="R12" s="64" t="s">
        <v>40</v>
      </c>
      <c r="T12" s="56" t="s">
        <v>47</v>
      </c>
    </row>
    <row r="13" spans="1:28" x14ac:dyDescent="0.25">
      <c r="A13" s="57" t="s">
        <v>11</v>
      </c>
      <c r="B13" s="31">
        <v>0.33333333333333331</v>
      </c>
      <c r="C13" s="32">
        <v>0.66666666666666663</v>
      </c>
      <c r="D13" s="44">
        <v>0.33333333333333331</v>
      </c>
      <c r="E13" s="45">
        <v>0.66666666666666663</v>
      </c>
      <c r="F13" s="37">
        <v>0.33333333333333331</v>
      </c>
      <c r="G13" s="38">
        <v>0.66666666666666663</v>
      </c>
      <c r="H13" s="50"/>
      <c r="I13" s="51"/>
      <c r="K13" s="31">
        <v>0.33333333333333331</v>
      </c>
      <c r="L13" s="32">
        <v>0.66666666666666663</v>
      </c>
      <c r="M13" s="37">
        <v>0.33333333333333331</v>
      </c>
      <c r="N13" s="38">
        <v>0.66666666666666663</v>
      </c>
      <c r="O13" s="50"/>
      <c r="P13" s="51"/>
      <c r="R13" s="65" t="s">
        <v>41</v>
      </c>
    </row>
    <row r="14" spans="1:28" x14ac:dyDescent="0.25">
      <c r="A14" s="57" t="s">
        <v>5</v>
      </c>
      <c r="B14" s="31"/>
      <c r="C14" s="32"/>
      <c r="D14" s="44"/>
      <c r="E14" s="45"/>
      <c r="F14" s="37"/>
      <c r="G14" s="38"/>
      <c r="H14" s="50"/>
      <c r="I14" s="51"/>
      <c r="K14" s="31"/>
      <c r="L14" s="32"/>
      <c r="M14" s="37"/>
      <c r="N14" s="38"/>
      <c r="O14" s="50"/>
      <c r="P14" s="51"/>
      <c r="R14" s="66" t="s">
        <v>42</v>
      </c>
    </row>
    <row r="15" spans="1:28" x14ac:dyDescent="0.25">
      <c r="A15" s="57" t="s">
        <v>2</v>
      </c>
      <c r="B15" s="31">
        <v>0.33333333333333331</v>
      </c>
      <c r="C15" s="32">
        <v>0.66666666666666663</v>
      </c>
      <c r="D15" s="44">
        <v>0.33333333333333331</v>
      </c>
      <c r="E15" s="45">
        <v>0.66666666666666663</v>
      </c>
      <c r="F15" s="37"/>
      <c r="G15" s="38"/>
      <c r="H15" s="50"/>
      <c r="I15" s="51"/>
      <c r="K15" s="31">
        <v>0.33333333333333331</v>
      </c>
      <c r="L15" s="32">
        <v>0.66666666666666663</v>
      </c>
      <c r="M15" s="37"/>
      <c r="N15" s="38"/>
      <c r="O15" s="50"/>
      <c r="P15" s="51"/>
      <c r="R15" s="63" t="s">
        <v>43</v>
      </c>
    </row>
    <row r="16" spans="1:28" x14ac:dyDescent="0.25">
      <c r="A16" s="57" t="s">
        <v>6</v>
      </c>
      <c r="B16" s="31"/>
      <c r="C16" s="32"/>
      <c r="D16" s="44"/>
      <c r="E16" s="45"/>
      <c r="F16" s="37"/>
      <c r="G16" s="38"/>
      <c r="H16" s="50"/>
      <c r="I16" s="51"/>
      <c r="K16" s="31"/>
      <c r="L16" s="32"/>
      <c r="M16" s="37"/>
      <c r="N16" s="38"/>
      <c r="O16" s="50"/>
      <c r="P16" s="51"/>
      <c r="R16" s="55" t="s">
        <v>68</v>
      </c>
    </row>
    <row r="17" spans="1:18" x14ac:dyDescent="0.25">
      <c r="A17" s="57" t="s">
        <v>7</v>
      </c>
      <c r="B17" s="31"/>
      <c r="C17" s="32"/>
      <c r="D17" s="44"/>
      <c r="E17" s="45"/>
      <c r="F17" s="37"/>
      <c r="G17" s="38"/>
      <c r="H17" s="50"/>
      <c r="I17" s="51"/>
      <c r="K17" s="31"/>
      <c r="L17" s="32"/>
      <c r="M17" s="37"/>
      <c r="N17" s="38"/>
      <c r="O17" s="50"/>
      <c r="P17" s="51"/>
      <c r="R17" s="55"/>
    </row>
    <row r="18" spans="1:18" x14ac:dyDescent="0.25">
      <c r="A18" s="57" t="s">
        <v>12</v>
      </c>
      <c r="B18" s="31"/>
      <c r="C18" s="32"/>
      <c r="D18" s="44"/>
      <c r="E18" s="45"/>
      <c r="F18" s="37"/>
      <c r="G18" s="38"/>
      <c r="H18" s="50"/>
      <c r="I18" s="51"/>
      <c r="K18" s="31"/>
      <c r="L18" s="32"/>
      <c r="M18" s="37"/>
      <c r="N18" s="38"/>
      <c r="O18" s="50"/>
      <c r="P18" s="51"/>
      <c r="R18" s="55"/>
    </row>
    <row r="19" spans="1:18" x14ac:dyDescent="0.25">
      <c r="A19" s="57" t="s">
        <v>9</v>
      </c>
      <c r="B19" s="31">
        <v>0.33333333333333331</v>
      </c>
      <c r="C19" s="32">
        <v>0.66666666666666663</v>
      </c>
      <c r="D19" s="44">
        <v>0.33333333333333331</v>
      </c>
      <c r="E19" s="45">
        <v>0.66666666666666663</v>
      </c>
      <c r="F19" s="37"/>
      <c r="G19" s="38"/>
      <c r="H19" s="50"/>
      <c r="I19" s="51"/>
      <c r="K19" s="31">
        <v>0.33333333333333331</v>
      </c>
      <c r="L19" s="32">
        <v>0.66666666666666663</v>
      </c>
      <c r="M19" s="37"/>
      <c r="N19" s="38"/>
      <c r="O19" s="50"/>
      <c r="P19" s="51"/>
      <c r="R19" s="55"/>
    </row>
    <row r="20" spans="1:18" x14ac:dyDescent="0.25">
      <c r="A20" s="9" t="s">
        <v>10</v>
      </c>
      <c r="B20" s="31"/>
      <c r="C20" s="32"/>
      <c r="D20" s="44"/>
      <c r="E20" s="45"/>
      <c r="F20" s="37"/>
      <c r="G20" s="38"/>
      <c r="H20" s="50"/>
      <c r="I20" s="51"/>
      <c r="K20" s="31"/>
      <c r="L20" s="32"/>
      <c r="M20" s="37"/>
      <c r="N20" s="38"/>
      <c r="O20" s="50"/>
      <c r="P20" s="51"/>
      <c r="R20" s="55"/>
    </row>
    <row r="21" spans="1:18" ht="15.75" thickBot="1" x14ac:dyDescent="0.3">
      <c r="A21" s="9" t="s">
        <v>69</v>
      </c>
      <c r="B21" s="31"/>
      <c r="C21" s="32"/>
      <c r="D21" s="44"/>
      <c r="E21" s="45"/>
      <c r="F21" s="37"/>
      <c r="G21" s="38"/>
      <c r="H21" s="50"/>
      <c r="I21" s="51"/>
      <c r="K21" s="31"/>
      <c r="L21" s="32"/>
      <c r="M21" s="37"/>
      <c r="N21" s="38"/>
      <c r="O21" s="50"/>
      <c r="P21" s="51"/>
      <c r="R21" s="56"/>
    </row>
    <row r="22" spans="1:18" x14ac:dyDescent="0.25">
      <c r="A22" s="9">
        <v>2501</v>
      </c>
      <c r="B22" s="31">
        <v>0.23819444444444446</v>
      </c>
      <c r="C22" s="32">
        <v>0.57986111111111105</v>
      </c>
      <c r="D22" s="44">
        <v>0.23819444444444446</v>
      </c>
      <c r="E22" s="45">
        <v>0.57986111111111105</v>
      </c>
      <c r="F22" s="37">
        <v>0.2638888888888889</v>
      </c>
      <c r="G22" s="38">
        <v>0.57986111111111105</v>
      </c>
      <c r="H22" s="50">
        <v>0.27986111111111112</v>
      </c>
      <c r="I22" s="51">
        <v>0.53819444444444442</v>
      </c>
      <c r="K22" s="31">
        <v>0.2076388888888889</v>
      </c>
      <c r="L22" s="32">
        <v>0.53819444444444442</v>
      </c>
      <c r="M22" s="37">
        <v>0.2638888888888889</v>
      </c>
      <c r="N22" s="38">
        <v>0.57986111111111105</v>
      </c>
      <c r="O22" s="50">
        <v>0.27986111111111112</v>
      </c>
      <c r="P22" s="51">
        <v>0.53819444444444442</v>
      </c>
    </row>
    <row r="23" spans="1:18" x14ac:dyDescent="0.25">
      <c r="A23" s="9">
        <v>2502</v>
      </c>
      <c r="B23" s="31">
        <v>0.20486111111111113</v>
      </c>
      <c r="C23" s="32">
        <v>0.54097222222222219</v>
      </c>
      <c r="D23" s="44">
        <v>0.20486111111111113</v>
      </c>
      <c r="E23" s="45">
        <v>0.54097222222222219</v>
      </c>
      <c r="F23" s="37">
        <v>0.27986111111111112</v>
      </c>
      <c r="G23" s="38">
        <v>0.53819444444444442</v>
      </c>
      <c r="H23" s="50">
        <v>0.24930555555555556</v>
      </c>
      <c r="I23" s="51">
        <v>0.57916666666666672</v>
      </c>
      <c r="K23" s="31">
        <v>0.24930555555555556</v>
      </c>
      <c r="L23" s="32">
        <v>0.58263888888888882</v>
      </c>
      <c r="M23" s="37">
        <v>0.27986111111111112</v>
      </c>
      <c r="N23" s="38">
        <v>0.53819444444444442</v>
      </c>
      <c r="O23" s="50">
        <v>0.24930555555555556</v>
      </c>
      <c r="P23" s="51">
        <v>0.57916666666666672</v>
      </c>
    </row>
    <row r="24" spans="1:18" x14ac:dyDescent="0.25">
      <c r="A24" s="9">
        <v>2503</v>
      </c>
      <c r="B24" s="31">
        <v>0.18611111111111112</v>
      </c>
      <c r="C24" s="32">
        <v>0.53819444444444442</v>
      </c>
      <c r="D24" s="44">
        <v>0.18611111111111112</v>
      </c>
      <c r="E24" s="45">
        <v>0.53819444444444442</v>
      </c>
      <c r="F24" s="37">
        <v>0.24930555555555556</v>
      </c>
      <c r="G24" s="38">
        <v>0.58194444444444449</v>
      </c>
      <c r="H24" s="50"/>
      <c r="I24" s="51"/>
      <c r="K24" s="31">
        <v>0.23472222222222219</v>
      </c>
      <c r="L24" s="32">
        <v>0.54097222222222219</v>
      </c>
      <c r="M24" s="37">
        <v>0.24930555555555556</v>
      </c>
      <c r="N24" s="38">
        <v>0.58194444444444449</v>
      </c>
      <c r="O24" s="50"/>
      <c r="P24" s="51"/>
    </row>
    <row r="25" spans="1:18" x14ac:dyDescent="0.25">
      <c r="A25" s="9">
        <v>2504</v>
      </c>
      <c r="B25" s="31">
        <v>0.21388888888888891</v>
      </c>
      <c r="C25" s="32">
        <v>0.58263888888888882</v>
      </c>
      <c r="D25" s="44">
        <v>0.21736111111111112</v>
      </c>
      <c r="E25" s="45">
        <v>0.58263888888888882</v>
      </c>
      <c r="F25" s="37">
        <v>0.27986111111111112</v>
      </c>
      <c r="G25" s="38">
        <v>0.54027777777777775</v>
      </c>
      <c r="H25" s="50"/>
      <c r="I25" s="51"/>
      <c r="K25" s="31">
        <v>0.23819444444444446</v>
      </c>
      <c r="L25" s="32">
        <v>0.57986111111111105</v>
      </c>
      <c r="M25" s="37">
        <v>0.27986111111111112</v>
      </c>
      <c r="N25" s="38">
        <v>0.54027777777777775</v>
      </c>
      <c r="O25" s="50"/>
      <c r="P25" s="51"/>
    </row>
    <row r="26" spans="1:18" x14ac:dyDescent="0.25">
      <c r="A26" s="9">
        <v>2510</v>
      </c>
      <c r="B26" s="31">
        <v>0.18472222222222223</v>
      </c>
      <c r="C26" s="32">
        <v>0.57916666666666672</v>
      </c>
      <c r="D26" s="44">
        <v>0.18472222222222223</v>
      </c>
      <c r="E26" s="45">
        <v>0.56874999999999998</v>
      </c>
      <c r="F26" s="37">
        <v>0.22430555555555556</v>
      </c>
      <c r="G26" s="38">
        <v>0.53541666666666665</v>
      </c>
      <c r="H26" s="50">
        <v>0.27152777777777776</v>
      </c>
      <c r="I26" s="51">
        <v>0.57916666666666672</v>
      </c>
      <c r="K26" s="31">
        <v>0.1875</v>
      </c>
      <c r="L26" s="32">
        <v>0.47361111111111115</v>
      </c>
      <c r="M26" s="37">
        <v>0.22430555555555556</v>
      </c>
      <c r="N26" s="38">
        <v>0.53541666666666665</v>
      </c>
      <c r="O26" s="50">
        <v>0.27152777777777776</v>
      </c>
      <c r="P26" s="51">
        <v>0.57916666666666672</v>
      </c>
    </row>
    <row r="27" spans="1:18" x14ac:dyDescent="0.25">
      <c r="A27" s="9">
        <v>2511</v>
      </c>
      <c r="B27" s="31">
        <v>0.25347222222222221</v>
      </c>
      <c r="C27" s="32">
        <v>0.59861111111111109</v>
      </c>
      <c r="D27" s="44">
        <v>0.25347222222222221</v>
      </c>
      <c r="E27" s="45">
        <v>0.58611111111111114</v>
      </c>
      <c r="F27" s="37">
        <v>0.26597222222222222</v>
      </c>
      <c r="G27" s="38">
        <v>0.57708333333333328</v>
      </c>
      <c r="H27" s="50"/>
      <c r="I27" s="51"/>
      <c r="K27" s="31">
        <v>0.21666666666666667</v>
      </c>
      <c r="L27" s="32">
        <v>0.59861111111111109</v>
      </c>
      <c r="M27" s="37">
        <v>0.26597222222222222</v>
      </c>
      <c r="N27" s="38">
        <v>0.57708333333333328</v>
      </c>
      <c r="O27" s="50"/>
      <c r="P27" s="51"/>
    </row>
    <row r="28" spans="1:18" x14ac:dyDescent="0.25">
      <c r="A28" s="9">
        <v>2518</v>
      </c>
      <c r="B28" s="31">
        <v>0.17708333333333334</v>
      </c>
      <c r="C28" s="32">
        <v>0.51250000000000007</v>
      </c>
      <c r="D28" s="44">
        <v>0.17708333333333334</v>
      </c>
      <c r="E28" s="45">
        <v>0.51250000000000007</v>
      </c>
      <c r="F28" s="37"/>
      <c r="G28" s="38"/>
      <c r="H28" s="50"/>
      <c r="I28" s="51"/>
      <c r="K28" s="31">
        <v>0.22916666666666666</v>
      </c>
      <c r="L28" s="32">
        <v>0.56458333333333333</v>
      </c>
      <c r="M28" s="37"/>
      <c r="N28" s="38"/>
      <c r="O28" s="50"/>
      <c r="P28" s="51"/>
    </row>
    <row r="29" spans="1:18" x14ac:dyDescent="0.25">
      <c r="A29" s="9">
        <v>2520</v>
      </c>
      <c r="B29" s="31">
        <v>0.25763888888888892</v>
      </c>
      <c r="C29" s="32">
        <v>0.59513888888888888</v>
      </c>
      <c r="D29" s="44">
        <v>0.25763888888888892</v>
      </c>
      <c r="E29" s="45">
        <v>0.59513888888888888</v>
      </c>
      <c r="F29" s="37">
        <v>0.24097222222222223</v>
      </c>
      <c r="G29" s="38">
        <v>0.55902777777777779</v>
      </c>
      <c r="H29" s="50">
        <v>0.29166666666666669</v>
      </c>
      <c r="I29" s="51">
        <v>0.61041666666666672</v>
      </c>
      <c r="K29" s="31">
        <v>0.20833333333333334</v>
      </c>
      <c r="L29" s="32">
        <v>0.55347222222222225</v>
      </c>
      <c r="M29" s="37">
        <v>0.24097222222222223</v>
      </c>
      <c r="N29" s="38">
        <v>0.55902777777777779</v>
      </c>
      <c r="O29" s="50">
        <v>0.29166666666666669</v>
      </c>
      <c r="P29" s="51">
        <v>0.61041666666666672</v>
      </c>
    </row>
    <row r="30" spans="1:18" x14ac:dyDescent="0.25">
      <c r="A30" s="9">
        <v>2521</v>
      </c>
      <c r="B30" s="31">
        <v>0.18124999999999999</v>
      </c>
      <c r="C30" s="32">
        <v>0.53680555555555554</v>
      </c>
      <c r="D30" s="44">
        <v>0.18124999999999999</v>
      </c>
      <c r="E30" s="45">
        <v>0.53680555555555554</v>
      </c>
      <c r="F30" s="37">
        <v>0.23958333333333334</v>
      </c>
      <c r="G30" s="38">
        <v>0.57430555555555551</v>
      </c>
      <c r="H30" s="50"/>
      <c r="I30" s="51"/>
      <c r="K30" s="31">
        <v>0.18541666666666667</v>
      </c>
      <c r="L30" s="32">
        <v>0.52847222222222223</v>
      </c>
      <c r="M30" s="37">
        <v>0.23958333333333334</v>
      </c>
      <c r="N30" s="38">
        <v>0.57430555555555551</v>
      </c>
      <c r="O30" s="50"/>
      <c r="P30" s="51"/>
    </row>
    <row r="31" spans="1:18" x14ac:dyDescent="0.25">
      <c r="A31" s="9">
        <v>2522</v>
      </c>
      <c r="B31" s="31">
        <v>0.27986111111111112</v>
      </c>
      <c r="C31" s="32">
        <v>0.62708333333333333</v>
      </c>
      <c r="D31" s="44">
        <v>0.27986111111111112</v>
      </c>
      <c r="E31" s="45">
        <v>0.62708333333333333</v>
      </c>
      <c r="F31" s="37"/>
      <c r="G31" s="38"/>
      <c r="H31" s="50"/>
      <c r="I31" s="51"/>
      <c r="K31" s="31"/>
      <c r="L31" s="32"/>
      <c r="M31" s="37"/>
      <c r="N31" s="38"/>
      <c r="O31" s="50"/>
      <c r="P31" s="51"/>
    </row>
    <row r="32" spans="1:18" x14ac:dyDescent="0.25">
      <c r="A32" s="9">
        <v>2523</v>
      </c>
      <c r="B32" s="31">
        <v>0.23124999999999998</v>
      </c>
      <c r="C32" s="32">
        <v>0.58611111111111114</v>
      </c>
      <c r="D32" s="44">
        <v>0.23124999999999998</v>
      </c>
      <c r="E32" s="45">
        <v>0.58611111111111114</v>
      </c>
      <c r="F32" s="37">
        <v>0.26319444444444445</v>
      </c>
      <c r="G32" s="38">
        <v>0.59375</v>
      </c>
      <c r="H32" s="50"/>
      <c r="I32" s="51"/>
      <c r="K32" s="31">
        <v>0.27708333333333335</v>
      </c>
      <c r="L32" s="32">
        <v>0.59166666666666667</v>
      </c>
      <c r="M32" s="37">
        <v>0.26319444444444445</v>
      </c>
      <c r="N32" s="38">
        <v>0.59375</v>
      </c>
      <c r="O32" s="50"/>
      <c r="P32" s="51"/>
    </row>
    <row r="33" spans="1:16" x14ac:dyDescent="0.25">
      <c r="A33" s="9">
        <v>2524</v>
      </c>
      <c r="B33" s="31">
        <v>0.20694444444444446</v>
      </c>
      <c r="C33" s="32">
        <v>0.50416666666666665</v>
      </c>
      <c r="D33" s="44">
        <v>0.20486111111111113</v>
      </c>
      <c r="E33" s="45">
        <v>0.54861111111111105</v>
      </c>
      <c r="F33" s="37">
        <v>0.25625000000000003</v>
      </c>
      <c r="G33" s="38">
        <v>0.55208333333333337</v>
      </c>
      <c r="H33" s="50"/>
      <c r="I33" s="51"/>
      <c r="K33" s="31">
        <v>0.23541666666666669</v>
      </c>
      <c r="L33" s="32">
        <v>0.57013888888888886</v>
      </c>
      <c r="M33" s="37">
        <v>0.25625000000000003</v>
      </c>
      <c r="N33" s="38">
        <v>0.55208333333333337</v>
      </c>
      <c r="O33" s="50"/>
      <c r="P33" s="51"/>
    </row>
    <row r="34" spans="1:16" x14ac:dyDescent="0.25">
      <c r="A34" s="9">
        <v>2525</v>
      </c>
      <c r="B34" s="31">
        <v>0.2298611111111111</v>
      </c>
      <c r="C34" s="32">
        <v>0.58958333333333335</v>
      </c>
      <c r="D34" s="44">
        <v>0.2298611111111111</v>
      </c>
      <c r="E34" s="45">
        <v>0.57013888888888886</v>
      </c>
      <c r="F34" s="37"/>
      <c r="G34" s="38"/>
      <c r="H34" s="50"/>
      <c r="I34" s="51"/>
      <c r="K34" s="31">
        <v>0.21249999999999999</v>
      </c>
      <c r="L34" s="32">
        <v>0.57013888888888886</v>
      </c>
      <c r="M34" s="37"/>
      <c r="N34" s="38"/>
      <c r="O34" s="50"/>
      <c r="P34" s="51"/>
    </row>
    <row r="35" spans="1:16" x14ac:dyDescent="0.25">
      <c r="A35" s="9">
        <v>2526</v>
      </c>
      <c r="B35" s="31">
        <v>0.1875</v>
      </c>
      <c r="C35" s="32">
        <v>0.54097222222222219</v>
      </c>
      <c r="D35" s="44">
        <v>0.1875</v>
      </c>
      <c r="E35" s="45">
        <v>0.53125</v>
      </c>
      <c r="F35" s="37"/>
      <c r="G35" s="38"/>
      <c r="H35" s="50"/>
      <c r="I35" s="51"/>
      <c r="K35" s="31"/>
      <c r="L35" s="32"/>
      <c r="M35" s="37"/>
      <c r="N35" s="38"/>
      <c r="O35" s="50"/>
      <c r="P35" s="51"/>
    </row>
    <row r="36" spans="1:16" x14ac:dyDescent="0.25">
      <c r="A36" s="9">
        <v>2530</v>
      </c>
      <c r="B36" s="31">
        <v>0.1875</v>
      </c>
      <c r="C36" s="32">
        <v>0.58263888888888882</v>
      </c>
      <c r="D36" s="44">
        <v>0.1875</v>
      </c>
      <c r="E36" s="45">
        <v>0.55694444444444446</v>
      </c>
      <c r="F36" s="37">
        <v>0.2638888888888889</v>
      </c>
      <c r="G36" s="38">
        <v>0.5805555555555556</v>
      </c>
      <c r="H36" s="50"/>
      <c r="I36" s="51"/>
      <c r="K36" s="31">
        <v>0.18680555555555556</v>
      </c>
      <c r="L36" s="32">
        <v>0.5493055555555556</v>
      </c>
      <c r="M36" s="37">
        <v>0.2638888888888889</v>
      </c>
      <c r="N36" s="38">
        <v>0.5805555555555556</v>
      </c>
      <c r="O36" s="50"/>
      <c r="P36" s="51"/>
    </row>
    <row r="37" spans="1:16" x14ac:dyDescent="0.25">
      <c r="A37" s="9">
        <v>2531</v>
      </c>
      <c r="B37" s="31">
        <v>0.21249999999999999</v>
      </c>
      <c r="C37" s="32">
        <v>0.56874999999999998</v>
      </c>
      <c r="D37" s="44">
        <v>0.21249999999999999</v>
      </c>
      <c r="E37" s="45">
        <v>0.56874999999999998</v>
      </c>
      <c r="F37" s="37">
        <v>0.28263888888888888</v>
      </c>
      <c r="G37" s="38">
        <v>0.57916666666666672</v>
      </c>
      <c r="H37" s="50">
        <v>0.29930555555555555</v>
      </c>
      <c r="I37" s="51">
        <v>0.59930555555555554</v>
      </c>
      <c r="K37" s="31">
        <v>0.21319444444444444</v>
      </c>
      <c r="L37" s="32">
        <v>0.5444444444444444</v>
      </c>
      <c r="M37" s="37">
        <v>0.28263888888888888</v>
      </c>
      <c r="N37" s="38">
        <v>0.57916666666666672</v>
      </c>
      <c r="O37" s="50">
        <v>0.29930555555555555</v>
      </c>
      <c r="P37" s="51">
        <v>0.59930555555555554</v>
      </c>
    </row>
    <row r="38" spans="1:16" x14ac:dyDescent="0.25">
      <c r="A38" s="9">
        <v>2532</v>
      </c>
      <c r="B38" s="31">
        <v>0.22152777777777777</v>
      </c>
      <c r="C38" s="32">
        <v>0.54791666666666672</v>
      </c>
      <c r="D38" s="44">
        <v>0.22152777777777777</v>
      </c>
      <c r="E38" s="45">
        <v>0.54791666666666672</v>
      </c>
      <c r="F38" s="37">
        <v>0.21458333333333335</v>
      </c>
      <c r="G38" s="38">
        <v>0.57291666666666663</v>
      </c>
      <c r="H38" s="50"/>
      <c r="I38" s="51"/>
      <c r="K38" s="31">
        <v>0.22638888888888889</v>
      </c>
      <c r="L38" s="32">
        <v>0.56874999999999998</v>
      </c>
      <c r="M38" s="37">
        <v>0.21458333333333335</v>
      </c>
      <c r="N38" s="38">
        <v>0.57291666666666663</v>
      </c>
      <c r="O38" s="50"/>
      <c r="P38" s="51"/>
    </row>
    <row r="39" spans="1:16" x14ac:dyDescent="0.25">
      <c r="A39" s="9">
        <v>2533</v>
      </c>
      <c r="B39" s="31">
        <v>0.22500000000000001</v>
      </c>
      <c r="C39" s="32">
        <v>0.58958333333333335</v>
      </c>
      <c r="D39" s="44">
        <v>0.22500000000000001</v>
      </c>
      <c r="E39" s="45">
        <v>0.58958333333333335</v>
      </c>
      <c r="F39" s="37">
        <v>0.23819444444444446</v>
      </c>
      <c r="G39" s="38">
        <v>0.56041666666666667</v>
      </c>
      <c r="H39" s="50"/>
      <c r="I39" s="51"/>
      <c r="K39" s="31">
        <v>0.22777777777777777</v>
      </c>
      <c r="L39" s="32">
        <v>0.60972222222222217</v>
      </c>
      <c r="M39" s="37">
        <v>0.23819444444444446</v>
      </c>
      <c r="N39" s="38">
        <v>0.56041666666666667</v>
      </c>
      <c r="O39" s="50"/>
      <c r="P39" s="51"/>
    </row>
    <row r="40" spans="1:16" x14ac:dyDescent="0.25">
      <c r="A40" s="9">
        <v>2534</v>
      </c>
      <c r="B40" s="31">
        <v>0.24930555555555556</v>
      </c>
      <c r="C40" s="32">
        <v>0.55833333333333335</v>
      </c>
      <c r="D40" s="44">
        <v>0.24930555555555556</v>
      </c>
      <c r="E40" s="45">
        <v>0.55833333333333335</v>
      </c>
      <c r="F40" s="37"/>
      <c r="G40" s="38"/>
      <c r="H40" s="50"/>
      <c r="I40" s="51"/>
      <c r="K40" s="31">
        <v>0.25277777777777777</v>
      </c>
      <c r="L40" s="32">
        <v>0.57013888888888886</v>
      </c>
      <c r="M40" s="37"/>
      <c r="N40" s="38"/>
      <c r="O40" s="50"/>
      <c r="P40" s="51"/>
    </row>
    <row r="41" spans="1:16" x14ac:dyDescent="0.25">
      <c r="A41" s="9">
        <v>2535</v>
      </c>
      <c r="B41" s="31">
        <v>0.25625000000000003</v>
      </c>
      <c r="C41" s="32">
        <v>0.58472222222222225</v>
      </c>
      <c r="D41" s="44">
        <v>0.25625000000000003</v>
      </c>
      <c r="E41" s="45">
        <v>0.58472222222222225</v>
      </c>
      <c r="F41" s="37"/>
      <c r="G41" s="38"/>
      <c r="H41" s="50"/>
      <c r="I41" s="51"/>
      <c r="K41" s="31"/>
      <c r="L41" s="32"/>
      <c r="M41" s="37"/>
      <c r="N41" s="38"/>
      <c r="O41" s="50"/>
      <c r="P41" s="51"/>
    </row>
    <row r="42" spans="1:16" x14ac:dyDescent="0.25">
      <c r="A42" s="9">
        <v>2536</v>
      </c>
      <c r="B42" s="31">
        <v>0.25763888888888892</v>
      </c>
      <c r="C42" s="32">
        <v>0.58680555555555558</v>
      </c>
      <c r="D42" s="44">
        <v>0.25763888888888892</v>
      </c>
      <c r="E42" s="45">
        <v>0.58680555555555558</v>
      </c>
      <c r="F42" s="37"/>
      <c r="G42" s="38"/>
      <c r="H42" s="50"/>
      <c r="I42" s="51"/>
      <c r="K42" s="31"/>
      <c r="L42" s="32"/>
      <c r="M42" s="37"/>
      <c r="N42" s="38"/>
      <c r="O42" s="50"/>
      <c r="P42" s="51"/>
    </row>
    <row r="43" spans="1:16" x14ac:dyDescent="0.25">
      <c r="A43" s="9">
        <v>2540</v>
      </c>
      <c r="B43" s="31">
        <v>0.20972222222222223</v>
      </c>
      <c r="C43" s="32">
        <v>0.56458333333333333</v>
      </c>
      <c r="D43" s="44">
        <v>0.20972222222222223</v>
      </c>
      <c r="E43" s="45">
        <v>0.56458333333333333</v>
      </c>
      <c r="F43" s="37">
        <v>0.25416666666666665</v>
      </c>
      <c r="G43" s="38">
        <v>0.61944444444444446</v>
      </c>
      <c r="H43" s="50">
        <v>0.25416666666666665</v>
      </c>
      <c r="I43" s="51">
        <v>0.61527777777777781</v>
      </c>
      <c r="K43" s="31">
        <v>0.1875</v>
      </c>
      <c r="L43" s="32">
        <v>0.48680555555555555</v>
      </c>
      <c r="M43" s="37">
        <v>0.25416666666666665</v>
      </c>
      <c r="N43" s="38">
        <v>0.61944444444444446</v>
      </c>
      <c r="O43" s="50">
        <v>0.25416666666666665</v>
      </c>
      <c r="P43" s="51">
        <v>0.61527777777777781</v>
      </c>
    </row>
    <row r="44" spans="1:16" x14ac:dyDescent="0.25">
      <c r="A44" s="9">
        <v>2541</v>
      </c>
      <c r="B44" s="31">
        <v>0.17013888888888887</v>
      </c>
      <c r="C44" s="32">
        <v>0.48333333333333334</v>
      </c>
      <c r="D44" s="44">
        <v>0.17013888888888887</v>
      </c>
      <c r="E44" s="45">
        <v>0.48333333333333334</v>
      </c>
      <c r="F44" s="37">
        <v>0.25833333333333336</v>
      </c>
      <c r="G44" s="38">
        <v>0.59791666666666665</v>
      </c>
      <c r="H44" s="50">
        <v>0.23541666666666669</v>
      </c>
      <c r="I44" s="51">
        <v>0.57708333333333328</v>
      </c>
      <c r="K44" s="31">
        <v>0.16874999999999998</v>
      </c>
      <c r="L44" s="32">
        <v>0.52847222222222223</v>
      </c>
      <c r="M44" s="37">
        <v>0.25833333333333336</v>
      </c>
      <c r="N44" s="38">
        <v>0.59791666666666665</v>
      </c>
      <c r="O44" s="50">
        <v>0.23541666666666669</v>
      </c>
      <c r="P44" s="51">
        <v>0.57708333333333328</v>
      </c>
    </row>
    <row r="45" spans="1:16" x14ac:dyDescent="0.25">
      <c r="A45" s="9">
        <v>2542</v>
      </c>
      <c r="B45" s="31">
        <v>0.1986111111111111</v>
      </c>
      <c r="C45" s="32">
        <v>0.58750000000000002</v>
      </c>
      <c r="D45" s="44">
        <v>0.1986111111111111</v>
      </c>
      <c r="E45" s="45">
        <v>0.58750000000000002</v>
      </c>
      <c r="F45" s="37">
        <v>0.33749999999999997</v>
      </c>
      <c r="G45" s="38">
        <v>0.62708333333333333</v>
      </c>
      <c r="H45" s="50">
        <v>0.26180555555555557</v>
      </c>
      <c r="I45" s="51">
        <v>0.55208333333333337</v>
      </c>
      <c r="K45" s="31">
        <v>0.17152777777777775</v>
      </c>
      <c r="L45" s="32">
        <v>0.54166666666666663</v>
      </c>
      <c r="M45" s="37">
        <v>0.33749999999999997</v>
      </c>
      <c r="N45" s="38">
        <v>0.62708333333333333</v>
      </c>
      <c r="O45" s="50">
        <v>0.26180555555555557</v>
      </c>
      <c r="P45" s="51">
        <v>0.55208333333333337</v>
      </c>
    </row>
    <row r="46" spans="1:16" x14ac:dyDescent="0.25">
      <c r="A46" s="9">
        <v>2543</v>
      </c>
      <c r="B46" s="31">
        <v>0.19166666666666665</v>
      </c>
      <c r="C46" s="60">
        <v>0.54583333333333328</v>
      </c>
      <c r="D46" s="44">
        <v>0.19166666666666665</v>
      </c>
      <c r="E46" s="45">
        <v>0.54583333333333328</v>
      </c>
      <c r="F46" s="37">
        <v>0.27083333333333331</v>
      </c>
      <c r="G46" s="38">
        <v>0.57777777777777783</v>
      </c>
      <c r="H46" s="50"/>
      <c r="I46" s="51"/>
      <c r="K46" s="31">
        <v>0.21041666666666667</v>
      </c>
      <c r="L46" s="60">
        <v>0.57013888888888886</v>
      </c>
      <c r="M46" s="37">
        <v>0.27083333333333331</v>
      </c>
      <c r="N46" s="38">
        <v>0.57777777777777783</v>
      </c>
      <c r="O46" s="50"/>
      <c r="P46" s="51"/>
    </row>
    <row r="47" spans="1:16" x14ac:dyDescent="0.25">
      <c r="A47" s="9">
        <v>2544</v>
      </c>
      <c r="B47" s="31">
        <v>0.17083333333333331</v>
      </c>
      <c r="C47" s="32">
        <v>0.52500000000000002</v>
      </c>
      <c r="D47" s="44">
        <v>0.17083333333333331</v>
      </c>
      <c r="E47" s="45">
        <v>0.52500000000000002</v>
      </c>
      <c r="F47" s="37">
        <v>0.25694444444444448</v>
      </c>
      <c r="G47" s="38">
        <v>0.5854166666666667</v>
      </c>
      <c r="H47" s="50"/>
      <c r="I47" s="51"/>
      <c r="K47" s="31">
        <v>0.33402777777777781</v>
      </c>
      <c r="L47" s="32">
        <v>0.6118055555555556</v>
      </c>
      <c r="M47" s="37">
        <v>0.25694444444444448</v>
      </c>
      <c r="N47" s="38">
        <v>0.5854166666666667</v>
      </c>
      <c r="O47" s="50"/>
      <c r="P47" s="51"/>
    </row>
    <row r="48" spans="1:16" x14ac:dyDescent="0.25">
      <c r="A48" s="9">
        <v>2545</v>
      </c>
      <c r="B48" s="31">
        <v>0.21249999999999999</v>
      </c>
      <c r="C48" s="32">
        <v>0.56666666666666665</v>
      </c>
      <c r="D48" s="44">
        <v>0.21249999999999999</v>
      </c>
      <c r="E48" s="45">
        <v>0.56666666666666665</v>
      </c>
      <c r="F48" s="37"/>
      <c r="G48" s="38"/>
      <c r="H48" s="50"/>
      <c r="I48" s="51"/>
      <c r="K48" s="31"/>
      <c r="L48" s="32"/>
      <c r="M48" s="37"/>
      <c r="N48" s="38"/>
      <c r="O48" s="50"/>
      <c r="P48" s="51"/>
    </row>
    <row r="49" spans="1:16" x14ac:dyDescent="0.25">
      <c r="A49" s="9">
        <v>2546</v>
      </c>
      <c r="B49" s="31">
        <v>0.24722222222222223</v>
      </c>
      <c r="C49" s="32">
        <v>0.56597222222222221</v>
      </c>
      <c r="D49" s="44">
        <v>0.24722222222222223</v>
      </c>
      <c r="E49" s="45">
        <v>0.56597222222222221</v>
      </c>
      <c r="F49" s="37"/>
      <c r="G49" s="38"/>
      <c r="H49" s="50"/>
      <c r="I49" s="51"/>
      <c r="K49" s="31"/>
      <c r="L49" s="32"/>
      <c r="M49" s="37"/>
      <c r="N49" s="38"/>
      <c r="O49" s="50"/>
      <c r="P49" s="51"/>
    </row>
    <row r="50" spans="1:16" x14ac:dyDescent="0.25">
      <c r="A50" s="9">
        <v>2560</v>
      </c>
      <c r="B50" s="31">
        <v>0.22361111111111109</v>
      </c>
      <c r="C50" s="32">
        <v>0.58333333333333337</v>
      </c>
      <c r="D50" s="44">
        <v>0.22361111111111109</v>
      </c>
      <c r="E50" s="45">
        <v>0.58333333333333337</v>
      </c>
      <c r="F50" s="37">
        <v>0.2076388888888889</v>
      </c>
      <c r="G50" s="38">
        <v>0.59652777777777777</v>
      </c>
      <c r="H50" s="50"/>
      <c r="I50" s="51"/>
      <c r="K50" s="31">
        <v>0.19097222222222221</v>
      </c>
      <c r="L50" s="32">
        <v>0.51527777777777783</v>
      </c>
      <c r="M50" s="37">
        <v>0.2076388888888889</v>
      </c>
      <c r="N50" s="38">
        <v>0.59652777777777777</v>
      </c>
      <c r="O50" s="50"/>
      <c r="P50" s="51"/>
    </row>
    <row r="51" spans="1:16" x14ac:dyDescent="0.25">
      <c r="A51" s="9">
        <v>2561</v>
      </c>
      <c r="B51" s="31">
        <v>0.20972222222222223</v>
      </c>
      <c r="C51" s="32">
        <v>0.52222222222222225</v>
      </c>
      <c r="D51" s="44">
        <v>0.20972222222222223</v>
      </c>
      <c r="E51" s="45">
        <v>0.52222222222222225</v>
      </c>
      <c r="F51" s="37">
        <v>0.21944444444444444</v>
      </c>
      <c r="G51" s="38">
        <v>0.5805555555555556</v>
      </c>
      <c r="H51" s="50"/>
      <c r="I51" s="51"/>
      <c r="K51" s="31">
        <v>0.18680555555555556</v>
      </c>
      <c r="L51" s="32">
        <v>0.55694444444444446</v>
      </c>
      <c r="M51" s="37">
        <v>0.21944444444444444</v>
      </c>
      <c r="N51" s="38">
        <v>0.5805555555555556</v>
      </c>
      <c r="O51" s="50"/>
      <c r="P51" s="51"/>
    </row>
    <row r="52" spans="1:16" x14ac:dyDescent="0.25">
      <c r="A52" s="9">
        <v>2562</v>
      </c>
      <c r="B52" s="31">
        <v>0.27152777777777776</v>
      </c>
      <c r="C52" s="32">
        <v>0.57222222222222219</v>
      </c>
      <c r="D52" s="44">
        <v>0.27152777777777776</v>
      </c>
      <c r="E52" s="45">
        <v>0.57222222222222219</v>
      </c>
      <c r="F52" s="37">
        <v>0.27083333333333331</v>
      </c>
      <c r="G52" s="38">
        <v>0.60763888888888895</v>
      </c>
      <c r="H52" s="50"/>
      <c r="I52" s="51"/>
      <c r="K52" s="31">
        <v>0.19930555555555554</v>
      </c>
      <c r="L52" s="32">
        <v>0.50972222222222219</v>
      </c>
      <c r="M52" s="37">
        <v>0.27083333333333331</v>
      </c>
      <c r="N52" s="38">
        <v>0.60763888888888895</v>
      </c>
      <c r="O52" s="50"/>
      <c r="P52" s="51"/>
    </row>
    <row r="53" spans="1:16" x14ac:dyDescent="0.25">
      <c r="A53" s="9">
        <v>2563</v>
      </c>
      <c r="B53" s="31">
        <v>0.21180555555555555</v>
      </c>
      <c r="C53" s="32">
        <v>0.59305555555555556</v>
      </c>
      <c r="D53" s="44">
        <v>0.21180555555555555</v>
      </c>
      <c r="E53" s="45">
        <v>0.59305555555555556</v>
      </c>
      <c r="F53" s="37">
        <v>0.23611111111111113</v>
      </c>
      <c r="G53" s="38">
        <v>0.56180555555555556</v>
      </c>
      <c r="H53" s="50"/>
      <c r="I53" s="51"/>
      <c r="K53" s="31">
        <v>0.17013888888888887</v>
      </c>
      <c r="L53" s="32">
        <v>0.52083333333333337</v>
      </c>
      <c r="M53" s="37">
        <v>0.23611111111111113</v>
      </c>
      <c r="N53" s="38">
        <v>0.56180555555555556</v>
      </c>
      <c r="O53" s="50"/>
      <c r="P53" s="51"/>
    </row>
    <row r="54" spans="1:16" x14ac:dyDescent="0.25">
      <c r="A54" s="9">
        <v>2564</v>
      </c>
      <c r="B54" s="31">
        <v>0.21875</v>
      </c>
      <c r="C54" s="32">
        <v>0.54999999999999993</v>
      </c>
      <c r="D54" s="44">
        <v>0.22222222222222221</v>
      </c>
      <c r="E54" s="45">
        <v>0.55138888888888882</v>
      </c>
      <c r="F54" s="37">
        <v>0.23958333333333334</v>
      </c>
      <c r="G54" s="38">
        <v>0.55486111111111114</v>
      </c>
      <c r="H54" s="50"/>
      <c r="I54" s="51"/>
      <c r="K54" s="31">
        <v>0.20416666666666669</v>
      </c>
      <c r="L54" s="32">
        <v>0.59305555555555556</v>
      </c>
      <c r="M54" s="37">
        <v>0.23958333333333334</v>
      </c>
      <c r="N54" s="38">
        <v>0.55486111111111114</v>
      </c>
      <c r="O54" s="50"/>
      <c r="P54" s="51"/>
    </row>
    <row r="55" spans="1:16" x14ac:dyDescent="0.25">
      <c r="A55" s="9">
        <v>2565</v>
      </c>
      <c r="B55" s="31">
        <v>0.19166666666666665</v>
      </c>
      <c r="C55" s="32">
        <v>0.54513888888888895</v>
      </c>
      <c r="D55" s="44">
        <v>0.19166666666666665</v>
      </c>
      <c r="E55" s="45">
        <v>0.54513888888888895</v>
      </c>
      <c r="F55" s="37">
        <v>0.36736111111111108</v>
      </c>
      <c r="G55" s="38">
        <v>0.67569444444444438</v>
      </c>
      <c r="H55" s="50">
        <v>0.25555555555555559</v>
      </c>
      <c r="I55" s="51">
        <v>0.56111111111111112</v>
      </c>
      <c r="K55" s="41"/>
      <c r="L55" s="59"/>
      <c r="M55" s="37">
        <v>0.36736111111111108</v>
      </c>
      <c r="N55" s="38">
        <v>0.67569444444444438</v>
      </c>
      <c r="O55" s="50">
        <v>0.25555555555555559</v>
      </c>
      <c r="P55" s="51">
        <v>0.56111111111111112</v>
      </c>
    </row>
    <row r="56" spans="1:16" x14ac:dyDescent="0.25">
      <c r="A56" s="9">
        <v>2566</v>
      </c>
      <c r="B56" s="31">
        <v>0.20277777777777781</v>
      </c>
      <c r="C56" s="32">
        <v>0.5625</v>
      </c>
      <c r="D56" s="44">
        <v>0.20277777777777781</v>
      </c>
      <c r="E56" s="45">
        <v>0.5625</v>
      </c>
      <c r="F56" s="37"/>
      <c r="G56" s="38"/>
      <c r="H56" s="50"/>
      <c r="I56" s="51"/>
      <c r="K56" s="31"/>
      <c r="L56" s="32"/>
      <c r="M56" s="37"/>
      <c r="N56" s="38"/>
      <c r="O56" s="50"/>
      <c r="P56" s="51"/>
    </row>
    <row r="57" spans="1:16" x14ac:dyDescent="0.25">
      <c r="A57" s="9">
        <v>2567</v>
      </c>
      <c r="B57" s="31">
        <v>0.21597222222222223</v>
      </c>
      <c r="C57" s="32">
        <v>0.58680555555555558</v>
      </c>
      <c r="D57" s="44">
        <v>0.21597222222222223</v>
      </c>
      <c r="E57" s="45">
        <v>0.55972222222222223</v>
      </c>
      <c r="F57" s="37"/>
      <c r="G57" s="38"/>
      <c r="H57" s="50">
        <v>0.22013888888888888</v>
      </c>
      <c r="I57" s="51">
        <v>0.58263888888888882</v>
      </c>
      <c r="K57" s="31"/>
      <c r="L57" s="32"/>
      <c r="M57" s="37"/>
      <c r="N57" s="38"/>
      <c r="O57" s="50">
        <v>0.22013888888888888</v>
      </c>
      <c r="P57" s="51">
        <v>0.58263888888888882</v>
      </c>
    </row>
    <row r="58" spans="1:16" x14ac:dyDescent="0.25">
      <c r="A58" s="9">
        <v>2568</v>
      </c>
      <c r="B58" s="31">
        <v>0.21875</v>
      </c>
      <c r="C58" s="32">
        <v>0.60763888888888895</v>
      </c>
      <c r="D58" s="44">
        <v>0.21875</v>
      </c>
      <c r="E58" s="45">
        <v>0.60763888888888895</v>
      </c>
      <c r="F58" s="37"/>
      <c r="G58" s="38"/>
      <c r="H58" s="50"/>
      <c r="I58" s="51"/>
      <c r="K58" s="31">
        <v>0.22013888888888888</v>
      </c>
      <c r="L58" s="32">
        <v>0.60416666666666663</v>
      </c>
      <c r="M58" s="37"/>
      <c r="N58" s="38"/>
      <c r="O58" s="50"/>
      <c r="P58" s="51"/>
    </row>
    <row r="59" spans="1:16" x14ac:dyDescent="0.25">
      <c r="A59" s="9">
        <v>2569</v>
      </c>
      <c r="B59" s="31">
        <v>0.22013888888888888</v>
      </c>
      <c r="C59" s="32">
        <v>0.60555555555555551</v>
      </c>
      <c r="D59" s="44">
        <v>0.22013888888888888</v>
      </c>
      <c r="E59" s="45">
        <v>0.60555555555555551</v>
      </c>
      <c r="F59" s="37"/>
      <c r="G59" s="38"/>
      <c r="H59" s="50">
        <v>0.25833333333333336</v>
      </c>
      <c r="I59" s="51">
        <v>0.61597222222222225</v>
      </c>
      <c r="K59" s="31"/>
      <c r="L59" s="32"/>
      <c r="M59" s="37"/>
      <c r="N59" s="38"/>
      <c r="O59" s="50">
        <v>0.25833333333333336</v>
      </c>
      <c r="P59" s="51">
        <v>0.61597222222222225</v>
      </c>
    </row>
    <row r="60" spans="1:16" x14ac:dyDescent="0.25">
      <c r="A60" s="9">
        <v>2570</v>
      </c>
      <c r="B60" s="31"/>
      <c r="C60" s="32"/>
      <c r="D60" s="44"/>
      <c r="E60" s="45"/>
      <c r="F60" s="37">
        <v>0.31458333333333333</v>
      </c>
      <c r="G60" s="38">
        <v>0.6020833333333333</v>
      </c>
      <c r="H60" s="50"/>
      <c r="I60" s="51"/>
      <c r="K60" s="31"/>
      <c r="L60" s="32"/>
      <c r="M60" s="37">
        <v>0.31458333333333333</v>
      </c>
      <c r="N60" s="38">
        <v>0.6020833333333333</v>
      </c>
      <c r="O60" s="50"/>
      <c r="P60" s="51"/>
    </row>
    <row r="61" spans="1:16" x14ac:dyDescent="0.25">
      <c r="A61" s="9">
        <v>2581</v>
      </c>
      <c r="B61" s="31">
        <v>0.18402777777777779</v>
      </c>
      <c r="C61" s="32">
        <v>0.52083333333333337</v>
      </c>
      <c r="D61" s="44">
        <v>0.18402777777777779</v>
      </c>
      <c r="E61" s="45">
        <v>0.52083333333333337</v>
      </c>
      <c r="F61" s="37"/>
      <c r="G61" s="38"/>
      <c r="H61" s="50"/>
      <c r="I61" s="51"/>
      <c r="K61" s="31">
        <v>0.18402777777777779</v>
      </c>
      <c r="L61" s="32">
        <v>0.52083333333333337</v>
      </c>
      <c r="M61" s="37"/>
      <c r="N61" s="38"/>
      <c r="O61" s="50"/>
      <c r="P61" s="51"/>
    </row>
    <row r="62" spans="1:16" x14ac:dyDescent="0.25">
      <c r="A62" s="9">
        <v>2582</v>
      </c>
      <c r="B62" s="31">
        <v>0.16319444444444445</v>
      </c>
      <c r="C62" s="32">
        <v>0.5</v>
      </c>
      <c r="D62" s="44">
        <v>0.16319444444444445</v>
      </c>
      <c r="E62" s="45">
        <v>0.5</v>
      </c>
      <c r="F62" s="37">
        <v>0.20833333333333334</v>
      </c>
      <c r="G62" s="38">
        <v>0.54513888888888895</v>
      </c>
      <c r="H62" s="50">
        <v>0.21180555555555555</v>
      </c>
      <c r="I62" s="51">
        <v>0.54861111111111105</v>
      </c>
      <c r="K62" s="31">
        <v>0.17013888888888887</v>
      </c>
      <c r="L62" s="32">
        <v>0.50694444444444442</v>
      </c>
      <c r="M62" s="37">
        <v>0.20833333333333334</v>
      </c>
      <c r="N62" s="38">
        <v>0.54513888888888895</v>
      </c>
      <c r="O62" s="50">
        <v>0.21180555555555555</v>
      </c>
      <c r="P62" s="51">
        <v>0.54861111111111105</v>
      </c>
    </row>
    <row r="63" spans="1:16" x14ac:dyDescent="0.25">
      <c r="A63" s="9">
        <v>2601</v>
      </c>
      <c r="B63" s="31">
        <v>0.52986111111111112</v>
      </c>
      <c r="C63" s="32">
        <v>0.87430555555555556</v>
      </c>
      <c r="D63" s="44">
        <v>0.52986111111111112</v>
      </c>
      <c r="E63" s="45">
        <v>0.87430555555555556</v>
      </c>
      <c r="F63" s="37">
        <v>0.52986111111111112</v>
      </c>
      <c r="G63" s="38">
        <v>0.87569444444444444</v>
      </c>
      <c r="H63" s="50">
        <v>0.52986111111111112</v>
      </c>
      <c r="I63" s="51">
        <v>0.87152777777777779</v>
      </c>
      <c r="K63" s="31">
        <v>0.52986111111111112</v>
      </c>
      <c r="L63" s="32">
        <v>0.87430555555555556</v>
      </c>
      <c r="M63" s="37">
        <v>0.52986111111111112</v>
      </c>
      <c r="N63" s="38">
        <v>0.87569444444444444</v>
      </c>
      <c r="O63" s="50">
        <v>0.52986111111111112</v>
      </c>
      <c r="P63" s="51">
        <v>0.87152777777777779</v>
      </c>
    </row>
    <row r="64" spans="1:16" x14ac:dyDescent="0.25">
      <c r="A64" s="9">
        <v>2602</v>
      </c>
      <c r="B64" s="31">
        <v>0.52986111111111112</v>
      </c>
      <c r="C64" s="32">
        <v>0.92569444444444438</v>
      </c>
      <c r="D64" s="44">
        <v>0.52986111111111112</v>
      </c>
      <c r="E64" s="45">
        <v>0.92569444444444438</v>
      </c>
      <c r="F64" s="37">
        <v>0.57152777777777775</v>
      </c>
      <c r="G64" s="38">
        <v>0.91527777777777775</v>
      </c>
      <c r="H64" s="50">
        <v>0.57152777777777775</v>
      </c>
      <c r="I64" s="51">
        <v>0.91666666666666663</v>
      </c>
      <c r="K64" s="31">
        <v>0.52986111111111112</v>
      </c>
      <c r="L64" s="32">
        <v>0.93472222222222223</v>
      </c>
      <c r="M64" s="37">
        <v>0.57152777777777775</v>
      </c>
      <c r="N64" s="38">
        <v>0.91527777777777775</v>
      </c>
      <c r="O64" s="50">
        <v>0.57152777777777775</v>
      </c>
      <c r="P64" s="51">
        <v>0.91666666666666663</v>
      </c>
    </row>
    <row r="65" spans="1:16" x14ac:dyDescent="0.25">
      <c r="A65" s="9">
        <v>2603</v>
      </c>
      <c r="B65" s="31">
        <v>0.57152777777777775</v>
      </c>
      <c r="C65" s="32">
        <v>0.9159722222222223</v>
      </c>
      <c r="D65" s="44">
        <v>0.57152777777777775</v>
      </c>
      <c r="E65" s="45">
        <v>0.91319444444444453</v>
      </c>
      <c r="F65" s="37">
        <v>0.57152777777777775</v>
      </c>
      <c r="G65" s="38">
        <v>0.82986111111111116</v>
      </c>
      <c r="H65" s="50"/>
      <c r="I65" s="51"/>
      <c r="K65" s="31">
        <v>0.57152777777777775</v>
      </c>
      <c r="L65" s="32">
        <v>0.9159722222222223</v>
      </c>
      <c r="M65" s="37">
        <v>0.57152777777777775</v>
      </c>
      <c r="N65" s="38">
        <v>0.82986111111111116</v>
      </c>
      <c r="O65" s="50"/>
      <c r="P65" s="51"/>
    </row>
    <row r="66" spans="1:16" x14ac:dyDescent="0.25">
      <c r="A66" s="9">
        <v>2604</v>
      </c>
      <c r="B66" s="31">
        <v>0.57152777777777775</v>
      </c>
      <c r="C66" s="32">
        <v>0.91319444444444453</v>
      </c>
      <c r="D66" s="44">
        <v>0.57152777777777775</v>
      </c>
      <c r="E66" s="45">
        <v>0.9159722222222223</v>
      </c>
      <c r="F66" s="37">
        <v>0.52986111111111112</v>
      </c>
      <c r="G66" s="38">
        <v>0.79027777777777775</v>
      </c>
      <c r="H66" s="50"/>
      <c r="I66" s="51"/>
      <c r="K66" s="31">
        <v>0.57152777777777775</v>
      </c>
      <c r="L66" s="32">
        <v>0.91319444444444453</v>
      </c>
      <c r="M66" s="37">
        <v>0.52986111111111112</v>
      </c>
      <c r="N66" s="38">
        <v>0.79027777777777775</v>
      </c>
      <c r="O66" s="50"/>
      <c r="P66" s="51"/>
    </row>
    <row r="67" spans="1:16" x14ac:dyDescent="0.25">
      <c r="A67" s="9">
        <v>2610</v>
      </c>
      <c r="B67" s="31">
        <v>0.55833333333333335</v>
      </c>
      <c r="C67" s="32">
        <v>0.97361111111111109</v>
      </c>
      <c r="D67" s="44">
        <v>0.62986111111111109</v>
      </c>
      <c r="E67" s="45">
        <v>0.97361111111111109</v>
      </c>
      <c r="F67" s="37">
        <v>0.51458333333333328</v>
      </c>
      <c r="G67" s="38">
        <v>0.90763888888888899</v>
      </c>
      <c r="H67" s="50">
        <v>0.55833333333333335</v>
      </c>
      <c r="I67" s="51">
        <v>0.92638888888888893</v>
      </c>
      <c r="K67" s="31">
        <v>0.61944444444444446</v>
      </c>
      <c r="L67" s="32">
        <v>0.97361111111111109</v>
      </c>
      <c r="M67" s="37">
        <v>0.51458333333333328</v>
      </c>
      <c r="N67" s="38">
        <v>0.90763888888888899</v>
      </c>
      <c r="O67" s="50">
        <v>0.55833333333333335</v>
      </c>
      <c r="P67" s="51">
        <v>0.92638888888888893</v>
      </c>
    </row>
    <row r="68" spans="1:16" x14ac:dyDescent="0.25">
      <c r="A68" s="9">
        <v>2611</v>
      </c>
      <c r="B68" s="31">
        <v>0.57777777777777783</v>
      </c>
      <c r="C68" s="32">
        <v>0.93541666666666667</v>
      </c>
      <c r="D68" s="44">
        <v>0.58819444444444446</v>
      </c>
      <c r="E68" s="45">
        <v>0.93541666666666667</v>
      </c>
      <c r="F68" s="37">
        <v>0.55625000000000002</v>
      </c>
      <c r="G68" s="38">
        <v>0.9243055555555556</v>
      </c>
      <c r="H68" s="50"/>
      <c r="I68" s="51"/>
      <c r="K68" s="31">
        <v>0.57777777777777783</v>
      </c>
      <c r="L68" s="32">
        <v>0.93541666666666667</v>
      </c>
      <c r="M68" s="37">
        <v>0.55625000000000002</v>
      </c>
      <c r="N68" s="38">
        <v>0.9243055555555556</v>
      </c>
      <c r="O68" s="50"/>
      <c r="P68" s="51"/>
    </row>
    <row r="69" spans="1:16" x14ac:dyDescent="0.25">
      <c r="A69" s="9">
        <v>2618</v>
      </c>
      <c r="B69" s="41">
        <v>0.62291666666666667</v>
      </c>
      <c r="C69" s="59">
        <v>0.95833333333333337</v>
      </c>
      <c r="D69" s="44">
        <v>0.62291666666666667</v>
      </c>
      <c r="E69" s="45">
        <v>0.95833333333333337</v>
      </c>
      <c r="F69" s="37">
        <v>0.62291666666666667</v>
      </c>
      <c r="G69" s="38">
        <v>0.95833333333333337</v>
      </c>
      <c r="H69" s="50">
        <v>0.62291666666666667</v>
      </c>
      <c r="I69" s="51">
        <v>0.95833333333333337</v>
      </c>
      <c r="K69" s="31">
        <v>0.62291666666666667</v>
      </c>
      <c r="L69" s="32">
        <v>0.95833333333333337</v>
      </c>
      <c r="M69" s="37">
        <v>0.62291666666666667</v>
      </c>
      <c r="N69" s="38">
        <v>0.95833333333333337</v>
      </c>
      <c r="O69" s="50">
        <v>0.62291666666666667</v>
      </c>
      <c r="P69" s="51">
        <v>0.95833333333333337</v>
      </c>
    </row>
    <row r="70" spans="1:16" x14ac:dyDescent="0.25">
      <c r="A70" s="9">
        <v>2620</v>
      </c>
      <c r="B70" s="31">
        <v>0.56041666666666667</v>
      </c>
      <c r="C70" s="32">
        <v>0.92499999999999993</v>
      </c>
      <c r="D70" s="44">
        <v>0.56041666666666667</v>
      </c>
      <c r="E70" s="45">
        <v>0.92499999999999993</v>
      </c>
      <c r="F70" s="37">
        <v>0.52430555555555558</v>
      </c>
      <c r="G70" s="38">
        <v>0.88611111111111107</v>
      </c>
      <c r="H70" s="50">
        <v>0.58819444444444446</v>
      </c>
      <c r="I70" s="51">
        <v>0.89930555555555547</v>
      </c>
      <c r="K70" s="31">
        <v>0.51874999999999993</v>
      </c>
      <c r="L70" s="32">
        <v>0.90486111111111101</v>
      </c>
      <c r="M70" s="37">
        <v>0.52430555555555558</v>
      </c>
      <c r="N70" s="38">
        <v>0.88611111111111107</v>
      </c>
      <c r="O70" s="50">
        <v>0.58819444444444446</v>
      </c>
      <c r="P70" s="51">
        <v>0.89930555555555547</v>
      </c>
    </row>
    <row r="71" spans="1:16" x14ac:dyDescent="0.25">
      <c r="A71" s="9">
        <v>2621</v>
      </c>
      <c r="B71" s="31">
        <v>0.51180555555555551</v>
      </c>
      <c r="C71" s="32">
        <v>0.79999999999999993</v>
      </c>
      <c r="D71" s="44">
        <v>0.57986111111111105</v>
      </c>
      <c r="E71" s="45">
        <v>0.91111111111111109</v>
      </c>
      <c r="F71" s="37">
        <v>0.53333333333333333</v>
      </c>
      <c r="G71" s="38">
        <v>0.86111111111111116</v>
      </c>
      <c r="H71" s="50"/>
      <c r="I71" s="51"/>
      <c r="K71" s="31">
        <v>0.52500000000000002</v>
      </c>
      <c r="L71" s="32">
        <v>0.8930555555555556</v>
      </c>
      <c r="M71" s="37">
        <v>0.53333333333333333</v>
      </c>
      <c r="N71" s="38">
        <v>0.86111111111111116</v>
      </c>
      <c r="O71" s="50"/>
      <c r="P71" s="51"/>
    </row>
    <row r="72" spans="1:16" x14ac:dyDescent="0.25">
      <c r="A72" s="9">
        <v>2622</v>
      </c>
      <c r="B72" s="31">
        <v>0.59513888888888888</v>
      </c>
      <c r="C72" s="32">
        <v>0.90555555555555556</v>
      </c>
      <c r="D72" s="44">
        <v>0.47013888888888888</v>
      </c>
      <c r="E72" s="45">
        <v>0.80069444444444438</v>
      </c>
      <c r="F72" s="37"/>
      <c r="G72" s="38"/>
      <c r="H72" s="50"/>
      <c r="I72" s="51"/>
      <c r="K72" s="31"/>
      <c r="L72" s="32"/>
      <c r="M72" s="37"/>
      <c r="N72" s="38"/>
      <c r="O72" s="50"/>
      <c r="P72" s="51"/>
    </row>
    <row r="73" spans="1:16" x14ac:dyDescent="0.25">
      <c r="A73" s="9">
        <v>2623</v>
      </c>
      <c r="B73" s="31">
        <v>0.63263888888888886</v>
      </c>
      <c r="C73" s="32">
        <v>0.89930555555555547</v>
      </c>
      <c r="D73" s="44">
        <v>0.63263888888888886</v>
      </c>
      <c r="E73" s="45">
        <v>0.89930555555555547</v>
      </c>
      <c r="F73" s="37">
        <v>0.55902777777777779</v>
      </c>
      <c r="G73" s="38">
        <v>0.8979166666666667</v>
      </c>
      <c r="H73" s="50"/>
      <c r="I73" s="51"/>
      <c r="K73" s="31">
        <v>0.5708333333333333</v>
      </c>
      <c r="L73" s="32">
        <v>0.90208333333333324</v>
      </c>
      <c r="M73" s="37">
        <v>0.55902777777777779</v>
      </c>
      <c r="N73" s="38">
        <v>0.8979166666666667</v>
      </c>
      <c r="O73" s="50"/>
      <c r="P73" s="51"/>
    </row>
    <row r="74" spans="1:16" x14ac:dyDescent="0.25">
      <c r="A74" s="9">
        <v>2624</v>
      </c>
      <c r="B74" s="31">
        <v>0.61041666666666672</v>
      </c>
      <c r="C74" s="32">
        <v>0.87430555555555556</v>
      </c>
      <c r="D74" s="44">
        <v>0.5131944444444444</v>
      </c>
      <c r="E74" s="45">
        <v>0.87430555555555556</v>
      </c>
      <c r="F74" s="37">
        <v>0.51736111111111105</v>
      </c>
      <c r="G74" s="38">
        <v>0.86041666666666661</v>
      </c>
      <c r="H74" s="50"/>
      <c r="I74" s="51"/>
      <c r="K74" s="31">
        <v>0.5493055555555556</v>
      </c>
      <c r="L74" s="32">
        <v>0.9243055555555556</v>
      </c>
      <c r="M74" s="37">
        <v>0.51736111111111105</v>
      </c>
      <c r="N74" s="38">
        <v>0.86041666666666661</v>
      </c>
      <c r="O74" s="50"/>
      <c r="P74" s="51"/>
    </row>
    <row r="75" spans="1:16" x14ac:dyDescent="0.25">
      <c r="A75" s="9">
        <v>2625</v>
      </c>
      <c r="B75" s="31">
        <v>0.56666666666666665</v>
      </c>
      <c r="C75" s="32">
        <v>0.91041666666666676</v>
      </c>
      <c r="D75" s="44">
        <v>0.56666666666666665</v>
      </c>
      <c r="E75" s="45">
        <v>0.91041666666666676</v>
      </c>
      <c r="F75" s="37"/>
      <c r="G75" s="38"/>
      <c r="H75" s="50"/>
      <c r="I75" s="51"/>
      <c r="K75" s="31">
        <v>0.56666666666666665</v>
      </c>
      <c r="L75" s="32">
        <v>0.9194444444444444</v>
      </c>
      <c r="M75" s="37"/>
      <c r="N75" s="38"/>
      <c r="O75" s="50"/>
      <c r="P75" s="51"/>
    </row>
    <row r="76" spans="1:16" x14ac:dyDescent="0.25">
      <c r="A76" s="9">
        <v>2626</v>
      </c>
      <c r="B76" s="31">
        <v>0.5131944444444444</v>
      </c>
      <c r="C76" s="32">
        <v>0.81111111111111101</v>
      </c>
      <c r="D76" s="44">
        <v>0.49652777777777773</v>
      </c>
      <c r="E76" s="45">
        <v>0.81111111111111101</v>
      </c>
      <c r="F76" s="37"/>
      <c r="G76" s="38"/>
      <c r="H76" s="50"/>
      <c r="I76" s="51"/>
      <c r="K76" s="31"/>
      <c r="L76" s="32"/>
      <c r="M76" s="37"/>
      <c r="N76" s="38"/>
      <c r="O76" s="50"/>
      <c r="P76" s="51"/>
    </row>
    <row r="77" spans="1:16" x14ac:dyDescent="0.25">
      <c r="A77" s="9">
        <v>2630</v>
      </c>
      <c r="B77" s="31">
        <v>0.54791666666666672</v>
      </c>
      <c r="C77" s="32">
        <v>0.88958333333333339</v>
      </c>
      <c r="D77" s="44">
        <v>0.56944444444444442</v>
      </c>
      <c r="E77" s="45">
        <v>0.88958333333333339</v>
      </c>
      <c r="F77" s="37">
        <v>0.54583333333333328</v>
      </c>
      <c r="G77" s="38">
        <v>0.90833333333333333</v>
      </c>
      <c r="H77" s="50">
        <v>0.56458333333333333</v>
      </c>
      <c r="I77" s="51">
        <v>0.92638888888888893</v>
      </c>
      <c r="K77" s="31">
        <v>0.51458333333333328</v>
      </c>
      <c r="L77" s="32">
        <v>0.85972222222222217</v>
      </c>
      <c r="M77" s="37">
        <v>0.54583333333333328</v>
      </c>
      <c r="N77" s="38">
        <v>0.90833333333333333</v>
      </c>
      <c r="O77" s="50">
        <v>0.56458333333333333</v>
      </c>
      <c r="P77" s="51">
        <v>0.92638888888888893</v>
      </c>
    </row>
    <row r="78" spans="1:16" x14ac:dyDescent="0.25">
      <c r="A78" s="9">
        <v>2631</v>
      </c>
      <c r="B78" s="31">
        <v>0.53402777777777777</v>
      </c>
      <c r="C78" s="32">
        <v>0.92291666666666661</v>
      </c>
      <c r="D78" s="44">
        <v>0.53402777777777777</v>
      </c>
      <c r="E78" s="45">
        <v>0.87986111111111109</v>
      </c>
      <c r="F78" s="37">
        <v>0.5444444444444444</v>
      </c>
      <c r="G78" s="38">
        <v>0.90555555555555556</v>
      </c>
      <c r="H78" s="50"/>
      <c r="I78" s="51"/>
      <c r="K78" s="31">
        <v>0.53888888888888886</v>
      </c>
      <c r="L78" s="32">
        <v>0.81805555555555554</v>
      </c>
      <c r="M78" s="37">
        <v>0.5444444444444444</v>
      </c>
      <c r="N78" s="38">
        <v>0.90555555555555556</v>
      </c>
      <c r="O78" s="50"/>
      <c r="P78" s="51"/>
    </row>
    <row r="79" spans="1:16" x14ac:dyDescent="0.25">
      <c r="A79" s="9">
        <v>2632</v>
      </c>
      <c r="B79" s="31">
        <v>0.5131944444444444</v>
      </c>
      <c r="C79" s="32">
        <v>0.82013888888888886</v>
      </c>
      <c r="D79" s="44">
        <v>0.5131944444444444</v>
      </c>
      <c r="E79" s="45">
        <v>0.82013888888888886</v>
      </c>
      <c r="F79" s="37">
        <v>0.56736111111111109</v>
      </c>
      <c r="G79" s="38">
        <v>0.8881944444444444</v>
      </c>
      <c r="H79" s="50"/>
      <c r="I79" s="51"/>
      <c r="K79" s="31">
        <v>0.53402777777777777</v>
      </c>
      <c r="L79" s="32">
        <v>0.8979166666666667</v>
      </c>
      <c r="M79" s="37">
        <v>0.56736111111111109</v>
      </c>
      <c r="N79" s="38">
        <v>0.8881944444444444</v>
      </c>
      <c r="O79" s="50"/>
      <c r="P79" s="51"/>
    </row>
    <row r="80" spans="1:16" x14ac:dyDescent="0.25">
      <c r="A80" s="9">
        <v>2633</v>
      </c>
      <c r="B80" s="31">
        <v>0.55486111111111114</v>
      </c>
      <c r="C80" s="32">
        <v>0.83611111111111114</v>
      </c>
      <c r="D80" s="44">
        <v>0.55486111111111114</v>
      </c>
      <c r="E80" s="45">
        <v>0.80694444444444446</v>
      </c>
      <c r="F80" s="37">
        <v>0.52569444444444446</v>
      </c>
      <c r="G80" s="38">
        <v>0.86458333333333337</v>
      </c>
      <c r="H80" s="50"/>
      <c r="I80" s="51"/>
      <c r="K80" s="31">
        <v>0.60138888888888886</v>
      </c>
      <c r="L80" s="32">
        <v>0.89513888888888893</v>
      </c>
      <c r="M80" s="37">
        <v>0.52569444444444446</v>
      </c>
      <c r="N80" s="38">
        <v>0.86458333333333337</v>
      </c>
      <c r="O80" s="50"/>
      <c r="P80" s="51"/>
    </row>
    <row r="81" spans="1:16" x14ac:dyDescent="0.25">
      <c r="A81" s="9">
        <v>2634</v>
      </c>
      <c r="B81" s="31">
        <v>0.52361111111111114</v>
      </c>
      <c r="C81" s="32">
        <v>0.80694444444444446</v>
      </c>
      <c r="D81" s="44">
        <v>0.52361111111111114</v>
      </c>
      <c r="E81" s="45">
        <v>0.92291666666666661</v>
      </c>
      <c r="F81" s="37"/>
      <c r="G81" s="38"/>
      <c r="H81" s="50"/>
      <c r="I81" s="51"/>
      <c r="K81" s="31">
        <v>0.53541666666666665</v>
      </c>
      <c r="L81" s="32">
        <v>0.87847222222222221</v>
      </c>
      <c r="M81" s="37"/>
      <c r="N81" s="38"/>
      <c r="O81" s="50"/>
      <c r="P81" s="51"/>
    </row>
    <row r="82" spans="1:16" x14ac:dyDescent="0.25">
      <c r="A82" s="9">
        <v>2635</v>
      </c>
      <c r="B82" s="31">
        <v>0.56597222222222221</v>
      </c>
      <c r="C82" s="32">
        <v>0.92638888888888893</v>
      </c>
      <c r="D82" s="44">
        <v>0.56597222222222221</v>
      </c>
      <c r="E82" s="45">
        <v>0.92638888888888893</v>
      </c>
      <c r="F82" s="37"/>
      <c r="G82" s="38"/>
      <c r="H82" s="50"/>
      <c r="I82" s="51"/>
      <c r="K82" s="31"/>
      <c r="L82" s="32"/>
      <c r="M82" s="37"/>
      <c r="N82" s="38"/>
      <c r="O82" s="50"/>
      <c r="P82" s="51"/>
    </row>
    <row r="83" spans="1:16" x14ac:dyDescent="0.25">
      <c r="A83" s="9">
        <v>2636</v>
      </c>
      <c r="B83" s="31">
        <v>0.5493055555555556</v>
      </c>
      <c r="C83" s="32">
        <v>0.87986111111111109</v>
      </c>
      <c r="D83" s="44">
        <v>0.4993055555555555</v>
      </c>
      <c r="E83" s="45">
        <v>0.86944444444444446</v>
      </c>
      <c r="F83" s="37"/>
      <c r="G83" s="38"/>
      <c r="H83" s="50"/>
      <c r="I83" s="51"/>
      <c r="K83" s="31"/>
      <c r="L83" s="32"/>
      <c r="M83" s="37"/>
      <c r="N83" s="38"/>
      <c r="O83" s="50"/>
      <c r="P83" s="51"/>
    </row>
    <row r="84" spans="1:16" x14ac:dyDescent="0.25">
      <c r="A84" s="9">
        <v>2640</v>
      </c>
      <c r="B84" s="31">
        <v>0.62916666666666665</v>
      </c>
      <c r="C84" s="32">
        <v>0.92152777777777783</v>
      </c>
      <c r="D84" s="44">
        <v>0.54375000000000007</v>
      </c>
      <c r="E84" s="45">
        <v>0.92152777777777783</v>
      </c>
      <c r="F84" s="37">
        <v>0.59861111111111109</v>
      </c>
      <c r="G84" s="38">
        <v>0.92222222222222217</v>
      </c>
      <c r="H84" s="50">
        <v>0.56874999999999998</v>
      </c>
      <c r="I84" s="51">
        <v>0.92222222222222217</v>
      </c>
      <c r="K84" s="31">
        <v>0.5625</v>
      </c>
      <c r="L84" s="32">
        <v>0.92361111111111116</v>
      </c>
      <c r="M84" s="37">
        <v>0.59861111111111109</v>
      </c>
      <c r="N84" s="38">
        <v>0.92222222222222217</v>
      </c>
      <c r="O84" s="50">
        <v>0.56874999999999998</v>
      </c>
      <c r="P84" s="51">
        <v>0.92222222222222217</v>
      </c>
    </row>
    <row r="85" spans="1:16" x14ac:dyDescent="0.25">
      <c r="A85" s="9">
        <v>2641</v>
      </c>
      <c r="B85" s="31">
        <v>0.56458333333333333</v>
      </c>
      <c r="C85" s="32">
        <v>0.84305555555555556</v>
      </c>
      <c r="D85" s="44">
        <v>0.5854166666666667</v>
      </c>
      <c r="E85" s="45">
        <v>0.84305555555555556</v>
      </c>
      <c r="F85" s="37">
        <v>0.58750000000000002</v>
      </c>
      <c r="G85" s="38">
        <v>0.95138888888888884</v>
      </c>
      <c r="H85" s="50">
        <v>0.55625000000000002</v>
      </c>
      <c r="I85" s="51">
        <v>0.89444444444444438</v>
      </c>
      <c r="K85" s="31">
        <v>0.66805555555555562</v>
      </c>
      <c r="L85" s="32">
        <v>0.96527777777777779</v>
      </c>
      <c r="M85" s="37">
        <v>0.58750000000000002</v>
      </c>
      <c r="N85" s="38">
        <v>0.95138888888888884</v>
      </c>
      <c r="O85" s="50">
        <v>0.55625000000000002</v>
      </c>
      <c r="P85" s="51">
        <v>0.89444444444444438</v>
      </c>
    </row>
    <row r="86" spans="1:16" x14ac:dyDescent="0.25">
      <c r="A86" s="9">
        <v>2642</v>
      </c>
      <c r="B86" s="31">
        <v>0.56666666666666665</v>
      </c>
      <c r="C86" s="32">
        <v>0.9458333333333333</v>
      </c>
      <c r="D86" s="44">
        <v>0.56666666666666665</v>
      </c>
      <c r="E86" s="45">
        <v>0.9458333333333333</v>
      </c>
      <c r="F86" s="37">
        <v>0.60625000000000007</v>
      </c>
      <c r="G86" s="38">
        <v>0.96875</v>
      </c>
      <c r="H86" s="50">
        <v>0.59513888888888888</v>
      </c>
      <c r="I86" s="51">
        <v>0.96875</v>
      </c>
      <c r="K86" s="31">
        <v>0.52083333333333337</v>
      </c>
      <c r="L86" s="32">
        <v>0.91388888888888886</v>
      </c>
      <c r="M86" s="37">
        <v>0.60625000000000007</v>
      </c>
      <c r="N86" s="38">
        <v>0.96875</v>
      </c>
      <c r="O86" s="50">
        <v>0.59513888888888888</v>
      </c>
      <c r="P86" s="51">
        <v>0.96875</v>
      </c>
    </row>
    <row r="87" spans="1:16" x14ac:dyDescent="0.25">
      <c r="A87" s="9">
        <v>2643</v>
      </c>
      <c r="B87" s="31">
        <v>0.62708333333333333</v>
      </c>
      <c r="C87" s="32">
        <v>0.96319444444444446</v>
      </c>
      <c r="D87" s="44">
        <v>0.62708333333333333</v>
      </c>
      <c r="E87" s="45">
        <v>0.96319444444444446</v>
      </c>
      <c r="F87" s="37">
        <v>0.55694444444444446</v>
      </c>
      <c r="G87" s="38">
        <v>0.84722222222222221</v>
      </c>
      <c r="H87" s="50"/>
      <c r="I87" s="51"/>
      <c r="K87" s="31">
        <v>0.5493055555555556</v>
      </c>
      <c r="L87" s="32">
        <v>0.94791666666666663</v>
      </c>
      <c r="M87" s="37">
        <v>0.55694444444444446</v>
      </c>
      <c r="N87" s="38">
        <v>0.84722222222222221</v>
      </c>
      <c r="O87" s="50"/>
      <c r="P87" s="51"/>
    </row>
    <row r="88" spans="1:16" x14ac:dyDescent="0.25">
      <c r="A88" s="9">
        <v>2644</v>
      </c>
      <c r="B88" s="31">
        <v>0.50416666666666665</v>
      </c>
      <c r="C88" s="32">
        <v>0.82013888888888886</v>
      </c>
      <c r="D88" s="44">
        <v>0.50416666666666665</v>
      </c>
      <c r="E88" s="45">
        <v>0.82013888888888886</v>
      </c>
      <c r="F88" s="37">
        <v>0.56458333333333333</v>
      </c>
      <c r="G88" s="38">
        <v>0.95000000000000007</v>
      </c>
      <c r="H88" s="50"/>
      <c r="I88" s="51"/>
      <c r="K88" s="31">
        <v>0.46597222222222223</v>
      </c>
      <c r="L88" s="32">
        <v>0.7583333333333333</v>
      </c>
      <c r="M88" s="37">
        <v>0.56458333333333333</v>
      </c>
      <c r="N88" s="38">
        <v>0.95000000000000007</v>
      </c>
      <c r="O88" s="50"/>
      <c r="P88" s="51"/>
    </row>
    <row r="89" spans="1:16" x14ac:dyDescent="0.25">
      <c r="A89" s="9">
        <v>2645</v>
      </c>
      <c r="B89" s="31">
        <v>0.54583333333333328</v>
      </c>
      <c r="C89" s="32">
        <v>0.81597222222222221</v>
      </c>
      <c r="D89" s="44">
        <v>0.54583333333333328</v>
      </c>
      <c r="E89" s="45">
        <v>0.81597222222222221</v>
      </c>
      <c r="F89" s="37"/>
      <c r="G89" s="38"/>
      <c r="H89" s="50"/>
      <c r="I89" s="51"/>
      <c r="K89" s="31"/>
      <c r="L89" s="32"/>
      <c r="M89" s="37"/>
      <c r="N89" s="38"/>
      <c r="O89" s="50"/>
      <c r="P89" s="51"/>
    </row>
    <row r="90" spans="1:16" x14ac:dyDescent="0.25">
      <c r="A90" s="9">
        <v>2660</v>
      </c>
      <c r="B90" s="31">
        <v>0.5625</v>
      </c>
      <c r="C90" s="32">
        <v>0.95347222222222217</v>
      </c>
      <c r="D90" s="44">
        <v>0.5625</v>
      </c>
      <c r="E90" s="45">
        <v>0.95347222222222217</v>
      </c>
      <c r="F90" s="37">
        <v>0.5756944444444444</v>
      </c>
      <c r="G90" s="38">
        <v>0.83472222222222225</v>
      </c>
      <c r="H90" s="50"/>
      <c r="I90" s="51"/>
      <c r="K90" s="31">
        <v>0.61527777777777781</v>
      </c>
      <c r="L90" s="32">
        <v>0.95277777777777783</v>
      </c>
      <c r="M90" s="37">
        <v>0.5756944444444444</v>
      </c>
      <c r="N90" s="38">
        <v>0.83472222222222225</v>
      </c>
      <c r="O90" s="50"/>
      <c r="P90" s="51"/>
    </row>
    <row r="91" spans="1:16" x14ac:dyDescent="0.25">
      <c r="A91" s="9">
        <v>2661</v>
      </c>
      <c r="B91" s="31">
        <v>0.48749999999999999</v>
      </c>
      <c r="C91" s="32">
        <v>0.78888888888888886</v>
      </c>
      <c r="D91" s="44">
        <v>0.48749999999999999</v>
      </c>
      <c r="E91" s="45">
        <v>0.78888888888888886</v>
      </c>
      <c r="F91" s="37">
        <v>0.54583333333333328</v>
      </c>
      <c r="G91" s="38">
        <v>0.91736111111111107</v>
      </c>
      <c r="H91" s="50"/>
      <c r="I91" s="51"/>
      <c r="K91" s="31">
        <v>0.55902777777777779</v>
      </c>
      <c r="L91" s="32">
        <v>0.94652777777777775</v>
      </c>
      <c r="M91" s="37">
        <v>0.54583333333333328</v>
      </c>
      <c r="N91" s="38">
        <v>0.91736111111111107</v>
      </c>
      <c r="O91" s="50"/>
      <c r="P91" s="51"/>
    </row>
    <row r="92" spans="1:16" x14ac:dyDescent="0.25">
      <c r="A92" s="9">
        <v>2662</v>
      </c>
      <c r="B92" s="31">
        <v>0.55138888888888882</v>
      </c>
      <c r="C92" s="32">
        <v>0.93472222222222223</v>
      </c>
      <c r="D92" s="44">
        <v>0.55138888888888882</v>
      </c>
      <c r="E92" s="45">
        <v>0.93472222222222223</v>
      </c>
      <c r="F92" s="37">
        <v>0.57291666666666663</v>
      </c>
      <c r="G92" s="38">
        <v>0.9590277777777777</v>
      </c>
      <c r="H92" s="50"/>
      <c r="I92" s="51"/>
      <c r="K92" s="31">
        <v>0.59027777777777779</v>
      </c>
      <c r="L92" s="32">
        <v>0.95833333333333337</v>
      </c>
      <c r="M92" s="37">
        <v>0.57291666666666663</v>
      </c>
      <c r="N92" s="38">
        <v>0.9590277777777777</v>
      </c>
      <c r="O92" s="50"/>
      <c r="P92" s="51"/>
    </row>
    <row r="93" spans="1:16" x14ac:dyDescent="0.25">
      <c r="A93" s="9">
        <v>2663</v>
      </c>
      <c r="B93" s="31">
        <v>0.62569444444444444</v>
      </c>
      <c r="C93" s="32">
        <v>0.9458333333333333</v>
      </c>
      <c r="D93" s="44">
        <v>0.62569444444444444</v>
      </c>
      <c r="E93" s="45">
        <v>0.9458333333333333</v>
      </c>
      <c r="F93" s="37">
        <v>0.54097222222222219</v>
      </c>
      <c r="G93" s="38">
        <v>0.9194444444444444</v>
      </c>
      <c r="H93" s="50"/>
      <c r="I93" s="51"/>
      <c r="K93" s="31">
        <v>0.51041666666666663</v>
      </c>
      <c r="L93" s="32">
        <v>0.89027777777777783</v>
      </c>
      <c r="M93" s="37">
        <v>0.54097222222222219</v>
      </c>
      <c r="N93" s="38">
        <v>0.9194444444444444</v>
      </c>
      <c r="O93" s="50"/>
      <c r="P93" s="51"/>
    </row>
    <row r="94" spans="1:16" x14ac:dyDescent="0.25">
      <c r="A94" s="9">
        <v>2664</v>
      </c>
      <c r="B94" s="31">
        <v>0.61944444444444446</v>
      </c>
      <c r="C94" s="32">
        <v>0.97222222222222221</v>
      </c>
      <c r="D94" s="44">
        <v>0.61944444444444446</v>
      </c>
      <c r="E94" s="45">
        <v>0.97222222222222221</v>
      </c>
      <c r="F94" s="37">
        <v>0.64097222222222217</v>
      </c>
      <c r="G94" s="38">
        <v>0.97083333333333333</v>
      </c>
      <c r="H94" s="50"/>
      <c r="I94" s="51"/>
      <c r="K94" s="31">
        <v>0.57222222222222219</v>
      </c>
      <c r="L94" s="32">
        <v>0.93194444444444446</v>
      </c>
      <c r="M94" s="37">
        <v>0.64097222222222217</v>
      </c>
      <c r="N94" s="38">
        <v>0.97083333333333333</v>
      </c>
      <c r="O94" s="50"/>
      <c r="P94" s="51"/>
    </row>
    <row r="95" spans="1:16" x14ac:dyDescent="0.25">
      <c r="A95" s="9">
        <v>2665</v>
      </c>
      <c r="B95" s="31">
        <v>0.51041666666666663</v>
      </c>
      <c r="C95" s="32">
        <v>0.85277777777777775</v>
      </c>
      <c r="D95" s="44">
        <v>0.51041666666666663</v>
      </c>
      <c r="E95" s="45">
        <v>0.85277777777777775</v>
      </c>
      <c r="F95" s="37">
        <v>0.61458333333333337</v>
      </c>
      <c r="G95" s="38">
        <v>0.86597222222222225</v>
      </c>
      <c r="H95" s="50">
        <v>0.58750000000000002</v>
      </c>
      <c r="I95" s="51">
        <v>0.94861111111111107</v>
      </c>
      <c r="K95" s="31"/>
      <c r="L95" s="32"/>
      <c r="M95" s="37">
        <v>0.61458333333333337</v>
      </c>
      <c r="N95" s="38">
        <v>0.86597222222222225</v>
      </c>
      <c r="O95" s="50">
        <v>0.58750000000000002</v>
      </c>
      <c r="P95" s="51">
        <v>0.94861111111111107</v>
      </c>
    </row>
    <row r="96" spans="1:16" x14ac:dyDescent="0.25">
      <c r="A96" s="9">
        <v>2666</v>
      </c>
      <c r="B96" s="31">
        <v>0.54166666666666663</v>
      </c>
      <c r="C96" s="32">
        <v>0.81180555555555556</v>
      </c>
      <c r="D96" s="44">
        <v>0.54166666666666663</v>
      </c>
      <c r="E96" s="45">
        <v>0.81180555555555556</v>
      </c>
      <c r="F96" s="37"/>
      <c r="G96" s="38"/>
      <c r="H96" s="50"/>
      <c r="I96" s="51"/>
      <c r="K96" s="31"/>
      <c r="L96" s="32"/>
      <c r="M96" s="37"/>
      <c r="N96" s="38"/>
      <c r="O96" s="50"/>
      <c r="P96" s="51"/>
    </row>
    <row r="97" spans="1:16" x14ac:dyDescent="0.25">
      <c r="A97" s="9">
        <v>2667</v>
      </c>
      <c r="B97" s="31">
        <v>0.45902777777777781</v>
      </c>
      <c r="C97" s="32">
        <v>0.8305555555555556</v>
      </c>
      <c r="D97" s="44">
        <v>0.45902777777777781</v>
      </c>
      <c r="E97" s="45">
        <v>0.8305555555555556</v>
      </c>
      <c r="F97" s="37"/>
      <c r="G97" s="38"/>
      <c r="H97" s="50">
        <v>0.56180555555555556</v>
      </c>
      <c r="I97" s="51">
        <v>0.94930555555555562</v>
      </c>
      <c r="K97" s="31"/>
      <c r="L97" s="32"/>
      <c r="M97" s="37"/>
      <c r="N97" s="38"/>
      <c r="O97" s="50">
        <v>0.56180555555555556</v>
      </c>
      <c r="P97" s="51">
        <v>0.94930555555555562</v>
      </c>
    </row>
    <row r="98" spans="1:16" x14ac:dyDescent="0.25">
      <c r="A98" s="9">
        <v>2668</v>
      </c>
      <c r="B98" s="31">
        <v>0.57291666666666663</v>
      </c>
      <c r="C98" s="32">
        <v>0.9458333333333333</v>
      </c>
      <c r="D98" s="44">
        <v>0.57291666666666663</v>
      </c>
      <c r="E98" s="45">
        <v>0.9458333333333333</v>
      </c>
      <c r="F98" s="37"/>
      <c r="G98" s="38"/>
      <c r="H98" s="50"/>
      <c r="I98" s="51"/>
      <c r="K98" s="31">
        <v>0.59375</v>
      </c>
      <c r="L98" s="32">
        <v>0.9506944444444444</v>
      </c>
      <c r="M98" s="37"/>
      <c r="N98" s="38"/>
      <c r="O98" s="50"/>
      <c r="P98" s="51"/>
    </row>
    <row r="99" spans="1:16" x14ac:dyDescent="0.25">
      <c r="A99" s="9">
        <v>2669</v>
      </c>
      <c r="B99" s="31">
        <v>0.5708333333333333</v>
      </c>
      <c r="C99" s="32">
        <v>0.85138888888888886</v>
      </c>
      <c r="D99" s="44">
        <v>0.5708333333333333</v>
      </c>
      <c r="E99" s="45">
        <v>0.85138888888888886</v>
      </c>
      <c r="F99" s="37"/>
      <c r="G99" s="38"/>
      <c r="H99" s="50">
        <v>0.59513888888888888</v>
      </c>
      <c r="I99" s="51">
        <v>0.88541666666666663</v>
      </c>
      <c r="K99" s="31"/>
      <c r="L99" s="32"/>
      <c r="M99" s="37"/>
      <c r="N99" s="38"/>
      <c r="O99" s="50">
        <v>0.59513888888888888</v>
      </c>
      <c r="P99" s="51">
        <v>0.88541666666666663</v>
      </c>
    </row>
    <row r="100" spans="1:16" x14ac:dyDescent="0.25">
      <c r="A100" s="9">
        <v>2681</v>
      </c>
      <c r="B100" s="31">
        <v>0.51736111111111105</v>
      </c>
      <c r="C100" s="32">
        <v>0.85416666666666663</v>
      </c>
      <c r="D100" s="44">
        <v>0.51736111111111105</v>
      </c>
      <c r="E100" s="45">
        <v>0.85416666666666663</v>
      </c>
      <c r="F100" s="37"/>
      <c r="G100" s="38"/>
      <c r="H100" s="50"/>
      <c r="I100" s="51"/>
      <c r="K100" s="31">
        <v>0.51736111111111105</v>
      </c>
      <c r="L100" s="32">
        <v>0.85416666666666663</v>
      </c>
      <c r="M100" s="37"/>
      <c r="N100" s="38"/>
      <c r="O100" s="50"/>
      <c r="P100" s="51"/>
    </row>
    <row r="101" spans="1:16" x14ac:dyDescent="0.25">
      <c r="A101" s="9">
        <v>2682</v>
      </c>
      <c r="B101" s="31">
        <v>0.49652777777777773</v>
      </c>
      <c r="C101" s="32">
        <v>0.83333333333333337</v>
      </c>
      <c r="D101" s="44">
        <v>0.49652777777777773</v>
      </c>
      <c r="E101" s="45">
        <v>0.83333333333333337</v>
      </c>
      <c r="F101" s="37">
        <v>0.49652777777777773</v>
      </c>
      <c r="G101" s="38">
        <v>0.83333333333333337</v>
      </c>
      <c r="H101" s="50"/>
      <c r="I101" s="51"/>
      <c r="K101" s="31">
        <v>0.49652777777777773</v>
      </c>
      <c r="L101" s="32">
        <v>0.83333333333333337</v>
      </c>
      <c r="M101" s="37">
        <v>0.49652777777777773</v>
      </c>
      <c r="N101" s="38">
        <v>0.83333333333333337</v>
      </c>
      <c r="O101" s="50"/>
      <c r="P101" s="51"/>
    </row>
    <row r="102" spans="1:16" x14ac:dyDescent="0.25">
      <c r="A102" s="9" t="s">
        <v>67</v>
      </c>
      <c r="B102" s="31">
        <v>0.33333333333333331</v>
      </c>
      <c r="C102" s="32">
        <v>0.66875000000000007</v>
      </c>
      <c r="D102" s="44"/>
      <c r="E102" s="45"/>
      <c r="F102" s="37"/>
      <c r="G102" s="38"/>
      <c r="H102" s="50"/>
      <c r="I102" s="51"/>
      <c r="K102" s="31"/>
      <c r="L102" s="32"/>
      <c r="M102" s="37"/>
      <c r="N102" s="38"/>
      <c r="O102" s="50"/>
      <c r="P102" s="51"/>
    </row>
    <row r="103" spans="1:16" x14ac:dyDescent="0.25">
      <c r="A103" s="9"/>
      <c r="B103" s="31"/>
      <c r="C103" s="32"/>
      <c r="D103" s="44"/>
      <c r="E103" s="45"/>
      <c r="F103" s="37"/>
      <c r="G103" s="38"/>
      <c r="H103" s="50"/>
      <c r="I103" s="51"/>
      <c r="K103" s="31"/>
      <c r="L103" s="32"/>
      <c r="M103" s="37"/>
      <c r="N103" s="38"/>
      <c r="O103" s="50"/>
      <c r="P103" s="51"/>
    </row>
    <row r="104" spans="1:16" x14ac:dyDescent="0.25">
      <c r="A104" s="9"/>
      <c r="B104" s="31"/>
      <c r="C104" s="32"/>
      <c r="D104" s="44"/>
      <c r="E104" s="45"/>
      <c r="F104" s="37"/>
      <c r="G104" s="38"/>
      <c r="H104" s="50"/>
      <c r="I104" s="51"/>
      <c r="K104" s="31"/>
      <c r="L104" s="32"/>
      <c r="M104" s="37"/>
      <c r="N104" s="38"/>
      <c r="O104" s="50"/>
      <c r="P104" s="51"/>
    </row>
    <row r="105" spans="1:16" x14ac:dyDescent="0.25">
      <c r="A105" s="9"/>
      <c r="B105" s="31"/>
      <c r="C105" s="32"/>
      <c r="D105" s="44"/>
      <c r="E105" s="45"/>
      <c r="F105" s="37"/>
      <c r="G105" s="38"/>
      <c r="H105" s="50"/>
      <c r="I105" s="51"/>
      <c r="K105" s="31"/>
      <c r="L105" s="32"/>
      <c r="M105" s="37"/>
      <c r="N105" s="38"/>
      <c r="O105" s="50"/>
      <c r="P105" s="51"/>
    </row>
    <row r="106" spans="1:16" x14ac:dyDescent="0.25">
      <c r="A106" s="9"/>
      <c r="B106" s="31"/>
      <c r="C106" s="32"/>
      <c r="D106" s="44"/>
      <c r="E106" s="45"/>
      <c r="F106" s="37"/>
      <c r="G106" s="38"/>
      <c r="H106" s="50"/>
      <c r="I106" s="51"/>
      <c r="K106" s="31"/>
      <c r="L106" s="32"/>
      <c r="M106" s="37"/>
      <c r="N106" s="38"/>
      <c r="O106" s="50"/>
      <c r="P106" s="51"/>
    </row>
    <row r="107" spans="1:16" x14ac:dyDescent="0.25">
      <c r="A107" s="9"/>
      <c r="B107" s="31"/>
      <c r="C107" s="32"/>
      <c r="D107" s="44"/>
      <c r="E107" s="45"/>
      <c r="F107" s="37"/>
      <c r="G107" s="38"/>
      <c r="H107" s="50"/>
      <c r="I107" s="51"/>
      <c r="K107" s="31"/>
      <c r="L107" s="32"/>
      <c r="M107" s="37"/>
      <c r="N107" s="38"/>
      <c r="O107" s="50"/>
      <c r="P107" s="51"/>
    </row>
    <row r="108" spans="1:16" x14ac:dyDescent="0.25">
      <c r="A108" s="9"/>
      <c r="B108" s="31"/>
      <c r="C108" s="32"/>
      <c r="D108" s="44"/>
      <c r="E108" s="45"/>
      <c r="F108" s="37"/>
      <c r="G108" s="38"/>
      <c r="H108" s="50"/>
      <c r="I108" s="51"/>
      <c r="K108" s="31"/>
      <c r="L108" s="32"/>
      <c r="M108" s="37"/>
      <c r="N108" s="38"/>
      <c r="O108" s="50"/>
      <c r="P108" s="51"/>
    </row>
    <row r="109" spans="1:16" x14ac:dyDescent="0.25">
      <c r="A109" s="9"/>
      <c r="B109" s="31"/>
      <c r="C109" s="32"/>
      <c r="D109" s="44"/>
      <c r="E109" s="45"/>
      <c r="F109" s="37"/>
      <c r="G109" s="38"/>
      <c r="H109" s="50"/>
      <c r="I109" s="51"/>
      <c r="K109" s="31"/>
      <c r="L109" s="32"/>
      <c r="M109" s="37"/>
      <c r="N109" s="38"/>
      <c r="O109" s="50"/>
      <c r="P109" s="51"/>
    </row>
    <row r="110" spans="1:16" x14ac:dyDescent="0.25">
      <c r="A110" s="9"/>
      <c r="B110" s="31"/>
      <c r="C110" s="32"/>
      <c r="D110" s="44"/>
      <c r="E110" s="45"/>
      <c r="F110" s="37"/>
      <c r="G110" s="38"/>
      <c r="H110" s="50"/>
      <c r="I110" s="51"/>
      <c r="K110" s="31"/>
      <c r="L110" s="32"/>
      <c r="M110" s="37"/>
      <c r="N110" s="38"/>
      <c r="O110" s="50"/>
      <c r="P110" s="51"/>
    </row>
    <row r="111" spans="1:16" x14ac:dyDescent="0.25">
      <c r="A111" s="9"/>
      <c r="B111" s="31"/>
      <c r="C111" s="32"/>
      <c r="D111" s="44"/>
      <c r="E111" s="45"/>
      <c r="F111" s="37"/>
      <c r="G111" s="38"/>
      <c r="H111" s="50"/>
      <c r="I111" s="51"/>
      <c r="K111" s="31"/>
      <c r="L111" s="32"/>
      <c r="M111" s="37"/>
      <c r="N111" s="38"/>
      <c r="O111" s="50"/>
      <c r="P111" s="51"/>
    </row>
    <row r="112" spans="1:16" x14ac:dyDescent="0.25">
      <c r="A112" s="9"/>
      <c r="B112" s="31"/>
      <c r="C112" s="32"/>
      <c r="D112" s="44"/>
      <c r="E112" s="45"/>
      <c r="F112" s="37"/>
      <c r="G112" s="38"/>
      <c r="H112" s="50"/>
      <c r="I112" s="51"/>
      <c r="K112" s="31"/>
      <c r="L112" s="32"/>
      <c r="M112" s="37"/>
      <c r="N112" s="38"/>
      <c r="O112" s="50"/>
      <c r="P112" s="51"/>
    </row>
    <row r="113" spans="1:16" x14ac:dyDescent="0.25">
      <c r="A113" s="9"/>
      <c r="B113" s="31"/>
      <c r="C113" s="32"/>
      <c r="D113" s="44"/>
      <c r="E113" s="45"/>
      <c r="F113" s="37"/>
      <c r="G113" s="38"/>
      <c r="H113" s="50"/>
      <c r="I113" s="51"/>
      <c r="K113" s="31"/>
      <c r="L113" s="32"/>
      <c r="M113" s="37"/>
      <c r="N113" s="38"/>
      <c r="O113" s="50"/>
      <c r="P113" s="51"/>
    </row>
    <row r="114" spans="1:16" x14ac:dyDescent="0.25">
      <c r="A114" s="9"/>
      <c r="B114" s="31"/>
      <c r="C114" s="32"/>
      <c r="D114" s="44"/>
      <c r="E114" s="45"/>
      <c r="F114" s="37"/>
      <c r="G114" s="38"/>
      <c r="H114" s="50"/>
      <c r="I114" s="51"/>
      <c r="K114" s="31"/>
      <c r="L114" s="32"/>
      <c r="M114" s="37"/>
      <c r="N114" s="38"/>
      <c r="O114" s="50"/>
      <c r="P114" s="51"/>
    </row>
    <row r="115" spans="1:16" x14ac:dyDescent="0.25">
      <c r="A115" s="9"/>
      <c r="B115" s="31"/>
      <c r="C115" s="32"/>
      <c r="D115" s="44"/>
      <c r="E115" s="45"/>
      <c r="F115" s="37"/>
      <c r="G115" s="38"/>
      <c r="H115" s="50"/>
      <c r="I115" s="51"/>
      <c r="K115" s="31"/>
      <c r="L115" s="32"/>
      <c r="M115" s="37"/>
      <c r="N115" s="38"/>
      <c r="O115" s="50"/>
      <c r="P115" s="51"/>
    </row>
    <row r="116" spans="1:16" x14ac:dyDescent="0.25">
      <c r="A116" s="9"/>
      <c r="B116" s="31"/>
      <c r="C116" s="32"/>
      <c r="D116" s="44"/>
      <c r="E116" s="45"/>
      <c r="F116" s="37"/>
      <c r="G116" s="38"/>
      <c r="H116" s="50"/>
      <c r="I116" s="51"/>
      <c r="K116" s="31"/>
      <c r="L116" s="32"/>
      <c r="M116" s="37"/>
      <c r="N116" s="38"/>
      <c r="O116" s="50"/>
      <c r="P116" s="51"/>
    </row>
    <row r="117" spans="1:16" x14ac:dyDescent="0.25">
      <c r="A117" s="9"/>
      <c r="B117" s="31"/>
      <c r="C117" s="32"/>
      <c r="D117" s="44"/>
      <c r="E117" s="45"/>
      <c r="F117" s="37"/>
      <c r="G117" s="38"/>
      <c r="H117" s="50"/>
      <c r="I117" s="51"/>
      <c r="K117" s="31"/>
      <c r="L117" s="32"/>
      <c r="M117" s="37"/>
      <c r="N117" s="38"/>
      <c r="O117" s="50"/>
      <c r="P117" s="51"/>
    </row>
    <row r="118" spans="1:16" x14ac:dyDescent="0.25">
      <c r="A118" s="9"/>
      <c r="B118" s="31"/>
      <c r="C118" s="32"/>
      <c r="D118" s="44"/>
      <c r="E118" s="45"/>
      <c r="F118" s="37"/>
      <c r="G118" s="38"/>
      <c r="H118" s="50"/>
      <c r="I118" s="51"/>
      <c r="K118" s="31"/>
      <c r="L118" s="32"/>
      <c r="M118" s="37"/>
      <c r="N118" s="38"/>
      <c r="O118" s="50"/>
      <c r="P118" s="51"/>
    </row>
    <row r="119" spans="1:16" x14ac:dyDescent="0.25">
      <c r="A119" s="9"/>
      <c r="B119" s="31"/>
      <c r="C119" s="32"/>
      <c r="D119" s="44"/>
      <c r="E119" s="45"/>
      <c r="F119" s="37"/>
      <c r="G119" s="38"/>
      <c r="H119" s="50"/>
      <c r="I119" s="51"/>
      <c r="K119" s="31"/>
      <c r="L119" s="32"/>
      <c r="M119" s="37"/>
      <c r="N119" s="38"/>
      <c r="O119" s="50"/>
      <c r="P119" s="51"/>
    </row>
    <row r="120" spans="1:16" x14ac:dyDescent="0.25">
      <c r="A120" s="9"/>
      <c r="B120" s="31"/>
      <c r="C120" s="32"/>
      <c r="D120" s="44"/>
      <c r="E120" s="45"/>
      <c r="F120" s="37"/>
      <c r="G120" s="38"/>
      <c r="H120" s="50"/>
      <c r="I120" s="51"/>
      <c r="K120" s="31"/>
      <c r="L120" s="32"/>
      <c r="M120" s="37"/>
      <c r="N120" s="38"/>
      <c r="O120" s="50"/>
      <c r="P120" s="51"/>
    </row>
    <row r="121" spans="1:16" x14ac:dyDescent="0.25">
      <c r="A121" s="9"/>
      <c r="B121" s="31"/>
      <c r="C121" s="32"/>
      <c r="D121" s="44"/>
      <c r="E121" s="45"/>
      <c r="F121" s="37"/>
      <c r="G121" s="38"/>
      <c r="H121" s="50"/>
      <c r="I121" s="51"/>
      <c r="K121" s="31"/>
      <c r="L121" s="32"/>
      <c r="M121" s="37"/>
      <c r="N121" s="38"/>
      <c r="O121" s="50"/>
      <c r="P121" s="51"/>
    </row>
    <row r="122" spans="1:16" x14ac:dyDescent="0.25">
      <c r="A122" s="9"/>
      <c r="B122" s="31"/>
      <c r="C122" s="32"/>
      <c r="D122" s="44"/>
      <c r="E122" s="45"/>
      <c r="F122" s="37"/>
      <c r="G122" s="38"/>
      <c r="H122" s="50"/>
      <c r="I122" s="51"/>
      <c r="K122" s="31"/>
      <c r="L122" s="32"/>
      <c r="M122" s="37"/>
      <c r="N122" s="38"/>
      <c r="O122" s="50"/>
      <c r="P122" s="51"/>
    </row>
    <row r="123" spans="1:16" x14ac:dyDescent="0.25">
      <c r="A123" s="9"/>
      <c r="B123" s="31"/>
      <c r="C123" s="32"/>
      <c r="D123" s="44"/>
      <c r="E123" s="45"/>
      <c r="F123" s="37"/>
      <c r="G123" s="38"/>
      <c r="H123" s="50"/>
      <c r="I123" s="51"/>
      <c r="K123" s="31"/>
      <c r="L123" s="32"/>
      <c r="M123" s="37"/>
      <c r="N123" s="38"/>
      <c r="O123" s="50"/>
      <c r="P123" s="51"/>
    </row>
    <row r="124" spans="1:16" x14ac:dyDescent="0.25">
      <c r="A124" s="9"/>
      <c r="B124" s="31"/>
      <c r="C124" s="32"/>
      <c r="D124" s="44"/>
      <c r="E124" s="45"/>
      <c r="F124" s="37"/>
      <c r="G124" s="38"/>
      <c r="H124" s="50"/>
      <c r="I124" s="51"/>
      <c r="K124" s="31"/>
      <c r="L124" s="32"/>
      <c r="M124" s="37"/>
      <c r="N124" s="38"/>
      <c r="O124" s="50"/>
      <c r="P124" s="51"/>
    </row>
    <row r="125" spans="1:16" x14ac:dyDescent="0.25">
      <c r="A125" s="9"/>
      <c r="B125" s="31"/>
      <c r="C125" s="32"/>
      <c r="D125" s="44"/>
      <c r="E125" s="45"/>
      <c r="F125" s="37"/>
      <c r="G125" s="38"/>
      <c r="H125" s="50"/>
      <c r="I125" s="51"/>
      <c r="K125" s="31"/>
      <c r="L125" s="32"/>
      <c r="M125" s="37"/>
      <c r="N125" s="38"/>
      <c r="O125" s="50"/>
      <c r="P125" s="51"/>
    </row>
    <row r="126" spans="1:16" x14ac:dyDescent="0.25">
      <c r="A126" s="9"/>
      <c r="B126" s="31"/>
      <c r="C126" s="32"/>
      <c r="D126" s="44"/>
      <c r="E126" s="45"/>
      <c r="F126" s="37"/>
      <c r="G126" s="38"/>
      <c r="H126" s="50"/>
      <c r="I126" s="51"/>
      <c r="K126" s="31"/>
      <c r="L126" s="32"/>
      <c r="M126" s="37"/>
      <c r="N126" s="38"/>
      <c r="O126" s="50"/>
      <c r="P126" s="51"/>
    </row>
    <row r="127" spans="1:16" x14ac:dyDescent="0.25">
      <c r="A127" s="9"/>
      <c r="B127" s="31"/>
      <c r="C127" s="32"/>
      <c r="D127" s="44"/>
      <c r="E127" s="45"/>
      <c r="F127" s="37"/>
      <c r="G127" s="38"/>
      <c r="H127" s="50"/>
      <c r="I127" s="51"/>
      <c r="K127" s="31"/>
      <c r="L127" s="32"/>
      <c r="M127" s="37"/>
      <c r="N127" s="38"/>
      <c r="O127" s="50"/>
      <c r="P127" s="51"/>
    </row>
    <row r="128" spans="1:16" x14ac:dyDescent="0.25">
      <c r="A128" s="9"/>
      <c r="B128" s="31"/>
      <c r="C128" s="32"/>
      <c r="D128" s="44"/>
      <c r="E128" s="45"/>
      <c r="F128" s="37"/>
      <c r="G128" s="38"/>
      <c r="H128" s="50"/>
      <c r="I128" s="51"/>
      <c r="K128" s="31"/>
      <c r="L128" s="32"/>
      <c r="M128" s="37"/>
      <c r="N128" s="38"/>
      <c r="O128" s="50"/>
      <c r="P128" s="51"/>
    </row>
    <row r="129" spans="1:16" x14ac:dyDescent="0.25">
      <c r="A129" s="9"/>
      <c r="B129" s="31"/>
      <c r="C129" s="32"/>
      <c r="D129" s="44"/>
      <c r="E129" s="45"/>
      <c r="F129" s="37"/>
      <c r="G129" s="38"/>
      <c r="H129" s="50"/>
      <c r="I129" s="51"/>
      <c r="K129" s="31"/>
      <c r="L129" s="32"/>
      <c r="M129" s="37"/>
      <c r="N129" s="38"/>
      <c r="O129" s="50"/>
      <c r="P129" s="51"/>
    </row>
    <row r="130" spans="1:16" x14ac:dyDescent="0.25">
      <c r="A130" s="9"/>
      <c r="B130" s="31"/>
      <c r="C130" s="32"/>
      <c r="D130" s="44"/>
      <c r="E130" s="45"/>
      <c r="F130" s="37"/>
      <c r="G130" s="38"/>
      <c r="H130" s="50"/>
      <c r="I130" s="51"/>
      <c r="K130" s="31"/>
      <c r="L130" s="32"/>
      <c r="M130" s="37"/>
      <c r="N130" s="38"/>
      <c r="O130" s="50"/>
      <c r="P130" s="51"/>
    </row>
    <row r="131" spans="1:16" x14ac:dyDescent="0.25">
      <c r="A131" s="9"/>
      <c r="B131" s="31"/>
      <c r="C131" s="32"/>
      <c r="D131" s="44"/>
      <c r="E131" s="45"/>
      <c r="F131" s="37"/>
      <c r="G131" s="38"/>
      <c r="H131" s="50"/>
      <c r="I131" s="51"/>
      <c r="K131" s="31"/>
      <c r="L131" s="32"/>
      <c r="M131" s="37"/>
      <c r="N131" s="38"/>
      <c r="O131" s="50"/>
      <c r="P131" s="51"/>
    </row>
    <row r="132" spans="1:16" x14ac:dyDescent="0.25">
      <c r="A132" s="9"/>
      <c r="B132" s="31"/>
      <c r="C132" s="32"/>
      <c r="D132" s="44"/>
      <c r="E132" s="45"/>
      <c r="F132" s="37"/>
      <c r="G132" s="38"/>
      <c r="H132" s="50"/>
      <c r="I132" s="51"/>
      <c r="K132" s="31"/>
      <c r="L132" s="32"/>
      <c r="M132" s="37"/>
      <c r="N132" s="38"/>
      <c r="O132" s="50"/>
      <c r="P132" s="51"/>
    </row>
    <row r="133" spans="1:16" x14ac:dyDescent="0.25">
      <c r="A133" s="9"/>
      <c r="B133" s="31"/>
      <c r="C133" s="32"/>
      <c r="D133" s="44"/>
      <c r="E133" s="45"/>
      <c r="F133" s="37"/>
      <c r="G133" s="38"/>
      <c r="H133" s="50"/>
      <c r="I133" s="51"/>
      <c r="K133" s="31"/>
      <c r="L133" s="32"/>
      <c r="M133" s="37"/>
      <c r="N133" s="38"/>
      <c r="O133" s="50"/>
      <c r="P133" s="51"/>
    </row>
    <row r="134" spans="1:16" x14ac:dyDescent="0.25">
      <c r="A134" s="9"/>
      <c r="B134" s="31"/>
      <c r="C134" s="32"/>
      <c r="D134" s="44"/>
      <c r="E134" s="45"/>
      <c r="F134" s="37"/>
      <c r="G134" s="38"/>
      <c r="H134" s="50"/>
      <c r="I134" s="51"/>
      <c r="K134" s="31"/>
      <c r="L134" s="32"/>
      <c r="M134" s="37"/>
      <c r="N134" s="38"/>
      <c r="O134" s="50"/>
      <c r="P134" s="51"/>
    </row>
    <row r="135" spans="1:16" x14ac:dyDescent="0.25">
      <c r="A135" s="9"/>
      <c r="B135" s="31"/>
      <c r="C135" s="32"/>
      <c r="D135" s="44"/>
      <c r="E135" s="45"/>
      <c r="F135" s="37"/>
      <c r="G135" s="38"/>
      <c r="H135" s="50"/>
      <c r="I135" s="51"/>
      <c r="K135" s="31"/>
      <c r="L135" s="32"/>
      <c r="M135" s="37"/>
      <c r="N135" s="38"/>
      <c r="O135" s="50"/>
      <c r="P135" s="51"/>
    </row>
    <row r="136" spans="1:16" x14ac:dyDescent="0.25">
      <c r="A136" s="9"/>
      <c r="B136" s="31"/>
      <c r="C136" s="32"/>
      <c r="D136" s="44"/>
      <c r="E136" s="45"/>
      <c r="F136" s="37"/>
      <c r="G136" s="38"/>
      <c r="H136" s="50"/>
      <c r="I136" s="51"/>
      <c r="K136" s="31"/>
      <c r="L136" s="32"/>
      <c r="M136" s="37"/>
      <c r="N136" s="38"/>
      <c r="O136" s="50"/>
      <c r="P136" s="51"/>
    </row>
    <row r="137" spans="1:16" x14ac:dyDescent="0.25">
      <c r="A137" s="9"/>
      <c r="B137" s="31"/>
      <c r="C137" s="32"/>
      <c r="D137" s="44"/>
      <c r="E137" s="45"/>
      <c r="F137" s="37"/>
      <c r="G137" s="38"/>
      <c r="H137" s="50"/>
      <c r="I137" s="51"/>
      <c r="K137" s="31"/>
      <c r="L137" s="32"/>
      <c r="M137" s="37"/>
      <c r="N137" s="38"/>
      <c r="O137" s="50"/>
      <c r="P137" s="51"/>
    </row>
    <row r="138" spans="1:16" x14ac:dyDescent="0.25">
      <c r="A138" s="9"/>
      <c r="B138" s="31"/>
      <c r="C138" s="32"/>
      <c r="D138" s="44"/>
      <c r="E138" s="45"/>
      <c r="F138" s="37"/>
      <c r="G138" s="38"/>
      <c r="H138" s="50"/>
      <c r="I138" s="51"/>
      <c r="K138" s="31"/>
      <c r="L138" s="32"/>
      <c r="M138" s="37"/>
      <c r="N138" s="38"/>
      <c r="O138" s="50"/>
      <c r="P138" s="51"/>
    </row>
    <row r="139" spans="1:16" x14ac:dyDescent="0.25">
      <c r="A139" s="9"/>
      <c r="B139" s="31"/>
      <c r="C139" s="32"/>
      <c r="D139" s="44"/>
      <c r="E139" s="45"/>
      <c r="F139" s="37"/>
      <c r="G139" s="38"/>
      <c r="H139" s="50"/>
      <c r="I139" s="51"/>
      <c r="K139" s="31"/>
      <c r="L139" s="32"/>
      <c r="M139" s="37"/>
      <c r="N139" s="38"/>
      <c r="O139" s="50"/>
      <c r="P139" s="51"/>
    </row>
    <row r="140" spans="1:16" x14ac:dyDescent="0.25">
      <c r="A140" s="9"/>
      <c r="B140" s="31"/>
      <c r="C140" s="32"/>
      <c r="D140" s="44"/>
      <c r="E140" s="45"/>
      <c r="F140" s="37"/>
      <c r="G140" s="38"/>
      <c r="H140" s="50"/>
      <c r="I140" s="51"/>
      <c r="K140" s="31"/>
      <c r="L140" s="32"/>
      <c r="M140" s="37"/>
      <c r="N140" s="38"/>
      <c r="O140" s="50"/>
      <c r="P140" s="51"/>
    </row>
    <row r="141" spans="1:16" x14ac:dyDescent="0.25">
      <c r="A141" s="9"/>
      <c r="B141" s="31"/>
      <c r="C141" s="32"/>
      <c r="D141" s="44"/>
      <c r="E141" s="45"/>
      <c r="F141" s="37"/>
      <c r="G141" s="38"/>
      <c r="H141" s="50"/>
      <c r="I141" s="51"/>
      <c r="K141" s="31"/>
      <c r="L141" s="32"/>
      <c r="M141" s="37"/>
      <c r="N141" s="38"/>
      <c r="O141" s="50"/>
      <c r="P141" s="51"/>
    </row>
    <row r="142" spans="1:16" x14ac:dyDescent="0.25">
      <c r="A142" s="9"/>
      <c r="B142" s="31"/>
      <c r="C142" s="32"/>
      <c r="D142" s="44"/>
      <c r="E142" s="45"/>
      <c r="F142" s="37"/>
      <c r="G142" s="38"/>
      <c r="H142" s="50"/>
      <c r="I142" s="51"/>
      <c r="K142" s="31"/>
      <c r="L142" s="32"/>
      <c r="M142" s="37"/>
      <c r="N142" s="38"/>
      <c r="O142" s="50"/>
      <c r="P142" s="51"/>
    </row>
    <row r="143" spans="1:16" x14ac:dyDescent="0.25">
      <c r="A143" s="9"/>
      <c r="B143" s="31"/>
      <c r="C143" s="32"/>
      <c r="D143" s="44"/>
      <c r="E143" s="45"/>
      <c r="F143" s="37"/>
      <c r="G143" s="38"/>
      <c r="H143" s="50"/>
      <c r="I143" s="51"/>
      <c r="K143" s="31"/>
      <c r="L143" s="32"/>
      <c r="M143" s="37"/>
      <c r="N143" s="38"/>
      <c r="O143" s="50"/>
      <c r="P143" s="51"/>
    </row>
    <row r="144" spans="1:16" x14ac:dyDescent="0.25">
      <c r="A144" s="9"/>
      <c r="B144" s="31"/>
      <c r="C144" s="32"/>
      <c r="D144" s="44"/>
      <c r="E144" s="45"/>
      <c r="F144" s="37"/>
      <c r="G144" s="38"/>
      <c r="H144" s="50"/>
      <c r="I144" s="51"/>
      <c r="K144" s="31"/>
      <c r="L144" s="32"/>
      <c r="M144" s="37"/>
      <c r="N144" s="38"/>
      <c r="O144" s="50"/>
      <c r="P144" s="51"/>
    </row>
    <row r="145" spans="1:16" x14ac:dyDescent="0.25">
      <c r="A145" s="9"/>
      <c r="B145" s="31"/>
      <c r="C145" s="32"/>
      <c r="D145" s="44"/>
      <c r="E145" s="45"/>
      <c r="F145" s="37"/>
      <c r="G145" s="38"/>
      <c r="H145" s="50"/>
      <c r="I145" s="51"/>
      <c r="K145" s="31"/>
      <c r="L145" s="32"/>
      <c r="M145" s="37"/>
      <c r="N145" s="38"/>
      <c r="O145" s="50"/>
      <c r="P145" s="51"/>
    </row>
    <row r="146" spans="1:16" x14ac:dyDescent="0.25">
      <c r="A146" s="9"/>
      <c r="B146" s="31"/>
      <c r="C146" s="32"/>
      <c r="D146" s="44"/>
      <c r="E146" s="45"/>
      <c r="F146" s="37"/>
      <c r="G146" s="38"/>
      <c r="H146" s="50"/>
      <c r="I146" s="51"/>
      <c r="K146" s="31"/>
      <c r="L146" s="32"/>
      <c r="M146" s="37"/>
      <c r="N146" s="38"/>
      <c r="O146" s="50"/>
      <c r="P146" s="51"/>
    </row>
    <row r="147" spans="1:16" x14ac:dyDescent="0.25">
      <c r="A147" s="9"/>
      <c r="B147" s="31"/>
      <c r="C147" s="32"/>
      <c r="D147" s="44"/>
      <c r="E147" s="45"/>
      <c r="F147" s="37"/>
      <c r="G147" s="38"/>
      <c r="H147" s="50"/>
      <c r="I147" s="51"/>
      <c r="K147" s="31"/>
      <c r="L147" s="32"/>
      <c r="M147" s="37"/>
      <c r="N147" s="38"/>
      <c r="O147" s="50"/>
      <c r="P147" s="51"/>
    </row>
    <row r="148" spans="1:16" x14ac:dyDescent="0.25">
      <c r="A148" s="9"/>
      <c r="B148" s="31"/>
      <c r="C148" s="32"/>
      <c r="D148" s="44"/>
      <c r="E148" s="45"/>
      <c r="F148" s="37"/>
      <c r="G148" s="38"/>
      <c r="H148" s="50"/>
      <c r="I148" s="51"/>
      <c r="K148" s="31"/>
      <c r="L148" s="32"/>
      <c r="M148" s="37"/>
      <c r="N148" s="38"/>
      <c r="O148" s="50"/>
      <c r="P148" s="51"/>
    </row>
    <row r="149" spans="1:16" x14ac:dyDescent="0.25">
      <c r="A149" s="9"/>
      <c r="B149" s="31"/>
      <c r="C149" s="32"/>
      <c r="D149" s="44"/>
      <c r="E149" s="45"/>
      <c r="F149" s="37"/>
      <c r="G149" s="38"/>
      <c r="H149" s="50"/>
      <c r="I149" s="51"/>
      <c r="K149" s="31"/>
      <c r="L149" s="32"/>
      <c r="M149" s="37"/>
      <c r="N149" s="38"/>
      <c r="O149" s="50"/>
      <c r="P149" s="51"/>
    </row>
    <row r="150" spans="1:16" x14ac:dyDescent="0.25">
      <c r="A150" s="9"/>
      <c r="B150" s="31"/>
      <c r="C150" s="32"/>
      <c r="D150" s="44"/>
      <c r="E150" s="45"/>
      <c r="F150" s="37"/>
      <c r="G150" s="38"/>
      <c r="H150" s="50"/>
      <c r="I150" s="51"/>
      <c r="K150" s="31"/>
      <c r="L150" s="32"/>
      <c r="M150" s="37"/>
      <c r="N150" s="38"/>
      <c r="O150" s="50"/>
      <c r="P150" s="51"/>
    </row>
    <row r="151" spans="1:16" x14ac:dyDescent="0.25">
      <c r="A151" s="9"/>
      <c r="B151" s="31"/>
      <c r="C151" s="32"/>
      <c r="D151" s="44"/>
      <c r="E151" s="45"/>
      <c r="F151" s="37"/>
      <c r="G151" s="38"/>
      <c r="H151" s="50"/>
      <c r="I151" s="51"/>
      <c r="K151" s="31"/>
      <c r="L151" s="32"/>
      <c r="M151" s="37"/>
      <c r="N151" s="38"/>
      <c r="O151" s="50"/>
      <c r="P151" s="51"/>
    </row>
    <row r="152" spans="1:16" x14ac:dyDescent="0.25">
      <c r="A152" s="9"/>
      <c r="B152" s="31"/>
      <c r="C152" s="32"/>
      <c r="D152" s="44"/>
      <c r="E152" s="45"/>
      <c r="F152" s="37"/>
      <c r="G152" s="38"/>
      <c r="H152" s="50"/>
      <c r="I152" s="51"/>
      <c r="K152" s="31"/>
      <c r="L152" s="32"/>
      <c r="M152" s="37"/>
      <c r="N152" s="38"/>
      <c r="O152" s="50"/>
      <c r="P152" s="51"/>
    </row>
    <row r="153" spans="1:16" x14ac:dyDescent="0.25">
      <c r="A153" s="9"/>
      <c r="B153" s="31"/>
      <c r="C153" s="32"/>
      <c r="D153" s="44"/>
      <c r="E153" s="45"/>
      <c r="F153" s="37"/>
      <c r="G153" s="38"/>
      <c r="H153" s="50"/>
      <c r="I153" s="51"/>
      <c r="K153" s="31"/>
      <c r="L153" s="32"/>
      <c r="M153" s="37"/>
      <c r="N153" s="38"/>
      <c r="O153" s="50"/>
      <c r="P153" s="51"/>
    </row>
    <row r="154" spans="1:16" x14ac:dyDescent="0.25">
      <c r="A154" s="9"/>
      <c r="B154" s="31"/>
      <c r="C154" s="32"/>
      <c r="D154" s="44"/>
      <c r="E154" s="45"/>
      <c r="F154" s="37"/>
      <c r="G154" s="38"/>
      <c r="H154" s="50"/>
      <c r="I154" s="51"/>
      <c r="K154" s="31"/>
      <c r="L154" s="32"/>
      <c r="M154" s="37"/>
      <c r="N154" s="38"/>
      <c r="O154" s="50"/>
      <c r="P154" s="51"/>
    </row>
    <row r="155" spans="1:16" x14ac:dyDescent="0.25">
      <c r="A155" s="9"/>
      <c r="B155" s="31"/>
      <c r="C155" s="32"/>
      <c r="D155" s="44"/>
      <c r="E155" s="45"/>
      <c r="F155" s="37"/>
      <c r="G155" s="38"/>
      <c r="H155" s="50"/>
      <c r="I155" s="51"/>
      <c r="K155" s="31"/>
      <c r="L155" s="32"/>
      <c r="M155" s="37"/>
      <c r="N155" s="38"/>
      <c r="O155" s="50"/>
      <c r="P155" s="51"/>
    </row>
    <row r="156" spans="1:16" x14ac:dyDescent="0.25">
      <c r="A156" s="9"/>
      <c r="B156" s="31"/>
      <c r="C156" s="32"/>
      <c r="D156" s="44"/>
      <c r="E156" s="45"/>
      <c r="F156" s="37"/>
      <c r="G156" s="38"/>
      <c r="H156" s="50"/>
      <c r="I156" s="51"/>
      <c r="K156" s="31"/>
      <c r="L156" s="32"/>
      <c r="M156" s="37"/>
      <c r="N156" s="38"/>
      <c r="O156" s="50"/>
      <c r="P156" s="51"/>
    </row>
    <row r="157" spans="1:16" x14ac:dyDescent="0.25">
      <c r="A157" s="9"/>
      <c r="B157" s="31"/>
      <c r="C157" s="32"/>
      <c r="D157" s="44"/>
      <c r="E157" s="45"/>
      <c r="F157" s="37"/>
      <c r="G157" s="38"/>
      <c r="H157" s="50"/>
      <c r="I157" s="51"/>
      <c r="K157" s="31"/>
      <c r="L157" s="32"/>
      <c r="M157" s="37"/>
      <c r="N157" s="38"/>
      <c r="O157" s="50"/>
      <c r="P157" s="51"/>
    </row>
    <row r="158" spans="1:16" x14ac:dyDescent="0.25">
      <c r="A158" s="9"/>
      <c r="B158" s="31"/>
      <c r="C158" s="32"/>
      <c r="D158" s="44"/>
      <c r="E158" s="45"/>
      <c r="F158" s="37"/>
      <c r="G158" s="38"/>
      <c r="H158" s="50"/>
      <c r="I158" s="51"/>
      <c r="K158" s="31"/>
      <c r="L158" s="32"/>
      <c r="M158" s="37"/>
      <c r="N158" s="38"/>
      <c r="O158" s="50"/>
      <c r="P158" s="51"/>
    </row>
    <row r="159" spans="1:16" x14ac:dyDescent="0.25">
      <c r="A159" s="9"/>
      <c r="B159" s="31"/>
      <c r="C159" s="32"/>
      <c r="D159" s="44"/>
      <c r="E159" s="45"/>
      <c r="F159" s="37"/>
      <c r="G159" s="38"/>
      <c r="H159" s="50"/>
      <c r="I159" s="51"/>
      <c r="K159" s="31"/>
      <c r="L159" s="32"/>
      <c r="M159" s="37"/>
      <c r="N159" s="38"/>
      <c r="O159" s="50"/>
      <c r="P159" s="51"/>
    </row>
    <row r="160" spans="1:16" x14ac:dyDescent="0.25">
      <c r="A160" s="9"/>
      <c r="B160" s="31"/>
      <c r="C160" s="32"/>
      <c r="D160" s="44"/>
      <c r="E160" s="45"/>
      <c r="F160" s="37"/>
      <c r="G160" s="38"/>
      <c r="H160" s="50"/>
      <c r="I160" s="51"/>
      <c r="K160" s="31"/>
      <c r="L160" s="32"/>
      <c r="M160" s="37"/>
      <c r="N160" s="38"/>
      <c r="O160" s="50"/>
      <c r="P160" s="51"/>
    </row>
    <row r="161" spans="1:16" x14ac:dyDescent="0.25">
      <c r="A161" s="9"/>
      <c r="B161" s="31"/>
      <c r="C161" s="32"/>
      <c r="D161" s="44"/>
      <c r="E161" s="45"/>
      <c r="F161" s="37"/>
      <c r="G161" s="38"/>
      <c r="H161" s="50"/>
      <c r="I161" s="51"/>
      <c r="K161" s="31"/>
      <c r="L161" s="32"/>
      <c r="M161" s="37"/>
      <c r="N161" s="38"/>
      <c r="O161" s="50"/>
      <c r="P161" s="51"/>
    </row>
    <row r="162" spans="1:16" x14ac:dyDescent="0.25">
      <c r="A162" s="9"/>
      <c r="B162" s="31"/>
      <c r="C162" s="32"/>
      <c r="D162" s="44"/>
      <c r="E162" s="45"/>
      <c r="F162" s="37"/>
      <c r="G162" s="38"/>
      <c r="H162" s="50"/>
      <c r="I162" s="51"/>
      <c r="K162" s="31"/>
      <c r="L162" s="32"/>
      <c r="M162" s="37"/>
      <c r="N162" s="38"/>
      <c r="O162" s="50"/>
      <c r="P162" s="51"/>
    </row>
    <row r="163" spans="1:16" x14ac:dyDescent="0.25">
      <c r="A163" s="9"/>
      <c r="B163" s="31"/>
      <c r="C163" s="32"/>
      <c r="D163" s="44"/>
      <c r="E163" s="45"/>
      <c r="F163" s="37"/>
      <c r="G163" s="38"/>
      <c r="H163" s="50"/>
      <c r="I163" s="51"/>
      <c r="K163" s="31"/>
      <c r="L163" s="32"/>
      <c r="M163" s="37"/>
      <c r="N163" s="38"/>
      <c r="O163" s="50"/>
      <c r="P163" s="51"/>
    </row>
    <row r="164" spans="1:16" x14ac:dyDescent="0.25">
      <c r="A164" s="9"/>
      <c r="B164" s="31"/>
      <c r="C164" s="32"/>
      <c r="D164" s="44"/>
      <c r="E164" s="45"/>
      <c r="F164" s="37"/>
      <c r="G164" s="38"/>
      <c r="H164" s="50"/>
      <c r="I164" s="51"/>
      <c r="K164" s="31"/>
      <c r="L164" s="32"/>
      <c r="M164" s="37"/>
      <c r="N164" s="38"/>
      <c r="O164" s="50"/>
      <c r="P164" s="51"/>
    </row>
    <row r="165" spans="1:16" x14ac:dyDescent="0.25">
      <c r="A165" s="9"/>
      <c r="B165" s="31"/>
      <c r="C165" s="32"/>
      <c r="D165" s="44"/>
      <c r="E165" s="45"/>
      <c r="F165" s="37"/>
      <c r="G165" s="38"/>
      <c r="H165" s="50"/>
      <c r="I165" s="51"/>
      <c r="K165" s="31"/>
      <c r="L165" s="32"/>
      <c r="M165" s="37"/>
      <c r="N165" s="38"/>
      <c r="O165" s="50"/>
      <c r="P165" s="51"/>
    </row>
    <row r="166" spans="1:16" x14ac:dyDescent="0.25">
      <c r="A166" s="9"/>
      <c r="B166" s="31"/>
      <c r="C166" s="32"/>
      <c r="D166" s="44"/>
      <c r="E166" s="45"/>
      <c r="F166" s="37"/>
      <c r="G166" s="38"/>
      <c r="H166" s="50"/>
      <c r="I166" s="51"/>
      <c r="K166" s="31"/>
      <c r="L166" s="32"/>
      <c r="M166" s="37"/>
      <c r="N166" s="38"/>
      <c r="O166" s="50"/>
      <c r="P166" s="51"/>
    </row>
    <row r="167" spans="1:16" x14ac:dyDescent="0.25">
      <c r="A167" s="9"/>
      <c r="B167" s="31"/>
      <c r="C167" s="32"/>
      <c r="D167" s="44"/>
      <c r="E167" s="45"/>
      <c r="F167" s="37"/>
      <c r="G167" s="38"/>
      <c r="H167" s="50"/>
      <c r="I167" s="51"/>
      <c r="K167" s="31"/>
      <c r="L167" s="32"/>
      <c r="M167" s="37"/>
      <c r="N167" s="38"/>
      <c r="O167" s="50"/>
      <c r="P167" s="51"/>
    </row>
    <row r="168" spans="1:16" x14ac:dyDescent="0.25">
      <c r="A168" s="9"/>
      <c r="B168" s="31"/>
      <c r="C168" s="32"/>
      <c r="D168" s="44"/>
      <c r="E168" s="45"/>
      <c r="F168" s="37"/>
      <c r="G168" s="38"/>
      <c r="H168" s="50"/>
      <c r="I168" s="51"/>
      <c r="K168" s="31"/>
      <c r="L168" s="32"/>
      <c r="M168" s="37"/>
      <c r="N168" s="38"/>
      <c r="O168" s="50"/>
      <c r="P168" s="51"/>
    </row>
    <row r="169" spans="1:16" x14ac:dyDescent="0.25">
      <c r="A169" s="9"/>
      <c r="B169" s="31"/>
      <c r="C169" s="32"/>
      <c r="D169" s="44"/>
      <c r="E169" s="45"/>
      <c r="F169" s="37"/>
      <c r="G169" s="38"/>
      <c r="H169" s="50"/>
      <c r="I169" s="51"/>
      <c r="K169" s="31"/>
      <c r="L169" s="32"/>
      <c r="M169" s="37"/>
      <c r="N169" s="38"/>
      <c r="O169" s="50"/>
      <c r="P169" s="51"/>
    </row>
    <row r="170" spans="1:16" x14ac:dyDescent="0.25">
      <c r="A170" s="9"/>
      <c r="B170" s="31"/>
      <c r="C170" s="32"/>
      <c r="D170" s="44"/>
      <c r="E170" s="45"/>
      <c r="F170" s="37"/>
      <c r="G170" s="38"/>
      <c r="H170" s="50"/>
      <c r="I170" s="51"/>
      <c r="K170" s="31"/>
      <c r="L170" s="32"/>
      <c r="M170" s="37"/>
      <c r="N170" s="38"/>
      <c r="O170" s="50"/>
      <c r="P170" s="51"/>
    </row>
    <row r="171" spans="1:16" x14ac:dyDescent="0.25">
      <c r="A171" s="9"/>
      <c r="B171" s="31"/>
      <c r="C171" s="32"/>
      <c r="D171" s="44"/>
      <c r="E171" s="45"/>
      <c r="F171" s="37"/>
      <c r="G171" s="38"/>
      <c r="H171" s="50"/>
      <c r="I171" s="51"/>
      <c r="K171" s="31"/>
      <c r="L171" s="32"/>
      <c r="M171" s="37"/>
      <c r="N171" s="38"/>
      <c r="O171" s="50"/>
      <c r="P171" s="51"/>
    </row>
    <row r="172" spans="1:16" x14ac:dyDescent="0.25">
      <c r="A172" s="9"/>
      <c r="B172" s="31"/>
      <c r="C172" s="32"/>
      <c r="D172" s="44"/>
      <c r="E172" s="45"/>
      <c r="F172" s="37"/>
      <c r="G172" s="38"/>
      <c r="H172" s="50"/>
      <c r="I172" s="51"/>
      <c r="K172" s="31"/>
      <c r="L172" s="32"/>
      <c r="M172" s="37"/>
      <c r="N172" s="38"/>
      <c r="O172" s="50"/>
      <c r="P172" s="51"/>
    </row>
    <row r="173" spans="1:16" x14ac:dyDescent="0.25">
      <c r="A173" s="9"/>
      <c r="B173" s="31"/>
      <c r="C173" s="32"/>
      <c r="D173" s="44"/>
      <c r="E173" s="45"/>
      <c r="F173" s="37"/>
      <c r="G173" s="38"/>
      <c r="H173" s="50"/>
      <c r="I173" s="51"/>
      <c r="K173" s="31"/>
      <c r="L173" s="32"/>
      <c r="M173" s="37"/>
      <c r="N173" s="38"/>
      <c r="O173" s="50"/>
      <c r="P173" s="51"/>
    </row>
    <row r="174" spans="1:16" x14ac:dyDescent="0.25">
      <c r="A174" s="9"/>
      <c r="B174" s="31"/>
      <c r="C174" s="32"/>
      <c r="D174" s="44"/>
      <c r="E174" s="45"/>
      <c r="F174" s="37"/>
      <c r="G174" s="38"/>
      <c r="H174" s="50"/>
      <c r="I174" s="51"/>
      <c r="K174" s="31"/>
      <c r="L174" s="32"/>
      <c r="M174" s="37"/>
      <c r="N174" s="38"/>
      <c r="O174" s="50"/>
      <c r="P174" s="51"/>
    </row>
    <row r="175" spans="1:16" x14ac:dyDescent="0.25">
      <c r="A175" s="9"/>
      <c r="B175" s="31"/>
      <c r="C175" s="32"/>
      <c r="D175" s="44"/>
      <c r="E175" s="45"/>
      <c r="F175" s="37"/>
      <c r="G175" s="38"/>
      <c r="H175" s="50"/>
      <c r="I175" s="51"/>
      <c r="K175" s="31"/>
      <c r="L175" s="32"/>
      <c r="M175" s="37"/>
      <c r="N175" s="38"/>
      <c r="O175" s="50"/>
      <c r="P175" s="51"/>
    </row>
    <row r="176" spans="1:16" x14ac:dyDescent="0.25">
      <c r="A176" s="9"/>
      <c r="B176" s="31"/>
      <c r="C176" s="32"/>
      <c r="D176" s="44"/>
      <c r="E176" s="45"/>
      <c r="F176" s="37"/>
      <c r="G176" s="38"/>
      <c r="H176" s="50"/>
      <c r="I176" s="51"/>
      <c r="K176" s="31"/>
      <c r="L176" s="32"/>
      <c r="M176" s="37"/>
      <c r="N176" s="38"/>
      <c r="O176" s="50"/>
      <c r="P176" s="51"/>
    </row>
    <row r="177" spans="1:16" x14ac:dyDescent="0.25">
      <c r="A177" s="9"/>
      <c r="B177" s="31"/>
      <c r="C177" s="32"/>
      <c r="D177" s="44"/>
      <c r="E177" s="45"/>
      <c r="F177" s="37"/>
      <c r="G177" s="38"/>
      <c r="H177" s="50"/>
      <c r="I177" s="51"/>
      <c r="K177" s="31"/>
      <c r="L177" s="32"/>
      <c r="M177" s="37"/>
      <c r="N177" s="38"/>
      <c r="O177" s="50"/>
      <c r="P177" s="51"/>
    </row>
    <row r="178" spans="1:16" x14ac:dyDescent="0.25">
      <c r="A178" s="9"/>
      <c r="B178" s="31"/>
      <c r="C178" s="32"/>
      <c r="D178" s="44"/>
      <c r="E178" s="45"/>
      <c r="F178" s="37"/>
      <c r="G178" s="38"/>
      <c r="H178" s="50"/>
      <c r="I178" s="51"/>
      <c r="K178" s="31"/>
      <c r="L178" s="32"/>
      <c r="M178" s="37"/>
      <c r="N178" s="38"/>
      <c r="O178" s="50"/>
      <c r="P178" s="51"/>
    </row>
    <row r="179" spans="1:16" x14ac:dyDescent="0.25">
      <c r="A179" s="9"/>
      <c r="B179" s="31"/>
      <c r="C179" s="32"/>
      <c r="D179" s="44"/>
      <c r="E179" s="45"/>
      <c r="F179" s="37"/>
      <c r="G179" s="38"/>
      <c r="H179" s="50"/>
      <c r="I179" s="51"/>
      <c r="K179" s="31"/>
      <c r="L179" s="32"/>
      <c r="M179" s="37"/>
      <c r="N179" s="38"/>
      <c r="O179" s="50"/>
      <c r="P179" s="51"/>
    </row>
    <row r="180" spans="1:16" x14ac:dyDescent="0.25">
      <c r="A180" s="9"/>
      <c r="B180" s="31"/>
      <c r="C180" s="32"/>
      <c r="D180" s="44"/>
      <c r="E180" s="45"/>
      <c r="F180" s="37"/>
      <c r="G180" s="38"/>
      <c r="H180" s="50"/>
      <c r="I180" s="51"/>
      <c r="K180" s="31"/>
      <c r="L180" s="32"/>
      <c r="M180" s="37"/>
      <c r="N180" s="38"/>
      <c r="O180" s="50"/>
      <c r="P180" s="51"/>
    </row>
    <row r="181" spans="1:16" x14ac:dyDescent="0.25">
      <c r="A181" s="9"/>
      <c r="B181" s="31"/>
      <c r="C181" s="32"/>
      <c r="D181" s="44"/>
      <c r="E181" s="45"/>
      <c r="F181" s="37"/>
      <c r="G181" s="38"/>
      <c r="H181" s="50"/>
      <c r="I181" s="51"/>
      <c r="K181" s="31"/>
      <c r="L181" s="32"/>
      <c r="M181" s="37"/>
      <c r="N181" s="38"/>
      <c r="O181" s="50"/>
      <c r="P181" s="51"/>
    </row>
    <row r="182" spans="1:16" x14ac:dyDescent="0.25">
      <c r="A182" s="9"/>
      <c r="B182" s="31"/>
      <c r="C182" s="32"/>
      <c r="D182" s="44"/>
      <c r="E182" s="45"/>
      <c r="F182" s="37"/>
      <c r="G182" s="38"/>
      <c r="H182" s="50"/>
      <c r="I182" s="51"/>
      <c r="K182" s="31"/>
      <c r="L182" s="32"/>
      <c r="M182" s="37"/>
      <c r="N182" s="38"/>
      <c r="O182" s="50"/>
      <c r="P182" s="51"/>
    </row>
    <row r="183" spans="1:16" x14ac:dyDescent="0.25">
      <c r="A183" s="9"/>
      <c r="B183" s="31"/>
      <c r="C183" s="32"/>
      <c r="D183" s="44"/>
      <c r="E183" s="45"/>
      <c r="F183" s="37"/>
      <c r="G183" s="38"/>
      <c r="H183" s="50"/>
      <c r="I183" s="51"/>
      <c r="K183" s="31"/>
      <c r="L183" s="32"/>
      <c r="M183" s="37"/>
      <c r="N183" s="38"/>
      <c r="O183" s="50"/>
      <c r="P183" s="51"/>
    </row>
    <row r="184" spans="1:16" x14ac:dyDescent="0.25">
      <c r="A184" s="9"/>
      <c r="B184" s="31"/>
      <c r="C184" s="32"/>
      <c r="D184" s="44"/>
      <c r="E184" s="45"/>
      <c r="F184" s="37"/>
      <c r="G184" s="38"/>
      <c r="H184" s="50"/>
      <c r="I184" s="51"/>
      <c r="K184" s="31"/>
      <c r="L184" s="32"/>
      <c r="M184" s="37"/>
      <c r="N184" s="38"/>
      <c r="O184" s="50"/>
      <c r="P184" s="51"/>
    </row>
    <row r="185" spans="1:16" x14ac:dyDescent="0.25">
      <c r="A185" s="9"/>
      <c r="B185" s="31"/>
      <c r="C185" s="32"/>
      <c r="D185" s="44"/>
      <c r="E185" s="45"/>
      <c r="F185" s="37"/>
      <c r="G185" s="38"/>
      <c r="H185" s="50"/>
      <c r="I185" s="51"/>
      <c r="K185" s="31"/>
      <c r="L185" s="32"/>
      <c r="M185" s="37"/>
      <c r="N185" s="38"/>
      <c r="O185" s="50"/>
      <c r="P185" s="51"/>
    </row>
    <row r="186" spans="1:16" x14ac:dyDescent="0.25">
      <c r="A186" s="9"/>
      <c r="B186" s="31"/>
      <c r="C186" s="32"/>
      <c r="D186" s="44"/>
      <c r="E186" s="45"/>
      <c r="F186" s="37"/>
      <c r="G186" s="38"/>
      <c r="H186" s="50"/>
      <c r="I186" s="51"/>
      <c r="K186" s="31"/>
      <c r="L186" s="32"/>
      <c r="M186" s="37"/>
      <c r="N186" s="38"/>
      <c r="O186" s="50"/>
      <c r="P186" s="51"/>
    </row>
    <row r="187" spans="1:16" x14ac:dyDescent="0.25">
      <c r="A187" s="9"/>
      <c r="B187" s="31"/>
      <c r="C187" s="32"/>
      <c r="D187" s="44"/>
      <c r="E187" s="45"/>
      <c r="F187" s="37"/>
      <c r="G187" s="38"/>
      <c r="H187" s="50"/>
      <c r="I187" s="51"/>
      <c r="K187" s="31"/>
      <c r="L187" s="32"/>
      <c r="M187" s="37"/>
      <c r="N187" s="38"/>
      <c r="O187" s="50"/>
      <c r="P187" s="51"/>
    </row>
    <row r="188" spans="1:16" x14ac:dyDescent="0.25">
      <c r="A188" s="9"/>
      <c r="B188" s="31"/>
      <c r="C188" s="32"/>
      <c r="D188" s="44"/>
      <c r="E188" s="45"/>
      <c r="F188" s="37"/>
      <c r="G188" s="38"/>
      <c r="H188" s="50"/>
      <c r="I188" s="51"/>
      <c r="K188" s="31"/>
      <c r="L188" s="32"/>
      <c r="M188" s="37"/>
      <c r="N188" s="38"/>
      <c r="O188" s="50"/>
      <c r="P188" s="51"/>
    </row>
    <row r="189" spans="1:16" x14ac:dyDescent="0.25">
      <c r="A189" s="9"/>
      <c r="B189" s="31"/>
      <c r="C189" s="32"/>
      <c r="D189" s="44"/>
      <c r="E189" s="45"/>
      <c r="F189" s="37"/>
      <c r="G189" s="38"/>
      <c r="H189" s="50"/>
      <c r="I189" s="51"/>
      <c r="K189" s="31"/>
      <c r="L189" s="32"/>
      <c r="M189" s="37"/>
      <c r="N189" s="38"/>
      <c r="O189" s="50"/>
      <c r="P189" s="51"/>
    </row>
    <row r="190" spans="1:16" x14ac:dyDescent="0.25">
      <c r="A190" s="9"/>
      <c r="B190" s="31"/>
      <c r="C190" s="32"/>
      <c r="D190" s="44"/>
      <c r="E190" s="45"/>
      <c r="F190" s="37"/>
      <c r="G190" s="38"/>
      <c r="H190" s="50"/>
      <c r="I190" s="51"/>
      <c r="K190" s="31"/>
      <c r="L190" s="32"/>
      <c r="M190" s="37"/>
      <c r="N190" s="38"/>
      <c r="O190" s="50"/>
      <c r="P190" s="51"/>
    </row>
    <row r="191" spans="1:16" x14ac:dyDescent="0.25">
      <c r="A191" s="9"/>
      <c r="B191" s="31"/>
      <c r="C191" s="32"/>
      <c r="D191" s="44"/>
      <c r="E191" s="45"/>
      <c r="F191" s="37"/>
      <c r="G191" s="38"/>
      <c r="H191" s="50"/>
      <c r="I191" s="51"/>
      <c r="K191" s="31"/>
      <c r="L191" s="32"/>
      <c r="M191" s="37"/>
      <c r="N191" s="38"/>
      <c r="O191" s="50"/>
      <c r="P191" s="51"/>
    </row>
    <row r="192" spans="1:16" x14ac:dyDescent="0.25">
      <c r="A192" s="9"/>
      <c r="B192" s="31"/>
      <c r="C192" s="32"/>
      <c r="D192" s="44"/>
      <c r="E192" s="45"/>
      <c r="F192" s="37"/>
      <c r="G192" s="38"/>
      <c r="H192" s="50"/>
      <c r="I192" s="51"/>
      <c r="K192" s="31"/>
      <c r="L192" s="32"/>
      <c r="M192" s="37"/>
      <c r="N192" s="38"/>
      <c r="O192" s="50"/>
      <c r="P192" s="51"/>
    </row>
    <row r="193" spans="1:16" x14ac:dyDescent="0.25">
      <c r="A193" s="9"/>
      <c r="B193" s="31"/>
      <c r="C193" s="32"/>
      <c r="D193" s="44"/>
      <c r="E193" s="45"/>
      <c r="F193" s="37"/>
      <c r="G193" s="38"/>
      <c r="H193" s="50"/>
      <c r="I193" s="51"/>
      <c r="K193" s="31"/>
      <c r="L193" s="32"/>
      <c r="M193" s="37"/>
      <c r="N193" s="38"/>
      <c r="O193" s="50"/>
      <c r="P193" s="51"/>
    </row>
    <row r="194" spans="1:16" x14ac:dyDescent="0.25">
      <c r="A194" s="9"/>
      <c r="B194" s="31"/>
      <c r="C194" s="32"/>
      <c r="D194" s="44"/>
      <c r="E194" s="45"/>
      <c r="F194" s="37"/>
      <c r="G194" s="38"/>
      <c r="H194" s="50"/>
      <c r="I194" s="51"/>
      <c r="K194" s="31"/>
      <c r="L194" s="32"/>
      <c r="M194" s="37"/>
      <c r="N194" s="38"/>
      <c r="O194" s="50"/>
      <c r="P194" s="51"/>
    </row>
    <row r="195" spans="1:16" x14ac:dyDescent="0.25">
      <c r="A195" s="9"/>
      <c r="B195" s="31"/>
      <c r="C195" s="32"/>
      <c r="D195" s="44"/>
      <c r="E195" s="45"/>
      <c r="F195" s="37"/>
      <c r="G195" s="38"/>
      <c r="H195" s="50"/>
      <c r="I195" s="51"/>
      <c r="K195" s="31"/>
      <c r="L195" s="32"/>
      <c r="M195" s="37"/>
      <c r="N195" s="38"/>
      <c r="O195" s="50"/>
      <c r="P195" s="51"/>
    </row>
    <row r="196" spans="1:16" x14ac:dyDescent="0.25">
      <c r="A196" s="9"/>
      <c r="B196" s="31"/>
      <c r="C196" s="32"/>
      <c r="D196" s="44"/>
      <c r="E196" s="45"/>
      <c r="F196" s="37"/>
      <c r="G196" s="38"/>
      <c r="H196" s="50"/>
      <c r="I196" s="51"/>
      <c r="K196" s="31"/>
      <c r="L196" s="32"/>
      <c r="M196" s="37"/>
      <c r="N196" s="38"/>
      <c r="O196" s="50"/>
      <c r="P196" s="51"/>
    </row>
    <row r="197" spans="1:16" x14ac:dyDescent="0.25">
      <c r="A197" s="9"/>
      <c r="B197" s="31"/>
      <c r="C197" s="32"/>
      <c r="D197" s="44"/>
      <c r="E197" s="45"/>
      <c r="F197" s="37"/>
      <c r="G197" s="38"/>
      <c r="H197" s="50"/>
      <c r="I197" s="51"/>
      <c r="K197" s="31"/>
      <c r="L197" s="32"/>
      <c r="M197" s="37"/>
      <c r="N197" s="38"/>
      <c r="O197" s="50"/>
      <c r="P197" s="51"/>
    </row>
    <row r="198" spans="1:16" x14ac:dyDescent="0.25">
      <c r="A198" s="9"/>
      <c r="B198" s="31"/>
      <c r="C198" s="32"/>
      <c r="D198" s="44"/>
      <c r="E198" s="45"/>
      <c r="F198" s="37"/>
      <c r="G198" s="38"/>
      <c r="H198" s="50"/>
      <c r="I198" s="51"/>
      <c r="K198" s="31"/>
      <c r="L198" s="32"/>
      <c r="M198" s="37"/>
      <c r="N198" s="38"/>
      <c r="O198" s="50"/>
      <c r="P198" s="51"/>
    </row>
    <row r="199" spans="1:16" x14ac:dyDescent="0.25">
      <c r="A199" s="9"/>
      <c r="B199" s="31"/>
      <c r="C199" s="32"/>
      <c r="D199" s="44"/>
      <c r="E199" s="45"/>
      <c r="F199" s="37"/>
      <c r="G199" s="38"/>
      <c r="H199" s="50"/>
      <c r="I199" s="51"/>
      <c r="K199" s="31"/>
      <c r="L199" s="32"/>
      <c r="M199" s="37"/>
      <c r="N199" s="38"/>
      <c r="O199" s="50"/>
      <c r="P199" s="51"/>
    </row>
    <row r="200" spans="1:16" x14ac:dyDescent="0.25">
      <c r="A200" s="9"/>
      <c r="B200" s="31"/>
      <c r="C200" s="32"/>
      <c r="D200" s="44"/>
      <c r="E200" s="45"/>
      <c r="F200" s="37"/>
      <c r="G200" s="38"/>
      <c r="H200" s="50"/>
      <c r="I200" s="51"/>
      <c r="K200" s="31"/>
      <c r="L200" s="32"/>
      <c r="M200" s="37"/>
      <c r="N200" s="38"/>
      <c r="O200" s="50"/>
      <c r="P200" s="51"/>
    </row>
    <row r="201" spans="1:16" x14ac:dyDescent="0.25">
      <c r="A201" s="9"/>
      <c r="B201" s="31"/>
      <c r="C201" s="32"/>
      <c r="D201" s="44"/>
      <c r="E201" s="45"/>
      <c r="F201" s="37"/>
      <c r="G201" s="38"/>
      <c r="H201" s="50"/>
      <c r="I201" s="51"/>
      <c r="K201" s="31"/>
      <c r="L201" s="32"/>
      <c r="M201" s="37"/>
      <c r="N201" s="38"/>
      <c r="O201" s="50"/>
      <c r="P201" s="51"/>
    </row>
    <row r="202" spans="1:16" x14ac:dyDescent="0.25">
      <c r="A202" s="9"/>
      <c r="B202" s="31"/>
      <c r="C202" s="32"/>
      <c r="D202" s="44"/>
      <c r="E202" s="45"/>
      <c r="F202" s="37"/>
      <c r="G202" s="38"/>
      <c r="H202" s="50"/>
      <c r="I202" s="51"/>
      <c r="K202" s="31"/>
      <c r="L202" s="32"/>
      <c r="M202" s="37"/>
      <c r="N202" s="38"/>
      <c r="O202" s="50"/>
      <c r="P202" s="51"/>
    </row>
    <row r="203" spans="1:16" x14ac:dyDescent="0.25">
      <c r="A203" s="9"/>
      <c r="B203" s="31"/>
      <c r="C203" s="32"/>
      <c r="D203" s="44"/>
      <c r="E203" s="45"/>
      <c r="F203" s="37"/>
      <c r="G203" s="38"/>
      <c r="H203" s="50"/>
      <c r="I203" s="51"/>
      <c r="K203" s="31"/>
      <c r="L203" s="32"/>
      <c r="M203" s="37"/>
      <c r="N203" s="38"/>
      <c r="O203" s="50"/>
      <c r="P203" s="51"/>
    </row>
    <row r="204" spans="1:16" x14ac:dyDescent="0.25">
      <c r="A204" s="9"/>
      <c r="B204" s="31"/>
      <c r="C204" s="32"/>
      <c r="D204" s="44"/>
      <c r="E204" s="45"/>
      <c r="F204" s="37"/>
      <c r="G204" s="38"/>
      <c r="H204" s="50"/>
      <c r="I204" s="51"/>
      <c r="K204" s="31"/>
      <c r="L204" s="32"/>
      <c r="M204" s="37"/>
      <c r="N204" s="38"/>
      <c r="O204" s="50"/>
      <c r="P204" s="51"/>
    </row>
    <row r="205" spans="1:16" x14ac:dyDescent="0.25">
      <c r="A205" s="9"/>
      <c r="B205" s="31"/>
      <c r="C205" s="32"/>
      <c r="D205" s="44"/>
      <c r="E205" s="45"/>
      <c r="F205" s="37"/>
      <c r="G205" s="38"/>
      <c r="H205" s="50"/>
      <c r="I205" s="51"/>
      <c r="K205" s="31"/>
      <c r="L205" s="32"/>
      <c r="M205" s="37"/>
      <c r="N205" s="38"/>
      <c r="O205" s="50"/>
      <c r="P205" s="51"/>
    </row>
    <row r="206" spans="1:16" x14ac:dyDescent="0.25">
      <c r="A206" s="9"/>
      <c r="B206" s="31"/>
      <c r="C206" s="32"/>
      <c r="D206" s="44"/>
      <c r="E206" s="45"/>
      <c r="F206" s="37"/>
      <c r="G206" s="38"/>
      <c r="H206" s="50"/>
      <c r="I206" s="51"/>
      <c r="K206" s="31"/>
      <c r="L206" s="32"/>
      <c r="M206" s="37"/>
      <c r="N206" s="38"/>
      <c r="O206" s="50"/>
      <c r="P206" s="51"/>
    </row>
    <row r="207" spans="1:16" x14ac:dyDescent="0.25">
      <c r="A207" s="9"/>
      <c r="B207" s="31"/>
      <c r="C207" s="32"/>
      <c r="D207" s="44"/>
      <c r="E207" s="45"/>
      <c r="F207" s="37"/>
      <c r="G207" s="38"/>
      <c r="H207" s="50"/>
      <c r="I207" s="51"/>
      <c r="K207" s="31"/>
      <c r="L207" s="32"/>
      <c r="M207" s="37"/>
      <c r="N207" s="38"/>
      <c r="O207" s="50"/>
      <c r="P207" s="51"/>
    </row>
    <row r="208" spans="1:16" x14ac:dyDescent="0.25">
      <c r="A208" s="9"/>
      <c r="B208" s="31"/>
      <c r="C208" s="32"/>
      <c r="D208" s="44"/>
      <c r="E208" s="45"/>
      <c r="F208" s="37"/>
      <c r="G208" s="38"/>
      <c r="H208" s="50"/>
      <c r="I208" s="51"/>
      <c r="K208" s="31"/>
      <c r="L208" s="32"/>
      <c r="M208" s="37"/>
      <c r="N208" s="38"/>
      <c r="O208" s="50"/>
      <c r="P208" s="51"/>
    </row>
    <row r="209" spans="1:16" x14ac:dyDescent="0.25">
      <c r="A209" s="9"/>
      <c r="B209" s="31"/>
      <c r="C209" s="32"/>
      <c r="D209" s="44"/>
      <c r="E209" s="45"/>
      <c r="F209" s="37"/>
      <c r="G209" s="38"/>
      <c r="H209" s="50"/>
      <c r="I209" s="51"/>
      <c r="K209" s="31"/>
      <c r="L209" s="32"/>
      <c r="M209" s="37"/>
      <c r="N209" s="38"/>
      <c r="O209" s="50"/>
      <c r="P209" s="51"/>
    </row>
    <row r="210" spans="1:16" ht="15.75" thickBot="1" x14ac:dyDescent="0.3">
      <c r="A210" s="61"/>
      <c r="B210" s="33"/>
      <c r="C210" s="34"/>
      <c r="D210" s="46"/>
      <c r="E210" s="47"/>
      <c r="F210" s="39"/>
      <c r="G210" s="40"/>
      <c r="H210" s="52"/>
      <c r="I210" s="53"/>
      <c r="K210" s="33"/>
      <c r="L210" s="34"/>
      <c r="M210" s="39"/>
      <c r="N210" s="40"/>
      <c r="O210" s="52"/>
      <c r="P210" s="53"/>
    </row>
  </sheetData>
  <sortState ref="A22:P101">
    <sortCondition ref="A22"/>
  </sortState>
  <mergeCells count="9">
    <mergeCell ref="K8:P8"/>
    <mergeCell ref="K9:L9"/>
    <mergeCell ref="M9:N9"/>
    <mergeCell ref="O9:P9"/>
    <mergeCell ref="B9:C9"/>
    <mergeCell ref="D9:E9"/>
    <mergeCell ref="F9:G9"/>
    <mergeCell ref="H9:I9"/>
    <mergeCell ref="A8:I8"/>
  </mergeCells>
  <dataValidations disablePrompts="1" count="1">
    <dataValidation type="list" allowBlank="1" showInputMessage="1" showErrorMessage="1" sqref="C1">
      <formula1>"AM,PM"</formula1>
    </dataValidation>
  </dataValidations>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tabColor rgb="FF92D050"/>
  </sheetPr>
  <dimension ref="A1:L1048576"/>
  <sheetViews>
    <sheetView tabSelected="1" workbookViewId="0">
      <selection activeCell="I21" sqref="I21"/>
    </sheetView>
  </sheetViews>
  <sheetFormatPr baseColWidth="10" defaultRowHeight="15" x14ac:dyDescent="0.25"/>
  <cols>
    <col min="1" max="1" width="5.28515625" bestFit="1" customWidth="1"/>
    <col min="2" max="2" width="26.42578125" style="3" customWidth="1"/>
    <col min="3" max="3" width="14.7109375" style="4" customWidth="1"/>
    <col min="4" max="5" width="14.7109375" style="10" customWidth="1"/>
    <col min="6" max="6" width="14.7109375" style="1" customWidth="1"/>
    <col min="7" max="7" width="18.7109375" customWidth="1"/>
    <col min="8" max="8" width="11.42578125" style="89"/>
    <col min="9" max="9" width="11.42578125" style="6"/>
    <col min="10" max="10" width="11.85546875" bestFit="1" customWidth="1"/>
  </cols>
  <sheetData>
    <row r="1" spans="1:12" ht="15.75" thickBot="1" x14ac:dyDescent="0.3">
      <c r="B1" s="113" t="s">
        <v>25</v>
      </c>
      <c r="C1" s="114"/>
      <c r="D1" s="22">
        <f ca="1">DATE(PARAM!$B$3,RIGHT(CELL("nomfichier",D1),2),1)</f>
        <v>42736</v>
      </c>
    </row>
    <row r="2" spans="1:12" s="11" customFormat="1" ht="15.75" thickBot="1" x14ac:dyDescent="0.3">
      <c r="A2" s="8" t="s">
        <v>48</v>
      </c>
      <c r="B2" s="12" t="s">
        <v>0</v>
      </c>
      <c r="C2" s="13" t="s">
        <v>8</v>
      </c>
      <c r="D2" s="14" t="s">
        <v>20</v>
      </c>
      <c r="E2" s="14" t="s">
        <v>19</v>
      </c>
      <c r="F2" s="15" t="s">
        <v>21</v>
      </c>
      <c r="G2" s="16" t="s">
        <v>22</v>
      </c>
      <c r="H2" s="90"/>
      <c r="I2" s="7" t="s">
        <v>65</v>
      </c>
      <c r="J2" s="88" t="s">
        <v>66</v>
      </c>
      <c r="K2"/>
      <c r="L2"/>
    </row>
    <row r="3" spans="1:12" x14ac:dyDescent="0.25">
      <c r="A3" s="71"/>
      <c r="B3" s="68">
        <f ca="1">DATE(PARAM!$B$3,RIGHT(CELL("nomfichier",A1),2),1)</f>
        <v>42736</v>
      </c>
      <c r="C3" s="69" t="s">
        <v>5</v>
      </c>
      <c r="D3" s="83">
        <f ca="1">IFERROR(IF($A3="",VLOOKUP($C3,PARAM!$A$11:$I$210,CHOOSE(IF(COUNTIF(fériés,$B3),7,WEEKDAY($B3,2)),2,2,4,2,2,6,8),FALSE),VLOOKUP($C3,PARAM!$A$11:$P$210,CHOOSE(IF(COUNTIF(fériés,$B3),7,WEEKDAY($B3,2)),11,11,11,11,11,13,15),FALSE)),0)</f>
        <v>0</v>
      </c>
      <c r="E3" s="83">
        <f ca="1">IFERROR(IF($A3="",VLOOKUP($C3,PARAM!$A$11:$I$210,CHOOSE(IF(COUNTIF(fériés,$B3),7,WEEKDAY($B3,2)),3,3,5,3,3,7,9),FALSE),VLOOKUP($C3,PARAM!$A$11:$P$210,CHOOSE(IF(COUNTIF(fériés,$B3),7,WEEKDAY($B3,2)),12,12,12,12,12,14,16),FALSE)),0)</f>
        <v>0</v>
      </c>
      <c r="F3" s="79">
        <f t="shared" ref="F3:F9" ca="1" si="0">SUM(E3-D3)</f>
        <v>0</v>
      </c>
      <c r="G3" s="70"/>
      <c r="H3" s="89">
        <f ca="1">(HOUR(F3)*60+MINUTE(F3))/60</f>
        <v>0</v>
      </c>
      <c r="I3" s="88" t="s">
        <v>72</v>
      </c>
      <c r="J3" s="88" t="s">
        <v>70</v>
      </c>
    </row>
    <row r="4" spans="1:12" x14ac:dyDescent="0.25">
      <c r="A4" s="72" t="s">
        <v>47</v>
      </c>
      <c r="B4" s="73">
        <f ca="1">B3+1</f>
        <v>42737</v>
      </c>
      <c r="C4" s="74">
        <v>2563</v>
      </c>
      <c r="D4" s="84">
        <f ca="1">IFERROR(IF($A4="",VLOOKUP($C4,PARAM!$A$11:$I$210,CHOOSE(IF(COUNTIF(fériés,$B4),7,WEEKDAY($B4,2)),2,2,4,2,2,6,8),FALSE),VLOOKUP($C4,PARAM!$A$11:$P$210,CHOOSE(IF(COUNTIF(fériés,$B4),7,WEEKDAY($B4,2)),11,11,11,11,11,13,15),FALSE)),0)</f>
        <v>0.17013888888888887</v>
      </c>
      <c r="E4" s="84">
        <f ca="1">IFERROR(IF($A4="",VLOOKUP($C4,PARAM!$A$11:$I$210,CHOOSE(IF(COUNTIF(fériés,$B4),7,WEEKDAY($B4,2)),3,3,5,3,3,7,9),FALSE),VLOOKUP($C4,PARAM!$A$11:$P$210,CHOOSE(IF(COUNTIF(fériés,$B4),7,WEEKDAY($B4,2)),12,12,12,12,12,14,16),FALSE)),0)</f>
        <v>0.52083333333333337</v>
      </c>
      <c r="F4" s="80">
        <f t="shared" ca="1" si="0"/>
        <v>0.35069444444444453</v>
      </c>
      <c r="G4" s="75" t="s">
        <v>39</v>
      </c>
      <c r="H4" s="89">
        <f t="shared" ref="H4:H33" ca="1" si="1">(HOUR(F4)*60+MINUTE(F4))/60</f>
        <v>8.4166666666666661</v>
      </c>
      <c r="I4" s="88">
        <v>3158</v>
      </c>
      <c r="J4" s="88" t="s">
        <v>71</v>
      </c>
    </row>
    <row r="5" spans="1:12" x14ac:dyDescent="0.25">
      <c r="A5" s="72" t="s">
        <v>47</v>
      </c>
      <c r="B5" s="73">
        <f t="shared" ref="B5:B30" ca="1" si="2">B4+1</f>
        <v>42738</v>
      </c>
      <c r="C5" s="74">
        <v>2542</v>
      </c>
      <c r="D5" s="84">
        <f ca="1">IFERROR(IF($A5="",VLOOKUP($C5,PARAM!$A$11:$I$210,CHOOSE(IF(COUNTIF(fériés,$B5),7,WEEKDAY($B5,2)),2,2,4,2,2,6,8),FALSE),VLOOKUP($C5,PARAM!$A$11:$P$210,CHOOSE(IF(COUNTIF(fériés,$B5),7,WEEKDAY($B5,2)),11,11,11,11,11,13,15),FALSE)),0)</f>
        <v>0.17152777777777775</v>
      </c>
      <c r="E5" s="84">
        <f ca="1">IFERROR(IF($A5="",VLOOKUP($C5,PARAM!$A$11:$I$210,CHOOSE(IF(COUNTIF(fériés,$B5),7,WEEKDAY($B5,2)),3,3,5,3,3,7,9),FALSE),VLOOKUP($C5,PARAM!$A$11:$P$210,CHOOSE(IF(COUNTIF(fériés,$B5),7,WEEKDAY($B5,2)),12,12,12,12,12,14,16),FALSE)),0)</f>
        <v>0.54166666666666663</v>
      </c>
      <c r="F5" s="80">
        <f t="shared" ca="1" si="0"/>
        <v>0.37013888888888891</v>
      </c>
      <c r="G5" s="75" t="s">
        <v>39</v>
      </c>
      <c r="H5" s="89">
        <f t="shared" ca="1" si="1"/>
        <v>8.8833333333333329</v>
      </c>
      <c r="I5" s="88">
        <v>3223</v>
      </c>
      <c r="J5" s="88">
        <v>82</v>
      </c>
    </row>
    <row r="6" spans="1:12" x14ac:dyDescent="0.25">
      <c r="A6" s="72" t="s">
        <v>47</v>
      </c>
      <c r="B6" s="73">
        <f t="shared" ca="1" si="2"/>
        <v>42739</v>
      </c>
      <c r="C6" s="74">
        <v>2564</v>
      </c>
      <c r="D6" s="84">
        <f ca="1">IFERROR(IF($A6="",VLOOKUP($C6,PARAM!$A$11:$I$210,CHOOSE(IF(COUNTIF(fériés,$B6),7,WEEKDAY($B6,2)),2,2,4,2,2,6,8),FALSE),VLOOKUP($C6,PARAM!$A$11:$P$210,CHOOSE(IF(COUNTIF(fériés,$B6),7,WEEKDAY($B6,2)),11,11,11,11,11,13,15),FALSE)),0)</f>
        <v>0.20416666666666669</v>
      </c>
      <c r="E6" s="84">
        <f ca="1">IFERROR(IF($A6="",VLOOKUP($C6,PARAM!$A$11:$I$210,CHOOSE(IF(COUNTIF(fériés,$B6),7,WEEKDAY($B6,2)),3,3,5,3,3,7,9),FALSE),VLOOKUP($C6,PARAM!$A$11:$P$210,CHOOSE(IF(COUNTIF(fériés,$B6),7,WEEKDAY($B6,2)),12,12,12,12,12,14,16),FALSE)),0)</f>
        <v>0.59305555555555556</v>
      </c>
      <c r="F6" s="80">
        <f t="shared" ca="1" si="0"/>
        <v>0.38888888888888884</v>
      </c>
      <c r="G6" s="75" t="s">
        <v>39</v>
      </c>
      <c r="H6" s="89">
        <f t="shared" ca="1" si="1"/>
        <v>9.3333333333333339</v>
      </c>
      <c r="I6" s="88">
        <v>3159</v>
      </c>
      <c r="J6" s="88" t="s">
        <v>71</v>
      </c>
    </row>
    <row r="7" spans="1:12" x14ac:dyDescent="0.25">
      <c r="A7" s="72" t="s">
        <v>47</v>
      </c>
      <c r="B7" s="73">
        <f t="shared" ca="1" si="2"/>
        <v>42740</v>
      </c>
      <c r="C7" s="74" t="s">
        <v>4</v>
      </c>
      <c r="D7" s="84">
        <f ca="1">IFERROR(IF($A7="",VLOOKUP($C7,PARAM!$A$11:$I$210,CHOOSE(IF(COUNTIF(fériés,$B7),7,WEEKDAY($B7,2)),2,2,4,2,2,6,8),FALSE),VLOOKUP($C7,PARAM!$A$11:$P$210,CHOOSE(IF(COUNTIF(fériés,$B7),7,WEEKDAY($B7,2)),11,11,11,11,11,13,15),FALSE)),0)</f>
        <v>0</v>
      </c>
      <c r="E7" s="84">
        <f ca="1">IFERROR(IF($A7="",VLOOKUP($C7,PARAM!$A$11:$I$210,CHOOSE(IF(COUNTIF(fériés,$B7),7,WEEKDAY($B7,2)),3,3,5,3,3,7,9),FALSE),VLOOKUP($C7,PARAM!$A$11:$P$210,CHOOSE(IF(COUNTIF(fériés,$B7),7,WEEKDAY($B7,2)),12,12,12,12,12,14,16),FALSE)),0)</f>
        <v>0</v>
      </c>
      <c r="F7" s="80">
        <f t="shared" ca="1" si="0"/>
        <v>0</v>
      </c>
      <c r="G7" s="75"/>
      <c r="H7" s="89">
        <f t="shared" ca="1" si="1"/>
        <v>0</v>
      </c>
      <c r="I7" s="88" t="s">
        <v>72</v>
      </c>
      <c r="J7" s="88" t="s">
        <v>70</v>
      </c>
    </row>
    <row r="8" spans="1:12" x14ac:dyDescent="0.25">
      <c r="A8" s="72" t="s">
        <v>47</v>
      </c>
      <c r="B8" s="73">
        <f t="shared" ca="1" si="2"/>
        <v>42741</v>
      </c>
      <c r="C8" s="74">
        <v>2602</v>
      </c>
      <c r="D8" s="84">
        <f ca="1">IFERROR(IF($A8="",VLOOKUP($C8,PARAM!$A$11:$I$210,CHOOSE(IF(COUNTIF(fériés,$B8),7,WEEKDAY($B8,2)),2,2,4,2,2,6,8),FALSE),VLOOKUP($C8,PARAM!$A$11:$P$210,CHOOSE(IF(COUNTIF(fériés,$B8),7,WEEKDAY($B8,2)),11,11,11,11,11,13,15),FALSE)),0)</f>
        <v>0.52986111111111112</v>
      </c>
      <c r="E8" s="84">
        <f ca="1">IFERROR(IF($A8="",VLOOKUP($C8,PARAM!$A$11:$I$210,CHOOSE(IF(COUNTIF(fériés,$B8),7,WEEKDAY($B8,2)),3,3,5,3,3,7,9),FALSE),VLOOKUP($C8,PARAM!$A$11:$P$210,CHOOSE(IF(COUNTIF(fériés,$B8),7,WEEKDAY($B8,2)),12,12,12,12,12,14,16),FALSE)),0)</f>
        <v>0.93472222222222223</v>
      </c>
      <c r="F8" s="80">
        <f t="shared" ca="1" si="0"/>
        <v>0.40486111111111112</v>
      </c>
      <c r="G8" s="75" t="s">
        <v>40</v>
      </c>
      <c r="H8" s="89">
        <f t="shared" ca="1" si="1"/>
        <v>9.7166666666666668</v>
      </c>
      <c r="I8" s="88" t="s">
        <v>75</v>
      </c>
      <c r="J8" s="88" t="s">
        <v>73</v>
      </c>
    </row>
    <row r="9" spans="1:12" x14ac:dyDescent="0.25">
      <c r="A9" s="72"/>
      <c r="B9" s="73">
        <f t="shared" ca="1" si="2"/>
        <v>42742</v>
      </c>
      <c r="C9" s="74">
        <v>2620</v>
      </c>
      <c r="D9" s="84">
        <f ca="1">IFERROR(IF($A9="",VLOOKUP($C9,PARAM!$A$11:$I$210,CHOOSE(IF(COUNTIF(fériés,$B9),7,WEEKDAY($B9,2)),2,2,4,2,2,6,8),FALSE),VLOOKUP($C9,PARAM!$A$11:$P$210,CHOOSE(IF(COUNTIF(fériés,$B9),7,WEEKDAY($B9,2)),11,11,11,11,11,13,15),FALSE)),0)</f>
        <v>0.52430555555555558</v>
      </c>
      <c r="E9" s="84">
        <f ca="1">IFERROR(IF($A9="",VLOOKUP($C9,PARAM!$A$11:$I$210,CHOOSE(IF(COUNTIF(fériés,$B9),7,WEEKDAY($B9,2)),3,3,5,3,3,7,9),FALSE),VLOOKUP($C9,PARAM!$A$11:$P$210,CHOOSE(IF(COUNTIF(fériés,$B9),7,WEEKDAY($B9,2)),12,12,12,12,12,14,16),FALSE)),0)</f>
        <v>0.88611111111111107</v>
      </c>
      <c r="F9" s="80">
        <f t="shared" ca="1" si="0"/>
        <v>0.36180555555555549</v>
      </c>
      <c r="G9" s="75" t="s">
        <v>40</v>
      </c>
      <c r="H9" s="89">
        <f t="shared" ca="1" si="1"/>
        <v>8.6833333333333336</v>
      </c>
      <c r="I9" s="88">
        <v>3827</v>
      </c>
      <c r="J9" s="88" t="s">
        <v>74</v>
      </c>
    </row>
    <row r="10" spans="1:12" x14ac:dyDescent="0.25">
      <c r="A10" s="72"/>
      <c r="B10" s="73">
        <f t="shared" ca="1" si="2"/>
        <v>42743</v>
      </c>
      <c r="C10" s="74">
        <v>2569</v>
      </c>
      <c r="D10" s="84">
        <f ca="1">IFERROR(IF($A10="",VLOOKUP($C10,PARAM!$A$11:$I$210,CHOOSE(IF(COUNTIF(fériés,$B10),7,WEEKDAY($B10,2)),2,2,4,2,2,6,8),FALSE),VLOOKUP($C10,PARAM!$A$11:$P$210,CHOOSE(IF(COUNTIF(fériés,$B10),7,WEEKDAY($B10,2)),11,11,11,11,11,13,15),FALSE)),0)</f>
        <v>0.25833333333333336</v>
      </c>
      <c r="E10" s="84">
        <f ca="1">IFERROR(IF($A10="",VLOOKUP($C10,PARAM!$A$11:$I$210,CHOOSE(IF(COUNTIF(fériés,$B10),7,WEEKDAY($B10,2)),3,3,5,3,3,7,9),FALSE),VLOOKUP($C10,PARAM!$A$11:$P$210,CHOOSE(IF(COUNTIF(fériés,$B10),7,WEEKDAY($B10,2)),12,12,12,12,12,14,16),FALSE)),0)</f>
        <v>0.61597222222222225</v>
      </c>
      <c r="F10" s="80">
        <f ca="1">SUM(E10-D10)</f>
        <v>0.3576388888888889</v>
      </c>
      <c r="G10" s="75" t="s">
        <v>39</v>
      </c>
      <c r="H10" s="89">
        <f t="shared" ca="1" si="1"/>
        <v>8.5833333333333339</v>
      </c>
      <c r="I10" s="88">
        <v>3856</v>
      </c>
      <c r="J10" s="88" t="s">
        <v>76</v>
      </c>
    </row>
    <row r="11" spans="1:12" x14ac:dyDescent="0.25">
      <c r="A11" s="72"/>
      <c r="B11" s="73">
        <f t="shared" ca="1" si="2"/>
        <v>42744</v>
      </c>
      <c r="C11" s="74" t="s">
        <v>5</v>
      </c>
      <c r="D11" s="84">
        <f ca="1">IFERROR(IF($A11="",VLOOKUP($C11,PARAM!$A$11:$I$210,CHOOSE(IF(COUNTIF(fériés,$B11),7,WEEKDAY($B11,2)),2,2,4,2,2,6,8),FALSE),VLOOKUP($C11,PARAM!$A$11:$P$210,CHOOSE(IF(COUNTIF(fériés,$B11),7,WEEKDAY($B11,2)),11,11,11,11,11,13,15),FALSE)),0)</f>
        <v>0</v>
      </c>
      <c r="E11" s="84">
        <f ca="1">IFERROR(IF($A11="",VLOOKUP($C11,PARAM!$A$11:$I$210,CHOOSE(IF(COUNTIF(fériés,$B11),7,WEEKDAY($B11,2)),3,3,5,3,3,7,9),FALSE),VLOOKUP($C11,PARAM!$A$11:$P$210,CHOOSE(IF(COUNTIF(fériés,$B11),7,WEEKDAY($B11,2)),12,12,12,12,12,14,16),FALSE)),0)</f>
        <v>0</v>
      </c>
      <c r="F11" s="80">
        <f t="shared" ref="F11:F33" ca="1" si="3">SUM(E11-D11)</f>
        <v>0</v>
      </c>
      <c r="G11" s="75"/>
      <c r="H11" s="89">
        <f t="shared" ca="1" si="1"/>
        <v>0</v>
      </c>
      <c r="I11" s="88" t="s">
        <v>72</v>
      </c>
      <c r="J11" s="88" t="s">
        <v>70</v>
      </c>
    </row>
    <row r="12" spans="1:12" x14ac:dyDescent="0.25">
      <c r="A12" s="72"/>
      <c r="B12" s="73">
        <f t="shared" ca="1" si="2"/>
        <v>42745</v>
      </c>
      <c r="C12" s="74">
        <v>2603</v>
      </c>
      <c r="D12" s="84">
        <f ca="1">IFERROR(IF($A12="",VLOOKUP($C12,PARAM!$A$11:$I$210,CHOOSE(IF(COUNTIF(fériés,$B12),7,WEEKDAY($B12,2)),2,2,4,2,2,6,8),FALSE),VLOOKUP($C12,PARAM!$A$11:$P$210,CHOOSE(IF(COUNTIF(fériés,$B12),7,WEEKDAY($B12,2)),11,11,11,11,11,13,15),FALSE)),0)</f>
        <v>0.57152777777777775</v>
      </c>
      <c r="E12" s="84">
        <f ca="1">IFERROR(IF($A12="",VLOOKUP($C12,PARAM!$A$11:$I$210,CHOOSE(IF(COUNTIF(fériés,$B12),7,WEEKDAY($B12,2)),3,3,5,3,3,7,9),FALSE),VLOOKUP($C12,PARAM!$A$11:$P$210,CHOOSE(IF(COUNTIF(fériés,$B12),7,WEEKDAY($B12,2)),12,12,12,12,12,14,16),FALSE)),0)</f>
        <v>0.9159722222222223</v>
      </c>
      <c r="F12" s="80">
        <f t="shared" ca="1" si="3"/>
        <v>0.34444444444444455</v>
      </c>
      <c r="G12" s="75" t="s">
        <v>40</v>
      </c>
      <c r="H12" s="89">
        <f t="shared" ca="1" si="1"/>
        <v>8.2666666666666675</v>
      </c>
      <c r="I12" s="88">
        <v>3868</v>
      </c>
      <c r="J12" s="88" t="s">
        <v>73</v>
      </c>
    </row>
    <row r="13" spans="1:12" x14ac:dyDescent="0.25">
      <c r="A13" s="72"/>
      <c r="B13" s="73">
        <f t="shared" ca="1" si="2"/>
        <v>42746</v>
      </c>
      <c r="C13" s="74">
        <v>2611</v>
      </c>
      <c r="D13" s="84">
        <f ca="1">IFERROR(IF($A13="",VLOOKUP($C13,PARAM!$A$11:$I$210,CHOOSE(IF(COUNTIF(fériés,$B13),7,WEEKDAY($B13,2)),2,2,4,2,2,6,8),FALSE),VLOOKUP($C13,PARAM!$A$11:$P$210,CHOOSE(IF(COUNTIF(fériés,$B13),7,WEEKDAY($B13,2)),11,11,11,11,11,13,15),FALSE)),0)</f>
        <v>0.58819444444444446</v>
      </c>
      <c r="E13" s="84">
        <f ca="1">IFERROR(IF($A13="",VLOOKUP($C13,PARAM!$A$11:$I$210,CHOOSE(IF(COUNTIF(fériés,$B13),7,WEEKDAY($B13,2)),3,3,5,3,3,7,9),FALSE),VLOOKUP($C13,PARAM!$A$11:$P$210,CHOOSE(IF(COUNTIF(fériés,$B13),7,WEEKDAY($B13,2)),12,12,12,12,12,14,16),FALSE)),0)</f>
        <v>0.93541666666666667</v>
      </c>
      <c r="F13" s="80">
        <f t="shared" ca="1" si="3"/>
        <v>0.34722222222222221</v>
      </c>
      <c r="G13" s="75" t="s">
        <v>40</v>
      </c>
      <c r="H13" s="89">
        <f t="shared" ca="1" si="1"/>
        <v>8.3333333333333339</v>
      </c>
      <c r="I13" s="88">
        <v>3226</v>
      </c>
      <c r="J13" s="88">
        <v>134</v>
      </c>
    </row>
    <row r="14" spans="1:12" x14ac:dyDescent="0.25">
      <c r="A14" s="72"/>
      <c r="B14" s="73">
        <f t="shared" ca="1" si="2"/>
        <v>42747</v>
      </c>
      <c r="C14" s="74">
        <v>2669</v>
      </c>
      <c r="D14" s="84">
        <f ca="1">IFERROR(IF($A14="",VLOOKUP($C14,PARAM!$A$11:$I$210,CHOOSE(IF(COUNTIF(fériés,$B14),7,WEEKDAY($B14,2)),2,2,4,2,2,6,8),FALSE),VLOOKUP($C14,PARAM!$A$11:$P$210,CHOOSE(IF(COUNTIF(fériés,$B14),7,WEEKDAY($B14,2)),11,11,11,11,11,13,15),FALSE)),0)</f>
        <v>0.5708333333333333</v>
      </c>
      <c r="E14" s="84">
        <f ca="1">IFERROR(IF($A14="",VLOOKUP($C14,PARAM!$A$11:$I$210,CHOOSE(IF(COUNTIF(fériés,$B14),7,WEEKDAY($B14,2)),3,3,5,3,3,7,9),FALSE),VLOOKUP($C14,PARAM!$A$11:$P$210,CHOOSE(IF(COUNTIF(fériés,$B14),7,WEEKDAY($B14,2)),12,12,12,12,12,14,16),FALSE)),0)</f>
        <v>0.85138888888888886</v>
      </c>
      <c r="F14" s="80">
        <f t="shared" ca="1" si="3"/>
        <v>0.28055555555555556</v>
      </c>
      <c r="G14" s="75" t="s">
        <v>40</v>
      </c>
      <c r="H14" s="89">
        <f t="shared" ca="1" si="1"/>
        <v>6.7333333333333334</v>
      </c>
      <c r="I14" s="88">
        <v>3224</v>
      </c>
      <c r="J14" s="88" t="s">
        <v>71</v>
      </c>
    </row>
    <row r="15" spans="1:12" x14ac:dyDescent="0.25">
      <c r="A15" s="72"/>
      <c r="B15" s="73">
        <f t="shared" ca="1" si="2"/>
        <v>42748</v>
      </c>
      <c r="C15" s="74" t="s">
        <v>4</v>
      </c>
      <c r="D15" s="84">
        <f ca="1">IFERROR(IF($A15="",VLOOKUP($C15,PARAM!$A$11:$I$210,CHOOSE(IF(COUNTIF(fériés,$B15),7,WEEKDAY($B15,2)),2,2,4,2,2,6,8),FALSE),VLOOKUP($C15,PARAM!$A$11:$P$210,CHOOSE(IF(COUNTIF(fériés,$B15),7,WEEKDAY($B15,2)),11,11,11,11,11,13,15),FALSE)),0)</f>
        <v>0</v>
      </c>
      <c r="E15" s="84">
        <f ca="1">IFERROR(IF($A15="",VLOOKUP($C15,PARAM!$A$11:$I$210,CHOOSE(IF(COUNTIF(fériés,$B15),7,WEEKDAY($B15,2)),3,3,5,3,3,7,9),FALSE),VLOOKUP($C15,PARAM!$A$11:$P$210,CHOOSE(IF(COUNTIF(fériés,$B15),7,WEEKDAY($B15,2)),12,12,12,12,12,14,16),FALSE)),0)</f>
        <v>0</v>
      </c>
      <c r="F15" s="80">
        <f t="shared" ca="1" si="3"/>
        <v>0</v>
      </c>
      <c r="G15" s="75"/>
      <c r="H15" s="89">
        <f t="shared" ca="1" si="1"/>
        <v>0</v>
      </c>
      <c r="I15" s="88" t="s">
        <v>72</v>
      </c>
      <c r="J15" s="88" t="s">
        <v>70</v>
      </c>
    </row>
    <row r="16" spans="1:12" x14ac:dyDescent="0.25">
      <c r="A16" s="72"/>
      <c r="B16" s="73">
        <f t="shared" ca="1" si="2"/>
        <v>42749</v>
      </c>
      <c r="C16" s="74" t="s">
        <v>4</v>
      </c>
      <c r="D16" s="84">
        <f ca="1">IFERROR(IF($A16="",VLOOKUP($C16,PARAM!$A$11:$I$210,CHOOSE(IF(COUNTIF(fériés,$B16),7,WEEKDAY($B16,2)),2,2,4,2,2,6,8),FALSE),VLOOKUP($C16,PARAM!$A$11:$P$210,CHOOSE(IF(COUNTIF(fériés,$B16),7,WEEKDAY($B16,2)),11,11,11,11,11,13,15),FALSE)),0)</f>
        <v>0</v>
      </c>
      <c r="E16" s="84">
        <f ca="1">IFERROR(IF($A16="",VLOOKUP($C16,PARAM!$A$11:$I$210,CHOOSE(IF(COUNTIF(fériés,$B16),7,WEEKDAY($B16,2)),3,3,5,3,3,7,9),FALSE),VLOOKUP($C16,PARAM!$A$11:$P$210,CHOOSE(IF(COUNTIF(fériés,$B16),7,WEEKDAY($B16,2)),12,12,12,12,12,14,16),FALSE)),0)</f>
        <v>0</v>
      </c>
      <c r="F16" s="80">
        <f t="shared" ca="1" si="3"/>
        <v>0</v>
      </c>
      <c r="G16" s="75"/>
      <c r="H16" s="89">
        <f t="shared" ca="1" si="1"/>
        <v>0</v>
      </c>
      <c r="I16" s="88" t="s">
        <v>72</v>
      </c>
      <c r="J16" s="88" t="s">
        <v>70</v>
      </c>
    </row>
    <row r="17" spans="1:10" x14ac:dyDescent="0.25">
      <c r="A17" s="72"/>
      <c r="B17" s="73">
        <f t="shared" ca="1" si="2"/>
        <v>42750</v>
      </c>
      <c r="C17" s="74" t="s">
        <v>5</v>
      </c>
      <c r="D17" s="84">
        <f ca="1">IFERROR(IF($A17="",VLOOKUP($C17,PARAM!$A$11:$I$210,CHOOSE(IF(COUNTIF(fériés,$B17),7,WEEKDAY($B17,2)),2,2,4,2,2,6,8),FALSE),VLOOKUP($C17,PARAM!$A$11:$P$210,CHOOSE(IF(COUNTIF(fériés,$B17),7,WEEKDAY($B17,2)),11,11,11,11,11,13,15),FALSE)),0)</f>
        <v>0</v>
      </c>
      <c r="E17" s="84">
        <f ca="1">IFERROR(IF($A17="",VLOOKUP($C17,PARAM!$A$11:$I$210,CHOOSE(IF(COUNTIF(fériés,$B17),7,WEEKDAY($B17,2)),3,3,5,3,3,7,9),FALSE),VLOOKUP($C17,PARAM!$A$11:$P$210,CHOOSE(IF(COUNTIF(fériés,$B17),7,WEEKDAY($B17,2)),12,12,12,12,12,14,16),FALSE)),0)</f>
        <v>0</v>
      </c>
      <c r="F17" s="80">
        <f t="shared" ca="1" si="3"/>
        <v>0</v>
      </c>
      <c r="G17" s="75"/>
      <c r="H17" s="89">
        <f t="shared" ca="1" si="1"/>
        <v>0</v>
      </c>
      <c r="I17" s="88" t="s">
        <v>72</v>
      </c>
      <c r="J17" s="88" t="s">
        <v>70</v>
      </c>
    </row>
    <row r="18" spans="1:10" x14ac:dyDescent="0.25">
      <c r="A18" s="72"/>
      <c r="B18" s="73">
        <f t="shared" ca="1" si="2"/>
        <v>42751</v>
      </c>
      <c r="C18" s="74" t="s">
        <v>4</v>
      </c>
      <c r="D18" s="84">
        <f ca="1">IFERROR(IF($A18="",VLOOKUP($C18,PARAM!$A$11:$I$210,CHOOSE(IF(COUNTIF(fériés,$B18),7,WEEKDAY($B18,2)),2,2,4,2,2,6,8),FALSE),VLOOKUP($C18,PARAM!$A$11:$P$210,CHOOSE(IF(COUNTIF(fériés,$B18),7,WEEKDAY($B18,2)),11,11,11,11,11,13,15),FALSE)),0)</f>
        <v>0</v>
      </c>
      <c r="E18" s="84">
        <f ca="1">IFERROR(IF($A18="",VLOOKUP($C18,PARAM!$A$11:$I$210,CHOOSE(IF(COUNTIF(fériés,$B18),7,WEEKDAY($B18,2)),3,3,5,3,3,7,9),FALSE),VLOOKUP($C18,PARAM!$A$11:$P$210,CHOOSE(IF(COUNTIF(fériés,$B18),7,WEEKDAY($B18,2)),12,12,12,12,12,14,16),FALSE)),0)</f>
        <v>0</v>
      </c>
      <c r="F18" s="80">
        <f t="shared" ca="1" si="3"/>
        <v>0</v>
      </c>
      <c r="G18" s="75"/>
      <c r="H18" s="89">
        <f t="shared" ca="1" si="1"/>
        <v>0</v>
      </c>
      <c r="I18" s="88" t="s">
        <v>72</v>
      </c>
      <c r="J18" s="88" t="s">
        <v>70</v>
      </c>
    </row>
    <row r="19" spans="1:10" x14ac:dyDescent="0.25">
      <c r="A19" s="72"/>
      <c r="B19" s="73">
        <f t="shared" ca="1" si="2"/>
        <v>42752</v>
      </c>
      <c r="C19" s="74">
        <v>2524</v>
      </c>
      <c r="D19" s="84">
        <f ca="1">IFERROR(IF($A19="",VLOOKUP($C19,PARAM!$A$11:$I$210,CHOOSE(IF(COUNTIF(fériés,$B19),7,WEEKDAY($B19,2)),2,2,4,2,2,6,8),FALSE),VLOOKUP($C19,PARAM!$A$11:$P$210,CHOOSE(IF(COUNTIF(fériés,$B19),7,WEEKDAY($B19,2)),11,11,11,11,11,13,15),FALSE)),0)</f>
        <v>0.20694444444444446</v>
      </c>
      <c r="E19" s="84">
        <f ca="1">IFERROR(IF($A19="",VLOOKUP($C19,PARAM!$A$11:$I$210,CHOOSE(IF(COUNTIF(fériés,$B19),7,WEEKDAY($B19,2)),3,3,5,3,3,7,9),FALSE),VLOOKUP($C19,PARAM!$A$11:$P$210,CHOOSE(IF(COUNTIF(fériés,$B19),7,WEEKDAY($B19,2)),12,12,12,12,12,14,16),FALSE)),0)</f>
        <v>0.50416666666666665</v>
      </c>
      <c r="F19" s="80">
        <f t="shared" ca="1" si="3"/>
        <v>0.29722222222222217</v>
      </c>
      <c r="G19" s="75" t="s">
        <v>39</v>
      </c>
      <c r="H19" s="89">
        <f t="shared" ca="1" si="1"/>
        <v>7.1333333333333337</v>
      </c>
      <c r="I19" s="88">
        <v>3861</v>
      </c>
      <c r="J19" s="88" t="s">
        <v>77</v>
      </c>
    </row>
    <row r="20" spans="1:10" x14ac:dyDescent="0.25">
      <c r="A20" s="72"/>
      <c r="B20" s="73">
        <f t="shared" ca="1" si="2"/>
        <v>42753</v>
      </c>
      <c r="C20" s="74">
        <v>2563</v>
      </c>
      <c r="D20" s="84">
        <f ca="1">IFERROR(IF($A20="",VLOOKUP($C20,PARAM!$A$11:$I$210,CHOOSE(IF(COUNTIF(fériés,$B20),7,WEEKDAY($B20,2)),2,2,4,2,2,6,8),FALSE),VLOOKUP($C20,PARAM!$A$11:$P$210,CHOOSE(IF(COUNTIF(fériés,$B20),7,WEEKDAY($B20,2)),11,11,11,11,11,13,15),FALSE)),0)</f>
        <v>0.21180555555555555</v>
      </c>
      <c r="E20" s="84">
        <f ca="1">IFERROR(IF($A20="",VLOOKUP($C20,PARAM!$A$11:$I$210,CHOOSE(IF(COUNTIF(fériés,$B20),7,WEEKDAY($B20,2)),3,3,5,3,3,7,9),FALSE),VLOOKUP($C20,PARAM!$A$11:$P$210,CHOOSE(IF(COUNTIF(fériés,$B20),7,WEEKDAY($B20,2)),12,12,12,12,12,14,16),FALSE)),0)</f>
        <v>0.59305555555555556</v>
      </c>
      <c r="F20" s="80">
        <f t="shared" ca="1" si="3"/>
        <v>0.38124999999999998</v>
      </c>
      <c r="G20" s="75" t="s">
        <v>39</v>
      </c>
      <c r="H20" s="89">
        <f t="shared" ca="1" si="1"/>
        <v>9.15</v>
      </c>
      <c r="I20" s="88">
        <v>3154</v>
      </c>
      <c r="J20" s="88" t="s">
        <v>71</v>
      </c>
    </row>
    <row r="21" spans="1:10" x14ac:dyDescent="0.25">
      <c r="A21" s="72"/>
      <c r="B21" s="73">
        <f t="shared" ca="1" si="2"/>
        <v>42754</v>
      </c>
      <c r="C21" s="74">
        <v>2543</v>
      </c>
      <c r="D21" s="84">
        <f ca="1">IFERROR(IF($A21="",VLOOKUP($C21,PARAM!$A$11:$I$210,CHOOSE(IF(COUNTIF(fériés,$B21),7,WEEKDAY($B21,2)),2,2,4,2,2,6,8),FALSE),VLOOKUP($C21,PARAM!$A$11:$P$210,CHOOSE(IF(COUNTIF(fériés,$B21),7,WEEKDAY($B21,2)),11,11,11,11,11,13,15),FALSE)),0)</f>
        <v>0.19166666666666665</v>
      </c>
      <c r="E21" s="84">
        <f ca="1">IFERROR(IF($A21="",VLOOKUP($C21,PARAM!$A$11:$I$210,CHOOSE(IF(COUNTIF(fériés,$B21),7,WEEKDAY($B21,2)),3,3,5,3,3,7,9),FALSE),VLOOKUP($C21,PARAM!$A$11:$P$210,CHOOSE(IF(COUNTIF(fériés,$B21),7,WEEKDAY($B21,2)),12,12,12,12,12,14,16),FALSE)),0)</f>
        <v>0.54583333333333328</v>
      </c>
      <c r="F21" s="80">
        <f t="shared" ca="1" si="3"/>
        <v>0.35416666666666663</v>
      </c>
      <c r="G21" s="75" t="s">
        <v>39</v>
      </c>
      <c r="H21" s="89">
        <f t="shared" ca="1" si="1"/>
        <v>8.5</v>
      </c>
      <c r="I21" s="88"/>
      <c r="J21" s="88">
        <v>82</v>
      </c>
    </row>
    <row r="22" spans="1:10" x14ac:dyDescent="0.25">
      <c r="A22" s="72"/>
      <c r="B22" s="73">
        <f t="shared" ca="1" si="2"/>
        <v>42755</v>
      </c>
      <c r="C22" s="74">
        <v>2564</v>
      </c>
      <c r="D22" s="84">
        <f ca="1">IFERROR(IF($A22="",VLOOKUP($C22,PARAM!$A$11:$I$210,CHOOSE(IF(COUNTIF(fériés,$B22),7,WEEKDAY($B22,2)),2,2,4,2,2,6,8),FALSE),VLOOKUP($C22,PARAM!$A$11:$P$210,CHOOSE(IF(COUNTIF(fériés,$B22),7,WEEKDAY($B22,2)),11,11,11,11,11,13,15),FALSE)),0)</f>
        <v>0.21875</v>
      </c>
      <c r="E22" s="84">
        <f ca="1">IFERROR(IF($A22="",VLOOKUP($C22,PARAM!$A$11:$I$210,CHOOSE(IF(COUNTIF(fériés,$B22),7,WEEKDAY($B22,2)),3,3,5,3,3,7,9),FALSE),VLOOKUP($C22,PARAM!$A$11:$P$210,CHOOSE(IF(COUNTIF(fériés,$B22),7,WEEKDAY($B22,2)),12,12,12,12,12,14,16),FALSE)),0)</f>
        <v>0.54999999999999993</v>
      </c>
      <c r="F22" s="80">
        <f t="shared" ca="1" si="3"/>
        <v>0.33124999999999993</v>
      </c>
      <c r="G22" s="75" t="s">
        <v>39</v>
      </c>
      <c r="H22" s="89">
        <f t="shared" ca="1" si="1"/>
        <v>7.95</v>
      </c>
      <c r="I22" s="88"/>
      <c r="J22" s="88" t="s">
        <v>71</v>
      </c>
    </row>
    <row r="23" spans="1:10" x14ac:dyDescent="0.25">
      <c r="A23" s="72"/>
      <c r="B23" s="73">
        <f t="shared" ca="1" si="2"/>
        <v>42756</v>
      </c>
      <c r="C23" s="74">
        <v>2502</v>
      </c>
      <c r="D23" s="84">
        <f ca="1">IFERROR(IF($A23="",VLOOKUP($C23,PARAM!$A$11:$I$210,CHOOSE(IF(COUNTIF(fériés,$B23),7,WEEKDAY($B23,2)),2,2,4,2,2,6,8),FALSE),VLOOKUP($C23,PARAM!$A$11:$P$210,CHOOSE(IF(COUNTIF(fériés,$B23),7,WEEKDAY($B23,2)),11,11,11,11,11,13,15),FALSE)),0)</f>
        <v>0.27986111111111112</v>
      </c>
      <c r="E23" s="84">
        <f ca="1">IFERROR(IF($A23="",VLOOKUP($C23,PARAM!$A$11:$I$210,CHOOSE(IF(COUNTIF(fériés,$B23),7,WEEKDAY($B23,2)),3,3,5,3,3,7,9),FALSE),VLOOKUP($C23,PARAM!$A$11:$P$210,CHOOSE(IF(COUNTIF(fériés,$B23),7,WEEKDAY($B23,2)),12,12,12,12,12,14,16),FALSE)),0)</f>
        <v>0.53819444444444442</v>
      </c>
      <c r="F23" s="80">
        <f t="shared" ca="1" si="3"/>
        <v>0.2583333333333333</v>
      </c>
      <c r="G23" s="75" t="s">
        <v>39</v>
      </c>
      <c r="H23" s="89">
        <f t="shared" ca="1" si="1"/>
        <v>6.2</v>
      </c>
      <c r="I23" s="88"/>
      <c r="J23" s="88" t="s">
        <v>73</v>
      </c>
    </row>
    <row r="24" spans="1:10" x14ac:dyDescent="0.25">
      <c r="A24" s="72"/>
      <c r="B24" s="73">
        <f t="shared" ca="1" si="2"/>
        <v>42757</v>
      </c>
      <c r="C24" s="74" t="s">
        <v>5</v>
      </c>
      <c r="D24" s="84">
        <f ca="1">IFERROR(IF($A24="",VLOOKUP($C24,PARAM!$A$11:$I$210,CHOOSE(IF(COUNTIF(fériés,$B24),7,WEEKDAY($B24,2)),2,2,4,2,2,6,8),FALSE),VLOOKUP($C24,PARAM!$A$11:$P$210,CHOOSE(IF(COUNTIF(fériés,$B24),7,WEEKDAY($B24,2)),11,11,11,11,11,13,15),FALSE)),0)</f>
        <v>0</v>
      </c>
      <c r="E24" s="84">
        <f ca="1">IFERROR(IF($A24="",VLOOKUP($C24,PARAM!$A$11:$I$210,CHOOSE(IF(COUNTIF(fériés,$B24),7,WEEKDAY($B24,2)),3,3,5,3,3,7,9),FALSE),VLOOKUP($C24,PARAM!$A$11:$P$210,CHOOSE(IF(COUNTIF(fériés,$B24),7,WEEKDAY($B24,2)),12,12,12,12,12,14,16),FALSE)),0)</f>
        <v>0</v>
      </c>
      <c r="F24" s="80">
        <f t="shared" ca="1" si="3"/>
        <v>0</v>
      </c>
      <c r="G24" s="75"/>
      <c r="H24" s="89">
        <f t="shared" ca="1" si="1"/>
        <v>0</v>
      </c>
      <c r="I24" s="88" t="s">
        <v>72</v>
      </c>
      <c r="J24" s="88" t="s">
        <v>70</v>
      </c>
    </row>
    <row r="25" spans="1:10" x14ac:dyDescent="0.25">
      <c r="A25" s="72"/>
      <c r="B25" s="73">
        <f t="shared" ca="1" si="2"/>
        <v>42758</v>
      </c>
      <c r="C25" s="74"/>
      <c r="D25" s="84">
        <f ca="1">IFERROR(IF($A25="",VLOOKUP($C25,PARAM!$A$11:$I$210,CHOOSE(IF(COUNTIF(fériés,$B25),7,WEEKDAY($B25,2)),2,2,4,2,2,6,8),FALSE),VLOOKUP($C25,PARAM!$A$11:$P$210,CHOOSE(IF(COUNTIF(fériés,$B25),7,WEEKDAY($B25,2)),11,11,11,11,11,13,15),FALSE)),0)</f>
        <v>0</v>
      </c>
      <c r="E25" s="84">
        <f ca="1">IFERROR(IF($A25="",VLOOKUP($C25,PARAM!$A$11:$I$210,CHOOSE(IF(COUNTIF(fériés,$B25),7,WEEKDAY($B25,2)),3,3,5,3,3,7,9),FALSE),VLOOKUP($C25,PARAM!$A$11:$P$210,CHOOSE(IF(COUNTIF(fériés,$B25),7,WEEKDAY($B25,2)),12,12,12,12,12,14,16),FALSE)),0)</f>
        <v>0</v>
      </c>
      <c r="F25" s="80">
        <f t="shared" ca="1" si="3"/>
        <v>0</v>
      </c>
      <c r="G25" s="75"/>
      <c r="H25" s="89">
        <f t="shared" ca="1" si="1"/>
        <v>0</v>
      </c>
      <c r="I25" s="88"/>
      <c r="J25" s="88"/>
    </row>
    <row r="26" spans="1:10" x14ac:dyDescent="0.25">
      <c r="A26" s="72"/>
      <c r="B26" s="73">
        <f t="shared" ca="1" si="2"/>
        <v>42759</v>
      </c>
      <c r="C26" s="74"/>
      <c r="D26" s="84">
        <f ca="1">IFERROR(IF($A26="",VLOOKUP($C26,PARAM!$A$11:$I$210,CHOOSE(IF(COUNTIF(fériés,$B26),7,WEEKDAY($B26,2)),2,2,4,2,2,6,8),FALSE),VLOOKUP($C26,PARAM!$A$11:$P$210,CHOOSE(IF(COUNTIF(fériés,$B26),7,WEEKDAY($B26,2)),11,11,11,11,11,13,15),FALSE)),0)</f>
        <v>0</v>
      </c>
      <c r="E26" s="84">
        <f ca="1">IFERROR(IF($A26="",VLOOKUP($C26,PARAM!$A$11:$I$210,CHOOSE(IF(COUNTIF(fériés,$B26),7,WEEKDAY($B26,2)),3,3,5,3,3,7,9),FALSE),VLOOKUP($C26,PARAM!$A$11:$P$210,CHOOSE(IF(COUNTIF(fériés,$B26),7,WEEKDAY($B26,2)),12,12,12,12,12,14,16),FALSE)),0)</f>
        <v>0</v>
      </c>
      <c r="F26" s="80">
        <f t="shared" ca="1" si="3"/>
        <v>0</v>
      </c>
      <c r="G26" s="75"/>
      <c r="H26" s="89">
        <f t="shared" ca="1" si="1"/>
        <v>0</v>
      </c>
      <c r="I26" s="88"/>
      <c r="J26" s="88"/>
    </row>
    <row r="27" spans="1:10" x14ac:dyDescent="0.25">
      <c r="A27" s="72"/>
      <c r="B27" s="73">
        <f t="shared" ca="1" si="2"/>
        <v>42760</v>
      </c>
      <c r="C27" s="74"/>
      <c r="D27" s="84">
        <f ca="1">IFERROR(IF($A27="",VLOOKUP($C27,PARAM!$A$11:$I$210,CHOOSE(IF(COUNTIF(fériés,$B27),7,WEEKDAY($B27,2)),2,2,4,2,2,6,8),FALSE),VLOOKUP($C27,PARAM!$A$11:$P$210,CHOOSE(IF(COUNTIF(fériés,$B27),7,WEEKDAY($B27,2)),11,11,11,11,11,13,15),FALSE)),0)</f>
        <v>0</v>
      </c>
      <c r="E27" s="84">
        <f ca="1">IFERROR(IF($A27="",VLOOKUP($C27,PARAM!$A$11:$I$210,CHOOSE(IF(COUNTIF(fériés,$B27),7,WEEKDAY($B27,2)),3,3,5,3,3,7,9),FALSE),VLOOKUP($C27,PARAM!$A$11:$P$210,CHOOSE(IF(COUNTIF(fériés,$B27),7,WEEKDAY($B27,2)),12,12,12,12,12,14,16),FALSE)),0)</f>
        <v>0</v>
      </c>
      <c r="F27" s="80">
        <f t="shared" ca="1" si="3"/>
        <v>0</v>
      </c>
      <c r="G27" s="92" t="s">
        <v>41</v>
      </c>
      <c r="H27" s="89">
        <f t="shared" ca="1" si="1"/>
        <v>0</v>
      </c>
      <c r="I27" s="88"/>
      <c r="J27" s="88"/>
    </row>
    <row r="28" spans="1:10" x14ac:dyDescent="0.25">
      <c r="A28" s="72"/>
      <c r="B28" s="73">
        <f t="shared" ca="1" si="2"/>
        <v>42761</v>
      </c>
      <c r="C28" s="74"/>
      <c r="D28" s="84">
        <f ca="1">IFERROR(IF($A28="",VLOOKUP($C28,PARAM!$A$11:$I$210,CHOOSE(IF(COUNTIF(fériés,$B28),7,WEEKDAY($B28,2)),2,2,4,2,2,6,8),FALSE),VLOOKUP($C28,PARAM!$A$11:$P$210,CHOOSE(IF(COUNTIF(fériés,$B28),7,WEEKDAY($B28,2)),11,11,11,11,11,13,15),FALSE)),0)</f>
        <v>0</v>
      </c>
      <c r="E28" s="84">
        <f ca="1">IFERROR(IF($A28="",VLOOKUP($C28,PARAM!$A$11:$I$210,CHOOSE(IF(COUNTIF(fériés,$B28),7,WEEKDAY($B28,2)),3,3,5,3,3,7,9),FALSE),VLOOKUP($C28,PARAM!$A$11:$P$210,CHOOSE(IF(COUNTIF(fériés,$B28),7,WEEKDAY($B28,2)),12,12,12,12,12,14,16),FALSE)),0)</f>
        <v>0</v>
      </c>
      <c r="F28" s="80">
        <f t="shared" ca="1" si="3"/>
        <v>0</v>
      </c>
      <c r="G28" s="75"/>
      <c r="H28" s="89">
        <f t="shared" ca="1" si="1"/>
        <v>0</v>
      </c>
      <c r="I28" s="88"/>
      <c r="J28" s="88"/>
    </row>
    <row r="29" spans="1:10" x14ac:dyDescent="0.25">
      <c r="A29" s="72"/>
      <c r="B29" s="73">
        <f t="shared" ca="1" si="2"/>
        <v>42762</v>
      </c>
      <c r="C29" s="74" t="s">
        <v>10</v>
      </c>
      <c r="D29" s="84">
        <f ca="1">IFERROR(IF($A29="",VLOOKUP($C29,PARAM!$A$11:$I$210,CHOOSE(IF(COUNTIF(fériés,$B29),7,WEEKDAY($B29,2)),2,2,4,2,2,6,8),FALSE),VLOOKUP($C29,PARAM!$A$11:$P$210,CHOOSE(IF(COUNTIF(fériés,$B29),7,WEEKDAY($B29,2)),11,11,11,11,11,13,15),FALSE)),0)</f>
        <v>0</v>
      </c>
      <c r="E29" s="84">
        <f ca="1">IFERROR(IF($A29="",VLOOKUP($C29,PARAM!$A$11:$I$210,CHOOSE(IF(COUNTIF(fériés,$B29),7,WEEKDAY($B29,2)),3,3,5,3,3,7,9),FALSE),VLOOKUP($C29,PARAM!$A$11:$P$210,CHOOSE(IF(COUNTIF(fériés,$B29),7,WEEKDAY($B29,2)),12,12,12,12,12,14,16),FALSE)),0)</f>
        <v>0</v>
      </c>
      <c r="F29" s="80">
        <f t="shared" ca="1" si="3"/>
        <v>0</v>
      </c>
      <c r="G29" s="75"/>
      <c r="H29" s="89">
        <f t="shared" ca="1" si="1"/>
        <v>0</v>
      </c>
      <c r="I29" s="88"/>
      <c r="J29" s="88"/>
    </row>
    <row r="30" spans="1:10" x14ac:dyDescent="0.25">
      <c r="A30" s="72"/>
      <c r="B30" s="73">
        <f t="shared" ca="1" si="2"/>
        <v>42763</v>
      </c>
      <c r="C30" s="74" t="s">
        <v>10</v>
      </c>
      <c r="D30" s="84">
        <f ca="1">IFERROR(IF($A30="",VLOOKUP($C30,PARAM!$A$11:$I$210,CHOOSE(IF(COUNTIF(fériés,$B30),7,WEEKDAY($B30,2)),2,2,4,2,2,6,8),FALSE),VLOOKUP($C30,PARAM!$A$11:$P$210,CHOOSE(IF(COUNTIF(fériés,$B30),7,WEEKDAY($B30,2)),11,11,11,11,11,13,15),FALSE)),0)</f>
        <v>0</v>
      </c>
      <c r="E30" s="84">
        <f ca="1">IFERROR(IF($A30="",VLOOKUP($C30,PARAM!$A$11:$I$210,CHOOSE(IF(COUNTIF(fériés,$B30),7,WEEKDAY($B30,2)),3,3,5,3,3,7,9),FALSE),VLOOKUP($C30,PARAM!$A$11:$P$210,CHOOSE(IF(COUNTIF(fériés,$B30),7,WEEKDAY($B30,2)),12,12,12,12,12,14,16),FALSE)),0)</f>
        <v>0</v>
      </c>
      <c r="F30" s="80">
        <f t="shared" ca="1" si="3"/>
        <v>0</v>
      </c>
      <c r="G30" s="75"/>
      <c r="H30" s="89">
        <f t="shared" ca="1" si="1"/>
        <v>0</v>
      </c>
      <c r="I30" s="88"/>
      <c r="J30" s="88"/>
    </row>
    <row r="31" spans="1:10" x14ac:dyDescent="0.25">
      <c r="A31" s="72"/>
      <c r="B31" s="73">
        <f ca="1">IFERROR(IF(MONTH(B30+1)&lt;&gt;MONTH($B$3),"",B30+1),"")</f>
        <v>42764</v>
      </c>
      <c r="C31" s="74" t="s">
        <v>5</v>
      </c>
      <c r="D31" s="84">
        <f ca="1">IFERROR(IF($A31="",VLOOKUP($C31,PARAM!$A$11:$I$210,CHOOSE(IF(COUNTIF(fériés,$B31),7,WEEKDAY($B31,2)),2,2,4,2,2,6,8),FALSE),VLOOKUP($C31,PARAM!$A$11:$P$210,CHOOSE(IF(COUNTIF(fériés,$B31),7,WEEKDAY($B31,2)),11,11,11,11,11,13,15),FALSE)),0)</f>
        <v>0</v>
      </c>
      <c r="E31" s="84">
        <f ca="1">IFERROR(IF($A31="",VLOOKUP($C31,PARAM!$A$11:$I$210,CHOOSE(IF(COUNTIF(fériés,$B31),7,WEEKDAY($B31,2)),3,3,5,3,3,7,9),FALSE),VLOOKUP($C31,PARAM!$A$11:$P$210,CHOOSE(IF(COUNTIF(fériés,$B31),7,WEEKDAY($B31,2)),12,12,12,12,12,14,16),FALSE)),0)</f>
        <v>0</v>
      </c>
      <c r="F31" s="80">
        <f t="shared" ca="1" si="3"/>
        <v>0</v>
      </c>
      <c r="G31" s="75"/>
      <c r="H31" s="89">
        <f t="shared" ca="1" si="1"/>
        <v>0</v>
      </c>
      <c r="I31" s="88"/>
      <c r="J31" s="88"/>
    </row>
    <row r="32" spans="1:10" x14ac:dyDescent="0.25">
      <c r="A32" s="72"/>
      <c r="B32" s="73">
        <f t="shared" ref="B32:B33" ca="1" si="4">IFERROR(IF(MONTH(B31+1)&lt;&gt;MONTH($B$3),"",B31+1),"")</f>
        <v>42765</v>
      </c>
      <c r="C32" s="74" t="s">
        <v>10</v>
      </c>
      <c r="D32" s="84">
        <f ca="1">IFERROR(IF($A32="",VLOOKUP($C32,PARAM!$A$11:$I$210,CHOOSE(IF(COUNTIF(fériés,$B32),7,WEEKDAY($B32,2)),2,2,4,2,2,6,8),FALSE),VLOOKUP($C32,PARAM!$A$11:$P$210,CHOOSE(IF(COUNTIF(fériés,$B32),7,WEEKDAY($B32,2)),11,11,11,11,11,13,15),FALSE)),0)</f>
        <v>0</v>
      </c>
      <c r="E32" s="84">
        <f ca="1">IFERROR(IF($A32="",VLOOKUP($C32,PARAM!$A$11:$I$210,CHOOSE(IF(COUNTIF(fériés,$B32),7,WEEKDAY($B32,2)),3,3,5,3,3,7,9),FALSE),VLOOKUP($C32,PARAM!$A$11:$P$210,CHOOSE(IF(COUNTIF(fériés,$B32),7,WEEKDAY($B32,2)),12,12,12,12,12,14,16),FALSE)),0)</f>
        <v>0</v>
      </c>
      <c r="F32" s="80">
        <f t="shared" ca="1" si="3"/>
        <v>0</v>
      </c>
      <c r="G32" s="75"/>
      <c r="H32" s="89">
        <f t="shared" ca="1" si="1"/>
        <v>0</v>
      </c>
      <c r="I32" s="88"/>
      <c r="J32" s="88"/>
    </row>
    <row r="33" spans="1:10" ht="15.75" thickBot="1" x14ac:dyDescent="0.3">
      <c r="A33" s="76"/>
      <c r="B33" s="73">
        <f t="shared" ca="1" si="4"/>
        <v>42766</v>
      </c>
      <c r="C33" s="77" t="s">
        <v>10</v>
      </c>
      <c r="D33" s="84">
        <f ca="1">IFERROR(IF($A33="",VLOOKUP($C33,PARAM!$A$11:$I$210,CHOOSE(IF(COUNTIF(fériés,$B33),7,WEEKDAY($B33,2)),2,2,4,2,2,6,8),FALSE),VLOOKUP($C33,PARAM!$A$11:$P$210,CHOOSE(IF(COUNTIF(fériés,$B33),7,WEEKDAY($B33,2)),11,11,11,11,11,13,15),FALSE)),0)</f>
        <v>0</v>
      </c>
      <c r="E33" s="84">
        <f ca="1">IFERROR(IF($A33="",VLOOKUP($C33,PARAM!$A$11:$I$210,CHOOSE(IF(COUNTIF(fériés,$B33),7,WEEKDAY($B33,2)),3,3,5,3,3,7,9),FALSE),VLOOKUP($C33,PARAM!$A$11:$P$210,CHOOSE(IF(COUNTIF(fériés,$B33),7,WEEKDAY($B33,2)),12,12,12,12,12,14,16),FALSE)),0)</f>
        <v>0</v>
      </c>
      <c r="F33" s="81">
        <f t="shared" ca="1" si="3"/>
        <v>0</v>
      </c>
      <c r="G33" s="78"/>
      <c r="H33" s="89">
        <f t="shared" ca="1" si="1"/>
        <v>0</v>
      </c>
      <c r="I33" s="88"/>
      <c r="J33" s="88"/>
    </row>
    <row r="34" spans="1:10" s="2" customFormat="1" ht="15.75" thickBot="1" x14ac:dyDescent="0.3">
      <c r="A34" s="54"/>
      <c r="B34" s="17" t="s">
        <v>1</v>
      </c>
      <c r="C34" s="18"/>
      <c r="D34" s="19"/>
      <c r="E34" s="19"/>
      <c r="F34" s="82">
        <f ca="1">SUM(F3:F33)</f>
        <v>4.8284722222222225</v>
      </c>
      <c r="G34" s="20"/>
      <c r="H34" s="91">
        <f ca="1">SUM(H3:H33)</f>
        <v>115.88333333333335</v>
      </c>
      <c r="I34" s="6"/>
    </row>
    <row r="1048576" spans="6:6" x14ac:dyDescent="0.25">
      <c r="F1048576" s="1">
        <f ca="1">SUM(F34)</f>
        <v>4.8284722222222225</v>
      </c>
    </row>
  </sheetData>
  <mergeCells count="1">
    <mergeCell ref="B1:C1"/>
  </mergeCells>
  <conditionalFormatting sqref="A3:G33">
    <cfRule type="expression" dxfId="71" priority="3">
      <formula>WEEKDAY($B3,2)=7</formula>
    </cfRule>
    <cfRule type="expression" dxfId="70" priority="7">
      <formula>WEEKDAY($B3,2)=6</formula>
    </cfRule>
  </conditionalFormatting>
  <conditionalFormatting sqref="A31:G33">
    <cfRule type="expression" dxfId="69" priority="8">
      <formula>$B31=""</formula>
    </cfRule>
  </conditionalFormatting>
  <dataValidations count="8">
    <dataValidation type="list" showInputMessage="1" showErrorMessage="1" sqref="A3:A33">
      <formula1>TYPE</formula1>
    </dataValidation>
    <dataValidation type="list" showInputMessage="1" showErrorMessage="1" sqref="G3:G33">
      <formula1>COM</formula1>
    </dataValidation>
    <dataValidation type="list" showInputMessage="1" showErrorMessage="1" error="Service ou information inexacte !_x000a_" sqref="C7">
      <formula1>Services</formula1>
    </dataValidation>
    <dataValidation type="list" allowBlank="1" showInputMessage="1" showErrorMessage="1" error="Service ou information inexacte !_x000a_" sqref="C3:C6 C8:C33">
      <formula1>Services</formula1>
    </dataValidation>
    <dataValidation type="list" allowBlank="1" showInputMessage="1" showErrorMessage="1" sqref="J3:J8 J10:J32">
      <formula1>"23-33,25-35,26-36,30-136,82,37-40,37-40-167,132-133,134,167,82-30-136,bis,congé,Réserve"</formula1>
    </dataValidation>
    <dataValidation type="list" allowBlank="1" showInputMessage="1" showErrorMessage="1" sqref="J2">
      <formula1>"30-136,37-40,82,134,167"</formula1>
    </dataValidation>
    <dataValidation type="list" allowBlank="1" showInputMessage="1" showErrorMessage="1" sqref="J33">
      <formula1>"30-136,37-40-167,82,134,167,37-40"</formula1>
    </dataValidation>
    <dataValidation type="list" allowBlank="1" showInputMessage="1" showErrorMessage="1" sqref="J9">
      <formula1>"23-33,25-35,26-36,30-136,82,37-40,37-40-167,132-133,134,167,82-30-136,167-37,bis,congé,Réserve"</formula1>
    </dataValidation>
  </dataValidations>
  <printOptions horizontalCentered="1" verticalCentered="1"/>
  <pageMargins left="0.51181102362204722" right="0.51181102362204722" top="0.55118110236220474" bottom="0.74803149606299213" header="0.31496062992125984" footer="0.31496062992125984"/>
  <pageSetup paperSize="9" orientation="landscape" r:id="rId1"/>
  <headerFooter>
    <oddFooter>&amp;LEdité le &amp;D à &amp;T&amp;RClasseur : &amp;F</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1" id="{A0A6D0FE-ED7C-405C-9A75-64F1B29EF39B}">
            <xm:f>AND(COUNTIF(PARAM!$AB$1:$AB$10,$B3)&gt;0,$B3&lt;&gt;"")</xm:f>
            <x14:dxf>
              <fill>
                <patternFill>
                  <bgColor rgb="FFFFC000"/>
                </patternFill>
              </fill>
            </x14:dxf>
          </x14:cfRule>
          <xm:sqref>A3:G33</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J34"/>
  <sheetViews>
    <sheetView workbookViewId="0">
      <selection activeCell="J23" sqref="J23"/>
    </sheetView>
  </sheetViews>
  <sheetFormatPr baseColWidth="10" defaultRowHeight="15" x14ac:dyDescent="0.25"/>
  <cols>
    <col min="1" max="1" width="5.28515625" bestFit="1" customWidth="1"/>
    <col min="2" max="2" width="26.42578125" customWidth="1"/>
    <col min="3" max="6" width="14.7109375" customWidth="1"/>
    <col min="7" max="7" width="18.7109375" customWidth="1"/>
    <col min="9" max="9" width="11.42578125" style="6"/>
    <col min="10" max="10" width="11.85546875" bestFit="1" customWidth="1"/>
  </cols>
  <sheetData>
    <row r="1" spans="1:10" ht="15.75" thickBot="1" x14ac:dyDescent="0.3">
      <c r="B1" s="113" t="s">
        <v>25</v>
      </c>
      <c r="C1" s="114"/>
      <c r="D1" s="22">
        <f ca="1">DATE(PARAM!$B$3,RIGHT(CELL("nomfichier",D1),2),1)</f>
        <v>42767</v>
      </c>
      <c r="E1" s="10"/>
      <c r="F1" s="1"/>
      <c r="H1" s="6"/>
    </row>
    <row r="2" spans="1:10" ht="15.75" thickBot="1" x14ac:dyDescent="0.3">
      <c r="A2" s="8" t="s">
        <v>48</v>
      </c>
      <c r="B2" s="12" t="s">
        <v>0</v>
      </c>
      <c r="C2" s="13" t="s">
        <v>8</v>
      </c>
      <c r="D2" s="14" t="s">
        <v>20</v>
      </c>
      <c r="E2" s="14" t="s">
        <v>19</v>
      </c>
      <c r="F2" s="15" t="s">
        <v>21</v>
      </c>
      <c r="G2" s="16" t="s">
        <v>22</v>
      </c>
      <c r="H2" s="7"/>
      <c r="I2" s="7" t="s">
        <v>65</v>
      </c>
      <c r="J2" s="88" t="s">
        <v>66</v>
      </c>
    </row>
    <row r="3" spans="1:10" x14ac:dyDescent="0.25">
      <c r="A3" s="71"/>
      <c r="B3" s="68">
        <f ca="1">DATE(PARAM!$B$3,RIGHT(CELL("nomfichier",A1),2),1)</f>
        <v>42767</v>
      </c>
      <c r="C3" s="69"/>
      <c r="D3" s="83">
        <f ca="1">IFERROR(IF($A3="",VLOOKUP($C3,PARAM!$A$11:$I$210,CHOOSE(IF(COUNTIF(fériés,$B3),7,WEEKDAY($B3,2)),2,2,4,2,2,6,8),FALSE),VLOOKUP($C3,PARAM!$A$11:$P$210,CHOOSE(IF(COUNTIF(fériés,$B3),7,WEEKDAY($B3,2)),11,11,11,11,11,13,15),FALSE)),0)</f>
        <v>0</v>
      </c>
      <c r="E3" s="83">
        <f ca="1">IFERROR(IF($A3="",VLOOKUP($C3,PARAM!$A$11:$I$210,CHOOSE(IF(COUNTIF(fériés,$B3),7,WEEKDAY($B3,2)),3,3,5,3,3,7,9),FALSE),VLOOKUP($C3,PARAM!$A$11:$P$210,CHOOSE(IF(COUNTIF(fériés,$B3),7,WEEKDAY($B3,2)),12,12,12,12,12,14,16),FALSE)),0)</f>
        <v>0</v>
      </c>
      <c r="F3" s="79">
        <f t="shared" ref="F3:F9" ca="1" si="0">SUM(E3-D3)</f>
        <v>0</v>
      </c>
      <c r="G3" s="70"/>
      <c r="H3" s="87">
        <f ca="1">(HOUR(F3)*60+MINUTE(F3))/60</f>
        <v>0</v>
      </c>
      <c r="I3" s="88"/>
      <c r="J3" s="88"/>
    </row>
    <row r="4" spans="1:10" x14ac:dyDescent="0.25">
      <c r="A4" s="72"/>
      <c r="B4" s="73">
        <f ca="1">B3+1</f>
        <v>42768</v>
      </c>
      <c r="C4" s="74"/>
      <c r="D4" s="84">
        <f ca="1">IFERROR(IF($A4="",VLOOKUP($C4,PARAM!$A$11:$I$210,CHOOSE(IF(COUNTIF(fériés,$B4),7,WEEKDAY($B4,2)),2,2,4,2,2,6,8),FALSE),VLOOKUP($C4,PARAM!$A$11:$P$210,CHOOSE(IF(COUNTIF(fériés,$B4),7,WEEKDAY($B4,2)),11,11,11,11,11,13,15),FALSE)),0)</f>
        <v>0</v>
      </c>
      <c r="E4" s="84">
        <f ca="1">IFERROR(IF($A4="",VLOOKUP($C4,PARAM!$A$11:$I$210,CHOOSE(IF(COUNTIF(fériés,$B4),7,WEEKDAY($B4,2)),3,3,5,3,3,7,9),FALSE),VLOOKUP($C4,PARAM!$A$11:$P$210,CHOOSE(IF(COUNTIF(fériés,$B4),7,WEEKDAY($B4,2)),12,12,12,12,12,14,16),FALSE)),0)</f>
        <v>0</v>
      </c>
      <c r="F4" s="80">
        <f t="shared" ca="1" si="0"/>
        <v>0</v>
      </c>
      <c r="G4" s="75"/>
      <c r="H4" s="85">
        <f t="shared" ref="H4:H33" ca="1" si="1">(HOUR(F4)*60+MINUTE(F4))/60</f>
        <v>0</v>
      </c>
      <c r="I4" s="88"/>
      <c r="J4" s="88"/>
    </row>
    <row r="5" spans="1:10" x14ac:dyDescent="0.25">
      <c r="A5" s="72"/>
      <c r="B5" s="73">
        <f t="shared" ref="B5:B30" ca="1" si="2">B4+1</f>
        <v>42769</v>
      </c>
      <c r="C5" s="74"/>
      <c r="D5" s="84">
        <f ca="1">IFERROR(IF($A5="",VLOOKUP($C5,PARAM!$A$11:$I$210,CHOOSE(IF(COUNTIF(fériés,$B5),7,WEEKDAY($B5,2)),2,2,4,2,2,6,8),FALSE),VLOOKUP($C5,PARAM!$A$11:$P$210,CHOOSE(IF(COUNTIF(fériés,$B5),7,WEEKDAY($B5,2)),11,11,11,11,11,13,15),FALSE)),0)</f>
        <v>0</v>
      </c>
      <c r="E5" s="84">
        <f ca="1">IFERROR(IF($A5="",VLOOKUP($C5,PARAM!$A$11:$I$210,CHOOSE(IF(COUNTIF(fériés,$B5),7,WEEKDAY($B5,2)),3,3,5,3,3,7,9),FALSE),VLOOKUP($C5,PARAM!$A$11:$P$210,CHOOSE(IF(COUNTIF(fériés,$B5),7,WEEKDAY($B5,2)),12,12,12,12,12,14,16),FALSE)),0)</f>
        <v>0</v>
      </c>
      <c r="F5" s="80">
        <f t="shared" ca="1" si="0"/>
        <v>0</v>
      </c>
      <c r="G5" s="75"/>
      <c r="H5" s="85">
        <f t="shared" ca="1" si="1"/>
        <v>0</v>
      </c>
      <c r="I5" s="88"/>
      <c r="J5" s="88"/>
    </row>
    <row r="6" spans="1:10" x14ac:dyDescent="0.25">
      <c r="A6" s="72"/>
      <c r="B6" s="73">
        <f t="shared" ca="1" si="2"/>
        <v>42770</v>
      </c>
      <c r="C6" s="74"/>
      <c r="D6" s="84">
        <f ca="1">IFERROR(IF($A6="",VLOOKUP($C6,PARAM!$A$11:$I$210,CHOOSE(IF(COUNTIF(fériés,$B6),7,WEEKDAY($B6,2)),2,2,4,2,2,6,8),FALSE),VLOOKUP($C6,PARAM!$A$11:$P$210,CHOOSE(IF(COUNTIF(fériés,$B6),7,WEEKDAY($B6,2)),11,11,11,11,11,13,15),FALSE)),0)</f>
        <v>0</v>
      </c>
      <c r="E6" s="84">
        <f ca="1">IFERROR(IF($A6="",VLOOKUP($C6,PARAM!$A$11:$I$210,CHOOSE(IF(COUNTIF(fériés,$B6),7,WEEKDAY($B6,2)),3,3,5,3,3,7,9),FALSE),VLOOKUP($C6,PARAM!$A$11:$P$210,CHOOSE(IF(COUNTIF(fériés,$B6),7,WEEKDAY($B6,2)),12,12,12,12,12,14,16),FALSE)),0)</f>
        <v>0</v>
      </c>
      <c r="F6" s="80">
        <f t="shared" ca="1" si="0"/>
        <v>0</v>
      </c>
      <c r="G6" s="75"/>
      <c r="H6" s="85">
        <f t="shared" ca="1" si="1"/>
        <v>0</v>
      </c>
      <c r="I6" s="88"/>
      <c r="J6" s="88"/>
    </row>
    <row r="7" spans="1:10" x14ac:dyDescent="0.25">
      <c r="A7" s="72"/>
      <c r="B7" s="73">
        <f t="shared" ca="1" si="2"/>
        <v>42771</v>
      </c>
      <c r="C7" s="74"/>
      <c r="D7" s="84">
        <f ca="1">IFERROR(IF($A7="",VLOOKUP($C7,PARAM!$A$11:$I$210,CHOOSE(IF(COUNTIF(fériés,$B7),7,WEEKDAY($B7,2)),2,2,4,2,2,6,8),FALSE),VLOOKUP($C7,PARAM!$A$11:$P$210,CHOOSE(IF(COUNTIF(fériés,$B7),7,WEEKDAY($B7,2)),11,11,11,11,11,13,15),FALSE)),0)</f>
        <v>0</v>
      </c>
      <c r="E7" s="84">
        <f ca="1">IFERROR(IF($A7="",VLOOKUP($C7,PARAM!$A$11:$I$210,CHOOSE(IF(COUNTIF(fériés,$B7),7,WEEKDAY($B7,2)),3,3,5,3,3,7,9),FALSE),VLOOKUP($C7,PARAM!$A$11:$P$210,CHOOSE(IF(COUNTIF(fériés,$B7),7,WEEKDAY($B7,2)),12,12,12,12,12,14,16),FALSE)),0)</f>
        <v>0</v>
      </c>
      <c r="F7" s="80">
        <f t="shared" ca="1" si="0"/>
        <v>0</v>
      </c>
      <c r="G7" s="75"/>
      <c r="H7" s="85">
        <f t="shared" ca="1" si="1"/>
        <v>0</v>
      </c>
      <c r="I7" s="88"/>
      <c r="J7" s="88"/>
    </row>
    <row r="8" spans="1:10" x14ac:dyDescent="0.25">
      <c r="A8" s="72"/>
      <c r="B8" s="73">
        <f t="shared" ca="1" si="2"/>
        <v>42772</v>
      </c>
      <c r="C8" s="74"/>
      <c r="D8" s="84">
        <f ca="1">IFERROR(IF($A8="",VLOOKUP($C8,PARAM!$A$11:$I$210,CHOOSE(IF(COUNTIF(fériés,$B8),7,WEEKDAY($B8,2)),2,2,4,2,2,6,8),FALSE),VLOOKUP($C8,PARAM!$A$11:$P$210,CHOOSE(IF(COUNTIF(fériés,$B8),7,WEEKDAY($B8,2)),11,11,11,11,11,13,15),FALSE)),0)</f>
        <v>0</v>
      </c>
      <c r="E8" s="84">
        <f ca="1">IFERROR(IF($A8="",VLOOKUP($C8,PARAM!$A$11:$I$210,CHOOSE(IF(COUNTIF(fériés,$B8),7,WEEKDAY($B8,2)),3,3,5,3,3,7,9),FALSE),VLOOKUP($C8,PARAM!$A$11:$P$210,CHOOSE(IF(COUNTIF(fériés,$B8),7,WEEKDAY($B8,2)),12,12,12,12,12,14,16),FALSE)),0)</f>
        <v>0</v>
      </c>
      <c r="F8" s="80">
        <f t="shared" ca="1" si="0"/>
        <v>0</v>
      </c>
      <c r="G8" s="75"/>
      <c r="H8" s="85">
        <f t="shared" ca="1" si="1"/>
        <v>0</v>
      </c>
      <c r="I8" s="88"/>
      <c r="J8" s="88"/>
    </row>
    <row r="9" spans="1:10" x14ac:dyDescent="0.25">
      <c r="A9" s="72"/>
      <c r="B9" s="73">
        <f t="shared" ca="1" si="2"/>
        <v>42773</v>
      </c>
      <c r="C9" s="74"/>
      <c r="D9" s="84">
        <f ca="1">IFERROR(IF($A9="",VLOOKUP($C9,PARAM!$A$11:$I$210,CHOOSE(IF(COUNTIF(fériés,$B9),7,WEEKDAY($B9,2)),2,2,4,2,2,6,8),FALSE),VLOOKUP($C9,PARAM!$A$11:$P$210,CHOOSE(IF(COUNTIF(fériés,$B9),7,WEEKDAY($B9,2)),11,11,11,11,11,13,15),FALSE)),0)</f>
        <v>0</v>
      </c>
      <c r="E9" s="84">
        <f ca="1">IFERROR(IF($A9="",VLOOKUP($C9,PARAM!$A$11:$I$210,CHOOSE(IF(COUNTIF(fériés,$B9),7,WEEKDAY($B9,2)),3,3,5,3,3,7,9),FALSE),VLOOKUP($C9,PARAM!$A$11:$P$210,CHOOSE(IF(COUNTIF(fériés,$B9),7,WEEKDAY($B9,2)),12,12,12,12,12,14,16),FALSE)),0)</f>
        <v>0</v>
      </c>
      <c r="F9" s="80">
        <f t="shared" ca="1" si="0"/>
        <v>0</v>
      </c>
      <c r="G9" s="75"/>
      <c r="H9" s="85">
        <f t="shared" ca="1" si="1"/>
        <v>0</v>
      </c>
      <c r="I9" s="88"/>
      <c r="J9" s="88"/>
    </row>
    <row r="10" spans="1:10" x14ac:dyDescent="0.25">
      <c r="A10" s="72"/>
      <c r="B10" s="73">
        <f t="shared" ca="1" si="2"/>
        <v>42774</v>
      </c>
      <c r="C10" s="74"/>
      <c r="D10" s="84">
        <f ca="1">IFERROR(IF($A10="",VLOOKUP($C10,PARAM!$A$11:$I$210,CHOOSE(IF(COUNTIF(fériés,$B10),7,WEEKDAY($B10,2)),2,2,4,2,2,6,8),FALSE),VLOOKUP($C10,PARAM!$A$11:$P$210,CHOOSE(IF(COUNTIF(fériés,$B10),7,WEEKDAY($B10,2)),11,11,11,11,11,13,15),FALSE)),0)</f>
        <v>0</v>
      </c>
      <c r="E10" s="84">
        <f ca="1">IFERROR(IF($A10="",VLOOKUP($C10,PARAM!$A$11:$I$210,CHOOSE(IF(COUNTIF(fériés,$B10),7,WEEKDAY($B10,2)),3,3,5,3,3,7,9),FALSE),VLOOKUP($C10,PARAM!$A$11:$P$210,CHOOSE(IF(COUNTIF(fériés,$B10),7,WEEKDAY($B10,2)),12,12,12,12,12,14,16),FALSE)),0)</f>
        <v>0</v>
      </c>
      <c r="F10" s="80">
        <f ca="1">SUM(E10-D10)</f>
        <v>0</v>
      </c>
      <c r="G10" s="75"/>
      <c r="H10" s="85">
        <f t="shared" ca="1" si="1"/>
        <v>0</v>
      </c>
      <c r="I10" s="88"/>
      <c r="J10" s="88"/>
    </row>
    <row r="11" spans="1:10" x14ac:dyDescent="0.25">
      <c r="A11" s="72"/>
      <c r="B11" s="73">
        <f t="shared" ca="1" si="2"/>
        <v>42775</v>
      </c>
      <c r="C11" s="74"/>
      <c r="D11" s="84">
        <f ca="1">IFERROR(IF($A11="",VLOOKUP($C11,PARAM!$A$11:$I$210,CHOOSE(IF(COUNTIF(fériés,$B11),7,WEEKDAY($B11,2)),2,2,4,2,2,6,8),FALSE),VLOOKUP($C11,PARAM!$A$11:$P$210,CHOOSE(IF(COUNTIF(fériés,$B11),7,WEEKDAY($B11,2)),11,11,11,11,11,13,15),FALSE)),0)</f>
        <v>0</v>
      </c>
      <c r="E11" s="84">
        <f ca="1">IFERROR(IF($A11="",VLOOKUP($C11,PARAM!$A$11:$I$210,CHOOSE(IF(COUNTIF(fériés,$B11),7,WEEKDAY($B11,2)),3,3,5,3,3,7,9),FALSE),VLOOKUP($C11,PARAM!$A$11:$P$210,CHOOSE(IF(COUNTIF(fériés,$B11),7,WEEKDAY($B11,2)),12,12,12,12,12,14,16),FALSE)),0)</f>
        <v>0</v>
      </c>
      <c r="F11" s="80">
        <f t="shared" ref="F11:F33" ca="1" si="3">SUM(E11-D11)</f>
        <v>0</v>
      </c>
      <c r="G11" s="75"/>
      <c r="H11" s="85">
        <f t="shared" ca="1" si="1"/>
        <v>0</v>
      </c>
      <c r="I11" s="88"/>
      <c r="J11" s="88"/>
    </row>
    <row r="12" spans="1:10" x14ac:dyDescent="0.25">
      <c r="A12" s="72"/>
      <c r="B12" s="73">
        <f t="shared" ca="1" si="2"/>
        <v>42776</v>
      </c>
      <c r="C12" s="74"/>
      <c r="D12" s="84">
        <f ca="1">IFERROR(IF($A12="",VLOOKUP($C12,PARAM!$A$11:$I$210,CHOOSE(IF(COUNTIF(fériés,$B12),7,WEEKDAY($B12,2)),2,2,4,2,2,6,8),FALSE),VLOOKUP($C12,PARAM!$A$11:$P$210,CHOOSE(IF(COUNTIF(fériés,$B12),7,WEEKDAY($B12,2)),11,11,11,11,11,13,15),FALSE)),0)</f>
        <v>0</v>
      </c>
      <c r="E12" s="84">
        <f ca="1">IFERROR(IF($A12="",VLOOKUP($C12,PARAM!$A$11:$I$210,CHOOSE(IF(COUNTIF(fériés,$B12),7,WEEKDAY($B12,2)),3,3,5,3,3,7,9),FALSE),VLOOKUP($C12,PARAM!$A$11:$P$210,CHOOSE(IF(COUNTIF(fériés,$B12),7,WEEKDAY($B12,2)),12,12,12,12,12,14,16),FALSE)),0)</f>
        <v>0</v>
      </c>
      <c r="F12" s="80">
        <f t="shared" ca="1" si="3"/>
        <v>0</v>
      </c>
      <c r="G12" s="75"/>
      <c r="H12" s="85">
        <f t="shared" ca="1" si="1"/>
        <v>0</v>
      </c>
      <c r="I12" s="88"/>
      <c r="J12" s="88"/>
    </row>
    <row r="13" spans="1:10" x14ac:dyDescent="0.25">
      <c r="A13" s="72"/>
      <c r="B13" s="73">
        <f t="shared" ca="1" si="2"/>
        <v>42777</v>
      </c>
      <c r="C13" s="74"/>
      <c r="D13" s="84">
        <f ca="1">IFERROR(IF($A13="",VLOOKUP($C13,PARAM!$A$11:$I$210,CHOOSE(IF(COUNTIF(fériés,$B13),7,WEEKDAY($B13,2)),2,2,4,2,2,6,8),FALSE),VLOOKUP($C13,PARAM!$A$11:$P$210,CHOOSE(IF(COUNTIF(fériés,$B13),7,WEEKDAY($B13,2)),11,11,11,11,11,13,15),FALSE)),0)</f>
        <v>0</v>
      </c>
      <c r="E13" s="84">
        <f ca="1">IFERROR(IF($A13="",VLOOKUP($C13,PARAM!$A$11:$I$210,CHOOSE(IF(COUNTIF(fériés,$B13),7,WEEKDAY($B13,2)),3,3,5,3,3,7,9),FALSE),VLOOKUP($C13,PARAM!$A$11:$P$210,CHOOSE(IF(COUNTIF(fériés,$B13),7,WEEKDAY($B13,2)),12,12,12,12,12,14,16),FALSE)),0)</f>
        <v>0</v>
      </c>
      <c r="F13" s="80">
        <f t="shared" ca="1" si="3"/>
        <v>0</v>
      </c>
      <c r="G13" s="75"/>
      <c r="H13" s="85">
        <f t="shared" ca="1" si="1"/>
        <v>0</v>
      </c>
      <c r="I13" s="88"/>
      <c r="J13" s="88"/>
    </row>
    <row r="14" spans="1:10" x14ac:dyDescent="0.25">
      <c r="A14" s="72"/>
      <c r="B14" s="73">
        <f t="shared" ca="1" si="2"/>
        <v>42778</v>
      </c>
      <c r="C14" s="74"/>
      <c r="D14" s="84">
        <f ca="1">IFERROR(IF($A14="",VLOOKUP($C14,PARAM!$A$11:$I$210,CHOOSE(IF(COUNTIF(fériés,$B14),7,WEEKDAY($B14,2)),2,2,4,2,2,6,8),FALSE),VLOOKUP($C14,PARAM!$A$11:$P$210,CHOOSE(IF(COUNTIF(fériés,$B14),7,WEEKDAY($B14,2)),11,11,11,11,11,13,15),FALSE)),0)</f>
        <v>0</v>
      </c>
      <c r="E14" s="84">
        <f ca="1">IFERROR(IF($A14="",VLOOKUP($C14,PARAM!$A$11:$I$210,CHOOSE(IF(COUNTIF(fériés,$B14),7,WEEKDAY($B14,2)),3,3,5,3,3,7,9),FALSE),VLOOKUP($C14,PARAM!$A$11:$P$210,CHOOSE(IF(COUNTIF(fériés,$B14),7,WEEKDAY($B14,2)),12,12,12,12,12,14,16),FALSE)),0)</f>
        <v>0</v>
      </c>
      <c r="F14" s="80">
        <f t="shared" ca="1" si="3"/>
        <v>0</v>
      </c>
      <c r="G14" s="75"/>
      <c r="H14" s="85">
        <f t="shared" ca="1" si="1"/>
        <v>0</v>
      </c>
      <c r="I14" s="88"/>
      <c r="J14" s="88"/>
    </row>
    <row r="15" spans="1:10" x14ac:dyDescent="0.25">
      <c r="A15" s="72"/>
      <c r="B15" s="73">
        <f t="shared" ca="1" si="2"/>
        <v>42779</v>
      </c>
      <c r="C15" s="74"/>
      <c r="D15" s="84">
        <f ca="1">IFERROR(IF($A15="",VLOOKUP($C15,PARAM!$A$11:$I$210,CHOOSE(IF(COUNTIF(fériés,$B15),7,WEEKDAY($B15,2)),2,2,4,2,2,6,8),FALSE),VLOOKUP($C15,PARAM!$A$11:$P$210,CHOOSE(IF(COUNTIF(fériés,$B15),7,WEEKDAY($B15,2)),11,11,11,11,11,13,15),FALSE)),0)</f>
        <v>0</v>
      </c>
      <c r="E15" s="84">
        <f ca="1">IFERROR(IF($A15="",VLOOKUP($C15,PARAM!$A$11:$I$210,CHOOSE(IF(COUNTIF(fériés,$B15),7,WEEKDAY($B15,2)),3,3,5,3,3,7,9),FALSE),VLOOKUP($C15,PARAM!$A$11:$P$210,CHOOSE(IF(COUNTIF(fériés,$B15),7,WEEKDAY($B15,2)),12,12,12,12,12,14,16),FALSE)),0)</f>
        <v>0</v>
      </c>
      <c r="F15" s="80">
        <f t="shared" ca="1" si="3"/>
        <v>0</v>
      </c>
      <c r="G15" s="75"/>
      <c r="H15" s="85">
        <f t="shared" ca="1" si="1"/>
        <v>0</v>
      </c>
      <c r="I15" s="88"/>
      <c r="J15" s="88"/>
    </row>
    <row r="16" spans="1:10" x14ac:dyDescent="0.25">
      <c r="A16" s="72"/>
      <c r="B16" s="73">
        <f t="shared" ca="1" si="2"/>
        <v>42780</v>
      </c>
      <c r="C16" s="74"/>
      <c r="D16" s="84">
        <f ca="1">IFERROR(IF($A16="",VLOOKUP($C16,PARAM!$A$11:$I$210,CHOOSE(IF(COUNTIF(fériés,$B16),7,WEEKDAY($B16,2)),2,2,4,2,2,6,8),FALSE),VLOOKUP($C16,PARAM!$A$11:$P$210,CHOOSE(IF(COUNTIF(fériés,$B16),7,WEEKDAY($B16,2)),11,11,11,11,11,13,15),FALSE)),0)</f>
        <v>0</v>
      </c>
      <c r="E16" s="84">
        <f ca="1">IFERROR(IF($A16="",VLOOKUP($C16,PARAM!$A$11:$I$210,CHOOSE(IF(COUNTIF(fériés,$B16),7,WEEKDAY($B16,2)),3,3,5,3,3,7,9),FALSE),VLOOKUP($C16,PARAM!$A$11:$P$210,CHOOSE(IF(COUNTIF(fériés,$B16),7,WEEKDAY($B16,2)),12,12,12,12,12,14,16),FALSE)),0)</f>
        <v>0</v>
      </c>
      <c r="F16" s="80">
        <f t="shared" ca="1" si="3"/>
        <v>0</v>
      </c>
      <c r="G16" s="75"/>
      <c r="H16" s="85">
        <f t="shared" ca="1" si="1"/>
        <v>0</v>
      </c>
      <c r="I16" s="88"/>
      <c r="J16" s="88"/>
    </row>
    <row r="17" spans="1:10" x14ac:dyDescent="0.25">
      <c r="A17" s="72"/>
      <c r="B17" s="73">
        <f t="shared" ca="1" si="2"/>
        <v>42781</v>
      </c>
      <c r="C17" s="74"/>
      <c r="D17" s="84">
        <f ca="1">IFERROR(IF($A17="",VLOOKUP($C17,PARAM!$A$11:$I$210,CHOOSE(IF(COUNTIF(fériés,$B17),7,WEEKDAY($B17,2)),2,2,4,2,2,6,8),FALSE),VLOOKUP($C17,PARAM!$A$11:$P$210,CHOOSE(IF(COUNTIF(fériés,$B17),7,WEEKDAY($B17,2)),11,11,11,11,11,13,15),FALSE)),0)</f>
        <v>0</v>
      </c>
      <c r="E17" s="84">
        <f ca="1">IFERROR(IF($A17="",VLOOKUP($C17,PARAM!$A$11:$I$210,CHOOSE(IF(COUNTIF(fériés,$B17),7,WEEKDAY($B17,2)),3,3,5,3,3,7,9),FALSE),VLOOKUP($C17,PARAM!$A$11:$P$210,CHOOSE(IF(COUNTIF(fériés,$B17),7,WEEKDAY($B17,2)),12,12,12,12,12,14,16),FALSE)),0)</f>
        <v>0</v>
      </c>
      <c r="F17" s="80">
        <f t="shared" ca="1" si="3"/>
        <v>0</v>
      </c>
      <c r="G17" s="75"/>
      <c r="H17" s="85">
        <f t="shared" ca="1" si="1"/>
        <v>0</v>
      </c>
      <c r="I17" s="88"/>
      <c r="J17" s="88"/>
    </row>
    <row r="18" spans="1:10" x14ac:dyDescent="0.25">
      <c r="A18" s="72"/>
      <c r="B18" s="73">
        <f t="shared" ca="1" si="2"/>
        <v>42782</v>
      </c>
      <c r="C18" s="74"/>
      <c r="D18" s="84">
        <f ca="1">IFERROR(IF($A18="",VLOOKUP($C18,PARAM!$A$11:$I$210,CHOOSE(IF(COUNTIF(fériés,$B18),7,WEEKDAY($B18,2)),2,2,4,2,2,6,8),FALSE),VLOOKUP($C18,PARAM!$A$11:$P$210,CHOOSE(IF(COUNTIF(fériés,$B18),7,WEEKDAY($B18,2)),11,11,11,11,11,13,15),FALSE)),0)</f>
        <v>0</v>
      </c>
      <c r="E18" s="84">
        <f ca="1">IFERROR(IF($A18="",VLOOKUP($C18,PARAM!$A$11:$I$210,CHOOSE(IF(COUNTIF(fériés,$B18),7,WEEKDAY($B18,2)),3,3,5,3,3,7,9),FALSE),VLOOKUP($C18,PARAM!$A$11:$P$210,CHOOSE(IF(COUNTIF(fériés,$B18),7,WEEKDAY($B18,2)),12,12,12,12,12,14,16),FALSE)),0)</f>
        <v>0</v>
      </c>
      <c r="F18" s="80">
        <f t="shared" ca="1" si="3"/>
        <v>0</v>
      </c>
      <c r="G18" s="75"/>
      <c r="H18" s="85">
        <f t="shared" ca="1" si="1"/>
        <v>0</v>
      </c>
      <c r="I18" s="88"/>
      <c r="J18" s="88"/>
    </row>
    <row r="19" spans="1:10" x14ac:dyDescent="0.25">
      <c r="A19" s="72"/>
      <c r="B19" s="73">
        <f t="shared" ca="1" si="2"/>
        <v>42783</v>
      </c>
      <c r="C19" s="74"/>
      <c r="D19" s="84">
        <f ca="1">IFERROR(IF($A19="",VLOOKUP($C19,PARAM!$A$11:$I$210,CHOOSE(IF(COUNTIF(fériés,$B19),7,WEEKDAY($B19,2)),2,2,4,2,2,6,8),FALSE),VLOOKUP($C19,PARAM!$A$11:$P$210,CHOOSE(IF(COUNTIF(fériés,$B19),7,WEEKDAY($B19,2)),11,11,11,11,11,13,15),FALSE)),0)</f>
        <v>0</v>
      </c>
      <c r="E19" s="84">
        <f ca="1">IFERROR(IF($A19="",VLOOKUP($C19,PARAM!$A$11:$I$210,CHOOSE(IF(COUNTIF(fériés,$B19),7,WEEKDAY($B19,2)),3,3,5,3,3,7,9),FALSE),VLOOKUP($C19,PARAM!$A$11:$P$210,CHOOSE(IF(COUNTIF(fériés,$B19),7,WEEKDAY($B19,2)),12,12,12,12,12,14,16),FALSE)),0)</f>
        <v>0</v>
      </c>
      <c r="F19" s="80">
        <f t="shared" ca="1" si="3"/>
        <v>0</v>
      </c>
      <c r="G19" s="75"/>
      <c r="H19" s="85">
        <f t="shared" ca="1" si="1"/>
        <v>0</v>
      </c>
      <c r="I19" s="88"/>
      <c r="J19" s="88"/>
    </row>
    <row r="20" spans="1:10" x14ac:dyDescent="0.25">
      <c r="A20" s="72"/>
      <c r="B20" s="73">
        <f t="shared" ca="1" si="2"/>
        <v>42784</v>
      </c>
      <c r="C20" s="74"/>
      <c r="D20" s="84">
        <f ca="1">IFERROR(IF($A20="",VLOOKUP($C20,PARAM!$A$11:$I$210,CHOOSE(IF(COUNTIF(fériés,$B20),7,WEEKDAY($B20,2)),2,2,4,2,2,6,8),FALSE),VLOOKUP($C20,PARAM!$A$11:$P$210,CHOOSE(IF(COUNTIF(fériés,$B20),7,WEEKDAY($B20,2)),11,11,11,11,11,13,15),FALSE)),0)</f>
        <v>0</v>
      </c>
      <c r="E20" s="84">
        <f ca="1">IFERROR(IF($A20="",VLOOKUP($C20,PARAM!$A$11:$I$210,CHOOSE(IF(COUNTIF(fériés,$B20),7,WEEKDAY($B20,2)),3,3,5,3,3,7,9),FALSE),VLOOKUP($C20,PARAM!$A$11:$P$210,CHOOSE(IF(COUNTIF(fériés,$B20),7,WEEKDAY($B20,2)),12,12,12,12,12,14,16),FALSE)),0)</f>
        <v>0</v>
      </c>
      <c r="F20" s="80">
        <f t="shared" ca="1" si="3"/>
        <v>0</v>
      </c>
      <c r="G20" s="75"/>
      <c r="H20" s="85">
        <f t="shared" ca="1" si="1"/>
        <v>0</v>
      </c>
      <c r="I20" s="88"/>
      <c r="J20" s="88"/>
    </row>
    <row r="21" spans="1:10" x14ac:dyDescent="0.25">
      <c r="A21" s="72"/>
      <c r="B21" s="73">
        <f t="shared" ca="1" si="2"/>
        <v>42785</v>
      </c>
      <c r="C21" s="74"/>
      <c r="D21" s="84">
        <f ca="1">IFERROR(IF($A21="",VLOOKUP($C21,PARAM!$A$11:$I$210,CHOOSE(IF(COUNTIF(fériés,$B21),7,WEEKDAY($B21,2)),2,2,4,2,2,6,8),FALSE),VLOOKUP($C21,PARAM!$A$11:$P$210,CHOOSE(IF(COUNTIF(fériés,$B21),7,WEEKDAY($B21,2)),11,11,11,11,11,13,15),FALSE)),0)</f>
        <v>0</v>
      </c>
      <c r="E21" s="84">
        <f ca="1">IFERROR(IF($A21="",VLOOKUP($C21,PARAM!$A$11:$I$210,CHOOSE(IF(COUNTIF(fériés,$B21),7,WEEKDAY($B21,2)),3,3,5,3,3,7,9),FALSE),VLOOKUP($C21,PARAM!$A$11:$P$210,CHOOSE(IF(COUNTIF(fériés,$B21),7,WEEKDAY($B21,2)),12,12,12,12,12,14,16),FALSE)),0)</f>
        <v>0</v>
      </c>
      <c r="F21" s="80">
        <f t="shared" ca="1" si="3"/>
        <v>0</v>
      </c>
      <c r="G21" s="75"/>
      <c r="H21" s="85">
        <f t="shared" ca="1" si="1"/>
        <v>0</v>
      </c>
      <c r="I21" s="88"/>
      <c r="J21" s="88"/>
    </row>
    <row r="22" spans="1:10" x14ac:dyDescent="0.25">
      <c r="A22" s="72"/>
      <c r="B22" s="73">
        <f t="shared" ca="1" si="2"/>
        <v>42786</v>
      </c>
      <c r="C22" s="74"/>
      <c r="D22" s="84">
        <f ca="1">IFERROR(IF($A22="",VLOOKUP($C22,PARAM!$A$11:$I$210,CHOOSE(IF(COUNTIF(fériés,$B22),7,WEEKDAY($B22,2)),2,2,4,2,2,6,8),FALSE),VLOOKUP($C22,PARAM!$A$11:$P$210,CHOOSE(IF(COUNTIF(fériés,$B22),7,WEEKDAY($B22,2)),11,11,11,11,11,13,15),FALSE)),0)</f>
        <v>0</v>
      </c>
      <c r="E22" s="84">
        <f ca="1">IFERROR(IF($A22="",VLOOKUP($C22,PARAM!$A$11:$I$210,CHOOSE(IF(COUNTIF(fériés,$B22),7,WEEKDAY($B22,2)),3,3,5,3,3,7,9),FALSE),VLOOKUP($C22,PARAM!$A$11:$P$210,CHOOSE(IF(COUNTIF(fériés,$B22),7,WEEKDAY($B22,2)),12,12,12,12,12,14,16),FALSE)),0)</f>
        <v>0</v>
      </c>
      <c r="F22" s="80">
        <f t="shared" ca="1" si="3"/>
        <v>0</v>
      </c>
      <c r="G22" s="75"/>
      <c r="H22" s="85">
        <f t="shared" ca="1" si="1"/>
        <v>0</v>
      </c>
      <c r="I22" s="88"/>
      <c r="J22" s="88"/>
    </row>
    <row r="23" spans="1:10" x14ac:dyDescent="0.25">
      <c r="A23" s="72"/>
      <c r="B23" s="73">
        <f t="shared" ca="1" si="2"/>
        <v>42787</v>
      </c>
      <c r="C23" s="74"/>
      <c r="D23" s="84">
        <f ca="1">IFERROR(IF($A23="",VLOOKUP($C23,PARAM!$A$11:$I$210,CHOOSE(IF(COUNTIF(fériés,$B23),7,WEEKDAY($B23,2)),2,2,4,2,2,6,8),FALSE),VLOOKUP($C23,PARAM!$A$11:$P$210,CHOOSE(IF(COUNTIF(fériés,$B23),7,WEEKDAY($B23,2)),11,11,11,11,11,13,15),FALSE)),0)</f>
        <v>0</v>
      </c>
      <c r="E23" s="84">
        <f ca="1">IFERROR(IF($A23="",VLOOKUP($C23,PARAM!$A$11:$I$210,CHOOSE(IF(COUNTIF(fériés,$B23),7,WEEKDAY($B23,2)),3,3,5,3,3,7,9),FALSE),VLOOKUP($C23,PARAM!$A$11:$P$210,CHOOSE(IF(COUNTIF(fériés,$B23),7,WEEKDAY($B23,2)),12,12,12,12,12,14,16),FALSE)),0)</f>
        <v>0</v>
      </c>
      <c r="F23" s="80">
        <f t="shared" ca="1" si="3"/>
        <v>0</v>
      </c>
      <c r="G23" s="75"/>
      <c r="H23" s="85">
        <f t="shared" ca="1" si="1"/>
        <v>0</v>
      </c>
      <c r="I23" s="88"/>
      <c r="J23" s="88"/>
    </row>
    <row r="24" spans="1:10" x14ac:dyDescent="0.25">
      <c r="A24" s="72"/>
      <c r="B24" s="73">
        <f t="shared" ca="1" si="2"/>
        <v>42788</v>
      </c>
      <c r="C24" s="74"/>
      <c r="D24" s="84">
        <f ca="1">IFERROR(IF($A24="",VLOOKUP($C24,PARAM!$A$11:$I$210,CHOOSE(IF(COUNTIF(fériés,$B24),7,WEEKDAY($B24,2)),2,2,4,2,2,6,8),FALSE),VLOOKUP($C24,PARAM!$A$11:$P$210,CHOOSE(IF(COUNTIF(fériés,$B24),7,WEEKDAY($B24,2)),11,11,11,11,11,13,15),FALSE)),0)</f>
        <v>0</v>
      </c>
      <c r="E24" s="84">
        <f ca="1">IFERROR(IF($A24="",VLOOKUP($C24,PARAM!$A$11:$I$210,CHOOSE(IF(COUNTIF(fériés,$B24),7,WEEKDAY($B24,2)),3,3,5,3,3,7,9),FALSE),VLOOKUP($C24,PARAM!$A$11:$P$210,CHOOSE(IF(COUNTIF(fériés,$B24),7,WEEKDAY($B24,2)),12,12,12,12,12,14,16),FALSE)),0)</f>
        <v>0</v>
      </c>
      <c r="F24" s="80">
        <f t="shared" ca="1" si="3"/>
        <v>0</v>
      </c>
      <c r="G24" s="75"/>
      <c r="H24" s="85">
        <f t="shared" ca="1" si="1"/>
        <v>0</v>
      </c>
      <c r="I24" s="88"/>
      <c r="J24" s="88"/>
    </row>
    <row r="25" spans="1:10" x14ac:dyDescent="0.25">
      <c r="A25" s="72"/>
      <c r="B25" s="73">
        <f t="shared" ca="1" si="2"/>
        <v>42789</v>
      </c>
      <c r="C25" s="74"/>
      <c r="D25" s="84">
        <f ca="1">IFERROR(IF($A25="",VLOOKUP($C25,PARAM!$A$11:$I$210,CHOOSE(IF(COUNTIF(fériés,$B25),7,WEEKDAY($B25,2)),2,2,4,2,2,6,8),FALSE),VLOOKUP($C25,PARAM!$A$11:$P$210,CHOOSE(IF(COUNTIF(fériés,$B25),7,WEEKDAY($B25,2)),11,11,11,11,11,13,15),FALSE)),0)</f>
        <v>0</v>
      </c>
      <c r="E25" s="84">
        <f ca="1">IFERROR(IF($A25="",VLOOKUP($C25,PARAM!$A$11:$I$210,CHOOSE(IF(COUNTIF(fériés,$B25),7,WEEKDAY($B25,2)),3,3,5,3,3,7,9),FALSE),VLOOKUP($C25,PARAM!$A$11:$P$210,CHOOSE(IF(COUNTIF(fériés,$B25),7,WEEKDAY($B25,2)),12,12,12,12,12,14,16),FALSE)),0)</f>
        <v>0</v>
      </c>
      <c r="F25" s="80">
        <f t="shared" ca="1" si="3"/>
        <v>0</v>
      </c>
      <c r="G25" s="75"/>
      <c r="H25" s="85">
        <f t="shared" ca="1" si="1"/>
        <v>0</v>
      </c>
      <c r="I25" s="88"/>
      <c r="J25" s="88"/>
    </row>
    <row r="26" spans="1:10" x14ac:dyDescent="0.25">
      <c r="A26" s="72"/>
      <c r="B26" s="73">
        <f t="shared" ca="1" si="2"/>
        <v>42790</v>
      </c>
      <c r="C26" s="74"/>
      <c r="D26" s="84">
        <f ca="1">IFERROR(IF($A26="",VLOOKUP($C26,PARAM!$A$11:$I$210,CHOOSE(IF(COUNTIF(fériés,$B26),7,WEEKDAY($B26,2)),2,2,4,2,2,6,8),FALSE),VLOOKUP($C26,PARAM!$A$11:$P$210,CHOOSE(IF(COUNTIF(fériés,$B26),7,WEEKDAY($B26,2)),11,11,11,11,11,13,15),FALSE)),0)</f>
        <v>0</v>
      </c>
      <c r="E26" s="84">
        <f ca="1">IFERROR(IF($A26="",VLOOKUP($C26,PARAM!$A$11:$I$210,CHOOSE(IF(COUNTIF(fériés,$B26),7,WEEKDAY($B26,2)),3,3,5,3,3,7,9),FALSE),VLOOKUP($C26,PARAM!$A$11:$P$210,CHOOSE(IF(COUNTIF(fériés,$B26),7,WEEKDAY($B26,2)),12,12,12,12,12,14,16),FALSE)),0)</f>
        <v>0</v>
      </c>
      <c r="F26" s="80">
        <f t="shared" ca="1" si="3"/>
        <v>0</v>
      </c>
      <c r="G26" s="75"/>
      <c r="H26" s="85">
        <f t="shared" ca="1" si="1"/>
        <v>0</v>
      </c>
      <c r="I26" s="88"/>
      <c r="J26" s="88"/>
    </row>
    <row r="27" spans="1:10" x14ac:dyDescent="0.25">
      <c r="A27" s="72"/>
      <c r="B27" s="73">
        <f t="shared" ca="1" si="2"/>
        <v>42791</v>
      </c>
      <c r="C27" s="74"/>
      <c r="D27" s="84">
        <f ca="1">IFERROR(IF($A27="",VLOOKUP($C27,PARAM!$A$11:$I$210,CHOOSE(IF(COUNTIF(fériés,$B27),7,WEEKDAY($B27,2)),2,2,4,2,2,6,8),FALSE),VLOOKUP($C27,PARAM!$A$11:$P$210,CHOOSE(IF(COUNTIF(fériés,$B27),7,WEEKDAY($B27,2)),11,11,11,11,11,13,15),FALSE)),0)</f>
        <v>0</v>
      </c>
      <c r="E27" s="84">
        <f ca="1">IFERROR(IF($A27="",VLOOKUP($C27,PARAM!$A$11:$I$210,CHOOSE(IF(COUNTIF(fériés,$B27),7,WEEKDAY($B27,2)),3,3,5,3,3,7,9),FALSE),VLOOKUP($C27,PARAM!$A$11:$P$210,CHOOSE(IF(COUNTIF(fériés,$B27),7,WEEKDAY($B27,2)),12,12,12,12,12,14,16),FALSE)),0)</f>
        <v>0</v>
      </c>
      <c r="F27" s="80">
        <f t="shared" ca="1" si="3"/>
        <v>0</v>
      </c>
      <c r="G27" s="75"/>
      <c r="H27" s="85">
        <f t="shared" ca="1" si="1"/>
        <v>0</v>
      </c>
      <c r="I27" s="88"/>
      <c r="J27" s="88"/>
    </row>
    <row r="28" spans="1:10" x14ac:dyDescent="0.25">
      <c r="A28" s="72"/>
      <c r="B28" s="73">
        <f t="shared" ca="1" si="2"/>
        <v>42792</v>
      </c>
      <c r="C28" s="74"/>
      <c r="D28" s="84">
        <f ca="1">IFERROR(IF($A28="",VLOOKUP($C28,PARAM!$A$11:$I$210,CHOOSE(IF(COUNTIF(fériés,$B28),7,WEEKDAY($B28,2)),2,2,4,2,2,6,8),FALSE),VLOOKUP($C28,PARAM!$A$11:$P$210,CHOOSE(IF(COUNTIF(fériés,$B28),7,WEEKDAY($B28,2)),11,11,11,11,11,13,15),FALSE)),0)</f>
        <v>0</v>
      </c>
      <c r="E28" s="84">
        <f ca="1">IFERROR(IF($A28="",VLOOKUP($C28,PARAM!$A$11:$I$210,CHOOSE(IF(COUNTIF(fériés,$B28),7,WEEKDAY($B28,2)),3,3,5,3,3,7,9),FALSE),VLOOKUP($C28,PARAM!$A$11:$P$210,CHOOSE(IF(COUNTIF(fériés,$B28),7,WEEKDAY($B28,2)),12,12,12,12,12,14,16),FALSE)),0)</f>
        <v>0</v>
      </c>
      <c r="F28" s="80">
        <f t="shared" ca="1" si="3"/>
        <v>0</v>
      </c>
      <c r="G28" s="75"/>
      <c r="H28" s="85">
        <f t="shared" ca="1" si="1"/>
        <v>0</v>
      </c>
      <c r="I28" s="88"/>
      <c r="J28" s="88"/>
    </row>
    <row r="29" spans="1:10" x14ac:dyDescent="0.25">
      <c r="A29" s="72"/>
      <c r="B29" s="73">
        <f t="shared" ca="1" si="2"/>
        <v>42793</v>
      </c>
      <c r="C29" s="74"/>
      <c r="D29" s="84">
        <f ca="1">IFERROR(IF($A29="",VLOOKUP($C29,PARAM!$A$11:$I$210,CHOOSE(IF(COUNTIF(fériés,$B29),7,WEEKDAY($B29,2)),2,2,4,2,2,6,8),FALSE),VLOOKUP($C29,PARAM!$A$11:$P$210,CHOOSE(IF(COUNTIF(fériés,$B29),7,WEEKDAY($B29,2)),11,11,11,11,11,13,15),FALSE)),0)</f>
        <v>0</v>
      </c>
      <c r="E29" s="84">
        <f ca="1">IFERROR(IF($A29="",VLOOKUP($C29,PARAM!$A$11:$I$210,CHOOSE(IF(COUNTIF(fériés,$B29),7,WEEKDAY($B29,2)),3,3,5,3,3,7,9),FALSE),VLOOKUP($C29,PARAM!$A$11:$P$210,CHOOSE(IF(COUNTIF(fériés,$B29),7,WEEKDAY($B29,2)),12,12,12,12,12,14,16),FALSE)),0)</f>
        <v>0</v>
      </c>
      <c r="F29" s="80">
        <f t="shared" ca="1" si="3"/>
        <v>0</v>
      </c>
      <c r="G29" s="75"/>
      <c r="H29" s="85">
        <f t="shared" ca="1" si="1"/>
        <v>0</v>
      </c>
      <c r="I29" s="88"/>
      <c r="J29" s="88"/>
    </row>
    <row r="30" spans="1:10" x14ac:dyDescent="0.25">
      <c r="A30" s="72"/>
      <c r="B30" s="73">
        <f t="shared" ca="1" si="2"/>
        <v>42794</v>
      </c>
      <c r="C30" s="74"/>
      <c r="D30" s="84">
        <f ca="1">IFERROR(IF($A30="",VLOOKUP($C30,PARAM!$A$11:$I$210,CHOOSE(IF(COUNTIF(fériés,$B30),7,WEEKDAY($B30,2)),2,2,4,2,2,6,8),FALSE),VLOOKUP($C30,PARAM!$A$11:$P$210,CHOOSE(IF(COUNTIF(fériés,$B30),7,WEEKDAY($B30,2)),11,11,11,11,11,13,15),FALSE)),0)</f>
        <v>0</v>
      </c>
      <c r="E30" s="84">
        <f ca="1">IFERROR(IF($A30="",VLOOKUP($C30,PARAM!$A$11:$I$210,CHOOSE(IF(COUNTIF(fériés,$B30),7,WEEKDAY($B30,2)),3,3,5,3,3,7,9),FALSE),VLOOKUP($C30,PARAM!$A$11:$P$210,CHOOSE(IF(COUNTIF(fériés,$B30),7,WEEKDAY($B30,2)),12,12,12,12,12,14,16),FALSE)),0)</f>
        <v>0</v>
      </c>
      <c r="F30" s="80">
        <f t="shared" ca="1" si="3"/>
        <v>0</v>
      </c>
      <c r="G30" s="75"/>
      <c r="H30" s="85">
        <f t="shared" ca="1" si="1"/>
        <v>0</v>
      </c>
      <c r="I30" s="88"/>
      <c r="J30" s="88"/>
    </row>
    <row r="31" spans="1:10" x14ac:dyDescent="0.25">
      <c r="A31" s="72"/>
      <c r="B31" s="73" t="str">
        <f ca="1">IFERROR(IF(MONTH(B30+1)&lt;&gt;MONTH($B$3),"",B30+1),"")</f>
        <v/>
      </c>
      <c r="C31" s="74"/>
      <c r="D31" s="84">
        <f ca="1">IFERROR(IF($A31="",VLOOKUP($C31,PARAM!$A$11:$I$210,CHOOSE(IF(COUNTIF(fériés,$B31),7,WEEKDAY($B31,2)),2,2,4,2,2,6,8),FALSE),VLOOKUP($C31,PARAM!$A$11:$P$210,CHOOSE(IF(COUNTIF(fériés,$B31),7,WEEKDAY($B31,2)),11,11,11,11,11,13,15),FALSE)),0)</f>
        <v>0</v>
      </c>
      <c r="E31" s="84">
        <f ca="1">IFERROR(IF($A31="",VLOOKUP($C31,PARAM!$A$11:$I$210,CHOOSE(IF(COUNTIF(fériés,$B31),7,WEEKDAY($B31,2)),3,3,5,3,3,7,9),FALSE),VLOOKUP($C31,PARAM!$A$11:$P$210,CHOOSE(IF(COUNTIF(fériés,$B31),7,WEEKDAY($B31,2)),12,12,12,12,12,14,16),FALSE)),0)</f>
        <v>0</v>
      </c>
      <c r="F31" s="80">
        <f t="shared" ca="1" si="3"/>
        <v>0</v>
      </c>
      <c r="G31" s="75"/>
      <c r="H31" s="85">
        <f t="shared" ca="1" si="1"/>
        <v>0</v>
      </c>
      <c r="I31" s="88"/>
      <c r="J31" s="88"/>
    </row>
    <row r="32" spans="1:10" x14ac:dyDescent="0.25">
      <c r="A32" s="72"/>
      <c r="B32" s="73" t="str">
        <f t="shared" ref="B32:B33" ca="1" si="4">IFERROR(IF(MONTH(B31+1)&lt;&gt;MONTH($B$3),"",B31+1),"")</f>
        <v/>
      </c>
      <c r="C32" s="74"/>
      <c r="D32" s="84">
        <f ca="1">IFERROR(IF($A32="",VLOOKUP($C32,PARAM!$A$11:$I$210,CHOOSE(IF(COUNTIF(fériés,$B32),7,WEEKDAY($B32,2)),2,2,4,2,2,6,8),FALSE),VLOOKUP($C32,PARAM!$A$11:$P$210,CHOOSE(IF(COUNTIF(fériés,$B32),7,WEEKDAY($B32,2)),11,11,11,11,11,13,15),FALSE)),0)</f>
        <v>0</v>
      </c>
      <c r="E32" s="84">
        <f ca="1">IFERROR(IF($A32="",VLOOKUP($C32,PARAM!$A$11:$I$210,CHOOSE(IF(COUNTIF(fériés,$B32),7,WEEKDAY($B32,2)),3,3,5,3,3,7,9),FALSE),VLOOKUP($C32,PARAM!$A$11:$P$210,CHOOSE(IF(COUNTIF(fériés,$B32),7,WEEKDAY($B32,2)),12,12,12,12,12,14,16),FALSE)),0)</f>
        <v>0</v>
      </c>
      <c r="F32" s="80">
        <f t="shared" ca="1" si="3"/>
        <v>0</v>
      </c>
      <c r="G32" s="75"/>
      <c r="H32" s="85">
        <f t="shared" ca="1" si="1"/>
        <v>0</v>
      </c>
      <c r="I32" s="88"/>
      <c r="J32" s="88"/>
    </row>
    <row r="33" spans="1:10" ht="15.75" thickBot="1" x14ac:dyDescent="0.3">
      <c r="A33" s="76"/>
      <c r="B33" s="73" t="str">
        <f t="shared" ca="1" si="4"/>
        <v/>
      </c>
      <c r="C33" s="77"/>
      <c r="D33" s="84">
        <f ca="1">IFERROR(IF($A33="",VLOOKUP($C33,PARAM!$A$11:$I$210,CHOOSE(IF(COUNTIF(fériés,$B33),7,WEEKDAY($B33,2)),2,2,4,2,2,6,8),FALSE),VLOOKUP($C33,PARAM!$A$11:$P$210,CHOOSE(IF(COUNTIF(fériés,$B33),7,WEEKDAY($B33,2)),11,11,11,11,11,13,15),FALSE)),0)</f>
        <v>0</v>
      </c>
      <c r="E33" s="84">
        <f ca="1">IFERROR(IF($A33="",VLOOKUP($C33,PARAM!$A$11:$I$210,CHOOSE(IF(COUNTIF(fériés,$B33),7,WEEKDAY($B33,2)),3,3,5,3,3,7,9),FALSE),VLOOKUP($C33,PARAM!$A$11:$P$210,CHOOSE(IF(COUNTIF(fériés,$B33),7,WEEKDAY($B33,2)),12,12,12,12,12,14,16),FALSE)),0)</f>
        <v>0</v>
      </c>
      <c r="F33" s="81">
        <f t="shared" ca="1" si="3"/>
        <v>0</v>
      </c>
      <c r="G33" s="78"/>
      <c r="H33" s="85">
        <f t="shared" ca="1" si="1"/>
        <v>0</v>
      </c>
      <c r="I33" s="88"/>
      <c r="J33" s="88"/>
    </row>
    <row r="34" spans="1:10" ht="15.75" thickBot="1" x14ac:dyDescent="0.3">
      <c r="A34" s="54"/>
      <c r="B34" s="17" t="s">
        <v>1</v>
      </c>
      <c r="C34" s="18"/>
      <c r="D34" s="19"/>
      <c r="E34" s="19"/>
      <c r="F34" s="82">
        <f ca="1">SUM(F3:F33)</f>
        <v>0</v>
      </c>
      <c r="G34" s="20"/>
      <c r="H34" s="86">
        <f ca="1">SUM(H3:H33)</f>
        <v>0</v>
      </c>
      <c r="J34" s="2"/>
    </row>
  </sheetData>
  <mergeCells count="1">
    <mergeCell ref="B1:C1"/>
  </mergeCells>
  <conditionalFormatting sqref="A3:G33">
    <cfRule type="expression" dxfId="65" priority="2">
      <formula>WEEKDAY($B3,2)=7</formula>
    </cfRule>
    <cfRule type="expression" dxfId="64" priority="3">
      <formula>WEEKDAY($B3,2)=6</formula>
    </cfRule>
  </conditionalFormatting>
  <conditionalFormatting sqref="A31:G33">
    <cfRule type="expression" dxfId="63" priority="4">
      <formula>$B31=""</formula>
    </cfRule>
  </conditionalFormatting>
  <dataValidations count="7">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2">
      <formula1>"23-33,25-35,26-36,30-136,82,37-40,37-40-167,132-133,134,167,82-30-136,bis,congé,Réserve"</formula1>
    </dataValidation>
    <dataValidation type="list" allowBlank="1" showInputMessage="1" showErrorMessage="1" sqref="J2">
      <formula1>"30-136,37-40,82,134,167"</formula1>
    </dataValidation>
    <dataValidation type="list" allowBlank="1" showInputMessage="1" showErrorMessage="1" sqref="J33">
      <formula1>"30-136,37-40-167,82,134,167,37-40"</formula1>
    </dataValidation>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id="{8CFA9FED-7D97-4B18-9F21-E05B2A3C9D93}">
            <xm:f>AND(COUNTIF(PARAM!$AB$1:$AB$10,$B3)&gt;0,$B3&lt;&gt;"")</xm:f>
            <x14:dxf>
              <fill>
                <patternFill>
                  <bgColor rgb="FFFFC000"/>
                </patternFill>
              </fill>
            </x14:dxf>
          </x14:cfRule>
          <xm:sqref>A3:G33</xm:sqref>
        </x14:conditionalFormatting>
      </x14:conditionalFormatting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J34"/>
  <sheetViews>
    <sheetView workbookViewId="0">
      <selection activeCell="J34" sqref="J34"/>
    </sheetView>
  </sheetViews>
  <sheetFormatPr baseColWidth="10" defaultRowHeight="15" x14ac:dyDescent="0.25"/>
  <cols>
    <col min="1" max="1" width="5.28515625" bestFit="1" customWidth="1"/>
    <col min="2" max="2" width="26.42578125" customWidth="1"/>
    <col min="3" max="6" width="14.7109375" customWidth="1"/>
    <col min="7" max="7" width="18.7109375" customWidth="1"/>
    <col min="8" max="8" width="11.42578125" style="89"/>
    <col min="9" max="9" width="11.42578125" style="6"/>
    <col min="10" max="10" width="11.85546875" bestFit="1" customWidth="1"/>
  </cols>
  <sheetData>
    <row r="1" spans="1:10" ht="15.75" thickBot="1" x14ac:dyDescent="0.3">
      <c r="B1" s="113" t="s">
        <v>25</v>
      </c>
      <c r="C1" s="114"/>
      <c r="D1" s="22">
        <f ca="1">DATE(PARAM!$B$3,RIGHT(CELL("nomfichier",D1),2),1)</f>
        <v>42795</v>
      </c>
      <c r="E1" s="10"/>
      <c r="F1" s="1"/>
    </row>
    <row r="2" spans="1:10" ht="15.75" thickBot="1" x14ac:dyDescent="0.3">
      <c r="A2" s="8" t="s">
        <v>48</v>
      </c>
      <c r="B2" s="12" t="s">
        <v>0</v>
      </c>
      <c r="C2" s="13" t="s">
        <v>8</v>
      </c>
      <c r="D2" s="14" t="s">
        <v>20</v>
      </c>
      <c r="E2" s="14" t="s">
        <v>19</v>
      </c>
      <c r="F2" s="15" t="s">
        <v>21</v>
      </c>
      <c r="G2" s="16" t="s">
        <v>22</v>
      </c>
      <c r="H2" s="90"/>
      <c r="I2" s="7" t="s">
        <v>65</v>
      </c>
      <c r="J2" s="88" t="s">
        <v>66</v>
      </c>
    </row>
    <row r="3" spans="1:10" x14ac:dyDescent="0.25">
      <c r="A3" s="71"/>
      <c r="B3" s="68">
        <f ca="1">DATE(PARAM!$B$3,RIGHT(CELL("nomfichier",A1),2),1)</f>
        <v>42795</v>
      </c>
      <c r="C3" s="69"/>
      <c r="D3" s="83">
        <f ca="1">IFERROR(IF($A3="",VLOOKUP($C3,PARAM!$A$11:$I$210,CHOOSE(IF(COUNTIF(fériés,$B3),7,WEEKDAY($B3,2)),2,2,4,2,2,6,8),FALSE),VLOOKUP($C3,PARAM!$A$11:$P$210,CHOOSE(IF(COUNTIF(fériés,$B3),7,WEEKDAY($B3,2)),11,11,11,11,11,13,15),FALSE)),0)</f>
        <v>0</v>
      </c>
      <c r="E3" s="83">
        <f ca="1">IFERROR(IF($A3="",VLOOKUP($C3,PARAM!$A$11:$I$210,CHOOSE(IF(COUNTIF(fériés,$B3),7,WEEKDAY($B3,2)),3,3,5,3,3,7,9),FALSE),VLOOKUP($C3,PARAM!$A$11:$P$210,CHOOSE(IF(COUNTIF(fériés,$B3),7,WEEKDAY($B3,2)),12,12,12,12,12,14,16),FALSE)),0)</f>
        <v>0</v>
      </c>
      <c r="F3" s="79">
        <f t="shared" ref="F3:F9" ca="1" si="0">SUM(E3-D3)</f>
        <v>0</v>
      </c>
      <c r="G3" s="70"/>
      <c r="H3" s="89">
        <f ca="1">(HOUR(F3)*60+MINUTE(F3))/60</f>
        <v>0</v>
      </c>
      <c r="I3" s="88"/>
      <c r="J3" s="88"/>
    </row>
    <row r="4" spans="1:10" x14ac:dyDescent="0.25">
      <c r="A4" s="72"/>
      <c r="B4" s="73">
        <f ca="1">B3+1</f>
        <v>42796</v>
      </c>
      <c r="C4" s="74"/>
      <c r="D4" s="84">
        <f ca="1">IFERROR(IF($A4="",VLOOKUP($C4,PARAM!$A$11:$I$210,CHOOSE(IF(COUNTIF(fériés,$B4),7,WEEKDAY($B4,2)),2,2,4,2,2,6,8),FALSE),VLOOKUP($C4,PARAM!$A$11:$P$210,CHOOSE(IF(COUNTIF(fériés,$B4),7,WEEKDAY($B4,2)),11,11,11,11,11,13,15),FALSE)),0)</f>
        <v>0</v>
      </c>
      <c r="E4" s="84">
        <f ca="1">IFERROR(IF($A4="",VLOOKUP($C4,PARAM!$A$11:$I$210,CHOOSE(IF(COUNTIF(fériés,$B4),7,WEEKDAY($B4,2)),3,3,5,3,3,7,9),FALSE),VLOOKUP($C4,PARAM!$A$11:$P$210,CHOOSE(IF(COUNTIF(fériés,$B4),7,WEEKDAY($B4,2)),12,12,12,12,12,14,16),FALSE)),0)</f>
        <v>0</v>
      </c>
      <c r="F4" s="80">
        <f t="shared" ca="1" si="0"/>
        <v>0</v>
      </c>
      <c r="G4" s="75"/>
      <c r="H4" s="89">
        <f t="shared" ref="H4:H33" ca="1" si="1">(HOUR(F4)*60+MINUTE(F4))/60</f>
        <v>0</v>
      </c>
      <c r="I4" s="88"/>
      <c r="J4" s="88"/>
    </row>
    <row r="5" spans="1:10" x14ac:dyDescent="0.25">
      <c r="A5" s="72"/>
      <c r="B5" s="73">
        <f t="shared" ref="B5:B30" ca="1" si="2">B4+1</f>
        <v>42797</v>
      </c>
      <c r="C5" s="74"/>
      <c r="D5" s="84">
        <f ca="1">IFERROR(IF($A5="",VLOOKUP($C5,PARAM!$A$11:$I$210,CHOOSE(IF(COUNTIF(fériés,$B5),7,WEEKDAY($B5,2)),2,2,4,2,2,6,8),FALSE),VLOOKUP($C5,PARAM!$A$11:$P$210,CHOOSE(IF(COUNTIF(fériés,$B5),7,WEEKDAY($B5,2)),11,11,11,11,11,13,15),FALSE)),0)</f>
        <v>0</v>
      </c>
      <c r="E5" s="84">
        <f ca="1">IFERROR(IF($A5="",VLOOKUP($C5,PARAM!$A$11:$I$210,CHOOSE(IF(COUNTIF(fériés,$B5),7,WEEKDAY($B5,2)),3,3,5,3,3,7,9),FALSE),VLOOKUP($C5,PARAM!$A$11:$P$210,CHOOSE(IF(COUNTIF(fériés,$B5),7,WEEKDAY($B5,2)),12,12,12,12,12,14,16),FALSE)),0)</f>
        <v>0</v>
      </c>
      <c r="F5" s="80">
        <f t="shared" ca="1" si="0"/>
        <v>0</v>
      </c>
      <c r="G5" s="75"/>
      <c r="H5" s="89">
        <f t="shared" ca="1" si="1"/>
        <v>0</v>
      </c>
      <c r="I5" s="88"/>
      <c r="J5" s="88"/>
    </row>
    <row r="6" spans="1:10" x14ac:dyDescent="0.25">
      <c r="A6" s="72"/>
      <c r="B6" s="73">
        <f t="shared" ca="1" si="2"/>
        <v>42798</v>
      </c>
      <c r="C6" s="74"/>
      <c r="D6" s="84">
        <f ca="1">IFERROR(IF($A6="",VLOOKUP($C6,PARAM!$A$11:$I$210,CHOOSE(IF(COUNTIF(fériés,$B6),7,WEEKDAY($B6,2)),2,2,4,2,2,6,8),FALSE),VLOOKUP($C6,PARAM!$A$11:$P$210,CHOOSE(IF(COUNTIF(fériés,$B6),7,WEEKDAY($B6,2)),11,11,11,11,11,13,15),FALSE)),0)</f>
        <v>0</v>
      </c>
      <c r="E6" s="84">
        <f ca="1">IFERROR(IF($A6="",VLOOKUP($C6,PARAM!$A$11:$I$210,CHOOSE(IF(COUNTIF(fériés,$B6),7,WEEKDAY($B6,2)),3,3,5,3,3,7,9),FALSE),VLOOKUP($C6,PARAM!$A$11:$P$210,CHOOSE(IF(COUNTIF(fériés,$B6),7,WEEKDAY($B6,2)),12,12,12,12,12,14,16),FALSE)),0)</f>
        <v>0</v>
      </c>
      <c r="F6" s="80">
        <f t="shared" ca="1" si="0"/>
        <v>0</v>
      </c>
      <c r="G6" s="75"/>
      <c r="H6" s="89">
        <f t="shared" ca="1" si="1"/>
        <v>0</v>
      </c>
      <c r="I6" s="88"/>
      <c r="J6" s="88"/>
    </row>
    <row r="7" spans="1:10" x14ac:dyDescent="0.25">
      <c r="A7" s="72"/>
      <c r="B7" s="73">
        <f t="shared" ca="1" si="2"/>
        <v>42799</v>
      </c>
      <c r="C7" s="74"/>
      <c r="D7" s="84">
        <f ca="1">IFERROR(IF($A7="",VLOOKUP($C7,PARAM!$A$11:$I$210,CHOOSE(IF(COUNTIF(fériés,$B7),7,WEEKDAY($B7,2)),2,2,4,2,2,6,8),FALSE),VLOOKUP($C7,PARAM!$A$11:$P$210,CHOOSE(IF(COUNTIF(fériés,$B7),7,WEEKDAY($B7,2)),11,11,11,11,11,13,15),FALSE)),0)</f>
        <v>0</v>
      </c>
      <c r="E7" s="84">
        <f ca="1">IFERROR(IF($A7="",VLOOKUP($C7,PARAM!$A$11:$I$210,CHOOSE(IF(COUNTIF(fériés,$B7),7,WEEKDAY($B7,2)),3,3,5,3,3,7,9),FALSE),VLOOKUP($C7,PARAM!$A$11:$P$210,CHOOSE(IF(COUNTIF(fériés,$B7),7,WEEKDAY($B7,2)),12,12,12,12,12,14,16),FALSE)),0)</f>
        <v>0</v>
      </c>
      <c r="F7" s="80">
        <f t="shared" ca="1" si="0"/>
        <v>0</v>
      </c>
      <c r="G7" s="75"/>
      <c r="H7" s="89">
        <f t="shared" ca="1" si="1"/>
        <v>0</v>
      </c>
      <c r="I7" s="88"/>
      <c r="J7" s="88"/>
    </row>
    <row r="8" spans="1:10" x14ac:dyDescent="0.25">
      <c r="A8" s="72"/>
      <c r="B8" s="73">
        <f t="shared" ca="1" si="2"/>
        <v>42800</v>
      </c>
      <c r="C8" s="74"/>
      <c r="D8" s="84">
        <f ca="1">IFERROR(IF($A8="",VLOOKUP($C8,PARAM!$A$11:$I$210,CHOOSE(IF(COUNTIF(fériés,$B8),7,WEEKDAY($B8,2)),2,2,4,2,2,6,8),FALSE),VLOOKUP($C8,PARAM!$A$11:$P$210,CHOOSE(IF(COUNTIF(fériés,$B8),7,WEEKDAY($B8,2)),11,11,11,11,11,13,15),FALSE)),0)</f>
        <v>0</v>
      </c>
      <c r="E8" s="84">
        <f ca="1">IFERROR(IF($A8="",VLOOKUP($C8,PARAM!$A$11:$I$210,CHOOSE(IF(COUNTIF(fériés,$B8),7,WEEKDAY($B8,2)),3,3,5,3,3,7,9),FALSE),VLOOKUP($C8,PARAM!$A$11:$P$210,CHOOSE(IF(COUNTIF(fériés,$B8),7,WEEKDAY($B8,2)),12,12,12,12,12,14,16),FALSE)),0)</f>
        <v>0</v>
      </c>
      <c r="F8" s="80">
        <f t="shared" ca="1" si="0"/>
        <v>0</v>
      </c>
      <c r="G8" s="75"/>
      <c r="H8" s="89">
        <f t="shared" ca="1" si="1"/>
        <v>0</v>
      </c>
      <c r="I8" s="88"/>
      <c r="J8" s="88"/>
    </row>
    <row r="9" spans="1:10" x14ac:dyDescent="0.25">
      <c r="A9" s="72"/>
      <c r="B9" s="73">
        <f t="shared" ca="1" si="2"/>
        <v>42801</v>
      </c>
      <c r="C9" s="74"/>
      <c r="D9" s="84">
        <f ca="1">IFERROR(IF($A9="",VLOOKUP($C9,PARAM!$A$11:$I$210,CHOOSE(IF(COUNTIF(fériés,$B9),7,WEEKDAY($B9,2)),2,2,4,2,2,6,8),FALSE),VLOOKUP($C9,PARAM!$A$11:$P$210,CHOOSE(IF(COUNTIF(fériés,$B9),7,WEEKDAY($B9,2)),11,11,11,11,11,13,15),FALSE)),0)</f>
        <v>0</v>
      </c>
      <c r="E9" s="84">
        <f ca="1">IFERROR(IF($A9="",VLOOKUP($C9,PARAM!$A$11:$I$210,CHOOSE(IF(COUNTIF(fériés,$B9),7,WEEKDAY($B9,2)),3,3,5,3,3,7,9),FALSE),VLOOKUP($C9,PARAM!$A$11:$P$210,CHOOSE(IF(COUNTIF(fériés,$B9),7,WEEKDAY($B9,2)),12,12,12,12,12,14,16),FALSE)),0)</f>
        <v>0</v>
      </c>
      <c r="F9" s="80">
        <f t="shared" ca="1" si="0"/>
        <v>0</v>
      </c>
      <c r="G9" s="75"/>
      <c r="H9" s="89">
        <f t="shared" ca="1" si="1"/>
        <v>0</v>
      </c>
      <c r="I9" s="88"/>
      <c r="J9" s="88"/>
    </row>
    <row r="10" spans="1:10" x14ac:dyDescent="0.25">
      <c r="A10" s="72"/>
      <c r="B10" s="73">
        <f t="shared" ca="1" si="2"/>
        <v>42802</v>
      </c>
      <c r="C10" s="74"/>
      <c r="D10" s="84">
        <f ca="1">IFERROR(IF($A10="",VLOOKUP($C10,PARAM!$A$11:$I$210,CHOOSE(IF(COUNTIF(fériés,$B10),7,WEEKDAY($B10,2)),2,2,4,2,2,6,8),FALSE),VLOOKUP($C10,PARAM!$A$11:$P$210,CHOOSE(IF(COUNTIF(fériés,$B10),7,WEEKDAY($B10,2)),11,11,11,11,11,13,15),FALSE)),0)</f>
        <v>0</v>
      </c>
      <c r="E10" s="84">
        <f ca="1">IFERROR(IF($A10="",VLOOKUP($C10,PARAM!$A$11:$I$210,CHOOSE(IF(COUNTIF(fériés,$B10),7,WEEKDAY($B10,2)),3,3,5,3,3,7,9),FALSE),VLOOKUP($C10,PARAM!$A$11:$P$210,CHOOSE(IF(COUNTIF(fériés,$B10),7,WEEKDAY($B10,2)),12,12,12,12,12,14,16),FALSE)),0)</f>
        <v>0</v>
      </c>
      <c r="F10" s="80">
        <f ca="1">SUM(E10-D10)</f>
        <v>0</v>
      </c>
      <c r="G10" s="75"/>
      <c r="H10" s="89">
        <f t="shared" ca="1" si="1"/>
        <v>0</v>
      </c>
      <c r="I10" s="88"/>
      <c r="J10" s="88"/>
    </row>
    <row r="11" spans="1:10" x14ac:dyDescent="0.25">
      <c r="A11" s="72"/>
      <c r="B11" s="73">
        <f t="shared" ca="1" si="2"/>
        <v>42803</v>
      </c>
      <c r="C11" s="74"/>
      <c r="D11" s="84">
        <f ca="1">IFERROR(IF($A11="",VLOOKUP($C11,PARAM!$A$11:$I$210,CHOOSE(IF(COUNTIF(fériés,$B11),7,WEEKDAY($B11,2)),2,2,4,2,2,6,8),FALSE),VLOOKUP($C11,PARAM!$A$11:$P$210,CHOOSE(IF(COUNTIF(fériés,$B11),7,WEEKDAY($B11,2)),11,11,11,11,11,13,15),FALSE)),0)</f>
        <v>0</v>
      </c>
      <c r="E11" s="84">
        <f ca="1">IFERROR(IF($A11="",VLOOKUP($C11,PARAM!$A$11:$I$210,CHOOSE(IF(COUNTIF(fériés,$B11),7,WEEKDAY($B11,2)),3,3,5,3,3,7,9),FALSE),VLOOKUP($C11,PARAM!$A$11:$P$210,CHOOSE(IF(COUNTIF(fériés,$B11),7,WEEKDAY($B11,2)),12,12,12,12,12,14,16),FALSE)),0)</f>
        <v>0</v>
      </c>
      <c r="F11" s="80">
        <f t="shared" ref="F11:F33" ca="1" si="3">SUM(E11-D11)</f>
        <v>0</v>
      </c>
      <c r="G11" s="75"/>
      <c r="H11" s="89">
        <f t="shared" ca="1" si="1"/>
        <v>0</v>
      </c>
      <c r="I11" s="88"/>
      <c r="J11" s="88"/>
    </row>
    <row r="12" spans="1:10" x14ac:dyDescent="0.25">
      <c r="A12" s="72"/>
      <c r="B12" s="73">
        <f t="shared" ca="1" si="2"/>
        <v>42804</v>
      </c>
      <c r="C12" s="74"/>
      <c r="D12" s="84">
        <f ca="1">IFERROR(IF($A12="",VLOOKUP($C12,PARAM!$A$11:$I$210,CHOOSE(IF(COUNTIF(fériés,$B12),7,WEEKDAY($B12,2)),2,2,4,2,2,6,8),FALSE),VLOOKUP($C12,PARAM!$A$11:$P$210,CHOOSE(IF(COUNTIF(fériés,$B12),7,WEEKDAY($B12,2)),11,11,11,11,11,13,15),FALSE)),0)</f>
        <v>0</v>
      </c>
      <c r="E12" s="84">
        <f ca="1">IFERROR(IF($A12="",VLOOKUP($C12,PARAM!$A$11:$I$210,CHOOSE(IF(COUNTIF(fériés,$B12),7,WEEKDAY($B12,2)),3,3,5,3,3,7,9),FALSE),VLOOKUP($C12,PARAM!$A$11:$P$210,CHOOSE(IF(COUNTIF(fériés,$B12),7,WEEKDAY($B12,2)),12,12,12,12,12,14,16),FALSE)),0)</f>
        <v>0</v>
      </c>
      <c r="F12" s="80">
        <f t="shared" ca="1" si="3"/>
        <v>0</v>
      </c>
      <c r="G12" s="75"/>
      <c r="H12" s="89">
        <f t="shared" ca="1" si="1"/>
        <v>0</v>
      </c>
      <c r="I12" s="88"/>
      <c r="J12" s="88"/>
    </row>
    <row r="13" spans="1:10" x14ac:dyDescent="0.25">
      <c r="A13" s="72"/>
      <c r="B13" s="73">
        <f t="shared" ca="1" si="2"/>
        <v>42805</v>
      </c>
      <c r="C13" s="74"/>
      <c r="D13" s="84">
        <f ca="1">IFERROR(IF($A13="",VLOOKUP($C13,PARAM!$A$11:$I$210,CHOOSE(IF(COUNTIF(fériés,$B13),7,WEEKDAY($B13,2)),2,2,4,2,2,6,8),FALSE),VLOOKUP($C13,PARAM!$A$11:$P$210,CHOOSE(IF(COUNTIF(fériés,$B13),7,WEEKDAY($B13,2)),11,11,11,11,11,13,15),FALSE)),0)</f>
        <v>0</v>
      </c>
      <c r="E13" s="84">
        <f ca="1">IFERROR(IF($A13="",VLOOKUP($C13,PARAM!$A$11:$I$210,CHOOSE(IF(COUNTIF(fériés,$B13),7,WEEKDAY($B13,2)),3,3,5,3,3,7,9),FALSE),VLOOKUP($C13,PARAM!$A$11:$P$210,CHOOSE(IF(COUNTIF(fériés,$B13),7,WEEKDAY($B13,2)),12,12,12,12,12,14,16),FALSE)),0)</f>
        <v>0</v>
      </c>
      <c r="F13" s="80">
        <f t="shared" ca="1" si="3"/>
        <v>0</v>
      </c>
      <c r="G13" s="75"/>
      <c r="H13" s="89">
        <f t="shared" ca="1" si="1"/>
        <v>0</v>
      </c>
      <c r="I13" s="88"/>
      <c r="J13" s="88"/>
    </row>
    <row r="14" spans="1:10" x14ac:dyDescent="0.25">
      <c r="A14" s="72"/>
      <c r="B14" s="73">
        <f t="shared" ca="1" si="2"/>
        <v>42806</v>
      </c>
      <c r="C14" s="74"/>
      <c r="D14" s="84">
        <f ca="1">IFERROR(IF($A14="",VLOOKUP($C14,PARAM!$A$11:$I$210,CHOOSE(IF(COUNTIF(fériés,$B14),7,WEEKDAY($B14,2)),2,2,4,2,2,6,8),FALSE),VLOOKUP($C14,PARAM!$A$11:$P$210,CHOOSE(IF(COUNTIF(fériés,$B14),7,WEEKDAY($B14,2)),11,11,11,11,11,13,15),FALSE)),0)</f>
        <v>0</v>
      </c>
      <c r="E14" s="84">
        <f ca="1">IFERROR(IF($A14="",VLOOKUP($C14,PARAM!$A$11:$I$210,CHOOSE(IF(COUNTIF(fériés,$B14),7,WEEKDAY($B14,2)),3,3,5,3,3,7,9),FALSE),VLOOKUP($C14,PARAM!$A$11:$P$210,CHOOSE(IF(COUNTIF(fériés,$B14),7,WEEKDAY($B14,2)),12,12,12,12,12,14,16),FALSE)),0)</f>
        <v>0</v>
      </c>
      <c r="F14" s="80">
        <f t="shared" ca="1" si="3"/>
        <v>0</v>
      </c>
      <c r="G14" s="75"/>
      <c r="H14" s="89">
        <f t="shared" ca="1" si="1"/>
        <v>0</v>
      </c>
      <c r="I14" s="88"/>
      <c r="J14" s="88"/>
    </row>
    <row r="15" spans="1:10" x14ac:dyDescent="0.25">
      <c r="A15" s="72"/>
      <c r="B15" s="73">
        <f t="shared" ca="1" si="2"/>
        <v>42807</v>
      </c>
      <c r="C15" s="74"/>
      <c r="D15" s="84">
        <f ca="1">IFERROR(IF($A15="",VLOOKUP($C15,PARAM!$A$11:$I$210,CHOOSE(IF(COUNTIF(fériés,$B15),7,WEEKDAY($B15,2)),2,2,4,2,2,6,8),FALSE),VLOOKUP($C15,PARAM!$A$11:$P$210,CHOOSE(IF(COUNTIF(fériés,$B15),7,WEEKDAY($B15,2)),11,11,11,11,11,13,15),FALSE)),0)</f>
        <v>0</v>
      </c>
      <c r="E15" s="84">
        <f ca="1">IFERROR(IF($A15="",VLOOKUP($C15,PARAM!$A$11:$I$210,CHOOSE(IF(COUNTIF(fériés,$B15),7,WEEKDAY($B15,2)),3,3,5,3,3,7,9),FALSE),VLOOKUP($C15,PARAM!$A$11:$P$210,CHOOSE(IF(COUNTIF(fériés,$B15),7,WEEKDAY($B15,2)),12,12,12,12,12,14,16),FALSE)),0)</f>
        <v>0</v>
      </c>
      <c r="F15" s="80">
        <f t="shared" ca="1" si="3"/>
        <v>0</v>
      </c>
      <c r="G15" s="75"/>
      <c r="H15" s="89">
        <f t="shared" ca="1" si="1"/>
        <v>0</v>
      </c>
      <c r="I15" s="88"/>
      <c r="J15" s="88"/>
    </row>
    <row r="16" spans="1:10" x14ac:dyDescent="0.25">
      <c r="A16" s="72"/>
      <c r="B16" s="73">
        <f t="shared" ca="1" si="2"/>
        <v>42808</v>
      </c>
      <c r="C16" s="74"/>
      <c r="D16" s="84">
        <f ca="1">IFERROR(IF($A16="",VLOOKUP($C16,PARAM!$A$11:$I$210,CHOOSE(IF(COUNTIF(fériés,$B16),7,WEEKDAY($B16,2)),2,2,4,2,2,6,8),FALSE),VLOOKUP($C16,PARAM!$A$11:$P$210,CHOOSE(IF(COUNTIF(fériés,$B16),7,WEEKDAY($B16,2)),11,11,11,11,11,13,15),FALSE)),0)</f>
        <v>0</v>
      </c>
      <c r="E16" s="84">
        <f ca="1">IFERROR(IF($A16="",VLOOKUP($C16,PARAM!$A$11:$I$210,CHOOSE(IF(COUNTIF(fériés,$B16),7,WEEKDAY($B16,2)),3,3,5,3,3,7,9),FALSE),VLOOKUP($C16,PARAM!$A$11:$P$210,CHOOSE(IF(COUNTIF(fériés,$B16),7,WEEKDAY($B16,2)),12,12,12,12,12,14,16),FALSE)),0)</f>
        <v>0</v>
      </c>
      <c r="F16" s="80">
        <f t="shared" ca="1" si="3"/>
        <v>0</v>
      </c>
      <c r="G16" s="75"/>
      <c r="H16" s="89">
        <f t="shared" ca="1" si="1"/>
        <v>0</v>
      </c>
      <c r="I16" s="88"/>
      <c r="J16" s="88"/>
    </row>
    <row r="17" spans="1:10" x14ac:dyDescent="0.25">
      <c r="A17" s="72"/>
      <c r="B17" s="73">
        <f t="shared" ca="1" si="2"/>
        <v>42809</v>
      </c>
      <c r="C17" s="74"/>
      <c r="D17" s="84">
        <f ca="1">IFERROR(IF($A17="",VLOOKUP($C17,PARAM!$A$11:$I$210,CHOOSE(IF(COUNTIF(fériés,$B17),7,WEEKDAY($B17,2)),2,2,4,2,2,6,8),FALSE),VLOOKUP($C17,PARAM!$A$11:$P$210,CHOOSE(IF(COUNTIF(fériés,$B17),7,WEEKDAY($B17,2)),11,11,11,11,11,13,15),FALSE)),0)</f>
        <v>0</v>
      </c>
      <c r="E17" s="84">
        <f ca="1">IFERROR(IF($A17="",VLOOKUP($C17,PARAM!$A$11:$I$210,CHOOSE(IF(COUNTIF(fériés,$B17),7,WEEKDAY($B17,2)),3,3,5,3,3,7,9),FALSE),VLOOKUP($C17,PARAM!$A$11:$P$210,CHOOSE(IF(COUNTIF(fériés,$B17),7,WEEKDAY($B17,2)),12,12,12,12,12,14,16),FALSE)),0)</f>
        <v>0</v>
      </c>
      <c r="F17" s="80">
        <f t="shared" ca="1" si="3"/>
        <v>0</v>
      </c>
      <c r="G17" s="75"/>
      <c r="H17" s="89">
        <f t="shared" ca="1" si="1"/>
        <v>0</v>
      </c>
      <c r="I17" s="88"/>
      <c r="J17" s="88"/>
    </row>
    <row r="18" spans="1:10" x14ac:dyDescent="0.25">
      <c r="A18" s="72"/>
      <c r="B18" s="73">
        <f t="shared" ca="1" si="2"/>
        <v>42810</v>
      </c>
      <c r="C18" s="74"/>
      <c r="D18" s="84">
        <f ca="1">IFERROR(IF($A18="",VLOOKUP($C18,PARAM!$A$11:$I$210,CHOOSE(IF(COUNTIF(fériés,$B18),7,WEEKDAY($B18,2)),2,2,4,2,2,6,8),FALSE),VLOOKUP($C18,PARAM!$A$11:$P$210,CHOOSE(IF(COUNTIF(fériés,$B18),7,WEEKDAY($B18,2)),11,11,11,11,11,13,15),FALSE)),0)</f>
        <v>0</v>
      </c>
      <c r="E18" s="84">
        <f ca="1">IFERROR(IF($A18="",VLOOKUP($C18,PARAM!$A$11:$I$210,CHOOSE(IF(COUNTIF(fériés,$B18),7,WEEKDAY($B18,2)),3,3,5,3,3,7,9),FALSE),VLOOKUP($C18,PARAM!$A$11:$P$210,CHOOSE(IF(COUNTIF(fériés,$B18),7,WEEKDAY($B18,2)),12,12,12,12,12,14,16),FALSE)),0)</f>
        <v>0</v>
      </c>
      <c r="F18" s="80">
        <f t="shared" ca="1" si="3"/>
        <v>0</v>
      </c>
      <c r="G18" s="75"/>
      <c r="H18" s="89">
        <f t="shared" ca="1" si="1"/>
        <v>0</v>
      </c>
      <c r="I18" s="88"/>
      <c r="J18" s="88"/>
    </row>
    <row r="19" spans="1:10" x14ac:dyDescent="0.25">
      <c r="A19" s="72"/>
      <c r="B19" s="73">
        <f t="shared" ca="1" si="2"/>
        <v>42811</v>
      </c>
      <c r="C19" s="74"/>
      <c r="D19" s="84">
        <f ca="1">IFERROR(IF($A19="",VLOOKUP($C19,PARAM!$A$11:$I$210,CHOOSE(IF(COUNTIF(fériés,$B19),7,WEEKDAY($B19,2)),2,2,4,2,2,6,8),FALSE),VLOOKUP($C19,PARAM!$A$11:$P$210,CHOOSE(IF(COUNTIF(fériés,$B19),7,WEEKDAY($B19,2)),11,11,11,11,11,13,15),FALSE)),0)</f>
        <v>0</v>
      </c>
      <c r="E19" s="84">
        <f ca="1">IFERROR(IF($A19="",VLOOKUP($C19,PARAM!$A$11:$I$210,CHOOSE(IF(COUNTIF(fériés,$B19),7,WEEKDAY($B19,2)),3,3,5,3,3,7,9),FALSE),VLOOKUP($C19,PARAM!$A$11:$P$210,CHOOSE(IF(COUNTIF(fériés,$B19),7,WEEKDAY($B19,2)),12,12,12,12,12,14,16),FALSE)),0)</f>
        <v>0</v>
      </c>
      <c r="F19" s="80">
        <f t="shared" ca="1" si="3"/>
        <v>0</v>
      </c>
      <c r="G19" s="75"/>
      <c r="H19" s="89">
        <f t="shared" ca="1" si="1"/>
        <v>0</v>
      </c>
      <c r="I19" s="88"/>
      <c r="J19" s="88"/>
    </row>
    <row r="20" spans="1:10" x14ac:dyDescent="0.25">
      <c r="A20" s="72"/>
      <c r="B20" s="73">
        <f t="shared" ca="1" si="2"/>
        <v>42812</v>
      </c>
      <c r="C20" s="74"/>
      <c r="D20" s="84">
        <f ca="1">IFERROR(IF($A20="",VLOOKUP($C20,PARAM!$A$11:$I$210,CHOOSE(IF(COUNTIF(fériés,$B20),7,WEEKDAY($B20,2)),2,2,4,2,2,6,8),FALSE),VLOOKUP($C20,PARAM!$A$11:$P$210,CHOOSE(IF(COUNTIF(fériés,$B20),7,WEEKDAY($B20,2)),11,11,11,11,11,13,15),FALSE)),0)</f>
        <v>0</v>
      </c>
      <c r="E20" s="84">
        <f ca="1">IFERROR(IF($A20="",VLOOKUP($C20,PARAM!$A$11:$I$210,CHOOSE(IF(COUNTIF(fériés,$B20),7,WEEKDAY($B20,2)),3,3,5,3,3,7,9),FALSE),VLOOKUP($C20,PARAM!$A$11:$P$210,CHOOSE(IF(COUNTIF(fériés,$B20),7,WEEKDAY($B20,2)),12,12,12,12,12,14,16),FALSE)),0)</f>
        <v>0</v>
      </c>
      <c r="F20" s="80">
        <f t="shared" ca="1" si="3"/>
        <v>0</v>
      </c>
      <c r="G20" s="75"/>
      <c r="H20" s="89">
        <f t="shared" ca="1" si="1"/>
        <v>0</v>
      </c>
      <c r="I20" s="88"/>
      <c r="J20" s="88"/>
    </row>
    <row r="21" spans="1:10" x14ac:dyDescent="0.25">
      <c r="A21" s="72"/>
      <c r="B21" s="73">
        <f t="shared" ca="1" si="2"/>
        <v>42813</v>
      </c>
      <c r="C21" s="74"/>
      <c r="D21" s="84">
        <f ca="1">IFERROR(IF($A21="",VLOOKUP($C21,PARAM!$A$11:$I$210,CHOOSE(IF(COUNTIF(fériés,$B21),7,WEEKDAY($B21,2)),2,2,4,2,2,6,8),FALSE),VLOOKUP($C21,PARAM!$A$11:$P$210,CHOOSE(IF(COUNTIF(fériés,$B21),7,WEEKDAY($B21,2)),11,11,11,11,11,13,15),FALSE)),0)</f>
        <v>0</v>
      </c>
      <c r="E21" s="84">
        <f ca="1">IFERROR(IF($A21="",VLOOKUP($C21,PARAM!$A$11:$I$210,CHOOSE(IF(COUNTIF(fériés,$B21),7,WEEKDAY($B21,2)),3,3,5,3,3,7,9),FALSE),VLOOKUP($C21,PARAM!$A$11:$P$210,CHOOSE(IF(COUNTIF(fériés,$B21),7,WEEKDAY($B21,2)),12,12,12,12,12,14,16),FALSE)),0)</f>
        <v>0</v>
      </c>
      <c r="F21" s="80">
        <f t="shared" ca="1" si="3"/>
        <v>0</v>
      </c>
      <c r="G21" s="75"/>
      <c r="H21" s="89">
        <f t="shared" ca="1" si="1"/>
        <v>0</v>
      </c>
      <c r="I21" s="88"/>
      <c r="J21" s="88"/>
    </row>
    <row r="22" spans="1:10" x14ac:dyDescent="0.25">
      <c r="A22" s="72"/>
      <c r="B22" s="73">
        <f t="shared" ca="1" si="2"/>
        <v>42814</v>
      </c>
      <c r="C22" s="74"/>
      <c r="D22" s="84">
        <f ca="1">IFERROR(IF($A22="",VLOOKUP($C22,PARAM!$A$11:$I$210,CHOOSE(IF(COUNTIF(fériés,$B22),7,WEEKDAY($B22,2)),2,2,4,2,2,6,8),FALSE),VLOOKUP($C22,PARAM!$A$11:$P$210,CHOOSE(IF(COUNTIF(fériés,$B22),7,WEEKDAY($B22,2)),11,11,11,11,11,13,15),FALSE)),0)</f>
        <v>0</v>
      </c>
      <c r="E22" s="84">
        <f ca="1">IFERROR(IF($A22="",VLOOKUP($C22,PARAM!$A$11:$I$210,CHOOSE(IF(COUNTIF(fériés,$B22),7,WEEKDAY($B22,2)),3,3,5,3,3,7,9),FALSE),VLOOKUP($C22,PARAM!$A$11:$P$210,CHOOSE(IF(COUNTIF(fériés,$B22),7,WEEKDAY($B22,2)),12,12,12,12,12,14,16),FALSE)),0)</f>
        <v>0</v>
      </c>
      <c r="F22" s="80">
        <f t="shared" ca="1" si="3"/>
        <v>0</v>
      </c>
      <c r="G22" s="75"/>
      <c r="H22" s="89">
        <f t="shared" ca="1" si="1"/>
        <v>0</v>
      </c>
      <c r="I22" s="88"/>
      <c r="J22" s="88"/>
    </row>
    <row r="23" spans="1:10" x14ac:dyDescent="0.25">
      <c r="A23" s="72"/>
      <c r="B23" s="73">
        <f t="shared" ca="1" si="2"/>
        <v>42815</v>
      </c>
      <c r="C23" s="74"/>
      <c r="D23" s="84">
        <f ca="1">IFERROR(IF($A23="",VLOOKUP($C23,PARAM!$A$11:$I$210,CHOOSE(IF(COUNTIF(fériés,$B23),7,WEEKDAY($B23,2)),2,2,4,2,2,6,8),FALSE),VLOOKUP($C23,PARAM!$A$11:$P$210,CHOOSE(IF(COUNTIF(fériés,$B23),7,WEEKDAY($B23,2)),11,11,11,11,11,13,15),FALSE)),0)</f>
        <v>0</v>
      </c>
      <c r="E23" s="84">
        <f ca="1">IFERROR(IF($A23="",VLOOKUP($C23,PARAM!$A$11:$I$210,CHOOSE(IF(COUNTIF(fériés,$B23),7,WEEKDAY($B23,2)),3,3,5,3,3,7,9),FALSE),VLOOKUP($C23,PARAM!$A$11:$P$210,CHOOSE(IF(COUNTIF(fériés,$B23),7,WEEKDAY($B23,2)),12,12,12,12,12,14,16),FALSE)),0)</f>
        <v>0</v>
      </c>
      <c r="F23" s="80">
        <f t="shared" ca="1" si="3"/>
        <v>0</v>
      </c>
      <c r="G23" s="75"/>
      <c r="H23" s="89">
        <f t="shared" ca="1" si="1"/>
        <v>0</v>
      </c>
      <c r="I23" s="88"/>
      <c r="J23" s="88"/>
    </row>
    <row r="24" spans="1:10" x14ac:dyDescent="0.25">
      <c r="A24" s="72"/>
      <c r="B24" s="73">
        <f t="shared" ca="1" si="2"/>
        <v>42816</v>
      </c>
      <c r="C24" s="74"/>
      <c r="D24" s="84">
        <f ca="1">IFERROR(IF($A24="",VLOOKUP($C24,PARAM!$A$11:$I$210,CHOOSE(IF(COUNTIF(fériés,$B24),7,WEEKDAY($B24,2)),2,2,4,2,2,6,8),FALSE),VLOOKUP($C24,PARAM!$A$11:$P$210,CHOOSE(IF(COUNTIF(fériés,$B24),7,WEEKDAY($B24,2)),11,11,11,11,11,13,15),FALSE)),0)</f>
        <v>0</v>
      </c>
      <c r="E24" s="84">
        <f ca="1">IFERROR(IF($A24="",VLOOKUP($C24,PARAM!$A$11:$I$210,CHOOSE(IF(COUNTIF(fériés,$B24),7,WEEKDAY($B24,2)),3,3,5,3,3,7,9),FALSE),VLOOKUP($C24,PARAM!$A$11:$P$210,CHOOSE(IF(COUNTIF(fériés,$B24),7,WEEKDAY($B24,2)),12,12,12,12,12,14,16),FALSE)),0)</f>
        <v>0</v>
      </c>
      <c r="F24" s="80">
        <f t="shared" ca="1" si="3"/>
        <v>0</v>
      </c>
      <c r="G24" s="75"/>
      <c r="H24" s="89">
        <f t="shared" ca="1" si="1"/>
        <v>0</v>
      </c>
      <c r="I24" s="88"/>
      <c r="J24" s="88"/>
    </row>
    <row r="25" spans="1:10" x14ac:dyDescent="0.25">
      <c r="A25" s="72"/>
      <c r="B25" s="73">
        <f t="shared" ca="1" si="2"/>
        <v>42817</v>
      </c>
      <c r="C25" s="74"/>
      <c r="D25" s="84">
        <f ca="1">IFERROR(IF($A25="",VLOOKUP($C25,PARAM!$A$11:$I$210,CHOOSE(IF(COUNTIF(fériés,$B25),7,WEEKDAY($B25,2)),2,2,4,2,2,6,8),FALSE),VLOOKUP($C25,PARAM!$A$11:$P$210,CHOOSE(IF(COUNTIF(fériés,$B25),7,WEEKDAY($B25,2)),11,11,11,11,11,13,15),FALSE)),0)</f>
        <v>0</v>
      </c>
      <c r="E25" s="84">
        <f ca="1">IFERROR(IF($A25="",VLOOKUP($C25,PARAM!$A$11:$I$210,CHOOSE(IF(COUNTIF(fériés,$B25),7,WEEKDAY($B25,2)),3,3,5,3,3,7,9),FALSE),VLOOKUP($C25,PARAM!$A$11:$P$210,CHOOSE(IF(COUNTIF(fériés,$B25),7,WEEKDAY($B25,2)),12,12,12,12,12,14,16),FALSE)),0)</f>
        <v>0</v>
      </c>
      <c r="F25" s="80">
        <f t="shared" ca="1" si="3"/>
        <v>0</v>
      </c>
      <c r="G25" s="75"/>
      <c r="H25" s="89">
        <f t="shared" ca="1" si="1"/>
        <v>0</v>
      </c>
      <c r="I25" s="88"/>
      <c r="J25" s="88"/>
    </row>
    <row r="26" spans="1:10" x14ac:dyDescent="0.25">
      <c r="A26" s="72"/>
      <c r="B26" s="73">
        <f t="shared" ca="1" si="2"/>
        <v>42818</v>
      </c>
      <c r="C26" s="74"/>
      <c r="D26" s="84">
        <f ca="1">IFERROR(IF($A26="",VLOOKUP($C26,PARAM!$A$11:$I$210,CHOOSE(IF(COUNTIF(fériés,$B26),7,WEEKDAY($B26,2)),2,2,4,2,2,6,8),FALSE),VLOOKUP($C26,PARAM!$A$11:$P$210,CHOOSE(IF(COUNTIF(fériés,$B26),7,WEEKDAY($B26,2)),11,11,11,11,11,13,15),FALSE)),0)</f>
        <v>0</v>
      </c>
      <c r="E26" s="84">
        <f ca="1">IFERROR(IF($A26="",VLOOKUP($C26,PARAM!$A$11:$I$210,CHOOSE(IF(COUNTIF(fériés,$B26),7,WEEKDAY($B26,2)),3,3,5,3,3,7,9),FALSE),VLOOKUP($C26,PARAM!$A$11:$P$210,CHOOSE(IF(COUNTIF(fériés,$B26),7,WEEKDAY($B26,2)),12,12,12,12,12,14,16),FALSE)),0)</f>
        <v>0</v>
      </c>
      <c r="F26" s="80">
        <f t="shared" ca="1" si="3"/>
        <v>0</v>
      </c>
      <c r="G26" s="75"/>
      <c r="H26" s="89">
        <f ca="1">(HOUR(F26)*60+MINUTE(F26))/60</f>
        <v>0</v>
      </c>
      <c r="I26" s="88"/>
      <c r="J26" s="88"/>
    </row>
    <row r="27" spans="1:10" x14ac:dyDescent="0.25">
      <c r="A27" s="72"/>
      <c r="B27" s="73">
        <f t="shared" ca="1" si="2"/>
        <v>42819</v>
      </c>
      <c r="C27" s="74"/>
      <c r="D27" s="84">
        <f ca="1">IFERROR(IF($A27="",VLOOKUP($C27,PARAM!$A$11:$I$210,CHOOSE(IF(COUNTIF(fériés,$B27),7,WEEKDAY($B27,2)),2,2,4,2,2,6,8),FALSE),VLOOKUP($C27,PARAM!$A$11:$P$210,CHOOSE(IF(COUNTIF(fériés,$B27),7,WEEKDAY($B27,2)),11,11,11,11,11,13,15),FALSE)),0)</f>
        <v>0</v>
      </c>
      <c r="E27" s="84">
        <f ca="1">IFERROR(IF($A27="",VLOOKUP($C27,PARAM!$A$11:$I$210,CHOOSE(IF(COUNTIF(fériés,$B27),7,WEEKDAY($B27,2)),3,3,5,3,3,7,9),FALSE),VLOOKUP($C27,PARAM!$A$11:$P$210,CHOOSE(IF(COUNTIF(fériés,$B27),7,WEEKDAY($B27,2)),12,12,12,12,12,14,16),FALSE)),0)</f>
        <v>0</v>
      </c>
      <c r="F27" s="80">
        <f t="shared" ca="1" si="3"/>
        <v>0</v>
      </c>
      <c r="G27" s="75"/>
      <c r="H27" s="89">
        <f t="shared" ca="1" si="1"/>
        <v>0</v>
      </c>
      <c r="I27" s="88"/>
      <c r="J27" s="88"/>
    </row>
    <row r="28" spans="1:10" x14ac:dyDescent="0.25">
      <c r="A28" s="72"/>
      <c r="B28" s="73">
        <f t="shared" ca="1" si="2"/>
        <v>42820</v>
      </c>
      <c r="C28" s="74"/>
      <c r="D28" s="84">
        <f ca="1">IFERROR(IF($A28="",VLOOKUP($C28,PARAM!$A$11:$I$210,CHOOSE(IF(COUNTIF(fériés,$B28),7,WEEKDAY($B28,2)),2,2,4,2,2,6,8),FALSE),VLOOKUP($C28,PARAM!$A$11:$P$210,CHOOSE(IF(COUNTIF(fériés,$B28),7,WEEKDAY($B28,2)),11,11,11,11,11,13,15),FALSE)),0)</f>
        <v>0</v>
      </c>
      <c r="E28" s="84">
        <f ca="1">IFERROR(IF($A28="",VLOOKUP($C28,PARAM!$A$11:$I$210,CHOOSE(IF(COUNTIF(fériés,$B28),7,WEEKDAY($B28,2)),3,3,5,3,3,7,9),FALSE),VLOOKUP($C28,PARAM!$A$11:$P$210,CHOOSE(IF(COUNTIF(fériés,$B28),7,WEEKDAY($B28,2)),12,12,12,12,12,14,16),FALSE)),0)</f>
        <v>0</v>
      </c>
      <c r="F28" s="80">
        <f t="shared" ca="1" si="3"/>
        <v>0</v>
      </c>
      <c r="G28" s="75"/>
      <c r="H28" s="89">
        <f t="shared" ca="1" si="1"/>
        <v>0</v>
      </c>
      <c r="I28" s="88"/>
      <c r="J28" s="88"/>
    </row>
    <row r="29" spans="1:10" x14ac:dyDescent="0.25">
      <c r="A29" s="72"/>
      <c r="B29" s="73">
        <f t="shared" ca="1" si="2"/>
        <v>42821</v>
      </c>
      <c r="C29" s="74"/>
      <c r="D29" s="84">
        <f ca="1">IFERROR(IF($A29="",VLOOKUP($C29,PARAM!$A$11:$I$210,CHOOSE(IF(COUNTIF(fériés,$B29),7,WEEKDAY($B29,2)),2,2,4,2,2,6,8),FALSE),VLOOKUP($C29,PARAM!$A$11:$P$210,CHOOSE(IF(COUNTIF(fériés,$B29),7,WEEKDAY($B29,2)),11,11,11,11,11,13,15),FALSE)),0)</f>
        <v>0</v>
      </c>
      <c r="E29" s="84">
        <f ca="1">IFERROR(IF($A29="",VLOOKUP($C29,PARAM!$A$11:$I$210,CHOOSE(IF(COUNTIF(fériés,$B29),7,WEEKDAY($B29,2)),3,3,5,3,3,7,9),FALSE),VLOOKUP($C29,PARAM!$A$11:$P$210,CHOOSE(IF(COUNTIF(fériés,$B29),7,WEEKDAY($B29,2)),12,12,12,12,12,14,16),FALSE)),0)</f>
        <v>0</v>
      </c>
      <c r="F29" s="80">
        <f t="shared" ca="1" si="3"/>
        <v>0</v>
      </c>
      <c r="G29" s="75"/>
      <c r="H29" s="89">
        <f t="shared" ca="1" si="1"/>
        <v>0</v>
      </c>
      <c r="I29" s="88"/>
      <c r="J29" s="88"/>
    </row>
    <row r="30" spans="1:10" x14ac:dyDescent="0.25">
      <c r="A30" s="72"/>
      <c r="B30" s="73">
        <f t="shared" ca="1" si="2"/>
        <v>42822</v>
      </c>
      <c r="C30" s="74"/>
      <c r="D30" s="84">
        <f ca="1">IFERROR(IF($A30="",VLOOKUP($C30,PARAM!$A$11:$I$210,CHOOSE(IF(COUNTIF(fériés,$B30),7,WEEKDAY($B30,2)),2,2,4,2,2,6,8),FALSE),VLOOKUP($C30,PARAM!$A$11:$P$210,CHOOSE(IF(COUNTIF(fériés,$B30),7,WEEKDAY($B30,2)),11,11,11,11,11,13,15),FALSE)),0)</f>
        <v>0</v>
      </c>
      <c r="E30" s="84">
        <f ca="1">IFERROR(IF($A30="",VLOOKUP($C30,PARAM!$A$11:$I$210,CHOOSE(IF(COUNTIF(fériés,$B30),7,WEEKDAY($B30,2)),3,3,5,3,3,7,9),FALSE),VLOOKUP($C30,PARAM!$A$11:$P$210,CHOOSE(IF(COUNTIF(fériés,$B30),7,WEEKDAY($B30,2)),12,12,12,12,12,14,16),FALSE)),0)</f>
        <v>0</v>
      </c>
      <c r="F30" s="80">
        <f t="shared" ca="1" si="3"/>
        <v>0</v>
      </c>
      <c r="G30" s="75"/>
      <c r="H30" s="89">
        <f t="shared" ca="1" si="1"/>
        <v>0</v>
      </c>
      <c r="I30" s="88"/>
      <c r="J30" s="88"/>
    </row>
    <row r="31" spans="1:10" x14ac:dyDescent="0.25">
      <c r="A31" s="72" t="s">
        <v>47</v>
      </c>
      <c r="B31" s="73">
        <f ca="1">IFERROR(IF(MONTH(B30+1)&lt;&gt;MONTH($B$3),"",B30+1),"")</f>
        <v>42823</v>
      </c>
      <c r="C31" s="74"/>
      <c r="D31" s="84">
        <f ca="1">IFERROR(IF($A31="",VLOOKUP($C31,PARAM!$A$11:$I$210,CHOOSE(IF(COUNTIF(fériés,$B31),7,WEEKDAY($B31,2)),2,2,4,2,2,6,8),FALSE),VLOOKUP($C31,PARAM!$A$11:$P$210,CHOOSE(IF(COUNTIF(fériés,$B31),7,WEEKDAY($B31,2)),11,11,11,11,11,13,15),FALSE)),0)</f>
        <v>0</v>
      </c>
      <c r="E31" s="84">
        <f ca="1">IFERROR(IF($A31="",VLOOKUP($C31,PARAM!$A$11:$I$210,CHOOSE(IF(COUNTIF(fériés,$B31),7,WEEKDAY($B31,2)),3,3,5,3,3,7,9),FALSE),VLOOKUP($C31,PARAM!$A$11:$P$210,CHOOSE(IF(COUNTIF(fériés,$B31),7,WEEKDAY($B31,2)),12,12,12,12,12,14,16),FALSE)),0)</f>
        <v>0</v>
      </c>
      <c r="F31" s="80">
        <f t="shared" ca="1" si="3"/>
        <v>0</v>
      </c>
      <c r="G31" s="75"/>
      <c r="H31" s="89">
        <f t="shared" ca="1" si="1"/>
        <v>0</v>
      </c>
      <c r="I31" s="88"/>
      <c r="J31" s="88"/>
    </row>
    <row r="32" spans="1:10" x14ac:dyDescent="0.25">
      <c r="A32" s="72" t="s">
        <v>47</v>
      </c>
      <c r="B32" s="73">
        <f t="shared" ref="B32:B33" ca="1" si="4">IFERROR(IF(MONTH(B31+1)&lt;&gt;MONTH($B$3),"",B31+1),"")</f>
        <v>42824</v>
      </c>
      <c r="C32" s="74"/>
      <c r="D32" s="84">
        <f ca="1">IFERROR(IF($A32="",VLOOKUP($C32,PARAM!$A$11:$I$210,CHOOSE(IF(COUNTIF(fériés,$B32),7,WEEKDAY($B32,2)),2,2,4,2,2,6,8),FALSE),VLOOKUP($C32,PARAM!$A$11:$P$210,CHOOSE(IF(COUNTIF(fériés,$B32),7,WEEKDAY($B32,2)),11,11,11,11,11,13,15),FALSE)),0)</f>
        <v>0</v>
      </c>
      <c r="E32" s="84">
        <f ca="1">IFERROR(IF($A32="",VLOOKUP($C32,PARAM!$A$11:$I$210,CHOOSE(IF(COUNTIF(fériés,$B32),7,WEEKDAY($B32,2)),3,3,5,3,3,7,9),FALSE),VLOOKUP($C32,PARAM!$A$11:$P$210,CHOOSE(IF(COUNTIF(fériés,$B32),7,WEEKDAY($B32,2)),12,12,12,12,12,14,16),FALSE)),0)</f>
        <v>0</v>
      </c>
      <c r="F32" s="80">
        <f t="shared" ca="1" si="3"/>
        <v>0</v>
      </c>
      <c r="G32" s="75"/>
      <c r="H32" s="89">
        <f t="shared" ca="1" si="1"/>
        <v>0</v>
      </c>
      <c r="I32" s="88"/>
      <c r="J32" s="88"/>
    </row>
    <row r="33" spans="1:10" ht="15.75" thickBot="1" x14ac:dyDescent="0.3">
      <c r="A33" s="76" t="s">
        <v>47</v>
      </c>
      <c r="B33" s="73">
        <f t="shared" ca="1" si="4"/>
        <v>42825</v>
      </c>
      <c r="C33" s="77"/>
      <c r="D33" s="84">
        <f ca="1">IFERROR(IF($A33="",VLOOKUP($C33,PARAM!$A$11:$I$210,CHOOSE(IF(COUNTIF(fériés,$B33),7,WEEKDAY($B33,2)),2,2,4,2,2,6,8),FALSE),VLOOKUP($C33,PARAM!$A$11:$P$210,CHOOSE(IF(COUNTIF(fériés,$B33),7,WEEKDAY($B33,2)),11,11,11,11,11,13,15),FALSE)),0)</f>
        <v>0</v>
      </c>
      <c r="E33" s="84">
        <f ca="1">IFERROR(IF($A33="",VLOOKUP($C33,PARAM!$A$11:$I$210,CHOOSE(IF(COUNTIF(fériés,$B33),7,WEEKDAY($B33,2)),3,3,5,3,3,7,9),FALSE),VLOOKUP($C33,PARAM!$A$11:$P$210,CHOOSE(IF(COUNTIF(fériés,$B33),7,WEEKDAY($B33,2)),12,12,12,12,12,14,16),FALSE)),0)</f>
        <v>0</v>
      </c>
      <c r="F33" s="81">
        <f t="shared" ca="1" si="3"/>
        <v>0</v>
      </c>
      <c r="G33" s="78"/>
      <c r="H33" s="89">
        <f t="shared" ca="1" si="1"/>
        <v>0</v>
      </c>
      <c r="I33" s="88"/>
      <c r="J33" s="88"/>
    </row>
    <row r="34" spans="1:10" ht="15.75" thickBot="1" x14ac:dyDescent="0.3">
      <c r="A34" s="54"/>
      <c r="B34" s="17" t="s">
        <v>1</v>
      </c>
      <c r="C34" s="18"/>
      <c r="D34" s="19"/>
      <c r="E34" s="19"/>
      <c r="F34" s="82">
        <f ca="1">SUM(F3:F33)</f>
        <v>0</v>
      </c>
      <c r="G34" s="20"/>
      <c r="H34" s="91">
        <f ca="1">SUM(H3:H33)</f>
        <v>0</v>
      </c>
      <c r="J34" s="2"/>
    </row>
  </sheetData>
  <mergeCells count="1">
    <mergeCell ref="B1:C1"/>
  </mergeCells>
  <conditionalFormatting sqref="A3:G33">
    <cfRule type="expression" dxfId="59" priority="2">
      <formula>WEEKDAY($B3,2)=7</formula>
    </cfRule>
    <cfRule type="expression" dxfId="58" priority="3">
      <formula>WEEKDAY($B3,2)=6</formula>
    </cfRule>
  </conditionalFormatting>
  <conditionalFormatting sqref="A31:G33">
    <cfRule type="expression" dxfId="57" priority="4">
      <formula>$B31=""</formula>
    </cfRule>
  </conditionalFormatting>
  <dataValidations count="6">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3">
      <formula1>"23-33,25-35,26-36,30-136,82,37-40,37-40-167,132-133,134,167,82-30-136,bis,congé,Réserve"</formula1>
    </dataValidation>
    <dataValidation type="list" allowBlank="1" showInputMessage="1" showErrorMessage="1" sqref="J2">
      <formula1>"30-136,37-40,82,134,167"</formula1>
    </dataValidation>
  </dataValidations>
  <pageMargins left="0.7" right="0.7" top="0.75" bottom="0.75" header="0.3" footer="0.3"/>
  <pageSetup paperSize="0" orientation="portrait" horizontalDpi="0" verticalDpi="0" copies="0"/>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id="{3A99494E-8DEF-4F50-9E72-913747575942}">
            <xm:f>AND(COUNTIF(PARAM!$AB$1:$AB$10,$B3)&gt;0,$B3&lt;&gt;"")</xm:f>
            <x14:dxf>
              <fill>
                <patternFill>
                  <bgColor rgb="FFFFC000"/>
                </patternFill>
              </fill>
            </x14:dxf>
          </x14:cfRule>
          <xm:sqref>A3:G33</xm:sqref>
        </x14:conditionalFormatting>
      </x14:conditionalFormatting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J34"/>
  <sheetViews>
    <sheetView workbookViewId="0">
      <selection activeCell="J34" sqref="J34"/>
    </sheetView>
  </sheetViews>
  <sheetFormatPr baseColWidth="10" defaultRowHeight="15" x14ac:dyDescent="0.25"/>
  <cols>
    <col min="1" max="1" width="5.28515625" bestFit="1" customWidth="1"/>
    <col min="2" max="2" width="26.42578125" customWidth="1"/>
    <col min="3" max="6" width="14.7109375" customWidth="1"/>
    <col min="7" max="7" width="18.7109375" customWidth="1"/>
    <col min="8" max="8" width="11.42578125" style="89"/>
    <col min="9" max="9" width="11.42578125" style="6"/>
    <col min="10" max="10" width="11.85546875" bestFit="1" customWidth="1"/>
  </cols>
  <sheetData>
    <row r="1" spans="1:10" ht="15.75" thickBot="1" x14ac:dyDescent="0.3">
      <c r="B1" s="113" t="s">
        <v>25</v>
      </c>
      <c r="C1" s="114"/>
      <c r="D1" s="22">
        <f ca="1">DATE(PARAM!$B$3,RIGHT(CELL("nomfichier",D1),2),1)</f>
        <v>42826</v>
      </c>
      <c r="E1" s="10"/>
      <c r="F1" s="1"/>
    </row>
    <row r="2" spans="1:10" ht="15.75" thickBot="1" x14ac:dyDescent="0.3">
      <c r="A2" s="8" t="s">
        <v>48</v>
      </c>
      <c r="B2" s="12" t="s">
        <v>0</v>
      </c>
      <c r="C2" s="13" t="s">
        <v>8</v>
      </c>
      <c r="D2" s="14" t="s">
        <v>20</v>
      </c>
      <c r="E2" s="14" t="s">
        <v>19</v>
      </c>
      <c r="F2" s="15" t="s">
        <v>21</v>
      </c>
      <c r="G2" s="16" t="s">
        <v>22</v>
      </c>
      <c r="H2" s="90"/>
      <c r="I2" s="7" t="s">
        <v>65</v>
      </c>
      <c r="J2" s="88" t="s">
        <v>66</v>
      </c>
    </row>
    <row r="3" spans="1:10" x14ac:dyDescent="0.25">
      <c r="A3" s="71" t="s">
        <v>47</v>
      </c>
      <c r="B3" s="68">
        <f ca="1">DATE(PARAM!$B$3,RIGHT(CELL("nomfichier",A1),2),1)</f>
        <v>42826</v>
      </c>
      <c r="C3" s="69"/>
      <c r="D3" s="83">
        <f ca="1">IFERROR(IF($A3="",VLOOKUP($C3,PARAM!$A$11:$I$210,CHOOSE(IF(COUNTIF(fériés,$B3),7,WEEKDAY($B3,2)),2,2,4,2,2,6,8),FALSE),VLOOKUP($C3,PARAM!$A$11:$P$210,CHOOSE(IF(COUNTIF(fériés,$B3),7,WEEKDAY($B3,2)),11,11,11,11,11,13,15),FALSE)),0)</f>
        <v>0</v>
      </c>
      <c r="E3" s="83">
        <f ca="1">IFERROR(IF($A3="",VLOOKUP($C3,PARAM!$A$11:$I$210,CHOOSE(IF(COUNTIF(fériés,$B3),7,WEEKDAY($B3,2)),3,3,5,3,3,7,9),FALSE),VLOOKUP($C3,PARAM!$A$11:$P$210,CHOOSE(IF(COUNTIF(fériés,$B3),7,WEEKDAY($B3,2)),12,12,12,12,12,14,16),FALSE)),0)</f>
        <v>0</v>
      </c>
      <c r="F3" s="79">
        <f t="shared" ref="F3:F9" ca="1" si="0">SUM(E3-D3)</f>
        <v>0</v>
      </c>
      <c r="G3" s="70"/>
      <c r="H3" s="89">
        <f ca="1">(HOUR(F3)*60+MINUTE(F3))/60</f>
        <v>0</v>
      </c>
      <c r="I3" s="88"/>
      <c r="J3" s="88"/>
    </row>
    <row r="4" spans="1:10" x14ac:dyDescent="0.25">
      <c r="A4" s="72"/>
      <c r="B4" s="73">
        <f ca="1">B3+1</f>
        <v>42827</v>
      </c>
      <c r="C4" s="74"/>
      <c r="D4" s="84">
        <f ca="1">IFERROR(IF($A4="",VLOOKUP($C4,PARAM!$A$11:$I$210,CHOOSE(IF(COUNTIF(fériés,$B4),7,WEEKDAY($B4,2)),2,2,4,2,2,6,8),FALSE),VLOOKUP($C4,PARAM!$A$11:$P$210,CHOOSE(IF(COUNTIF(fériés,$B4),7,WEEKDAY($B4,2)),11,11,11,11,11,13,15),FALSE)),0)</f>
        <v>0</v>
      </c>
      <c r="E4" s="84">
        <f ca="1">IFERROR(IF($A4="",VLOOKUP($C4,PARAM!$A$11:$I$210,CHOOSE(IF(COUNTIF(fériés,$B4),7,WEEKDAY($B4,2)),3,3,5,3,3,7,9),FALSE),VLOOKUP($C4,PARAM!$A$11:$P$210,CHOOSE(IF(COUNTIF(fériés,$B4),7,WEEKDAY($B4,2)),12,12,12,12,12,14,16),FALSE)),0)</f>
        <v>0</v>
      </c>
      <c r="F4" s="80">
        <f t="shared" ca="1" si="0"/>
        <v>0</v>
      </c>
      <c r="G4" s="75"/>
      <c r="H4" s="89">
        <f t="shared" ref="H4:H33" ca="1" si="1">(HOUR(F4)*60+MINUTE(F4))/60</f>
        <v>0</v>
      </c>
      <c r="I4" s="88"/>
      <c r="J4" s="88"/>
    </row>
    <row r="5" spans="1:10" x14ac:dyDescent="0.25">
      <c r="A5" s="72"/>
      <c r="B5" s="73">
        <f t="shared" ref="B5:B30" ca="1" si="2">B4+1</f>
        <v>42828</v>
      </c>
      <c r="C5" s="74"/>
      <c r="D5" s="84">
        <f ca="1">IFERROR(IF($A5="",VLOOKUP($C5,PARAM!$A$11:$I$210,CHOOSE(IF(COUNTIF(fériés,$B5),7,WEEKDAY($B5,2)),2,2,4,2,2,6,8),FALSE),VLOOKUP($C5,PARAM!$A$11:$P$210,CHOOSE(IF(COUNTIF(fériés,$B5),7,WEEKDAY($B5,2)),11,11,11,11,11,13,15),FALSE)),0)</f>
        <v>0</v>
      </c>
      <c r="E5" s="84">
        <f ca="1">IFERROR(IF($A5="",VLOOKUP($C5,PARAM!$A$11:$I$210,CHOOSE(IF(COUNTIF(fériés,$B5),7,WEEKDAY($B5,2)),3,3,5,3,3,7,9),FALSE),VLOOKUP($C5,PARAM!$A$11:$P$210,CHOOSE(IF(COUNTIF(fériés,$B5),7,WEEKDAY($B5,2)),12,12,12,12,12,14,16),FALSE)),0)</f>
        <v>0</v>
      </c>
      <c r="F5" s="80">
        <f t="shared" ca="1" si="0"/>
        <v>0</v>
      </c>
      <c r="G5" s="75"/>
      <c r="H5" s="89">
        <f t="shared" ca="1" si="1"/>
        <v>0</v>
      </c>
      <c r="I5" s="88"/>
      <c r="J5" s="88"/>
    </row>
    <row r="6" spans="1:10" x14ac:dyDescent="0.25">
      <c r="A6" s="72" t="s">
        <v>47</v>
      </c>
      <c r="B6" s="73">
        <f t="shared" ca="1" si="2"/>
        <v>42829</v>
      </c>
      <c r="C6" s="74"/>
      <c r="D6" s="84">
        <f ca="1">IFERROR(IF($A6="",VLOOKUP($C6,PARAM!$A$11:$I$210,CHOOSE(IF(COUNTIF(fériés,$B6),7,WEEKDAY($B6,2)),2,2,4,2,2,6,8),FALSE),VLOOKUP($C6,PARAM!$A$11:$P$210,CHOOSE(IF(COUNTIF(fériés,$B6),7,WEEKDAY($B6,2)),11,11,11,11,11,13,15),FALSE)),0)</f>
        <v>0</v>
      </c>
      <c r="E6" s="84">
        <f ca="1">IFERROR(IF($A6="",VLOOKUP($C6,PARAM!$A$11:$I$210,CHOOSE(IF(COUNTIF(fériés,$B6),7,WEEKDAY($B6,2)),3,3,5,3,3,7,9),FALSE),VLOOKUP($C6,PARAM!$A$11:$P$210,CHOOSE(IF(COUNTIF(fériés,$B6),7,WEEKDAY($B6,2)),12,12,12,12,12,14,16),FALSE)),0)</f>
        <v>0</v>
      </c>
      <c r="F6" s="80">
        <f t="shared" ca="1" si="0"/>
        <v>0</v>
      </c>
      <c r="G6" s="75"/>
      <c r="H6" s="89">
        <f t="shared" ca="1" si="1"/>
        <v>0</v>
      </c>
      <c r="I6" s="88"/>
      <c r="J6" s="88"/>
    </row>
    <row r="7" spans="1:10" x14ac:dyDescent="0.25">
      <c r="A7" s="72"/>
      <c r="B7" s="73">
        <f t="shared" ca="1" si="2"/>
        <v>42830</v>
      </c>
      <c r="C7" s="74"/>
      <c r="D7" s="84">
        <f ca="1">IFERROR(IF($A7="",VLOOKUP($C7,PARAM!$A$11:$I$210,CHOOSE(IF(COUNTIF(fériés,$B7),7,WEEKDAY($B7,2)),2,2,4,2,2,6,8),FALSE),VLOOKUP($C7,PARAM!$A$11:$P$210,CHOOSE(IF(COUNTIF(fériés,$B7),7,WEEKDAY($B7,2)),11,11,11,11,11,13,15),FALSE)),0)</f>
        <v>0</v>
      </c>
      <c r="E7" s="84">
        <f ca="1">IFERROR(IF($A7="",VLOOKUP($C7,PARAM!$A$11:$I$210,CHOOSE(IF(COUNTIF(fériés,$B7),7,WEEKDAY($B7,2)),3,3,5,3,3,7,9),FALSE),VLOOKUP($C7,PARAM!$A$11:$P$210,CHOOSE(IF(COUNTIF(fériés,$B7),7,WEEKDAY($B7,2)),12,12,12,12,12,14,16),FALSE)),0)</f>
        <v>0</v>
      </c>
      <c r="F7" s="80">
        <f t="shared" ca="1" si="0"/>
        <v>0</v>
      </c>
      <c r="G7" s="75"/>
      <c r="H7" s="89">
        <f t="shared" ca="1" si="1"/>
        <v>0</v>
      </c>
      <c r="I7" s="88"/>
      <c r="J7" s="88"/>
    </row>
    <row r="8" spans="1:10" x14ac:dyDescent="0.25">
      <c r="A8" s="72" t="s">
        <v>47</v>
      </c>
      <c r="B8" s="73">
        <f t="shared" ca="1" si="2"/>
        <v>42831</v>
      </c>
      <c r="C8" s="74"/>
      <c r="D8" s="84">
        <f ca="1">IFERROR(IF($A8="",VLOOKUP($C8,PARAM!$A$11:$I$210,CHOOSE(IF(COUNTIF(fériés,$B8),7,WEEKDAY($B8,2)),2,2,4,2,2,6,8),FALSE),VLOOKUP($C8,PARAM!$A$11:$P$210,CHOOSE(IF(COUNTIF(fériés,$B8),7,WEEKDAY($B8,2)),11,11,11,11,11,13,15),FALSE)),0)</f>
        <v>0</v>
      </c>
      <c r="E8" s="84">
        <f ca="1">IFERROR(IF($A8="",VLOOKUP($C8,PARAM!$A$11:$I$210,CHOOSE(IF(COUNTIF(fériés,$B8),7,WEEKDAY($B8,2)),3,3,5,3,3,7,9),FALSE),VLOOKUP($C8,PARAM!$A$11:$P$210,CHOOSE(IF(COUNTIF(fériés,$B8),7,WEEKDAY($B8,2)),12,12,12,12,12,14,16),FALSE)),0)</f>
        <v>0</v>
      </c>
      <c r="F8" s="80">
        <f t="shared" ca="1" si="0"/>
        <v>0</v>
      </c>
      <c r="G8" s="75"/>
      <c r="H8" s="89">
        <f t="shared" ca="1" si="1"/>
        <v>0</v>
      </c>
      <c r="I8" s="88"/>
      <c r="J8" s="88"/>
    </row>
    <row r="9" spans="1:10" x14ac:dyDescent="0.25">
      <c r="A9" s="72" t="s">
        <v>47</v>
      </c>
      <c r="B9" s="73">
        <f t="shared" ca="1" si="2"/>
        <v>42832</v>
      </c>
      <c r="C9" s="74"/>
      <c r="D9" s="84">
        <f ca="1">IFERROR(IF($A9="",VLOOKUP($C9,PARAM!$A$11:$I$210,CHOOSE(IF(COUNTIF(fériés,$B9),7,WEEKDAY($B9,2)),2,2,4,2,2,6,8),FALSE),VLOOKUP($C9,PARAM!$A$11:$P$210,CHOOSE(IF(COUNTIF(fériés,$B9),7,WEEKDAY($B9,2)),11,11,11,11,11,13,15),FALSE)),0)</f>
        <v>0</v>
      </c>
      <c r="E9" s="84">
        <f ca="1">IFERROR(IF($A9="",VLOOKUP($C9,PARAM!$A$11:$I$210,CHOOSE(IF(COUNTIF(fériés,$B9),7,WEEKDAY($B9,2)),3,3,5,3,3,7,9),FALSE),VLOOKUP($C9,PARAM!$A$11:$P$210,CHOOSE(IF(COUNTIF(fériés,$B9),7,WEEKDAY($B9,2)),12,12,12,12,12,14,16),FALSE)),0)</f>
        <v>0</v>
      </c>
      <c r="F9" s="80">
        <f t="shared" ca="1" si="0"/>
        <v>0</v>
      </c>
      <c r="G9" s="75"/>
      <c r="H9" s="89">
        <f t="shared" ca="1" si="1"/>
        <v>0</v>
      </c>
      <c r="I9" s="88"/>
      <c r="J9" s="88"/>
    </row>
    <row r="10" spans="1:10" x14ac:dyDescent="0.25">
      <c r="A10" s="72" t="s">
        <v>47</v>
      </c>
      <c r="B10" s="73">
        <f t="shared" ca="1" si="2"/>
        <v>42833</v>
      </c>
      <c r="C10" s="74"/>
      <c r="D10" s="84">
        <f ca="1">IFERROR(IF($A10="",VLOOKUP($C10,PARAM!$A$11:$I$210,CHOOSE(IF(COUNTIF(fériés,$B10),7,WEEKDAY($B10,2)),2,2,4,2,2,6,8),FALSE),VLOOKUP($C10,PARAM!$A$11:$P$210,CHOOSE(IF(COUNTIF(fériés,$B10),7,WEEKDAY($B10,2)),11,11,11,11,11,13,15),FALSE)),0)</f>
        <v>0</v>
      </c>
      <c r="E10" s="84">
        <f ca="1">IFERROR(IF($A10="",VLOOKUP($C10,PARAM!$A$11:$I$210,CHOOSE(IF(COUNTIF(fériés,$B10),7,WEEKDAY($B10,2)),3,3,5,3,3,7,9),FALSE),VLOOKUP($C10,PARAM!$A$11:$P$210,CHOOSE(IF(COUNTIF(fériés,$B10),7,WEEKDAY($B10,2)),12,12,12,12,12,14,16),FALSE)),0)</f>
        <v>0</v>
      </c>
      <c r="F10" s="80">
        <f ca="1">SUM(E10-D10)</f>
        <v>0</v>
      </c>
      <c r="G10" s="75"/>
      <c r="H10" s="89">
        <f t="shared" ca="1" si="1"/>
        <v>0</v>
      </c>
      <c r="I10" s="88"/>
      <c r="J10" s="88"/>
    </row>
    <row r="11" spans="1:10" x14ac:dyDescent="0.25">
      <c r="A11" s="72"/>
      <c r="B11" s="73">
        <f t="shared" ca="1" si="2"/>
        <v>42834</v>
      </c>
      <c r="C11" s="74"/>
      <c r="D11" s="84">
        <f ca="1">IFERROR(IF($A11="",VLOOKUP($C11,PARAM!$A$11:$I$210,CHOOSE(IF(COUNTIF(fériés,$B11),7,WEEKDAY($B11,2)),2,2,4,2,2,6,8),FALSE),VLOOKUP($C11,PARAM!$A$11:$P$210,CHOOSE(IF(COUNTIF(fériés,$B11),7,WEEKDAY($B11,2)),11,11,11,11,11,13,15),FALSE)),0)</f>
        <v>0</v>
      </c>
      <c r="E11" s="84">
        <f ca="1">IFERROR(IF($A11="",VLOOKUP($C11,PARAM!$A$11:$I$210,CHOOSE(IF(COUNTIF(fériés,$B11),7,WEEKDAY($B11,2)),3,3,5,3,3,7,9),FALSE),VLOOKUP($C11,PARAM!$A$11:$P$210,CHOOSE(IF(COUNTIF(fériés,$B11),7,WEEKDAY($B11,2)),12,12,12,12,12,14,16),FALSE)),0)</f>
        <v>0</v>
      </c>
      <c r="F11" s="80">
        <f t="shared" ref="F11:F33" ca="1" si="3">SUM(E11-D11)</f>
        <v>0</v>
      </c>
      <c r="G11" s="75"/>
      <c r="H11" s="89">
        <f t="shared" ca="1" si="1"/>
        <v>0</v>
      </c>
      <c r="I11" s="88"/>
      <c r="J11" s="88"/>
    </row>
    <row r="12" spans="1:10" x14ac:dyDescent="0.25">
      <c r="A12" s="72"/>
      <c r="B12" s="73">
        <f t="shared" ca="1" si="2"/>
        <v>42835</v>
      </c>
      <c r="C12" s="74"/>
      <c r="D12" s="84">
        <f ca="1">IFERROR(IF($A12="",VLOOKUP($C12,PARAM!$A$11:$I$210,CHOOSE(IF(COUNTIF(fériés,$B12),7,WEEKDAY($B12,2)),2,2,4,2,2,6,8),FALSE),VLOOKUP($C12,PARAM!$A$11:$P$210,CHOOSE(IF(COUNTIF(fériés,$B12),7,WEEKDAY($B12,2)),11,11,11,11,11,13,15),FALSE)),0)</f>
        <v>0</v>
      </c>
      <c r="E12" s="84">
        <f ca="1">IFERROR(IF($A12="",VLOOKUP($C12,PARAM!$A$11:$I$210,CHOOSE(IF(COUNTIF(fériés,$B12),7,WEEKDAY($B12,2)),3,3,5,3,3,7,9),FALSE),VLOOKUP($C12,PARAM!$A$11:$P$210,CHOOSE(IF(COUNTIF(fériés,$B12),7,WEEKDAY($B12,2)),12,12,12,12,12,14,16),FALSE)),0)</f>
        <v>0</v>
      </c>
      <c r="F12" s="80">
        <f t="shared" ca="1" si="3"/>
        <v>0</v>
      </c>
      <c r="G12" s="75"/>
      <c r="H12" s="89">
        <f t="shared" ca="1" si="1"/>
        <v>0</v>
      </c>
      <c r="I12" s="88"/>
      <c r="J12" s="88"/>
    </row>
    <row r="13" spans="1:10" x14ac:dyDescent="0.25">
      <c r="A13" s="72"/>
      <c r="B13" s="73">
        <f t="shared" ca="1" si="2"/>
        <v>42836</v>
      </c>
      <c r="C13" s="74"/>
      <c r="D13" s="84">
        <f ca="1">IFERROR(IF($A13="",VLOOKUP($C13,PARAM!$A$11:$I$210,CHOOSE(IF(COUNTIF(fériés,$B13),7,WEEKDAY($B13,2)),2,2,4,2,2,6,8),FALSE),VLOOKUP($C13,PARAM!$A$11:$P$210,CHOOSE(IF(COUNTIF(fériés,$B13),7,WEEKDAY($B13,2)),11,11,11,11,11,13,15),FALSE)),0)</f>
        <v>0</v>
      </c>
      <c r="E13" s="84">
        <f ca="1">IFERROR(IF($A13="",VLOOKUP($C13,PARAM!$A$11:$I$210,CHOOSE(IF(COUNTIF(fériés,$B13),7,WEEKDAY($B13,2)),3,3,5,3,3,7,9),FALSE),VLOOKUP($C13,PARAM!$A$11:$P$210,CHOOSE(IF(COUNTIF(fériés,$B13),7,WEEKDAY($B13,2)),12,12,12,12,12,14,16),FALSE)),0)</f>
        <v>0</v>
      </c>
      <c r="F13" s="80">
        <f t="shared" ca="1" si="3"/>
        <v>0</v>
      </c>
      <c r="G13" s="75"/>
      <c r="H13" s="89">
        <f t="shared" ca="1" si="1"/>
        <v>0</v>
      </c>
      <c r="I13" s="88"/>
      <c r="J13" s="88"/>
    </row>
    <row r="14" spans="1:10" x14ac:dyDescent="0.25">
      <c r="A14" s="72"/>
      <c r="B14" s="73">
        <f t="shared" ca="1" si="2"/>
        <v>42837</v>
      </c>
      <c r="C14" s="74"/>
      <c r="D14" s="84">
        <f ca="1">IFERROR(IF($A14="",VLOOKUP($C14,PARAM!$A$11:$I$210,CHOOSE(IF(COUNTIF(fériés,$B14),7,WEEKDAY($B14,2)),2,2,4,2,2,6,8),FALSE),VLOOKUP($C14,PARAM!$A$11:$P$210,CHOOSE(IF(COUNTIF(fériés,$B14),7,WEEKDAY($B14,2)),11,11,11,11,11,13,15),FALSE)),0)</f>
        <v>0</v>
      </c>
      <c r="E14" s="84">
        <f ca="1">IFERROR(IF($A14="",VLOOKUP($C14,PARAM!$A$11:$I$210,CHOOSE(IF(COUNTIF(fériés,$B14),7,WEEKDAY($B14,2)),3,3,5,3,3,7,9),FALSE),VLOOKUP($C14,PARAM!$A$11:$P$210,CHOOSE(IF(COUNTIF(fériés,$B14),7,WEEKDAY($B14,2)),12,12,12,12,12,14,16),FALSE)),0)</f>
        <v>0</v>
      </c>
      <c r="F14" s="80">
        <f t="shared" ca="1" si="3"/>
        <v>0</v>
      </c>
      <c r="G14" s="75"/>
      <c r="H14" s="89">
        <f t="shared" ca="1" si="1"/>
        <v>0</v>
      </c>
      <c r="I14" s="88"/>
      <c r="J14" s="88"/>
    </row>
    <row r="15" spans="1:10" x14ac:dyDescent="0.25">
      <c r="A15" s="72"/>
      <c r="B15" s="73">
        <f t="shared" ca="1" si="2"/>
        <v>42838</v>
      </c>
      <c r="C15" s="74"/>
      <c r="D15" s="84">
        <f ca="1">IFERROR(IF($A15="",VLOOKUP($C15,PARAM!$A$11:$I$210,CHOOSE(IF(COUNTIF(fériés,$B15),7,WEEKDAY($B15,2)),2,2,4,2,2,6,8),FALSE),VLOOKUP($C15,PARAM!$A$11:$P$210,CHOOSE(IF(COUNTIF(fériés,$B15),7,WEEKDAY($B15,2)),11,11,11,11,11,13,15),FALSE)),0)</f>
        <v>0</v>
      </c>
      <c r="E15" s="84">
        <f ca="1">IFERROR(IF($A15="",VLOOKUP($C15,PARAM!$A$11:$I$210,CHOOSE(IF(COUNTIF(fériés,$B15),7,WEEKDAY($B15,2)),3,3,5,3,3,7,9),FALSE),VLOOKUP($C15,PARAM!$A$11:$P$210,CHOOSE(IF(COUNTIF(fériés,$B15),7,WEEKDAY($B15,2)),12,12,12,12,12,14,16),FALSE)),0)</f>
        <v>0</v>
      </c>
      <c r="F15" s="80">
        <f t="shared" ca="1" si="3"/>
        <v>0</v>
      </c>
      <c r="G15" s="75"/>
      <c r="H15" s="89">
        <f t="shared" ca="1" si="1"/>
        <v>0</v>
      </c>
      <c r="I15" s="88"/>
      <c r="J15" s="88"/>
    </row>
    <row r="16" spans="1:10" x14ac:dyDescent="0.25">
      <c r="A16" s="72"/>
      <c r="B16" s="73">
        <f t="shared" ca="1" si="2"/>
        <v>42839</v>
      </c>
      <c r="C16" s="74"/>
      <c r="D16" s="84">
        <f ca="1">IFERROR(IF($A16="",VLOOKUP($C16,PARAM!$A$11:$I$210,CHOOSE(IF(COUNTIF(fériés,$B16),7,WEEKDAY($B16,2)),2,2,4,2,2,6,8),FALSE),VLOOKUP($C16,PARAM!$A$11:$P$210,CHOOSE(IF(COUNTIF(fériés,$B16),7,WEEKDAY($B16,2)),11,11,11,11,11,13,15),FALSE)),0)</f>
        <v>0</v>
      </c>
      <c r="E16" s="84">
        <f ca="1">IFERROR(IF($A16="",VLOOKUP($C16,PARAM!$A$11:$I$210,CHOOSE(IF(COUNTIF(fériés,$B16),7,WEEKDAY($B16,2)),3,3,5,3,3,7,9),FALSE),VLOOKUP($C16,PARAM!$A$11:$P$210,CHOOSE(IF(COUNTIF(fériés,$B16),7,WEEKDAY($B16,2)),12,12,12,12,12,14,16),FALSE)),0)</f>
        <v>0</v>
      </c>
      <c r="F16" s="80">
        <f t="shared" ca="1" si="3"/>
        <v>0</v>
      </c>
      <c r="G16" s="75"/>
      <c r="H16" s="89">
        <f t="shared" ca="1" si="1"/>
        <v>0</v>
      </c>
      <c r="I16" s="88"/>
      <c r="J16" s="88"/>
    </row>
    <row r="17" spans="1:10" x14ac:dyDescent="0.25">
      <c r="A17" s="72"/>
      <c r="B17" s="73">
        <f t="shared" ca="1" si="2"/>
        <v>42840</v>
      </c>
      <c r="C17" s="74"/>
      <c r="D17" s="84">
        <f ca="1">IFERROR(IF($A17="",VLOOKUP($C17,PARAM!$A$11:$I$210,CHOOSE(IF(COUNTIF(fériés,$B17),7,WEEKDAY($B17,2)),2,2,4,2,2,6,8),FALSE),VLOOKUP($C17,PARAM!$A$11:$P$210,CHOOSE(IF(COUNTIF(fériés,$B17),7,WEEKDAY($B17,2)),11,11,11,11,11,13,15),FALSE)),0)</f>
        <v>0</v>
      </c>
      <c r="E17" s="84">
        <f ca="1">IFERROR(IF($A17="",VLOOKUP($C17,PARAM!$A$11:$I$210,CHOOSE(IF(COUNTIF(fériés,$B17),7,WEEKDAY($B17,2)),3,3,5,3,3,7,9),FALSE),VLOOKUP($C17,PARAM!$A$11:$P$210,CHOOSE(IF(COUNTIF(fériés,$B17),7,WEEKDAY($B17,2)),12,12,12,12,12,14,16),FALSE)),0)</f>
        <v>0</v>
      </c>
      <c r="F17" s="80">
        <f t="shared" ca="1" si="3"/>
        <v>0</v>
      </c>
      <c r="G17" s="75"/>
      <c r="H17" s="89">
        <f t="shared" ca="1" si="1"/>
        <v>0</v>
      </c>
      <c r="I17" s="88"/>
      <c r="J17" s="88"/>
    </row>
    <row r="18" spans="1:10" x14ac:dyDescent="0.25">
      <c r="A18" s="72"/>
      <c r="B18" s="73">
        <f t="shared" ca="1" si="2"/>
        <v>42841</v>
      </c>
      <c r="C18" s="74"/>
      <c r="D18" s="84">
        <f ca="1">IFERROR(IF($A18="",VLOOKUP($C18,PARAM!$A$11:$I$210,CHOOSE(IF(COUNTIF(fériés,$B18),7,WEEKDAY($B18,2)),2,2,4,2,2,6,8),FALSE),VLOOKUP($C18,PARAM!$A$11:$P$210,CHOOSE(IF(COUNTIF(fériés,$B18),7,WEEKDAY($B18,2)),11,11,11,11,11,13,15),FALSE)),0)</f>
        <v>0</v>
      </c>
      <c r="E18" s="84">
        <f ca="1">IFERROR(IF($A18="",VLOOKUP($C18,PARAM!$A$11:$I$210,CHOOSE(IF(COUNTIF(fériés,$B18),7,WEEKDAY($B18,2)),3,3,5,3,3,7,9),FALSE),VLOOKUP($C18,PARAM!$A$11:$P$210,CHOOSE(IF(COUNTIF(fériés,$B18),7,WEEKDAY($B18,2)),12,12,12,12,12,14,16),FALSE)),0)</f>
        <v>0</v>
      </c>
      <c r="F18" s="80">
        <f t="shared" ca="1" si="3"/>
        <v>0</v>
      </c>
      <c r="G18" s="75"/>
      <c r="H18" s="89">
        <f t="shared" ca="1" si="1"/>
        <v>0</v>
      </c>
      <c r="I18" s="88"/>
      <c r="J18" s="88"/>
    </row>
    <row r="19" spans="1:10" x14ac:dyDescent="0.25">
      <c r="A19" s="72"/>
      <c r="B19" s="73">
        <f t="shared" ca="1" si="2"/>
        <v>42842</v>
      </c>
      <c r="C19" s="74"/>
      <c r="D19" s="84">
        <f ca="1">IFERROR(IF($A19="",VLOOKUP($C19,PARAM!$A$11:$I$210,CHOOSE(IF(COUNTIF(fériés,$B19),7,WEEKDAY($B19,2)),2,2,4,2,2,6,8),FALSE),VLOOKUP($C19,PARAM!$A$11:$P$210,CHOOSE(IF(COUNTIF(fériés,$B19),7,WEEKDAY($B19,2)),11,11,11,11,11,13,15),FALSE)),0)</f>
        <v>0</v>
      </c>
      <c r="E19" s="84">
        <f ca="1">IFERROR(IF($A19="",VLOOKUP($C19,PARAM!$A$11:$I$210,CHOOSE(IF(COUNTIF(fériés,$B19),7,WEEKDAY($B19,2)),3,3,5,3,3,7,9),FALSE),VLOOKUP($C19,PARAM!$A$11:$P$210,CHOOSE(IF(COUNTIF(fériés,$B19),7,WEEKDAY($B19,2)),12,12,12,12,12,14,16),FALSE)),0)</f>
        <v>0</v>
      </c>
      <c r="F19" s="80">
        <f t="shared" ca="1" si="3"/>
        <v>0</v>
      </c>
      <c r="G19" s="75"/>
      <c r="H19" s="89">
        <f t="shared" ca="1" si="1"/>
        <v>0</v>
      </c>
      <c r="I19" s="88"/>
      <c r="J19" s="88"/>
    </row>
    <row r="20" spans="1:10" x14ac:dyDescent="0.25">
      <c r="A20" s="72"/>
      <c r="B20" s="73">
        <f t="shared" ca="1" si="2"/>
        <v>42843</v>
      </c>
      <c r="C20" s="74"/>
      <c r="D20" s="84">
        <f ca="1">IFERROR(IF($A20="",VLOOKUP($C20,PARAM!$A$11:$I$210,CHOOSE(IF(COUNTIF(fériés,$B20),7,WEEKDAY($B20,2)),2,2,4,2,2,6,8),FALSE),VLOOKUP($C20,PARAM!$A$11:$P$210,CHOOSE(IF(COUNTIF(fériés,$B20),7,WEEKDAY($B20,2)),11,11,11,11,11,13,15),FALSE)),0)</f>
        <v>0</v>
      </c>
      <c r="E20" s="84">
        <f ca="1">IFERROR(IF($A20="",VLOOKUP($C20,PARAM!$A$11:$I$210,CHOOSE(IF(COUNTIF(fériés,$B20),7,WEEKDAY($B20,2)),3,3,5,3,3,7,9),FALSE),VLOOKUP($C20,PARAM!$A$11:$P$210,CHOOSE(IF(COUNTIF(fériés,$B20),7,WEEKDAY($B20,2)),12,12,12,12,12,14,16),FALSE)),0)</f>
        <v>0</v>
      </c>
      <c r="F20" s="80">
        <f t="shared" ca="1" si="3"/>
        <v>0</v>
      </c>
      <c r="G20" s="75"/>
      <c r="H20" s="89">
        <f t="shared" ca="1" si="1"/>
        <v>0</v>
      </c>
      <c r="I20" s="88"/>
      <c r="J20" s="88"/>
    </row>
    <row r="21" spans="1:10" x14ac:dyDescent="0.25">
      <c r="A21" s="72"/>
      <c r="B21" s="73">
        <f t="shared" ca="1" si="2"/>
        <v>42844</v>
      </c>
      <c r="C21" s="74"/>
      <c r="D21" s="84">
        <f ca="1">IFERROR(IF($A21="",VLOOKUP($C21,PARAM!$A$11:$I$210,CHOOSE(IF(COUNTIF(fériés,$B21),7,WEEKDAY($B21,2)),2,2,4,2,2,6,8),FALSE),VLOOKUP($C21,PARAM!$A$11:$P$210,CHOOSE(IF(COUNTIF(fériés,$B21),7,WEEKDAY($B21,2)),11,11,11,11,11,13,15),FALSE)),0)</f>
        <v>0</v>
      </c>
      <c r="E21" s="84">
        <f ca="1">IFERROR(IF($A21="",VLOOKUP($C21,PARAM!$A$11:$I$210,CHOOSE(IF(COUNTIF(fériés,$B21),7,WEEKDAY($B21,2)),3,3,5,3,3,7,9),FALSE),VLOOKUP($C21,PARAM!$A$11:$P$210,CHOOSE(IF(COUNTIF(fériés,$B21),7,WEEKDAY($B21,2)),12,12,12,12,12,14,16),FALSE)),0)</f>
        <v>0</v>
      </c>
      <c r="F21" s="80">
        <f t="shared" ca="1" si="3"/>
        <v>0</v>
      </c>
      <c r="G21" s="75"/>
      <c r="H21" s="89">
        <f t="shared" ca="1" si="1"/>
        <v>0</v>
      </c>
      <c r="I21" s="88"/>
      <c r="J21" s="88"/>
    </row>
    <row r="22" spans="1:10" x14ac:dyDescent="0.25">
      <c r="A22" s="72"/>
      <c r="B22" s="73">
        <f t="shared" ca="1" si="2"/>
        <v>42845</v>
      </c>
      <c r="C22" s="74"/>
      <c r="D22" s="84">
        <f ca="1">IFERROR(IF($A22="",VLOOKUP($C22,PARAM!$A$11:$I$210,CHOOSE(IF(COUNTIF(fériés,$B22),7,WEEKDAY($B22,2)),2,2,4,2,2,6,8),FALSE),VLOOKUP($C22,PARAM!$A$11:$P$210,CHOOSE(IF(COUNTIF(fériés,$B22),7,WEEKDAY($B22,2)),11,11,11,11,11,13,15),FALSE)),0)</f>
        <v>0</v>
      </c>
      <c r="E22" s="84">
        <f ca="1">IFERROR(IF($A22="",VLOOKUP($C22,PARAM!$A$11:$I$210,CHOOSE(IF(COUNTIF(fériés,$B22),7,WEEKDAY($B22,2)),3,3,5,3,3,7,9),FALSE),VLOOKUP($C22,PARAM!$A$11:$P$210,CHOOSE(IF(COUNTIF(fériés,$B22),7,WEEKDAY($B22,2)),12,12,12,12,12,14,16),FALSE)),0)</f>
        <v>0</v>
      </c>
      <c r="F22" s="80">
        <f t="shared" ca="1" si="3"/>
        <v>0</v>
      </c>
      <c r="G22" s="75"/>
      <c r="H22" s="89">
        <f t="shared" ca="1" si="1"/>
        <v>0</v>
      </c>
      <c r="I22" s="88"/>
      <c r="J22" s="88"/>
    </row>
    <row r="23" spans="1:10" x14ac:dyDescent="0.25">
      <c r="A23" s="72"/>
      <c r="B23" s="73">
        <f t="shared" ca="1" si="2"/>
        <v>42846</v>
      </c>
      <c r="C23" s="74"/>
      <c r="D23" s="84">
        <f ca="1">IFERROR(IF($A23="",VLOOKUP($C23,PARAM!$A$11:$I$210,CHOOSE(IF(COUNTIF(fériés,$B23),7,WEEKDAY($B23,2)),2,2,4,2,2,6,8),FALSE),VLOOKUP($C23,PARAM!$A$11:$P$210,CHOOSE(IF(COUNTIF(fériés,$B23),7,WEEKDAY($B23,2)),11,11,11,11,11,13,15),FALSE)),0)</f>
        <v>0</v>
      </c>
      <c r="E23" s="84">
        <f ca="1">IFERROR(IF($A23="",VLOOKUP($C23,PARAM!$A$11:$I$210,CHOOSE(IF(COUNTIF(fériés,$B23),7,WEEKDAY($B23,2)),3,3,5,3,3,7,9),FALSE),VLOOKUP($C23,PARAM!$A$11:$P$210,CHOOSE(IF(COUNTIF(fériés,$B23),7,WEEKDAY($B23,2)),12,12,12,12,12,14,16),FALSE)),0)</f>
        <v>0</v>
      </c>
      <c r="F23" s="80">
        <f t="shared" ca="1" si="3"/>
        <v>0</v>
      </c>
      <c r="G23" s="75"/>
      <c r="H23" s="89">
        <f t="shared" ca="1" si="1"/>
        <v>0</v>
      </c>
      <c r="I23" s="88"/>
      <c r="J23" s="88"/>
    </row>
    <row r="24" spans="1:10" x14ac:dyDescent="0.25">
      <c r="A24" s="72"/>
      <c r="B24" s="73">
        <f t="shared" ca="1" si="2"/>
        <v>42847</v>
      </c>
      <c r="C24" s="74"/>
      <c r="D24" s="84">
        <f ca="1">IFERROR(IF($A24="",VLOOKUP($C24,PARAM!$A$11:$I$210,CHOOSE(IF(COUNTIF(fériés,$B24),7,WEEKDAY($B24,2)),2,2,4,2,2,6,8),FALSE),VLOOKUP($C24,PARAM!$A$11:$P$210,CHOOSE(IF(COUNTIF(fériés,$B24),7,WEEKDAY($B24,2)),11,11,11,11,11,13,15),FALSE)),0)</f>
        <v>0</v>
      </c>
      <c r="E24" s="84">
        <f ca="1">IFERROR(IF($A24="",VLOOKUP($C24,PARAM!$A$11:$I$210,CHOOSE(IF(COUNTIF(fériés,$B24),7,WEEKDAY($B24,2)),3,3,5,3,3,7,9),FALSE),VLOOKUP($C24,PARAM!$A$11:$P$210,CHOOSE(IF(COUNTIF(fériés,$B24),7,WEEKDAY($B24,2)),12,12,12,12,12,14,16),FALSE)),0)</f>
        <v>0</v>
      </c>
      <c r="F24" s="80">
        <f t="shared" ca="1" si="3"/>
        <v>0</v>
      </c>
      <c r="G24" s="75"/>
      <c r="H24" s="89">
        <f t="shared" ca="1" si="1"/>
        <v>0</v>
      </c>
      <c r="I24" s="88"/>
      <c r="J24" s="88"/>
    </row>
    <row r="25" spans="1:10" x14ac:dyDescent="0.25">
      <c r="A25" s="72"/>
      <c r="B25" s="73">
        <f t="shared" ca="1" si="2"/>
        <v>42848</v>
      </c>
      <c r="C25" s="74"/>
      <c r="D25" s="84">
        <f ca="1">IFERROR(IF($A25="",VLOOKUP($C25,PARAM!$A$11:$I$210,CHOOSE(IF(COUNTIF(fériés,$B25),7,WEEKDAY($B25,2)),2,2,4,2,2,6,8),FALSE),VLOOKUP($C25,PARAM!$A$11:$P$210,CHOOSE(IF(COUNTIF(fériés,$B25),7,WEEKDAY($B25,2)),11,11,11,11,11,13,15),FALSE)),0)</f>
        <v>0</v>
      </c>
      <c r="E25" s="84">
        <f ca="1">IFERROR(IF($A25="",VLOOKUP($C25,PARAM!$A$11:$I$210,CHOOSE(IF(COUNTIF(fériés,$B25),7,WEEKDAY($B25,2)),3,3,5,3,3,7,9),FALSE),VLOOKUP($C25,PARAM!$A$11:$P$210,CHOOSE(IF(COUNTIF(fériés,$B25),7,WEEKDAY($B25,2)),12,12,12,12,12,14,16),FALSE)),0)</f>
        <v>0</v>
      </c>
      <c r="F25" s="80">
        <f t="shared" ca="1" si="3"/>
        <v>0</v>
      </c>
      <c r="G25" s="75"/>
      <c r="H25" s="89">
        <f t="shared" ca="1" si="1"/>
        <v>0</v>
      </c>
      <c r="I25" s="88"/>
      <c r="J25" s="88"/>
    </row>
    <row r="26" spans="1:10" x14ac:dyDescent="0.25">
      <c r="A26" s="72"/>
      <c r="B26" s="73">
        <f t="shared" ca="1" si="2"/>
        <v>42849</v>
      </c>
      <c r="C26" s="74"/>
      <c r="D26" s="84">
        <f ca="1">IFERROR(IF($A26="",VLOOKUP($C26,PARAM!$A$11:$I$210,CHOOSE(IF(COUNTIF(fériés,$B26),7,WEEKDAY($B26,2)),2,2,4,2,2,6,8),FALSE),VLOOKUP($C26,PARAM!$A$11:$P$210,CHOOSE(IF(COUNTIF(fériés,$B26),7,WEEKDAY($B26,2)),11,11,11,11,11,13,15),FALSE)),0)</f>
        <v>0</v>
      </c>
      <c r="E26" s="84">
        <f ca="1">IFERROR(IF($A26="",VLOOKUP($C26,PARAM!$A$11:$I$210,CHOOSE(IF(COUNTIF(fériés,$B26),7,WEEKDAY($B26,2)),3,3,5,3,3,7,9),FALSE),VLOOKUP($C26,PARAM!$A$11:$P$210,CHOOSE(IF(COUNTIF(fériés,$B26),7,WEEKDAY($B26,2)),12,12,12,12,12,14,16),FALSE)),0)</f>
        <v>0</v>
      </c>
      <c r="F26" s="80">
        <f t="shared" ca="1" si="3"/>
        <v>0</v>
      </c>
      <c r="G26" s="75"/>
      <c r="H26" s="89">
        <f t="shared" ca="1" si="1"/>
        <v>0</v>
      </c>
      <c r="I26" s="88"/>
      <c r="J26" s="88"/>
    </row>
    <row r="27" spans="1:10" x14ac:dyDescent="0.25">
      <c r="A27" s="72"/>
      <c r="B27" s="73">
        <f t="shared" ca="1" si="2"/>
        <v>42850</v>
      </c>
      <c r="C27" s="74"/>
      <c r="D27" s="84">
        <f ca="1">IFERROR(IF($A27="",VLOOKUP($C27,PARAM!$A$11:$I$210,CHOOSE(IF(COUNTIF(fériés,$B27),7,WEEKDAY($B27,2)),2,2,4,2,2,6,8),FALSE),VLOOKUP($C27,PARAM!$A$11:$P$210,CHOOSE(IF(COUNTIF(fériés,$B27),7,WEEKDAY($B27,2)),11,11,11,11,11,13,15),FALSE)),0)</f>
        <v>0</v>
      </c>
      <c r="E27" s="84">
        <f ca="1">IFERROR(IF($A27="",VLOOKUP($C27,PARAM!$A$11:$I$210,CHOOSE(IF(COUNTIF(fériés,$B27),7,WEEKDAY($B27,2)),3,3,5,3,3,7,9),FALSE),VLOOKUP($C27,PARAM!$A$11:$P$210,CHOOSE(IF(COUNTIF(fériés,$B27),7,WEEKDAY($B27,2)),12,12,12,12,12,14,16),FALSE)),0)</f>
        <v>0</v>
      </c>
      <c r="F27" s="80">
        <f t="shared" ca="1" si="3"/>
        <v>0</v>
      </c>
      <c r="G27" s="75"/>
      <c r="H27" s="89">
        <f t="shared" ca="1" si="1"/>
        <v>0</v>
      </c>
      <c r="I27" s="88"/>
      <c r="J27" s="88"/>
    </row>
    <row r="28" spans="1:10" x14ac:dyDescent="0.25">
      <c r="A28" s="72"/>
      <c r="B28" s="73">
        <f t="shared" ca="1" si="2"/>
        <v>42851</v>
      </c>
      <c r="C28" s="74"/>
      <c r="D28" s="84">
        <f ca="1">IFERROR(IF($A28="",VLOOKUP($C28,PARAM!$A$11:$I$210,CHOOSE(IF(COUNTIF(fériés,$B28),7,WEEKDAY($B28,2)),2,2,4,2,2,6,8),FALSE),VLOOKUP($C28,PARAM!$A$11:$P$210,CHOOSE(IF(COUNTIF(fériés,$B28),7,WEEKDAY($B28,2)),11,11,11,11,11,13,15),FALSE)),0)</f>
        <v>0</v>
      </c>
      <c r="E28" s="84">
        <f ca="1">IFERROR(IF($A28="",VLOOKUP($C28,PARAM!$A$11:$I$210,CHOOSE(IF(COUNTIF(fériés,$B28),7,WEEKDAY($B28,2)),3,3,5,3,3,7,9),FALSE),VLOOKUP($C28,PARAM!$A$11:$P$210,CHOOSE(IF(COUNTIF(fériés,$B28),7,WEEKDAY($B28,2)),12,12,12,12,12,14,16),FALSE)),0)</f>
        <v>0</v>
      </c>
      <c r="F28" s="80">
        <f t="shared" ca="1" si="3"/>
        <v>0</v>
      </c>
      <c r="G28" s="75"/>
      <c r="H28" s="89">
        <f t="shared" ca="1" si="1"/>
        <v>0</v>
      </c>
      <c r="I28" s="88"/>
      <c r="J28" s="88"/>
    </row>
    <row r="29" spans="1:10" x14ac:dyDescent="0.25">
      <c r="A29" s="72"/>
      <c r="B29" s="73">
        <f t="shared" ca="1" si="2"/>
        <v>42852</v>
      </c>
      <c r="C29" s="74"/>
      <c r="D29" s="84">
        <f ca="1">IFERROR(IF($A29="",VLOOKUP($C29,PARAM!$A$11:$I$210,CHOOSE(IF(COUNTIF(fériés,$B29),7,WEEKDAY($B29,2)),2,2,4,2,2,6,8),FALSE),VLOOKUP($C29,PARAM!$A$11:$P$210,CHOOSE(IF(COUNTIF(fériés,$B29),7,WEEKDAY($B29,2)),11,11,11,11,11,13,15),FALSE)),0)</f>
        <v>0</v>
      </c>
      <c r="E29" s="84">
        <f ca="1">IFERROR(IF($A29="",VLOOKUP($C29,PARAM!$A$11:$I$210,CHOOSE(IF(COUNTIF(fériés,$B29),7,WEEKDAY($B29,2)),3,3,5,3,3,7,9),FALSE),VLOOKUP($C29,PARAM!$A$11:$P$210,CHOOSE(IF(COUNTIF(fériés,$B29),7,WEEKDAY($B29,2)),12,12,12,12,12,14,16),FALSE)),0)</f>
        <v>0</v>
      </c>
      <c r="F29" s="80">
        <f t="shared" ca="1" si="3"/>
        <v>0</v>
      </c>
      <c r="G29" s="75"/>
      <c r="H29" s="89">
        <f t="shared" ca="1" si="1"/>
        <v>0</v>
      </c>
      <c r="I29" s="88"/>
      <c r="J29" s="88"/>
    </row>
    <row r="30" spans="1:10" x14ac:dyDescent="0.25">
      <c r="A30" s="72"/>
      <c r="B30" s="73">
        <f t="shared" ca="1" si="2"/>
        <v>42853</v>
      </c>
      <c r="C30" s="74"/>
      <c r="D30" s="84">
        <f ca="1">IFERROR(IF($A30="",VLOOKUP($C30,PARAM!$A$11:$I$210,CHOOSE(IF(COUNTIF(fériés,$B30),7,WEEKDAY($B30,2)),2,2,4,2,2,6,8),FALSE),VLOOKUP($C30,PARAM!$A$11:$P$210,CHOOSE(IF(COUNTIF(fériés,$B30),7,WEEKDAY($B30,2)),11,11,11,11,11,13,15),FALSE)),0)</f>
        <v>0</v>
      </c>
      <c r="E30" s="84">
        <f ca="1">IFERROR(IF($A30="",VLOOKUP($C30,PARAM!$A$11:$I$210,CHOOSE(IF(COUNTIF(fériés,$B30),7,WEEKDAY($B30,2)),3,3,5,3,3,7,9),FALSE),VLOOKUP($C30,PARAM!$A$11:$P$210,CHOOSE(IF(COUNTIF(fériés,$B30),7,WEEKDAY($B30,2)),12,12,12,12,12,14,16),FALSE)),0)</f>
        <v>0</v>
      </c>
      <c r="F30" s="80">
        <f t="shared" ca="1" si="3"/>
        <v>0</v>
      </c>
      <c r="G30" s="75"/>
      <c r="H30" s="89">
        <f t="shared" ca="1" si="1"/>
        <v>0</v>
      </c>
      <c r="I30" s="88"/>
      <c r="J30" s="88"/>
    </row>
    <row r="31" spans="1:10" x14ac:dyDescent="0.25">
      <c r="A31" s="72"/>
      <c r="B31" s="73">
        <f ca="1">IFERROR(IF(MONTH(B30+1)&lt;&gt;MONTH($B$3),"",B30+1),"")</f>
        <v>42854</v>
      </c>
      <c r="C31" s="74"/>
      <c r="D31" s="84">
        <f ca="1">IFERROR(IF($A31="",VLOOKUP($C31,PARAM!$A$11:$I$210,CHOOSE(IF(COUNTIF(fériés,$B31),7,WEEKDAY($B31,2)),2,2,4,2,2,6,8),FALSE),VLOOKUP($C31,PARAM!$A$11:$P$210,CHOOSE(IF(COUNTIF(fériés,$B31),7,WEEKDAY($B31,2)),11,11,11,11,11,13,15),FALSE)),0)</f>
        <v>0</v>
      </c>
      <c r="E31" s="84">
        <f ca="1">IFERROR(IF($A31="",VLOOKUP($C31,PARAM!$A$11:$I$210,CHOOSE(IF(COUNTIF(fériés,$B31),7,WEEKDAY($B31,2)),3,3,5,3,3,7,9),FALSE),VLOOKUP($C31,PARAM!$A$11:$P$210,CHOOSE(IF(COUNTIF(fériés,$B31),7,WEEKDAY($B31,2)),12,12,12,12,12,14,16),FALSE)),0)</f>
        <v>0</v>
      </c>
      <c r="F31" s="80">
        <f t="shared" ca="1" si="3"/>
        <v>0</v>
      </c>
      <c r="G31" s="92"/>
      <c r="H31" s="89">
        <f t="shared" ca="1" si="1"/>
        <v>0</v>
      </c>
      <c r="I31" s="88"/>
      <c r="J31" s="88"/>
    </row>
    <row r="32" spans="1:10" x14ac:dyDescent="0.25">
      <c r="A32" s="72"/>
      <c r="B32" s="73">
        <f t="shared" ref="B32:B33" ca="1" si="4">IFERROR(IF(MONTH(B31+1)&lt;&gt;MONTH($B$3),"",B31+1),"")</f>
        <v>42855</v>
      </c>
      <c r="C32" s="74"/>
      <c r="D32" s="84">
        <f ca="1">IFERROR(IF($A32="",VLOOKUP($C32,PARAM!$A$11:$I$210,CHOOSE(IF(COUNTIF(fériés,$B32),7,WEEKDAY($B32,2)),2,2,4,2,2,6,8),FALSE),VLOOKUP($C32,PARAM!$A$11:$P$210,CHOOSE(IF(COUNTIF(fériés,$B32),7,WEEKDAY($B32,2)),11,11,11,11,11,13,15),FALSE)),0)</f>
        <v>0</v>
      </c>
      <c r="E32" s="84">
        <f ca="1">IFERROR(IF($A32="",VLOOKUP($C32,PARAM!$A$11:$I$210,CHOOSE(IF(COUNTIF(fériés,$B32),7,WEEKDAY($B32,2)),3,3,5,3,3,7,9),FALSE),VLOOKUP($C32,PARAM!$A$11:$P$210,CHOOSE(IF(COUNTIF(fériés,$B32),7,WEEKDAY($B32,2)),12,12,12,12,12,14,16),FALSE)),0)</f>
        <v>0</v>
      </c>
      <c r="F32" s="80">
        <f t="shared" ca="1" si="3"/>
        <v>0</v>
      </c>
      <c r="G32" s="75"/>
      <c r="H32" s="89">
        <f t="shared" ca="1" si="1"/>
        <v>0</v>
      </c>
      <c r="I32" s="88"/>
      <c r="J32" s="88"/>
    </row>
    <row r="33" spans="1:10" ht="15.75" thickBot="1" x14ac:dyDescent="0.3">
      <c r="A33" s="76"/>
      <c r="B33" s="73" t="str">
        <f t="shared" ca="1" si="4"/>
        <v/>
      </c>
      <c r="C33" s="77"/>
      <c r="D33" s="84">
        <f ca="1">IFERROR(IF($A33="",VLOOKUP($C33,PARAM!$A$11:$I$210,CHOOSE(IF(COUNTIF(fériés,$B33),7,WEEKDAY($B33,2)),2,2,4,2,2,6,8),FALSE),VLOOKUP($C33,PARAM!$A$11:$P$210,CHOOSE(IF(COUNTIF(fériés,$B33),7,WEEKDAY($B33,2)),11,11,11,11,11,13,15),FALSE)),0)</f>
        <v>0</v>
      </c>
      <c r="E33" s="84">
        <f ca="1">IFERROR(IF($A33="",VLOOKUP($C33,PARAM!$A$11:$I$210,CHOOSE(IF(COUNTIF(fériés,$B33),7,WEEKDAY($B33,2)),3,3,5,3,3,7,9),FALSE),VLOOKUP($C33,PARAM!$A$11:$P$210,CHOOSE(IF(COUNTIF(fériés,$B33),7,WEEKDAY($B33,2)),12,12,12,12,12,14,16),FALSE)),0)</f>
        <v>0</v>
      </c>
      <c r="F33" s="81">
        <f t="shared" ca="1" si="3"/>
        <v>0</v>
      </c>
      <c r="G33" s="78"/>
      <c r="H33" s="89">
        <f t="shared" ca="1" si="1"/>
        <v>0</v>
      </c>
      <c r="I33" s="88"/>
      <c r="J33" s="88"/>
    </row>
    <row r="34" spans="1:10" ht="15.75" thickBot="1" x14ac:dyDescent="0.3">
      <c r="A34" s="54"/>
      <c r="B34" s="17" t="s">
        <v>1</v>
      </c>
      <c r="C34" s="18"/>
      <c r="D34" s="19"/>
      <c r="E34" s="19"/>
      <c r="F34" s="82">
        <f ca="1">SUM(F3:F33)</f>
        <v>0</v>
      </c>
      <c r="G34" s="20"/>
      <c r="H34" s="91">
        <f ca="1">SUM(H3:H33)</f>
        <v>0</v>
      </c>
      <c r="J34" s="2"/>
    </row>
  </sheetData>
  <mergeCells count="1">
    <mergeCell ref="B1:C1"/>
  </mergeCells>
  <conditionalFormatting sqref="A3:G33">
    <cfRule type="expression" dxfId="53" priority="2">
      <formula>WEEKDAY($B3,2)=7</formula>
    </cfRule>
    <cfRule type="expression" dxfId="52" priority="3">
      <formula>WEEKDAY($B3,2)=6</formula>
    </cfRule>
  </conditionalFormatting>
  <conditionalFormatting sqref="A31:G33">
    <cfRule type="expression" dxfId="51" priority="4">
      <formula>$B31=""</formula>
    </cfRule>
  </conditionalFormatting>
  <dataValidations count="7">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2">
      <formula1>"23-33,25-35,26-36,30-136,82,37-40,37-40-167,132-133,134,167,82-30-136,bis,congé,Réserve"</formula1>
    </dataValidation>
    <dataValidation type="list" allowBlank="1" showInputMessage="1" showErrorMessage="1" sqref="J2">
      <formula1>"30-136,37-40,82,134,167"</formula1>
    </dataValidation>
    <dataValidation type="list" allowBlank="1" showInputMessage="1" showErrorMessage="1" sqref="J33">
      <formula1>"30-136,37-40-167,82,134,167,37-40"</formula1>
    </dataValidation>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id="{0B8AD184-B593-46DF-B4AD-4606D0F9CA4F}">
            <xm:f>AND(COUNTIF(PARAM!$AB$1:$AB$10,$B3)&gt;0,$B3&lt;&gt;"")</xm:f>
            <x14:dxf>
              <fill>
                <patternFill>
                  <bgColor rgb="FFFFC000"/>
                </patternFill>
              </fill>
            </x14:dxf>
          </x14:cfRule>
          <xm:sqref>A3:G33</xm:sqref>
        </x14:conditionalFormatting>
      </x14:conditionalFormatting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J34"/>
  <sheetViews>
    <sheetView workbookViewId="0">
      <selection activeCell="J3" sqref="J3"/>
    </sheetView>
  </sheetViews>
  <sheetFormatPr baseColWidth="10" defaultRowHeight="15" x14ac:dyDescent="0.25"/>
  <cols>
    <col min="1" max="1" width="5.28515625" bestFit="1" customWidth="1"/>
    <col min="2" max="2" width="26.42578125" customWidth="1"/>
    <col min="3" max="6" width="14.7109375" customWidth="1"/>
    <col min="7" max="7" width="18.7109375" customWidth="1"/>
    <col min="8" max="8" width="11.42578125" style="89"/>
    <col min="9" max="9" width="11.42578125" style="6"/>
    <col min="10" max="10" width="11.85546875" bestFit="1" customWidth="1"/>
  </cols>
  <sheetData>
    <row r="1" spans="1:10" ht="15.75" thickBot="1" x14ac:dyDescent="0.3">
      <c r="B1" s="113" t="s">
        <v>25</v>
      </c>
      <c r="C1" s="114"/>
      <c r="D1" s="22">
        <f ca="1">DATE(PARAM!$B$3,RIGHT(CELL("nomfichier",D1),2),1)</f>
        <v>42856</v>
      </c>
      <c r="E1" s="10"/>
      <c r="F1" s="1"/>
    </row>
    <row r="2" spans="1:10" ht="15.75" thickBot="1" x14ac:dyDescent="0.3">
      <c r="A2" s="8" t="s">
        <v>48</v>
      </c>
      <c r="B2" s="12" t="s">
        <v>0</v>
      </c>
      <c r="C2" s="13" t="s">
        <v>8</v>
      </c>
      <c r="D2" s="14" t="s">
        <v>20</v>
      </c>
      <c r="E2" s="14" t="s">
        <v>19</v>
      </c>
      <c r="F2" s="15" t="s">
        <v>21</v>
      </c>
      <c r="G2" s="16" t="s">
        <v>22</v>
      </c>
      <c r="H2" s="90"/>
      <c r="I2" s="7" t="s">
        <v>65</v>
      </c>
      <c r="J2" s="88" t="s">
        <v>66</v>
      </c>
    </row>
    <row r="3" spans="1:10" x14ac:dyDescent="0.25">
      <c r="A3" s="71"/>
      <c r="B3" s="68">
        <f ca="1">DATE(PARAM!$B$3,RIGHT(CELL("nomfichier",A1),2),1)</f>
        <v>42856</v>
      </c>
      <c r="C3" s="69"/>
      <c r="D3" s="83">
        <f ca="1">IFERROR(IF($A3="",VLOOKUP($C3,PARAM!$A$11:$I$210,CHOOSE(IF(COUNTIF(fériés,$B3),7,WEEKDAY($B3,2)),2,2,4,2,2,6,8),FALSE),VLOOKUP($C3,PARAM!$A$11:$P$210,CHOOSE(IF(COUNTIF(fériés,$B3),7,WEEKDAY($B3,2)),11,11,11,11,11,13,15),FALSE)),0)</f>
        <v>0</v>
      </c>
      <c r="E3" s="83">
        <f ca="1">IFERROR(IF($A3="",VLOOKUP($C3,PARAM!$A$11:$I$210,CHOOSE(IF(COUNTIF(fériés,$B3),7,WEEKDAY($B3,2)),3,3,5,3,3,7,9),FALSE),VLOOKUP($C3,PARAM!$A$11:$P$210,CHOOSE(IF(COUNTIF(fériés,$B3),7,WEEKDAY($B3,2)),12,12,12,12,12,14,16),FALSE)),0)</f>
        <v>0</v>
      </c>
      <c r="F3" s="79">
        <f t="shared" ref="F3:F9" ca="1" si="0">SUM(E3-D3)</f>
        <v>0</v>
      </c>
      <c r="G3" s="70"/>
      <c r="H3" s="89">
        <f ca="1">(HOUR(F3)*60+MINUTE(F3))/60</f>
        <v>0</v>
      </c>
      <c r="I3" s="88"/>
      <c r="J3" s="88"/>
    </row>
    <row r="4" spans="1:10" x14ac:dyDescent="0.25">
      <c r="A4" s="72"/>
      <c r="B4" s="73">
        <f ca="1">B3+1</f>
        <v>42857</v>
      </c>
      <c r="C4" s="74"/>
      <c r="D4" s="84">
        <f ca="1">IFERROR(IF($A4="",VLOOKUP($C4,PARAM!$A$11:$I$210,CHOOSE(IF(COUNTIF(fériés,$B4),7,WEEKDAY($B4,2)),2,2,4,2,2,6,8),FALSE),VLOOKUP($C4,PARAM!$A$11:$P$210,CHOOSE(IF(COUNTIF(fériés,$B4),7,WEEKDAY($B4,2)),11,11,11,11,11,13,15),FALSE)),0)</f>
        <v>0</v>
      </c>
      <c r="E4" s="84">
        <f ca="1">IFERROR(IF($A4="",VLOOKUP($C4,PARAM!$A$11:$I$210,CHOOSE(IF(COUNTIF(fériés,$B4),7,WEEKDAY($B4,2)),3,3,5,3,3,7,9),FALSE),VLOOKUP($C4,PARAM!$A$11:$P$210,CHOOSE(IF(COUNTIF(fériés,$B4),7,WEEKDAY($B4,2)),12,12,12,12,12,14,16),FALSE)),0)</f>
        <v>0</v>
      </c>
      <c r="F4" s="80">
        <f t="shared" ca="1" si="0"/>
        <v>0</v>
      </c>
      <c r="G4" s="75"/>
      <c r="H4" s="89">
        <f t="shared" ref="H4:H33" ca="1" si="1">(HOUR(F4)*60+MINUTE(F4))/60</f>
        <v>0</v>
      </c>
      <c r="I4" s="88"/>
      <c r="J4" s="88"/>
    </row>
    <row r="5" spans="1:10" x14ac:dyDescent="0.25">
      <c r="A5" s="72"/>
      <c r="B5" s="73">
        <f t="shared" ref="B5:B30" ca="1" si="2">B4+1</f>
        <v>42858</v>
      </c>
      <c r="C5" s="74"/>
      <c r="D5" s="84">
        <f ca="1">IFERROR(IF($A5="",VLOOKUP($C5,PARAM!$A$11:$I$210,CHOOSE(IF(COUNTIF(fériés,$B5),7,WEEKDAY($B5,2)),2,2,4,2,2,6,8),FALSE),VLOOKUP($C5,PARAM!$A$11:$P$210,CHOOSE(IF(COUNTIF(fériés,$B5),7,WEEKDAY($B5,2)),11,11,11,11,11,13,15),FALSE)),0)</f>
        <v>0</v>
      </c>
      <c r="E5" s="84">
        <f ca="1">IFERROR(IF($A5="",VLOOKUP($C5,PARAM!$A$11:$I$210,CHOOSE(IF(COUNTIF(fériés,$B5),7,WEEKDAY($B5,2)),3,3,5,3,3,7,9),FALSE),VLOOKUP($C5,PARAM!$A$11:$P$210,CHOOSE(IF(COUNTIF(fériés,$B5),7,WEEKDAY($B5,2)),12,12,12,12,12,14,16),FALSE)),0)</f>
        <v>0</v>
      </c>
      <c r="F5" s="80">
        <f t="shared" ca="1" si="0"/>
        <v>0</v>
      </c>
      <c r="G5" s="75"/>
      <c r="H5" s="89">
        <f t="shared" ca="1" si="1"/>
        <v>0</v>
      </c>
      <c r="I5" s="88"/>
      <c r="J5" s="88"/>
    </row>
    <row r="6" spans="1:10" x14ac:dyDescent="0.25">
      <c r="A6" s="72" t="s">
        <v>47</v>
      </c>
      <c r="B6" s="73">
        <f t="shared" ca="1" si="2"/>
        <v>42859</v>
      </c>
      <c r="C6" s="74"/>
      <c r="D6" s="84">
        <f ca="1">IFERROR(IF($A6="",VLOOKUP($C6,PARAM!$A$11:$I$210,CHOOSE(IF(COUNTIF(fériés,$B6),7,WEEKDAY($B6,2)),2,2,4,2,2,6,8),FALSE),VLOOKUP($C6,PARAM!$A$11:$P$210,CHOOSE(IF(COUNTIF(fériés,$B6),7,WEEKDAY($B6,2)),11,11,11,11,11,13,15),FALSE)),0)</f>
        <v>0</v>
      </c>
      <c r="E6" s="84">
        <f ca="1">IFERROR(IF($A6="",VLOOKUP($C6,PARAM!$A$11:$I$210,CHOOSE(IF(COUNTIF(fériés,$B6),7,WEEKDAY($B6,2)),3,3,5,3,3,7,9),FALSE),VLOOKUP($C6,PARAM!$A$11:$P$210,CHOOSE(IF(COUNTIF(fériés,$B6),7,WEEKDAY($B6,2)),12,12,12,12,12,14,16),FALSE)),0)</f>
        <v>0</v>
      </c>
      <c r="F6" s="80">
        <f t="shared" ca="1" si="0"/>
        <v>0</v>
      </c>
      <c r="G6" s="75"/>
      <c r="H6" s="89">
        <f t="shared" ca="1" si="1"/>
        <v>0</v>
      </c>
      <c r="I6" s="88"/>
      <c r="J6" s="88"/>
    </row>
    <row r="7" spans="1:10" x14ac:dyDescent="0.25">
      <c r="A7" s="72"/>
      <c r="B7" s="73">
        <f t="shared" ca="1" si="2"/>
        <v>42860</v>
      </c>
      <c r="C7" s="74"/>
      <c r="D7" s="84">
        <f ca="1">IFERROR(IF($A7="",VLOOKUP($C7,PARAM!$A$11:$I$210,CHOOSE(IF(COUNTIF(fériés,$B7),7,WEEKDAY($B7,2)),2,2,4,2,2,6,8),FALSE),VLOOKUP($C7,PARAM!$A$11:$P$210,CHOOSE(IF(COUNTIF(fériés,$B7),7,WEEKDAY($B7,2)),11,11,11,11,11,13,15),FALSE)),0)</f>
        <v>0</v>
      </c>
      <c r="E7" s="84">
        <f ca="1">IFERROR(IF($A7="",VLOOKUP($C7,PARAM!$A$11:$I$210,CHOOSE(IF(COUNTIF(fériés,$B7),7,WEEKDAY($B7,2)),3,3,5,3,3,7,9),FALSE),VLOOKUP($C7,PARAM!$A$11:$P$210,CHOOSE(IF(COUNTIF(fériés,$B7),7,WEEKDAY($B7,2)),12,12,12,12,12,14,16),FALSE)),0)</f>
        <v>0</v>
      </c>
      <c r="F7" s="80">
        <f t="shared" ca="1" si="0"/>
        <v>0</v>
      </c>
      <c r="G7" s="75"/>
      <c r="H7" s="89">
        <f t="shared" ca="1" si="1"/>
        <v>0</v>
      </c>
      <c r="I7" s="88"/>
      <c r="J7" s="88"/>
    </row>
    <row r="8" spans="1:10" x14ac:dyDescent="0.25">
      <c r="A8" s="72" t="s">
        <v>47</v>
      </c>
      <c r="B8" s="73">
        <f t="shared" ca="1" si="2"/>
        <v>42861</v>
      </c>
      <c r="C8" s="74"/>
      <c r="D8" s="84">
        <f ca="1">IFERROR(IF($A8="",VLOOKUP($C8,PARAM!$A$11:$I$210,CHOOSE(IF(COUNTIF(fériés,$B8),7,WEEKDAY($B8,2)),2,2,4,2,2,6,8),FALSE),VLOOKUP($C8,PARAM!$A$11:$P$210,CHOOSE(IF(COUNTIF(fériés,$B8),7,WEEKDAY($B8,2)),11,11,11,11,11,13,15),FALSE)),0)</f>
        <v>0</v>
      </c>
      <c r="E8" s="84">
        <f ca="1">IFERROR(IF($A8="",VLOOKUP($C8,PARAM!$A$11:$I$210,CHOOSE(IF(COUNTIF(fériés,$B8),7,WEEKDAY($B8,2)),3,3,5,3,3,7,9),FALSE),VLOOKUP($C8,PARAM!$A$11:$P$210,CHOOSE(IF(COUNTIF(fériés,$B8),7,WEEKDAY($B8,2)),12,12,12,12,12,14,16),FALSE)),0)</f>
        <v>0</v>
      </c>
      <c r="F8" s="80">
        <f t="shared" ca="1" si="0"/>
        <v>0</v>
      </c>
      <c r="G8" s="75"/>
      <c r="H8" s="89">
        <f t="shared" ca="1" si="1"/>
        <v>0</v>
      </c>
      <c r="I8" s="88"/>
      <c r="J8" s="88"/>
    </row>
    <row r="9" spans="1:10" x14ac:dyDescent="0.25">
      <c r="A9" s="72"/>
      <c r="B9" s="73">
        <f t="shared" ca="1" si="2"/>
        <v>42862</v>
      </c>
      <c r="C9" s="74"/>
      <c r="D9" s="84">
        <f ca="1">IFERROR(IF($A9="",VLOOKUP($C9,PARAM!$A$11:$I$210,CHOOSE(IF(COUNTIF(fériés,$B9),7,WEEKDAY($B9,2)),2,2,4,2,2,6,8),FALSE),VLOOKUP($C9,PARAM!$A$11:$P$210,CHOOSE(IF(COUNTIF(fériés,$B9),7,WEEKDAY($B9,2)),11,11,11,11,11,13,15),FALSE)),0)</f>
        <v>0</v>
      </c>
      <c r="E9" s="84">
        <f ca="1">IFERROR(IF($A9="",VLOOKUP($C9,PARAM!$A$11:$I$210,CHOOSE(IF(COUNTIF(fériés,$B9),7,WEEKDAY($B9,2)),3,3,5,3,3,7,9),FALSE),VLOOKUP($C9,PARAM!$A$11:$P$210,CHOOSE(IF(COUNTIF(fériés,$B9),7,WEEKDAY($B9,2)),12,12,12,12,12,14,16),FALSE)),0)</f>
        <v>0</v>
      </c>
      <c r="F9" s="80">
        <f t="shared" ca="1" si="0"/>
        <v>0</v>
      </c>
      <c r="G9" s="75"/>
      <c r="H9" s="89">
        <f t="shared" ca="1" si="1"/>
        <v>0</v>
      </c>
      <c r="I9" s="88"/>
      <c r="J9" s="88"/>
    </row>
    <row r="10" spans="1:10" x14ac:dyDescent="0.25">
      <c r="A10" s="72"/>
      <c r="B10" s="73">
        <f t="shared" ca="1" si="2"/>
        <v>42863</v>
      </c>
      <c r="C10" s="74"/>
      <c r="D10" s="84">
        <f ca="1">IFERROR(IF($A10="",VLOOKUP($C10,PARAM!$A$11:$I$210,CHOOSE(IF(COUNTIF(fériés,$B10),7,WEEKDAY($B10,2)),2,2,4,2,2,6,8),FALSE),VLOOKUP($C10,PARAM!$A$11:$P$210,CHOOSE(IF(COUNTIF(fériés,$B10),7,WEEKDAY($B10,2)),11,11,11,11,11,13,15),FALSE)),0)</f>
        <v>0</v>
      </c>
      <c r="E10" s="84">
        <f ca="1">IFERROR(IF($A10="",VLOOKUP($C10,PARAM!$A$11:$I$210,CHOOSE(IF(COUNTIF(fériés,$B10),7,WEEKDAY($B10,2)),3,3,5,3,3,7,9),FALSE),VLOOKUP($C10,PARAM!$A$11:$P$210,CHOOSE(IF(COUNTIF(fériés,$B10),7,WEEKDAY($B10,2)),12,12,12,12,12,14,16),FALSE)),0)</f>
        <v>0</v>
      </c>
      <c r="F10" s="80">
        <f ca="1">SUM(E10-D10)</f>
        <v>0</v>
      </c>
      <c r="G10" s="75"/>
      <c r="H10" s="89">
        <f t="shared" ca="1" si="1"/>
        <v>0</v>
      </c>
      <c r="I10" s="88"/>
      <c r="J10" s="88"/>
    </row>
    <row r="11" spans="1:10" x14ac:dyDescent="0.25">
      <c r="A11" s="72"/>
      <c r="B11" s="73">
        <f t="shared" ca="1" si="2"/>
        <v>42864</v>
      </c>
      <c r="C11" s="74"/>
      <c r="D11" s="84">
        <f ca="1">IFERROR(IF($A11="",VLOOKUP($C11,PARAM!$A$11:$I$210,CHOOSE(IF(COUNTIF(fériés,$B11),7,WEEKDAY($B11,2)),2,2,4,2,2,6,8),FALSE),VLOOKUP($C11,PARAM!$A$11:$P$210,CHOOSE(IF(COUNTIF(fériés,$B11),7,WEEKDAY($B11,2)),11,11,11,11,11,13,15),FALSE)),0)</f>
        <v>0</v>
      </c>
      <c r="E11" s="84">
        <f ca="1">IFERROR(IF($A11="",VLOOKUP($C11,PARAM!$A$11:$I$210,CHOOSE(IF(COUNTIF(fériés,$B11),7,WEEKDAY($B11,2)),3,3,5,3,3,7,9),FALSE),VLOOKUP($C11,PARAM!$A$11:$P$210,CHOOSE(IF(COUNTIF(fériés,$B11),7,WEEKDAY($B11,2)),12,12,12,12,12,14,16),FALSE)),0)</f>
        <v>0</v>
      </c>
      <c r="F11" s="80">
        <f t="shared" ref="F11:F33" ca="1" si="3">SUM(E11-D11)</f>
        <v>0</v>
      </c>
      <c r="G11" s="75"/>
      <c r="H11" s="89">
        <f t="shared" ca="1" si="1"/>
        <v>0</v>
      </c>
      <c r="I11" s="88"/>
      <c r="J11" s="88"/>
    </row>
    <row r="12" spans="1:10" x14ac:dyDescent="0.25">
      <c r="A12" s="72"/>
      <c r="B12" s="73">
        <f t="shared" ca="1" si="2"/>
        <v>42865</v>
      </c>
      <c r="C12" s="74"/>
      <c r="D12" s="84">
        <f ca="1">IFERROR(IF($A12="",VLOOKUP($C12,PARAM!$A$11:$I$210,CHOOSE(IF(COUNTIF(fériés,$B12),7,WEEKDAY($B12,2)),2,2,4,2,2,6,8),FALSE),VLOOKUP($C12,PARAM!$A$11:$P$210,CHOOSE(IF(COUNTIF(fériés,$B12),7,WEEKDAY($B12,2)),11,11,11,11,11,13,15),FALSE)),0)</f>
        <v>0</v>
      </c>
      <c r="E12" s="84">
        <f ca="1">IFERROR(IF($A12="",VLOOKUP($C12,PARAM!$A$11:$I$210,CHOOSE(IF(COUNTIF(fériés,$B12),7,WEEKDAY($B12,2)),3,3,5,3,3,7,9),FALSE),VLOOKUP($C12,PARAM!$A$11:$P$210,CHOOSE(IF(COUNTIF(fériés,$B12),7,WEEKDAY($B12,2)),12,12,12,12,12,14,16),FALSE)),0)</f>
        <v>0</v>
      </c>
      <c r="F12" s="80">
        <f t="shared" ca="1" si="3"/>
        <v>0</v>
      </c>
      <c r="G12" s="75"/>
      <c r="H12" s="89">
        <f t="shared" ca="1" si="1"/>
        <v>0</v>
      </c>
      <c r="I12" s="88"/>
      <c r="J12" s="88"/>
    </row>
    <row r="13" spans="1:10" x14ac:dyDescent="0.25">
      <c r="A13" s="72"/>
      <c r="B13" s="73">
        <f t="shared" ca="1" si="2"/>
        <v>42866</v>
      </c>
      <c r="C13" s="74"/>
      <c r="D13" s="84">
        <f ca="1">IFERROR(IF($A13="",VLOOKUP($C13,PARAM!$A$11:$I$210,CHOOSE(IF(COUNTIF(fériés,$B13),7,WEEKDAY($B13,2)),2,2,4,2,2,6,8),FALSE),VLOOKUP($C13,PARAM!$A$11:$P$210,CHOOSE(IF(COUNTIF(fériés,$B13),7,WEEKDAY($B13,2)),11,11,11,11,11,13,15),FALSE)),0)</f>
        <v>0</v>
      </c>
      <c r="E13" s="84">
        <f ca="1">IFERROR(IF($A13="",VLOOKUP($C13,PARAM!$A$11:$I$210,CHOOSE(IF(COUNTIF(fériés,$B13),7,WEEKDAY($B13,2)),3,3,5,3,3,7,9),FALSE),VLOOKUP($C13,PARAM!$A$11:$P$210,CHOOSE(IF(COUNTIF(fériés,$B13),7,WEEKDAY($B13,2)),12,12,12,12,12,14,16),FALSE)),0)</f>
        <v>0</v>
      </c>
      <c r="F13" s="80">
        <f t="shared" ca="1" si="3"/>
        <v>0</v>
      </c>
      <c r="G13" s="75"/>
      <c r="H13" s="89">
        <f t="shared" ca="1" si="1"/>
        <v>0</v>
      </c>
      <c r="I13" s="88"/>
      <c r="J13" s="88"/>
    </row>
    <row r="14" spans="1:10" x14ac:dyDescent="0.25">
      <c r="A14" s="72"/>
      <c r="B14" s="73">
        <f t="shared" ca="1" si="2"/>
        <v>42867</v>
      </c>
      <c r="C14" s="74"/>
      <c r="D14" s="84">
        <f ca="1">IFERROR(IF($A14="",VLOOKUP($C14,PARAM!$A$11:$I$210,CHOOSE(IF(COUNTIF(fériés,$B14),7,WEEKDAY($B14,2)),2,2,4,2,2,6,8),FALSE),VLOOKUP($C14,PARAM!$A$11:$P$210,CHOOSE(IF(COUNTIF(fériés,$B14),7,WEEKDAY($B14,2)),11,11,11,11,11,13,15),FALSE)),0)</f>
        <v>0</v>
      </c>
      <c r="E14" s="84">
        <f ca="1">IFERROR(IF($A14="",VLOOKUP($C14,PARAM!$A$11:$I$210,CHOOSE(IF(COUNTIF(fériés,$B14),7,WEEKDAY($B14,2)),3,3,5,3,3,7,9),FALSE),VLOOKUP($C14,PARAM!$A$11:$P$210,CHOOSE(IF(COUNTIF(fériés,$B14),7,WEEKDAY($B14,2)),12,12,12,12,12,14,16),FALSE)),0)</f>
        <v>0</v>
      </c>
      <c r="F14" s="80">
        <f t="shared" ca="1" si="3"/>
        <v>0</v>
      </c>
      <c r="G14" s="75"/>
      <c r="H14" s="89">
        <f t="shared" ca="1" si="1"/>
        <v>0</v>
      </c>
      <c r="I14" s="88"/>
      <c r="J14" s="88"/>
    </row>
    <row r="15" spans="1:10" x14ac:dyDescent="0.25">
      <c r="A15" s="72"/>
      <c r="B15" s="73">
        <f t="shared" ca="1" si="2"/>
        <v>42868</v>
      </c>
      <c r="C15" s="74"/>
      <c r="D15" s="84">
        <f ca="1">IFERROR(IF($A15="",VLOOKUP($C15,PARAM!$A$11:$I$210,CHOOSE(IF(COUNTIF(fériés,$B15),7,WEEKDAY($B15,2)),2,2,4,2,2,6,8),FALSE),VLOOKUP($C15,PARAM!$A$11:$P$210,CHOOSE(IF(COUNTIF(fériés,$B15),7,WEEKDAY($B15,2)),11,11,11,11,11,13,15),FALSE)),0)</f>
        <v>0</v>
      </c>
      <c r="E15" s="84">
        <f ca="1">IFERROR(IF($A15="",VLOOKUP($C15,PARAM!$A$11:$I$210,CHOOSE(IF(COUNTIF(fériés,$B15),7,WEEKDAY($B15,2)),3,3,5,3,3,7,9),FALSE),VLOOKUP($C15,PARAM!$A$11:$P$210,CHOOSE(IF(COUNTIF(fériés,$B15),7,WEEKDAY($B15,2)),12,12,12,12,12,14,16),FALSE)),0)</f>
        <v>0</v>
      </c>
      <c r="F15" s="80">
        <f t="shared" ca="1" si="3"/>
        <v>0</v>
      </c>
      <c r="G15" s="75"/>
      <c r="H15" s="89">
        <f t="shared" ca="1" si="1"/>
        <v>0</v>
      </c>
      <c r="I15" s="88"/>
      <c r="J15" s="88"/>
    </row>
    <row r="16" spans="1:10" x14ac:dyDescent="0.25">
      <c r="A16" s="72"/>
      <c r="B16" s="73">
        <f t="shared" ca="1" si="2"/>
        <v>42869</v>
      </c>
      <c r="C16" s="74"/>
      <c r="D16" s="84">
        <f ca="1">IFERROR(IF($A16="",VLOOKUP($C16,PARAM!$A$11:$I$210,CHOOSE(IF(COUNTIF(fériés,$B16),7,WEEKDAY($B16,2)),2,2,4,2,2,6,8),FALSE),VLOOKUP($C16,PARAM!$A$11:$P$210,CHOOSE(IF(COUNTIF(fériés,$B16),7,WEEKDAY($B16,2)),11,11,11,11,11,13,15),FALSE)),0)</f>
        <v>0</v>
      </c>
      <c r="E16" s="84">
        <f ca="1">IFERROR(IF($A16="",VLOOKUP($C16,PARAM!$A$11:$I$210,CHOOSE(IF(COUNTIF(fériés,$B16),7,WEEKDAY($B16,2)),3,3,5,3,3,7,9),FALSE),VLOOKUP($C16,PARAM!$A$11:$P$210,CHOOSE(IF(COUNTIF(fériés,$B16),7,WEEKDAY($B16,2)),12,12,12,12,12,14,16),FALSE)),0)</f>
        <v>0</v>
      </c>
      <c r="F16" s="80">
        <f t="shared" ca="1" si="3"/>
        <v>0</v>
      </c>
      <c r="G16" s="75"/>
      <c r="H16" s="89">
        <f t="shared" ca="1" si="1"/>
        <v>0</v>
      </c>
      <c r="I16" s="88"/>
      <c r="J16" s="88"/>
    </row>
    <row r="17" spans="1:10" x14ac:dyDescent="0.25">
      <c r="A17" s="72"/>
      <c r="B17" s="73">
        <f t="shared" ca="1" si="2"/>
        <v>42870</v>
      </c>
      <c r="C17" s="74"/>
      <c r="D17" s="84">
        <f ca="1">IFERROR(IF($A17="",VLOOKUP($C17,PARAM!$A$11:$I$210,CHOOSE(IF(COUNTIF(fériés,$B17),7,WEEKDAY($B17,2)),2,2,4,2,2,6,8),FALSE),VLOOKUP($C17,PARAM!$A$11:$P$210,CHOOSE(IF(COUNTIF(fériés,$B17),7,WEEKDAY($B17,2)),11,11,11,11,11,13,15),FALSE)),0)</f>
        <v>0</v>
      </c>
      <c r="E17" s="84">
        <f ca="1">IFERROR(IF($A17="",VLOOKUP($C17,PARAM!$A$11:$I$210,CHOOSE(IF(COUNTIF(fériés,$B17),7,WEEKDAY($B17,2)),3,3,5,3,3,7,9),FALSE),VLOOKUP($C17,PARAM!$A$11:$P$210,CHOOSE(IF(COUNTIF(fériés,$B17),7,WEEKDAY($B17,2)),12,12,12,12,12,14,16),FALSE)),0)</f>
        <v>0</v>
      </c>
      <c r="F17" s="80">
        <f t="shared" ca="1" si="3"/>
        <v>0</v>
      </c>
      <c r="G17" s="75"/>
      <c r="H17" s="89">
        <f t="shared" ca="1" si="1"/>
        <v>0</v>
      </c>
      <c r="I17" s="88"/>
      <c r="J17" s="88"/>
    </row>
    <row r="18" spans="1:10" x14ac:dyDescent="0.25">
      <c r="A18" s="72"/>
      <c r="B18" s="73">
        <f t="shared" ca="1" si="2"/>
        <v>42871</v>
      </c>
      <c r="C18" s="74"/>
      <c r="D18" s="84">
        <f ca="1">IFERROR(IF($A18="",VLOOKUP($C18,PARAM!$A$11:$I$210,CHOOSE(IF(COUNTIF(fériés,$B18),7,WEEKDAY($B18,2)),2,2,4,2,2,6,8),FALSE),VLOOKUP($C18,PARAM!$A$11:$P$210,CHOOSE(IF(COUNTIF(fériés,$B18),7,WEEKDAY($B18,2)),11,11,11,11,11,13,15),FALSE)),0)</f>
        <v>0</v>
      </c>
      <c r="E18" s="84">
        <f ca="1">IFERROR(IF($A18="",VLOOKUP($C18,PARAM!$A$11:$I$210,CHOOSE(IF(COUNTIF(fériés,$B18),7,WEEKDAY($B18,2)),3,3,5,3,3,7,9),FALSE),VLOOKUP($C18,PARAM!$A$11:$P$210,CHOOSE(IF(COUNTIF(fériés,$B18),7,WEEKDAY($B18,2)),12,12,12,12,12,14,16),FALSE)),0)</f>
        <v>0</v>
      </c>
      <c r="F18" s="80">
        <f t="shared" ca="1" si="3"/>
        <v>0</v>
      </c>
      <c r="G18" s="75"/>
      <c r="H18" s="89">
        <f t="shared" ca="1" si="1"/>
        <v>0</v>
      </c>
      <c r="I18" s="88"/>
      <c r="J18" s="88"/>
    </row>
    <row r="19" spans="1:10" x14ac:dyDescent="0.25">
      <c r="A19" s="72"/>
      <c r="B19" s="73">
        <f t="shared" ca="1" si="2"/>
        <v>42872</v>
      </c>
      <c r="C19" s="74"/>
      <c r="D19" s="84">
        <f ca="1">IFERROR(IF($A19="",VLOOKUP($C19,PARAM!$A$11:$I$210,CHOOSE(IF(COUNTIF(fériés,$B19),7,WEEKDAY($B19,2)),2,2,4,2,2,6,8),FALSE),VLOOKUP($C19,PARAM!$A$11:$P$210,CHOOSE(IF(COUNTIF(fériés,$B19),7,WEEKDAY($B19,2)),11,11,11,11,11,13,15),FALSE)),0)</f>
        <v>0</v>
      </c>
      <c r="E19" s="84">
        <f ca="1">IFERROR(IF($A19="",VLOOKUP($C19,PARAM!$A$11:$I$210,CHOOSE(IF(COUNTIF(fériés,$B19),7,WEEKDAY($B19,2)),3,3,5,3,3,7,9),FALSE),VLOOKUP($C19,PARAM!$A$11:$P$210,CHOOSE(IF(COUNTIF(fériés,$B19),7,WEEKDAY($B19,2)),12,12,12,12,12,14,16),FALSE)),0)</f>
        <v>0</v>
      </c>
      <c r="F19" s="80">
        <f t="shared" ca="1" si="3"/>
        <v>0</v>
      </c>
      <c r="G19" s="75"/>
      <c r="H19" s="89">
        <f t="shared" ca="1" si="1"/>
        <v>0</v>
      </c>
      <c r="I19" s="88"/>
      <c r="J19" s="88"/>
    </row>
    <row r="20" spans="1:10" x14ac:dyDescent="0.25">
      <c r="A20" s="72"/>
      <c r="B20" s="73">
        <f t="shared" ca="1" si="2"/>
        <v>42873</v>
      </c>
      <c r="C20" s="74"/>
      <c r="D20" s="84">
        <f ca="1">IFERROR(IF($A20="",VLOOKUP($C20,PARAM!$A$11:$I$210,CHOOSE(IF(COUNTIF(fériés,$B20),7,WEEKDAY($B20,2)),2,2,4,2,2,6,8),FALSE),VLOOKUP($C20,PARAM!$A$11:$P$210,CHOOSE(IF(COUNTIF(fériés,$B20),7,WEEKDAY($B20,2)),11,11,11,11,11,13,15),FALSE)),0)</f>
        <v>0</v>
      </c>
      <c r="E20" s="84">
        <f ca="1">IFERROR(IF($A20="",VLOOKUP($C20,PARAM!$A$11:$I$210,CHOOSE(IF(COUNTIF(fériés,$B20),7,WEEKDAY($B20,2)),3,3,5,3,3,7,9),FALSE),VLOOKUP($C20,PARAM!$A$11:$P$210,CHOOSE(IF(COUNTIF(fériés,$B20),7,WEEKDAY($B20,2)),12,12,12,12,12,14,16),FALSE)),0)</f>
        <v>0</v>
      </c>
      <c r="F20" s="80">
        <f t="shared" ca="1" si="3"/>
        <v>0</v>
      </c>
      <c r="G20" s="75"/>
      <c r="H20" s="89">
        <f t="shared" ca="1" si="1"/>
        <v>0</v>
      </c>
      <c r="I20" s="88"/>
      <c r="J20" s="88"/>
    </row>
    <row r="21" spans="1:10" x14ac:dyDescent="0.25">
      <c r="A21" s="72"/>
      <c r="B21" s="73">
        <f t="shared" ca="1" si="2"/>
        <v>42874</v>
      </c>
      <c r="C21" s="74"/>
      <c r="D21" s="84">
        <f ca="1">IFERROR(IF($A21="",VLOOKUP($C21,PARAM!$A$11:$I$210,CHOOSE(IF(COUNTIF(fériés,$B21),7,WEEKDAY($B21,2)),2,2,4,2,2,6,8),FALSE),VLOOKUP($C21,PARAM!$A$11:$P$210,CHOOSE(IF(COUNTIF(fériés,$B21),7,WEEKDAY($B21,2)),11,11,11,11,11,13,15),FALSE)),0)</f>
        <v>0</v>
      </c>
      <c r="E21" s="84">
        <f ca="1">IFERROR(IF($A21="",VLOOKUP($C21,PARAM!$A$11:$I$210,CHOOSE(IF(COUNTIF(fériés,$B21),7,WEEKDAY($B21,2)),3,3,5,3,3,7,9),FALSE),VLOOKUP($C21,PARAM!$A$11:$P$210,CHOOSE(IF(COUNTIF(fériés,$B21),7,WEEKDAY($B21,2)),12,12,12,12,12,14,16),FALSE)),0)</f>
        <v>0</v>
      </c>
      <c r="F21" s="80">
        <f t="shared" ca="1" si="3"/>
        <v>0</v>
      </c>
      <c r="G21" s="75"/>
      <c r="H21" s="89">
        <f t="shared" ca="1" si="1"/>
        <v>0</v>
      </c>
      <c r="I21" s="88"/>
      <c r="J21" s="88"/>
    </row>
    <row r="22" spans="1:10" x14ac:dyDescent="0.25">
      <c r="A22" s="72"/>
      <c r="B22" s="73">
        <f t="shared" ca="1" si="2"/>
        <v>42875</v>
      </c>
      <c r="C22" s="74"/>
      <c r="D22" s="84">
        <f ca="1">IFERROR(IF($A22="",VLOOKUP($C22,PARAM!$A$11:$I$210,CHOOSE(IF(COUNTIF(fériés,$B22),7,WEEKDAY($B22,2)),2,2,4,2,2,6,8),FALSE),VLOOKUP($C22,PARAM!$A$11:$P$210,CHOOSE(IF(COUNTIF(fériés,$B22),7,WEEKDAY($B22,2)),11,11,11,11,11,13,15),FALSE)),0)</f>
        <v>0</v>
      </c>
      <c r="E22" s="84">
        <f ca="1">IFERROR(IF($A22="",VLOOKUP($C22,PARAM!$A$11:$I$210,CHOOSE(IF(COUNTIF(fériés,$B22),7,WEEKDAY($B22,2)),3,3,5,3,3,7,9),FALSE),VLOOKUP($C22,PARAM!$A$11:$P$210,CHOOSE(IF(COUNTIF(fériés,$B22),7,WEEKDAY($B22,2)),12,12,12,12,12,14,16),FALSE)),0)</f>
        <v>0</v>
      </c>
      <c r="F22" s="80">
        <f t="shared" ca="1" si="3"/>
        <v>0</v>
      </c>
      <c r="G22" s="75"/>
      <c r="H22" s="89">
        <f t="shared" ca="1" si="1"/>
        <v>0</v>
      </c>
      <c r="I22" s="88"/>
      <c r="J22" s="88"/>
    </row>
    <row r="23" spans="1:10" x14ac:dyDescent="0.25">
      <c r="A23" s="72"/>
      <c r="B23" s="73">
        <f t="shared" ca="1" si="2"/>
        <v>42876</v>
      </c>
      <c r="C23" s="74"/>
      <c r="D23" s="84">
        <f ca="1">IFERROR(IF($A23="",VLOOKUP($C23,PARAM!$A$11:$I$210,CHOOSE(IF(COUNTIF(fériés,$B23),7,WEEKDAY($B23,2)),2,2,4,2,2,6,8),FALSE),VLOOKUP($C23,PARAM!$A$11:$P$210,CHOOSE(IF(COUNTIF(fériés,$B23),7,WEEKDAY($B23,2)),11,11,11,11,11,13,15),FALSE)),0)</f>
        <v>0</v>
      </c>
      <c r="E23" s="84">
        <f ca="1">IFERROR(IF($A23="",VLOOKUP($C23,PARAM!$A$11:$I$210,CHOOSE(IF(COUNTIF(fériés,$B23),7,WEEKDAY($B23,2)),3,3,5,3,3,7,9),FALSE),VLOOKUP($C23,PARAM!$A$11:$P$210,CHOOSE(IF(COUNTIF(fériés,$B23),7,WEEKDAY($B23,2)),12,12,12,12,12,14,16),FALSE)),0)</f>
        <v>0</v>
      </c>
      <c r="F23" s="80">
        <f t="shared" ca="1" si="3"/>
        <v>0</v>
      </c>
      <c r="G23" s="75"/>
      <c r="H23" s="89">
        <f t="shared" ca="1" si="1"/>
        <v>0</v>
      </c>
      <c r="I23" s="88"/>
      <c r="J23" s="88"/>
    </row>
    <row r="24" spans="1:10" x14ac:dyDescent="0.25">
      <c r="A24" s="72"/>
      <c r="B24" s="73">
        <f t="shared" ca="1" si="2"/>
        <v>42877</v>
      </c>
      <c r="C24" s="74"/>
      <c r="D24" s="84">
        <f ca="1">IFERROR(IF($A24="",VLOOKUP($C24,PARAM!$A$11:$I$210,CHOOSE(IF(COUNTIF(fériés,$B24),7,WEEKDAY($B24,2)),2,2,4,2,2,6,8),FALSE),VLOOKUP($C24,PARAM!$A$11:$P$210,CHOOSE(IF(COUNTIF(fériés,$B24),7,WEEKDAY($B24,2)),11,11,11,11,11,13,15),FALSE)),0)</f>
        <v>0</v>
      </c>
      <c r="E24" s="84">
        <f ca="1">IFERROR(IF($A24="",VLOOKUP($C24,PARAM!$A$11:$I$210,CHOOSE(IF(COUNTIF(fériés,$B24),7,WEEKDAY($B24,2)),3,3,5,3,3,7,9),FALSE),VLOOKUP($C24,PARAM!$A$11:$P$210,CHOOSE(IF(COUNTIF(fériés,$B24),7,WEEKDAY($B24,2)),12,12,12,12,12,14,16),FALSE)),0)</f>
        <v>0</v>
      </c>
      <c r="F24" s="80">
        <f t="shared" ca="1" si="3"/>
        <v>0</v>
      </c>
      <c r="G24" s="75"/>
      <c r="H24" s="89">
        <f t="shared" ca="1" si="1"/>
        <v>0</v>
      </c>
      <c r="I24" s="88"/>
      <c r="J24" s="88"/>
    </row>
    <row r="25" spans="1:10" x14ac:dyDescent="0.25">
      <c r="A25" s="72"/>
      <c r="B25" s="73">
        <f t="shared" ca="1" si="2"/>
        <v>42878</v>
      </c>
      <c r="C25" s="74"/>
      <c r="D25" s="84">
        <f ca="1">IFERROR(IF($A25="",VLOOKUP($C25,PARAM!$A$11:$I$210,CHOOSE(IF(COUNTIF(fériés,$B25),7,WEEKDAY($B25,2)),2,2,4,2,2,6,8),FALSE),VLOOKUP($C25,PARAM!$A$11:$P$210,CHOOSE(IF(COUNTIF(fériés,$B25),7,WEEKDAY($B25,2)),11,11,11,11,11,13,15),FALSE)),0)</f>
        <v>0</v>
      </c>
      <c r="E25" s="84">
        <f ca="1">IFERROR(IF($A25="",VLOOKUP($C25,PARAM!$A$11:$I$210,CHOOSE(IF(COUNTIF(fériés,$B25),7,WEEKDAY($B25,2)),3,3,5,3,3,7,9),FALSE),VLOOKUP($C25,PARAM!$A$11:$P$210,CHOOSE(IF(COUNTIF(fériés,$B25),7,WEEKDAY($B25,2)),12,12,12,12,12,14,16),FALSE)),0)</f>
        <v>0</v>
      </c>
      <c r="F25" s="80">
        <f t="shared" ca="1" si="3"/>
        <v>0</v>
      </c>
      <c r="G25" s="75"/>
      <c r="H25" s="89">
        <f t="shared" ca="1" si="1"/>
        <v>0</v>
      </c>
      <c r="I25" s="88"/>
      <c r="J25" s="88"/>
    </row>
    <row r="26" spans="1:10" x14ac:dyDescent="0.25">
      <c r="A26" s="72"/>
      <c r="B26" s="73">
        <f t="shared" ca="1" si="2"/>
        <v>42879</v>
      </c>
      <c r="C26" s="74"/>
      <c r="D26" s="84">
        <f ca="1">IFERROR(IF($A26="",VLOOKUP($C26,PARAM!$A$11:$I$210,CHOOSE(IF(COUNTIF(fériés,$B26),7,WEEKDAY($B26,2)),2,2,4,2,2,6,8),FALSE),VLOOKUP($C26,PARAM!$A$11:$P$210,CHOOSE(IF(COUNTIF(fériés,$B26),7,WEEKDAY($B26,2)),11,11,11,11,11,13,15),FALSE)),0)</f>
        <v>0</v>
      </c>
      <c r="E26" s="84">
        <f ca="1">IFERROR(IF($A26="",VLOOKUP($C26,PARAM!$A$11:$I$210,CHOOSE(IF(COUNTIF(fériés,$B26),7,WEEKDAY($B26,2)),3,3,5,3,3,7,9),FALSE),VLOOKUP($C26,PARAM!$A$11:$P$210,CHOOSE(IF(COUNTIF(fériés,$B26),7,WEEKDAY($B26,2)),12,12,12,12,12,14,16),FALSE)),0)</f>
        <v>0</v>
      </c>
      <c r="F26" s="80">
        <f t="shared" ca="1" si="3"/>
        <v>0</v>
      </c>
      <c r="G26" s="75"/>
      <c r="H26" s="89">
        <f t="shared" ca="1" si="1"/>
        <v>0</v>
      </c>
      <c r="I26" s="88"/>
      <c r="J26" s="88"/>
    </row>
    <row r="27" spans="1:10" x14ac:dyDescent="0.25">
      <c r="A27" s="72"/>
      <c r="B27" s="73">
        <f t="shared" ca="1" si="2"/>
        <v>42880</v>
      </c>
      <c r="C27" s="74"/>
      <c r="D27" s="84">
        <f ca="1">IFERROR(IF($A27="",VLOOKUP($C27,PARAM!$A$11:$I$210,CHOOSE(IF(COUNTIF(fériés,$B27),7,WEEKDAY($B27,2)),2,2,4,2,2,6,8),FALSE),VLOOKUP($C27,PARAM!$A$11:$P$210,CHOOSE(IF(COUNTIF(fériés,$B27),7,WEEKDAY($B27,2)),11,11,11,11,11,13,15),FALSE)),0)</f>
        <v>0</v>
      </c>
      <c r="E27" s="84">
        <f ca="1">IFERROR(IF($A27="",VLOOKUP($C27,PARAM!$A$11:$I$210,CHOOSE(IF(COUNTIF(fériés,$B27),7,WEEKDAY($B27,2)),3,3,5,3,3,7,9),FALSE),VLOOKUP($C27,PARAM!$A$11:$P$210,CHOOSE(IF(COUNTIF(fériés,$B27),7,WEEKDAY($B27,2)),12,12,12,12,12,14,16),FALSE)),0)</f>
        <v>0</v>
      </c>
      <c r="F27" s="80">
        <f t="shared" ca="1" si="3"/>
        <v>0</v>
      </c>
      <c r="G27" s="75"/>
      <c r="H27" s="89">
        <f t="shared" ca="1" si="1"/>
        <v>0</v>
      </c>
      <c r="I27" s="88"/>
      <c r="J27" s="88"/>
    </row>
    <row r="28" spans="1:10" x14ac:dyDescent="0.25">
      <c r="A28" s="72"/>
      <c r="B28" s="73">
        <f t="shared" ca="1" si="2"/>
        <v>42881</v>
      </c>
      <c r="C28" s="74"/>
      <c r="D28" s="84">
        <f ca="1">IFERROR(IF($A28="",VLOOKUP($C28,PARAM!$A$11:$I$210,CHOOSE(IF(COUNTIF(fériés,$B28),7,WEEKDAY($B28,2)),2,2,4,2,2,6,8),FALSE),VLOOKUP($C28,PARAM!$A$11:$P$210,CHOOSE(IF(COUNTIF(fériés,$B28),7,WEEKDAY($B28,2)),11,11,11,11,11,13,15),FALSE)),0)</f>
        <v>0</v>
      </c>
      <c r="E28" s="84">
        <f ca="1">IFERROR(IF($A28="",VLOOKUP($C28,PARAM!$A$11:$I$210,CHOOSE(IF(COUNTIF(fériés,$B28),7,WEEKDAY($B28,2)),3,3,5,3,3,7,9),FALSE),VLOOKUP($C28,PARAM!$A$11:$P$210,CHOOSE(IF(COUNTIF(fériés,$B28),7,WEEKDAY($B28,2)),12,12,12,12,12,14,16),FALSE)),0)</f>
        <v>0</v>
      </c>
      <c r="F28" s="80">
        <f t="shared" ca="1" si="3"/>
        <v>0</v>
      </c>
      <c r="G28" s="75"/>
      <c r="H28" s="89">
        <f t="shared" ca="1" si="1"/>
        <v>0</v>
      </c>
      <c r="I28" s="88"/>
      <c r="J28" s="88"/>
    </row>
    <row r="29" spans="1:10" x14ac:dyDescent="0.25">
      <c r="A29" s="72"/>
      <c r="B29" s="73">
        <f t="shared" ca="1" si="2"/>
        <v>42882</v>
      </c>
      <c r="C29" s="74"/>
      <c r="D29" s="84">
        <f ca="1">IFERROR(IF($A29="",VLOOKUP($C29,PARAM!$A$11:$I$210,CHOOSE(IF(COUNTIF(fériés,$B29),7,WEEKDAY($B29,2)),2,2,4,2,2,6,8),FALSE),VLOOKUP($C29,PARAM!$A$11:$P$210,CHOOSE(IF(COUNTIF(fériés,$B29),7,WEEKDAY($B29,2)),11,11,11,11,11,13,15),FALSE)),0)</f>
        <v>0</v>
      </c>
      <c r="E29" s="84">
        <f ca="1">IFERROR(IF($A29="",VLOOKUP($C29,PARAM!$A$11:$I$210,CHOOSE(IF(COUNTIF(fériés,$B29),7,WEEKDAY($B29,2)),3,3,5,3,3,7,9),FALSE),VLOOKUP($C29,PARAM!$A$11:$P$210,CHOOSE(IF(COUNTIF(fériés,$B29),7,WEEKDAY($B29,2)),12,12,12,12,12,14,16),FALSE)),0)</f>
        <v>0</v>
      </c>
      <c r="F29" s="80">
        <f t="shared" ca="1" si="3"/>
        <v>0</v>
      </c>
      <c r="G29" s="75"/>
      <c r="H29" s="89">
        <f t="shared" ca="1" si="1"/>
        <v>0</v>
      </c>
      <c r="I29" s="88"/>
      <c r="J29" s="88"/>
    </row>
    <row r="30" spans="1:10" x14ac:dyDescent="0.25">
      <c r="A30" s="72"/>
      <c r="B30" s="73">
        <f t="shared" ca="1" si="2"/>
        <v>42883</v>
      </c>
      <c r="C30" s="74"/>
      <c r="D30" s="84">
        <f ca="1">IFERROR(IF($A30="",VLOOKUP($C30,PARAM!$A$11:$I$210,CHOOSE(IF(COUNTIF(fériés,$B30),7,WEEKDAY($B30,2)),2,2,4,2,2,6,8),FALSE),VLOOKUP($C30,PARAM!$A$11:$P$210,CHOOSE(IF(COUNTIF(fériés,$B30),7,WEEKDAY($B30,2)),11,11,11,11,11,13,15),FALSE)),0)</f>
        <v>0</v>
      </c>
      <c r="E30" s="84">
        <f ca="1">IFERROR(IF($A30="",VLOOKUP($C30,PARAM!$A$11:$I$210,CHOOSE(IF(COUNTIF(fériés,$B30),7,WEEKDAY($B30,2)),3,3,5,3,3,7,9),FALSE),VLOOKUP($C30,PARAM!$A$11:$P$210,CHOOSE(IF(COUNTIF(fériés,$B30),7,WEEKDAY($B30,2)),12,12,12,12,12,14,16),FALSE)),0)</f>
        <v>0</v>
      </c>
      <c r="F30" s="80">
        <f t="shared" ca="1" si="3"/>
        <v>0</v>
      </c>
      <c r="G30" s="75"/>
      <c r="H30" s="89">
        <f t="shared" ca="1" si="1"/>
        <v>0</v>
      </c>
      <c r="I30" s="88"/>
      <c r="J30" s="88"/>
    </row>
    <row r="31" spans="1:10" x14ac:dyDescent="0.25">
      <c r="A31" s="72"/>
      <c r="B31" s="73">
        <f ca="1">IFERROR(IF(MONTH(B30+1)&lt;&gt;MONTH($B$3),"",B30+1),"")</f>
        <v>42884</v>
      </c>
      <c r="C31" s="74"/>
      <c r="D31" s="84">
        <f ca="1">IFERROR(IF($A31="",VLOOKUP($C31,PARAM!$A$11:$I$210,CHOOSE(IF(COUNTIF(fériés,$B31),7,WEEKDAY($B31,2)),2,2,4,2,2,6,8),FALSE),VLOOKUP($C31,PARAM!$A$11:$P$210,CHOOSE(IF(COUNTIF(fériés,$B31),7,WEEKDAY($B31,2)),11,11,11,11,11,13,15),FALSE)),0)</f>
        <v>0</v>
      </c>
      <c r="E31" s="84">
        <f ca="1">IFERROR(IF($A31="",VLOOKUP($C31,PARAM!$A$11:$I$210,CHOOSE(IF(COUNTIF(fériés,$B31),7,WEEKDAY($B31,2)),3,3,5,3,3,7,9),FALSE),VLOOKUP($C31,PARAM!$A$11:$P$210,CHOOSE(IF(COUNTIF(fériés,$B31),7,WEEKDAY($B31,2)),12,12,12,12,12,14,16),FALSE)),0)</f>
        <v>0</v>
      </c>
      <c r="F31" s="80">
        <f t="shared" ca="1" si="3"/>
        <v>0</v>
      </c>
      <c r="G31" s="75"/>
      <c r="H31" s="89">
        <f t="shared" ca="1" si="1"/>
        <v>0</v>
      </c>
      <c r="I31" s="88"/>
      <c r="J31" s="88"/>
    </row>
    <row r="32" spans="1:10" x14ac:dyDescent="0.25">
      <c r="A32" s="72"/>
      <c r="B32" s="73">
        <f t="shared" ref="B32:B33" ca="1" si="4">IFERROR(IF(MONTH(B31+1)&lt;&gt;MONTH($B$3),"",B31+1),"")</f>
        <v>42885</v>
      </c>
      <c r="C32" s="74"/>
      <c r="D32" s="84">
        <f ca="1">IFERROR(IF($A32="",VLOOKUP($C32,PARAM!$A$11:$I$210,CHOOSE(IF(COUNTIF(fériés,$B32),7,WEEKDAY($B32,2)),2,2,4,2,2,6,8),FALSE),VLOOKUP($C32,PARAM!$A$11:$P$210,CHOOSE(IF(COUNTIF(fériés,$B32),7,WEEKDAY($B32,2)),11,11,11,11,11,13,15),FALSE)),0)</f>
        <v>0</v>
      </c>
      <c r="E32" s="84">
        <f ca="1">IFERROR(IF($A32="",VLOOKUP($C32,PARAM!$A$11:$I$210,CHOOSE(IF(COUNTIF(fériés,$B32),7,WEEKDAY($B32,2)),3,3,5,3,3,7,9),FALSE),VLOOKUP($C32,PARAM!$A$11:$P$210,CHOOSE(IF(COUNTIF(fériés,$B32),7,WEEKDAY($B32,2)),12,12,12,12,12,14,16),FALSE)),0)</f>
        <v>0</v>
      </c>
      <c r="F32" s="80">
        <f t="shared" ca="1" si="3"/>
        <v>0</v>
      </c>
      <c r="G32" s="75"/>
      <c r="H32" s="89">
        <f t="shared" ca="1" si="1"/>
        <v>0</v>
      </c>
      <c r="I32" s="88"/>
      <c r="J32" s="88"/>
    </row>
    <row r="33" spans="1:10" ht="15.75" thickBot="1" x14ac:dyDescent="0.3">
      <c r="A33" s="76"/>
      <c r="B33" s="73">
        <f t="shared" ca="1" si="4"/>
        <v>42886</v>
      </c>
      <c r="C33" s="77"/>
      <c r="D33" s="84">
        <f ca="1">IFERROR(IF($A33="",VLOOKUP($C33,PARAM!$A$11:$I$210,CHOOSE(IF(COUNTIF(fériés,$B33),7,WEEKDAY($B33,2)),2,2,4,2,2,6,8),FALSE),VLOOKUP($C33,PARAM!$A$11:$P$210,CHOOSE(IF(COUNTIF(fériés,$B33),7,WEEKDAY($B33,2)),11,11,11,11,11,13,15),FALSE)),0)</f>
        <v>0</v>
      </c>
      <c r="E33" s="84">
        <f ca="1">IFERROR(IF($A33="",VLOOKUP($C33,PARAM!$A$11:$I$210,CHOOSE(IF(COUNTIF(fériés,$B33),7,WEEKDAY($B33,2)),3,3,5,3,3,7,9),FALSE),VLOOKUP($C33,PARAM!$A$11:$P$210,CHOOSE(IF(COUNTIF(fériés,$B33),7,WEEKDAY($B33,2)),12,12,12,12,12,14,16),FALSE)),0)</f>
        <v>0</v>
      </c>
      <c r="F33" s="81">
        <f t="shared" ca="1" si="3"/>
        <v>0</v>
      </c>
      <c r="G33" s="78"/>
      <c r="H33" s="89">
        <f t="shared" ca="1" si="1"/>
        <v>0</v>
      </c>
      <c r="I33" s="88"/>
      <c r="J33" s="88"/>
    </row>
    <row r="34" spans="1:10" ht="15.75" thickBot="1" x14ac:dyDescent="0.3">
      <c r="A34" s="54"/>
      <c r="B34" s="17" t="s">
        <v>1</v>
      </c>
      <c r="C34" s="18"/>
      <c r="D34" s="19"/>
      <c r="E34" s="19"/>
      <c r="F34" s="82">
        <f ca="1">SUM(F3:F33)</f>
        <v>0</v>
      </c>
      <c r="G34" s="20"/>
      <c r="H34" s="91">
        <f ca="1">SUM(H3:H33)</f>
        <v>0</v>
      </c>
      <c r="J34" s="2"/>
    </row>
  </sheetData>
  <mergeCells count="1">
    <mergeCell ref="B1:C1"/>
  </mergeCells>
  <conditionalFormatting sqref="A3:G33">
    <cfRule type="expression" dxfId="47" priority="2">
      <formula>WEEKDAY($B3,2)=7</formula>
    </cfRule>
    <cfRule type="expression" dxfId="46" priority="3">
      <formula>WEEKDAY($B3,2)=6</formula>
    </cfRule>
  </conditionalFormatting>
  <conditionalFormatting sqref="A31:G33">
    <cfRule type="expression" dxfId="45" priority="4">
      <formula>$B31=""</formula>
    </cfRule>
  </conditionalFormatting>
  <dataValidations count="7">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2">
      <formula1>"23-33,25-35,26-36,30-136,82,37-40,37-40-167,132-133,134,167,82-30-136,bis,congé,Réserve"</formula1>
    </dataValidation>
    <dataValidation type="list" allowBlank="1" showInputMessage="1" showErrorMessage="1" sqref="J2">
      <formula1>"30-136,37-40,82,134,167"</formula1>
    </dataValidation>
    <dataValidation type="list" allowBlank="1" showInputMessage="1" showErrorMessage="1" sqref="J33">
      <formula1>"30-136,37-40-167,82,134,167,37-40"</formula1>
    </dataValidation>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id="{8B7DDCA6-AF6E-4272-8E61-5328266C2D5E}">
            <xm:f>AND(COUNTIF(PARAM!$AB$1:$AB$10,$B3)&gt;0,$B3&lt;&gt;"")</xm:f>
            <x14:dxf>
              <fill>
                <patternFill>
                  <bgColor rgb="FFFFC000"/>
                </patternFill>
              </fill>
            </x14:dxf>
          </x14:cfRule>
          <xm:sqref>A3:G33</xm:sqref>
        </x14:conditionalFormatting>
      </x14:conditionalFormatting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J34"/>
  <sheetViews>
    <sheetView workbookViewId="0">
      <selection activeCell="J33" sqref="J33"/>
    </sheetView>
  </sheetViews>
  <sheetFormatPr baseColWidth="10" defaultRowHeight="15" x14ac:dyDescent="0.25"/>
  <cols>
    <col min="1" max="1" width="5.28515625" bestFit="1" customWidth="1"/>
    <col min="2" max="2" width="26.42578125" customWidth="1"/>
    <col min="3" max="6" width="14.7109375" customWidth="1"/>
    <col min="7" max="7" width="18.7109375" customWidth="1"/>
    <col min="8" max="8" width="11.42578125" style="89"/>
    <col min="9" max="9" width="11.42578125" style="6"/>
    <col min="10" max="10" width="11.85546875" bestFit="1" customWidth="1"/>
  </cols>
  <sheetData>
    <row r="1" spans="1:10" ht="15.75" thickBot="1" x14ac:dyDescent="0.3">
      <c r="B1" s="113" t="s">
        <v>25</v>
      </c>
      <c r="C1" s="114"/>
      <c r="D1" s="22">
        <f ca="1">DATE(PARAM!$B$3,RIGHT(CELL("nomfichier",D1),2),1)</f>
        <v>42887</v>
      </c>
      <c r="E1" s="10"/>
      <c r="F1" s="1"/>
    </row>
    <row r="2" spans="1:10" ht="15.75" thickBot="1" x14ac:dyDescent="0.3">
      <c r="A2" s="8" t="s">
        <v>48</v>
      </c>
      <c r="B2" s="12" t="s">
        <v>0</v>
      </c>
      <c r="C2" s="13" t="s">
        <v>8</v>
      </c>
      <c r="D2" s="14" t="s">
        <v>20</v>
      </c>
      <c r="E2" s="14" t="s">
        <v>19</v>
      </c>
      <c r="F2" s="15" t="s">
        <v>21</v>
      </c>
      <c r="G2" s="16" t="s">
        <v>22</v>
      </c>
      <c r="H2" s="90"/>
      <c r="I2" s="7" t="s">
        <v>65</v>
      </c>
      <c r="J2" s="88" t="s">
        <v>66</v>
      </c>
    </row>
    <row r="3" spans="1:10" x14ac:dyDescent="0.25">
      <c r="A3" s="71"/>
      <c r="B3" s="68">
        <f ca="1">DATE(PARAM!$B$3,RIGHT(CELL("nomfichier",A1),2),1)</f>
        <v>42887</v>
      </c>
      <c r="C3" s="69"/>
      <c r="D3" s="83">
        <f ca="1">IFERROR(IF($A3="",VLOOKUP($C3,PARAM!$A$11:$I$210,CHOOSE(IF(COUNTIF(fériés,$B3),7,WEEKDAY($B3,2)),2,2,4,2,2,6,8),FALSE),VLOOKUP($C3,PARAM!$A$11:$P$210,CHOOSE(IF(COUNTIF(fériés,$B3),7,WEEKDAY($B3,2)),11,11,11,11,11,13,15),FALSE)),0)</f>
        <v>0</v>
      </c>
      <c r="E3" s="83">
        <f ca="1">IFERROR(IF($A3="",VLOOKUP($C3,PARAM!$A$11:$I$210,CHOOSE(IF(COUNTIF(fériés,$B3),7,WEEKDAY($B3,2)),3,3,5,3,3,7,9),FALSE),VLOOKUP($C3,PARAM!$A$11:$P$210,CHOOSE(IF(COUNTIF(fériés,$B3),7,WEEKDAY($B3,2)),12,12,12,12,12,14,16),FALSE)),0)</f>
        <v>0</v>
      </c>
      <c r="F3" s="79">
        <f t="shared" ref="F3:F9" ca="1" si="0">SUM(E3-D3)</f>
        <v>0</v>
      </c>
      <c r="G3" s="70"/>
      <c r="H3" s="89">
        <f ca="1">(HOUR(F3)*60+MINUTE(F3))/60</f>
        <v>0</v>
      </c>
      <c r="I3" s="88"/>
      <c r="J3" s="88"/>
    </row>
    <row r="4" spans="1:10" x14ac:dyDescent="0.25">
      <c r="A4" s="72"/>
      <c r="B4" s="73">
        <f ca="1">B3+1</f>
        <v>42888</v>
      </c>
      <c r="C4" s="74"/>
      <c r="D4" s="84">
        <f ca="1">IFERROR(IF($A4="",VLOOKUP($C4,PARAM!$A$11:$I$210,CHOOSE(IF(COUNTIF(fériés,$B4),7,WEEKDAY($B4,2)),2,2,4,2,2,6,8),FALSE),VLOOKUP($C4,PARAM!$A$11:$P$210,CHOOSE(IF(COUNTIF(fériés,$B4),7,WEEKDAY($B4,2)),11,11,11,11,11,13,15),FALSE)),0)</f>
        <v>0</v>
      </c>
      <c r="E4" s="84">
        <f ca="1">IFERROR(IF($A4="",VLOOKUP($C4,PARAM!$A$11:$I$210,CHOOSE(IF(COUNTIF(fériés,$B4),7,WEEKDAY($B4,2)),3,3,5,3,3,7,9),FALSE),VLOOKUP($C4,PARAM!$A$11:$P$210,CHOOSE(IF(COUNTIF(fériés,$B4),7,WEEKDAY($B4,2)),12,12,12,12,12,14,16),FALSE)),0)</f>
        <v>0</v>
      </c>
      <c r="F4" s="80">
        <f t="shared" ca="1" si="0"/>
        <v>0</v>
      </c>
      <c r="G4" s="75"/>
      <c r="H4" s="89">
        <f t="shared" ref="H4:H33" ca="1" si="1">(HOUR(F4)*60+MINUTE(F4))/60</f>
        <v>0</v>
      </c>
      <c r="I4" s="88"/>
      <c r="J4" s="88"/>
    </row>
    <row r="5" spans="1:10" x14ac:dyDescent="0.25">
      <c r="A5" s="72"/>
      <c r="B5" s="73">
        <f t="shared" ref="B5:B30" ca="1" si="2">B4+1</f>
        <v>42889</v>
      </c>
      <c r="C5" s="74"/>
      <c r="D5" s="84">
        <f ca="1">IFERROR(IF($A5="",VLOOKUP($C5,PARAM!$A$11:$I$210,CHOOSE(IF(COUNTIF(fériés,$B5),7,WEEKDAY($B5,2)),2,2,4,2,2,6,8),FALSE),VLOOKUP($C5,PARAM!$A$11:$P$210,CHOOSE(IF(COUNTIF(fériés,$B5),7,WEEKDAY($B5,2)),11,11,11,11,11,13,15),FALSE)),0)</f>
        <v>0</v>
      </c>
      <c r="E5" s="84">
        <f ca="1">IFERROR(IF($A5="",VLOOKUP($C5,PARAM!$A$11:$I$210,CHOOSE(IF(COUNTIF(fériés,$B5),7,WEEKDAY($B5,2)),3,3,5,3,3,7,9),FALSE),VLOOKUP($C5,PARAM!$A$11:$P$210,CHOOSE(IF(COUNTIF(fériés,$B5),7,WEEKDAY($B5,2)),12,12,12,12,12,14,16),FALSE)),0)</f>
        <v>0</v>
      </c>
      <c r="F5" s="80">
        <f t="shared" ca="1" si="0"/>
        <v>0</v>
      </c>
      <c r="G5" s="75"/>
      <c r="H5" s="89">
        <f t="shared" ca="1" si="1"/>
        <v>0</v>
      </c>
      <c r="I5" s="88"/>
      <c r="J5" s="88"/>
    </row>
    <row r="6" spans="1:10" x14ac:dyDescent="0.25">
      <c r="A6" s="72"/>
      <c r="B6" s="73">
        <f t="shared" ca="1" si="2"/>
        <v>42890</v>
      </c>
      <c r="C6" s="74"/>
      <c r="D6" s="84">
        <f ca="1">IFERROR(IF($A6="",VLOOKUP($C6,PARAM!$A$11:$I$210,CHOOSE(IF(COUNTIF(fériés,$B6),7,WEEKDAY($B6,2)),2,2,4,2,2,6,8),FALSE),VLOOKUP($C6,PARAM!$A$11:$P$210,CHOOSE(IF(COUNTIF(fériés,$B6),7,WEEKDAY($B6,2)),11,11,11,11,11,13,15),FALSE)),0)</f>
        <v>0</v>
      </c>
      <c r="E6" s="84">
        <f ca="1">IFERROR(IF($A6="",VLOOKUP($C6,PARAM!$A$11:$I$210,CHOOSE(IF(COUNTIF(fériés,$B6),7,WEEKDAY($B6,2)),3,3,5,3,3,7,9),FALSE),VLOOKUP($C6,PARAM!$A$11:$P$210,CHOOSE(IF(COUNTIF(fériés,$B6),7,WEEKDAY($B6,2)),12,12,12,12,12,14,16),FALSE)),0)</f>
        <v>0</v>
      </c>
      <c r="F6" s="80">
        <f t="shared" ca="1" si="0"/>
        <v>0</v>
      </c>
      <c r="G6" s="75"/>
      <c r="H6" s="89">
        <f t="shared" ca="1" si="1"/>
        <v>0</v>
      </c>
      <c r="I6" s="88"/>
      <c r="J6" s="88"/>
    </row>
    <row r="7" spans="1:10" x14ac:dyDescent="0.25">
      <c r="A7" s="72"/>
      <c r="B7" s="73">
        <f t="shared" ca="1" si="2"/>
        <v>42891</v>
      </c>
      <c r="C7" s="74"/>
      <c r="D7" s="84">
        <f ca="1">IFERROR(IF($A7="",VLOOKUP($C7,PARAM!$A$11:$I$210,CHOOSE(IF(COUNTIF(fériés,$B7),7,WEEKDAY($B7,2)),2,2,4,2,2,6,8),FALSE),VLOOKUP($C7,PARAM!$A$11:$P$210,CHOOSE(IF(COUNTIF(fériés,$B7),7,WEEKDAY($B7,2)),11,11,11,11,11,13,15),FALSE)),0)</f>
        <v>0</v>
      </c>
      <c r="E7" s="84">
        <f ca="1">IFERROR(IF($A7="",VLOOKUP($C7,PARAM!$A$11:$I$210,CHOOSE(IF(COUNTIF(fériés,$B7),7,WEEKDAY($B7,2)),3,3,5,3,3,7,9),FALSE),VLOOKUP($C7,PARAM!$A$11:$P$210,CHOOSE(IF(COUNTIF(fériés,$B7),7,WEEKDAY($B7,2)),12,12,12,12,12,14,16),FALSE)),0)</f>
        <v>0</v>
      </c>
      <c r="F7" s="80">
        <f t="shared" ca="1" si="0"/>
        <v>0</v>
      </c>
      <c r="G7" s="75"/>
      <c r="H7" s="89">
        <f t="shared" ca="1" si="1"/>
        <v>0</v>
      </c>
      <c r="I7" s="88"/>
      <c r="J7" s="88"/>
    </row>
    <row r="8" spans="1:10" x14ac:dyDescent="0.25">
      <c r="A8" s="72"/>
      <c r="B8" s="73">
        <f t="shared" ca="1" si="2"/>
        <v>42892</v>
      </c>
      <c r="C8" s="74"/>
      <c r="D8" s="84">
        <f ca="1">IFERROR(IF($A8="",VLOOKUP($C8,PARAM!$A$11:$I$210,CHOOSE(IF(COUNTIF(fériés,$B8),7,WEEKDAY($B8,2)),2,2,4,2,2,6,8),FALSE),VLOOKUP($C8,PARAM!$A$11:$P$210,CHOOSE(IF(COUNTIF(fériés,$B8),7,WEEKDAY($B8,2)),11,11,11,11,11,13,15),FALSE)),0)</f>
        <v>0</v>
      </c>
      <c r="E8" s="84">
        <f ca="1">IFERROR(IF($A8="",VLOOKUP($C8,PARAM!$A$11:$I$210,CHOOSE(IF(COUNTIF(fériés,$B8),7,WEEKDAY($B8,2)),3,3,5,3,3,7,9),FALSE),VLOOKUP($C8,PARAM!$A$11:$P$210,CHOOSE(IF(COUNTIF(fériés,$B8),7,WEEKDAY($B8,2)),12,12,12,12,12,14,16),FALSE)),0)</f>
        <v>0</v>
      </c>
      <c r="F8" s="80">
        <f t="shared" ca="1" si="0"/>
        <v>0</v>
      </c>
      <c r="G8" s="75"/>
      <c r="H8" s="89">
        <f t="shared" ca="1" si="1"/>
        <v>0</v>
      </c>
      <c r="I8" s="88"/>
      <c r="J8" s="88"/>
    </row>
    <row r="9" spans="1:10" x14ac:dyDescent="0.25">
      <c r="A9" s="72"/>
      <c r="B9" s="73">
        <f t="shared" ca="1" si="2"/>
        <v>42893</v>
      </c>
      <c r="C9" s="74"/>
      <c r="D9" s="84">
        <f ca="1">IFERROR(IF($A9="",VLOOKUP($C9,PARAM!$A$11:$I$210,CHOOSE(IF(COUNTIF(fériés,$B9),7,WEEKDAY($B9,2)),2,2,4,2,2,6,8),FALSE),VLOOKUP($C9,PARAM!$A$11:$P$210,CHOOSE(IF(COUNTIF(fériés,$B9),7,WEEKDAY($B9,2)),11,11,11,11,11,13,15),FALSE)),0)</f>
        <v>0</v>
      </c>
      <c r="E9" s="84">
        <f ca="1">IFERROR(IF($A9="",VLOOKUP($C9,PARAM!$A$11:$I$210,CHOOSE(IF(COUNTIF(fériés,$B9),7,WEEKDAY($B9,2)),3,3,5,3,3,7,9),FALSE),VLOOKUP($C9,PARAM!$A$11:$P$210,CHOOSE(IF(COUNTIF(fériés,$B9),7,WEEKDAY($B9,2)),12,12,12,12,12,14,16),FALSE)),0)</f>
        <v>0</v>
      </c>
      <c r="F9" s="80">
        <f t="shared" ca="1" si="0"/>
        <v>0</v>
      </c>
      <c r="G9" s="75"/>
      <c r="H9" s="89">
        <f t="shared" ca="1" si="1"/>
        <v>0</v>
      </c>
      <c r="I9" s="88"/>
      <c r="J9" s="88"/>
    </row>
    <row r="10" spans="1:10" x14ac:dyDescent="0.25">
      <c r="A10" s="72"/>
      <c r="B10" s="73">
        <f t="shared" ca="1" si="2"/>
        <v>42894</v>
      </c>
      <c r="C10" s="74"/>
      <c r="D10" s="84">
        <f ca="1">IFERROR(IF($A10="",VLOOKUP($C10,PARAM!$A$11:$I$210,CHOOSE(IF(COUNTIF(fériés,$B10),7,WEEKDAY($B10,2)),2,2,4,2,2,6,8),FALSE),VLOOKUP($C10,PARAM!$A$11:$P$210,CHOOSE(IF(COUNTIF(fériés,$B10),7,WEEKDAY($B10,2)),11,11,11,11,11,13,15),FALSE)),0)</f>
        <v>0</v>
      </c>
      <c r="E10" s="84">
        <f ca="1">IFERROR(IF($A10="",VLOOKUP($C10,PARAM!$A$11:$I$210,CHOOSE(IF(COUNTIF(fériés,$B10),7,WEEKDAY($B10,2)),3,3,5,3,3,7,9),FALSE),VLOOKUP($C10,PARAM!$A$11:$P$210,CHOOSE(IF(COUNTIF(fériés,$B10),7,WEEKDAY($B10,2)),12,12,12,12,12,14,16),FALSE)),0)</f>
        <v>0</v>
      </c>
      <c r="F10" s="80">
        <f ca="1">SUM(E10-D10)</f>
        <v>0</v>
      </c>
      <c r="G10" s="75"/>
      <c r="H10" s="89">
        <f t="shared" ca="1" si="1"/>
        <v>0</v>
      </c>
      <c r="I10" s="88"/>
      <c r="J10" s="88"/>
    </row>
    <row r="11" spans="1:10" x14ac:dyDescent="0.25">
      <c r="A11" s="72"/>
      <c r="B11" s="73">
        <f t="shared" ca="1" si="2"/>
        <v>42895</v>
      </c>
      <c r="C11" s="74"/>
      <c r="D11" s="84">
        <f ca="1">IFERROR(IF($A11="",VLOOKUP($C11,PARAM!$A$11:$I$210,CHOOSE(IF(COUNTIF(fériés,$B11),7,WEEKDAY($B11,2)),2,2,4,2,2,6,8),FALSE),VLOOKUP($C11,PARAM!$A$11:$P$210,CHOOSE(IF(COUNTIF(fériés,$B11),7,WEEKDAY($B11,2)),11,11,11,11,11,13,15),FALSE)),0)</f>
        <v>0</v>
      </c>
      <c r="E11" s="84">
        <f ca="1">IFERROR(IF($A11="",VLOOKUP($C11,PARAM!$A$11:$I$210,CHOOSE(IF(COUNTIF(fériés,$B11),7,WEEKDAY($B11,2)),3,3,5,3,3,7,9),FALSE),VLOOKUP($C11,PARAM!$A$11:$P$210,CHOOSE(IF(COUNTIF(fériés,$B11),7,WEEKDAY($B11,2)),12,12,12,12,12,14,16),FALSE)),0)</f>
        <v>0</v>
      </c>
      <c r="F11" s="80">
        <f t="shared" ref="F11:F33" ca="1" si="3">SUM(E11-D11)</f>
        <v>0</v>
      </c>
      <c r="G11" s="75"/>
      <c r="H11" s="89">
        <f t="shared" ca="1" si="1"/>
        <v>0</v>
      </c>
      <c r="I11" s="88"/>
      <c r="J11" s="88"/>
    </row>
    <row r="12" spans="1:10" x14ac:dyDescent="0.25">
      <c r="A12" s="72"/>
      <c r="B12" s="73">
        <f t="shared" ca="1" si="2"/>
        <v>42896</v>
      </c>
      <c r="C12" s="74"/>
      <c r="D12" s="84">
        <f ca="1">IFERROR(IF($A12="",VLOOKUP($C12,PARAM!$A$11:$I$210,CHOOSE(IF(COUNTIF(fériés,$B12),7,WEEKDAY($B12,2)),2,2,4,2,2,6,8),FALSE),VLOOKUP($C12,PARAM!$A$11:$P$210,CHOOSE(IF(COUNTIF(fériés,$B12),7,WEEKDAY($B12,2)),11,11,11,11,11,13,15),FALSE)),0)</f>
        <v>0</v>
      </c>
      <c r="E12" s="84">
        <f ca="1">IFERROR(IF($A12="",VLOOKUP($C12,PARAM!$A$11:$I$210,CHOOSE(IF(COUNTIF(fériés,$B12),7,WEEKDAY($B12,2)),3,3,5,3,3,7,9),FALSE),VLOOKUP($C12,PARAM!$A$11:$P$210,CHOOSE(IF(COUNTIF(fériés,$B12),7,WEEKDAY($B12,2)),12,12,12,12,12,14,16),FALSE)),0)</f>
        <v>0</v>
      </c>
      <c r="F12" s="80">
        <f t="shared" ca="1" si="3"/>
        <v>0</v>
      </c>
      <c r="G12" s="75"/>
      <c r="H12" s="89">
        <f t="shared" ca="1" si="1"/>
        <v>0</v>
      </c>
      <c r="I12" s="88"/>
      <c r="J12" s="88"/>
    </row>
    <row r="13" spans="1:10" x14ac:dyDescent="0.25">
      <c r="A13" s="72"/>
      <c r="B13" s="73">
        <f t="shared" ca="1" si="2"/>
        <v>42897</v>
      </c>
      <c r="C13" s="74"/>
      <c r="D13" s="84">
        <f ca="1">IFERROR(IF($A13="",VLOOKUP($C13,PARAM!$A$11:$I$210,CHOOSE(IF(COUNTIF(fériés,$B13),7,WEEKDAY($B13,2)),2,2,4,2,2,6,8),FALSE),VLOOKUP($C13,PARAM!$A$11:$P$210,CHOOSE(IF(COUNTIF(fériés,$B13),7,WEEKDAY($B13,2)),11,11,11,11,11,13,15),FALSE)),0)</f>
        <v>0</v>
      </c>
      <c r="E13" s="84">
        <f ca="1">IFERROR(IF($A13="",VLOOKUP($C13,PARAM!$A$11:$I$210,CHOOSE(IF(COUNTIF(fériés,$B13),7,WEEKDAY($B13,2)),3,3,5,3,3,7,9),FALSE),VLOOKUP($C13,PARAM!$A$11:$P$210,CHOOSE(IF(COUNTIF(fériés,$B13),7,WEEKDAY($B13,2)),12,12,12,12,12,14,16),FALSE)),0)</f>
        <v>0</v>
      </c>
      <c r="F13" s="80">
        <f t="shared" ca="1" si="3"/>
        <v>0</v>
      </c>
      <c r="G13" s="75"/>
      <c r="H13" s="89">
        <f t="shared" ca="1" si="1"/>
        <v>0</v>
      </c>
      <c r="I13" s="88"/>
      <c r="J13" s="88"/>
    </row>
    <row r="14" spans="1:10" x14ac:dyDescent="0.25">
      <c r="A14" s="72"/>
      <c r="B14" s="73">
        <f t="shared" ca="1" si="2"/>
        <v>42898</v>
      </c>
      <c r="C14" s="74"/>
      <c r="D14" s="84">
        <f ca="1">IFERROR(IF($A14="",VLOOKUP($C14,PARAM!$A$11:$I$210,CHOOSE(IF(COUNTIF(fériés,$B14),7,WEEKDAY($B14,2)),2,2,4,2,2,6,8),FALSE),VLOOKUP($C14,PARAM!$A$11:$P$210,CHOOSE(IF(COUNTIF(fériés,$B14),7,WEEKDAY($B14,2)),11,11,11,11,11,13,15),FALSE)),0)</f>
        <v>0</v>
      </c>
      <c r="E14" s="84">
        <f ca="1">IFERROR(IF($A14="",VLOOKUP($C14,PARAM!$A$11:$I$210,CHOOSE(IF(COUNTIF(fériés,$B14),7,WEEKDAY($B14,2)),3,3,5,3,3,7,9),FALSE),VLOOKUP($C14,PARAM!$A$11:$P$210,CHOOSE(IF(COUNTIF(fériés,$B14),7,WEEKDAY($B14,2)),12,12,12,12,12,14,16),FALSE)),0)</f>
        <v>0</v>
      </c>
      <c r="F14" s="80">
        <f t="shared" ca="1" si="3"/>
        <v>0</v>
      </c>
      <c r="G14" s="75"/>
      <c r="H14" s="89">
        <f t="shared" ca="1" si="1"/>
        <v>0</v>
      </c>
      <c r="I14" s="88"/>
      <c r="J14" s="88"/>
    </row>
    <row r="15" spans="1:10" x14ac:dyDescent="0.25">
      <c r="A15" s="72"/>
      <c r="B15" s="73">
        <f t="shared" ca="1" si="2"/>
        <v>42899</v>
      </c>
      <c r="C15" s="74"/>
      <c r="D15" s="84">
        <f ca="1">IFERROR(IF($A15="",VLOOKUP($C15,PARAM!$A$11:$I$210,CHOOSE(IF(COUNTIF(fériés,$B15),7,WEEKDAY($B15,2)),2,2,4,2,2,6,8),FALSE),VLOOKUP($C15,PARAM!$A$11:$P$210,CHOOSE(IF(COUNTIF(fériés,$B15),7,WEEKDAY($B15,2)),11,11,11,11,11,13,15),FALSE)),0)</f>
        <v>0</v>
      </c>
      <c r="E15" s="84">
        <f ca="1">IFERROR(IF($A15="",VLOOKUP($C15,PARAM!$A$11:$I$210,CHOOSE(IF(COUNTIF(fériés,$B15),7,WEEKDAY($B15,2)),3,3,5,3,3,7,9),FALSE),VLOOKUP($C15,PARAM!$A$11:$P$210,CHOOSE(IF(COUNTIF(fériés,$B15),7,WEEKDAY($B15,2)),12,12,12,12,12,14,16),FALSE)),0)</f>
        <v>0</v>
      </c>
      <c r="F15" s="80">
        <f t="shared" ca="1" si="3"/>
        <v>0</v>
      </c>
      <c r="G15" s="75"/>
      <c r="H15" s="89">
        <f t="shared" ca="1" si="1"/>
        <v>0</v>
      </c>
      <c r="I15" s="88"/>
      <c r="J15" s="88"/>
    </row>
    <row r="16" spans="1:10" x14ac:dyDescent="0.25">
      <c r="A16" s="72"/>
      <c r="B16" s="73">
        <f t="shared" ca="1" si="2"/>
        <v>42900</v>
      </c>
      <c r="C16" s="74"/>
      <c r="D16" s="84">
        <f ca="1">IFERROR(IF($A16="",VLOOKUP($C16,PARAM!$A$11:$I$210,CHOOSE(IF(COUNTIF(fériés,$B16),7,WEEKDAY($B16,2)),2,2,4,2,2,6,8),FALSE),VLOOKUP($C16,PARAM!$A$11:$P$210,CHOOSE(IF(COUNTIF(fériés,$B16),7,WEEKDAY($B16,2)),11,11,11,11,11,13,15),FALSE)),0)</f>
        <v>0</v>
      </c>
      <c r="E16" s="84">
        <f ca="1">IFERROR(IF($A16="",VLOOKUP($C16,PARAM!$A$11:$I$210,CHOOSE(IF(COUNTIF(fériés,$B16),7,WEEKDAY($B16,2)),3,3,5,3,3,7,9),FALSE),VLOOKUP($C16,PARAM!$A$11:$P$210,CHOOSE(IF(COUNTIF(fériés,$B16),7,WEEKDAY($B16,2)),12,12,12,12,12,14,16),FALSE)),0)</f>
        <v>0</v>
      </c>
      <c r="F16" s="80">
        <f t="shared" ca="1" si="3"/>
        <v>0</v>
      </c>
      <c r="G16" s="75"/>
      <c r="H16" s="89">
        <f t="shared" ca="1" si="1"/>
        <v>0</v>
      </c>
      <c r="I16" s="88"/>
      <c r="J16" s="88"/>
    </row>
    <row r="17" spans="1:10" x14ac:dyDescent="0.25">
      <c r="A17" s="72"/>
      <c r="B17" s="73">
        <f t="shared" ca="1" si="2"/>
        <v>42901</v>
      </c>
      <c r="C17" s="74"/>
      <c r="D17" s="84">
        <f ca="1">IFERROR(IF($A17="",VLOOKUP($C17,PARAM!$A$11:$I$210,CHOOSE(IF(COUNTIF(fériés,$B17),7,WEEKDAY($B17,2)),2,2,4,2,2,6,8),FALSE),VLOOKUP($C17,PARAM!$A$11:$P$210,CHOOSE(IF(COUNTIF(fériés,$B17),7,WEEKDAY($B17,2)),11,11,11,11,11,13,15),FALSE)),0)</f>
        <v>0</v>
      </c>
      <c r="E17" s="84">
        <f ca="1">IFERROR(IF($A17="",VLOOKUP($C17,PARAM!$A$11:$I$210,CHOOSE(IF(COUNTIF(fériés,$B17),7,WEEKDAY($B17,2)),3,3,5,3,3,7,9),FALSE),VLOOKUP($C17,PARAM!$A$11:$P$210,CHOOSE(IF(COUNTIF(fériés,$B17),7,WEEKDAY($B17,2)),12,12,12,12,12,14,16),FALSE)),0)</f>
        <v>0</v>
      </c>
      <c r="F17" s="80">
        <f t="shared" ca="1" si="3"/>
        <v>0</v>
      </c>
      <c r="G17" s="75"/>
      <c r="H17" s="89">
        <f t="shared" ca="1" si="1"/>
        <v>0</v>
      </c>
      <c r="I17" s="88"/>
      <c r="J17" s="88"/>
    </row>
    <row r="18" spans="1:10" x14ac:dyDescent="0.25">
      <c r="A18" s="72"/>
      <c r="B18" s="73">
        <f t="shared" ca="1" si="2"/>
        <v>42902</v>
      </c>
      <c r="C18" s="74"/>
      <c r="D18" s="84">
        <f ca="1">IFERROR(IF($A18="",VLOOKUP($C18,PARAM!$A$11:$I$210,CHOOSE(IF(COUNTIF(fériés,$B18),7,WEEKDAY($B18,2)),2,2,4,2,2,6,8),FALSE),VLOOKUP($C18,PARAM!$A$11:$P$210,CHOOSE(IF(COUNTIF(fériés,$B18),7,WEEKDAY($B18,2)),11,11,11,11,11,13,15),FALSE)),0)</f>
        <v>0</v>
      </c>
      <c r="E18" s="84">
        <f ca="1">IFERROR(IF($A18="",VLOOKUP($C18,PARAM!$A$11:$I$210,CHOOSE(IF(COUNTIF(fériés,$B18),7,WEEKDAY($B18,2)),3,3,5,3,3,7,9),FALSE),VLOOKUP($C18,PARAM!$A$11:$P$210,CHOOSE(IF(COUNTIF(fériés,$B18),7,WEEKDAY($B18,2)),12,12,12,12,12,14,16),FALSE)),0)</f>
        <v>0</v>
      </c>
      <c r="F18" s="80">
        <f t="shared" ca="1" si="3"/>
        <v>0</v>
      </c>
      <c r="G18" s="75"/>
      <c r="H18" s="89">
        <f t="shared" ca="1" si="1"/>
        <v>0</v>
      </c>
      <c r="I18" s="88"/>
      <c r="J18" s="88"/>
    </row>
    <row r="19" spans="1:10" x14ac:dyDescent="0.25">
      <c r="A19" s="72"/>
      <c r="B19" s="73">
        <f t="shared" ca="1" si="2"/>
        <v>42903</v>
      </c>
      <c r="C19" s="74"/>
      <c r="D19" s="84">
        <f ca="1">IFERROR(IF($A19="",VLOOKUP($C19,PARAM!$A$11:$I$210,CHOOSE(IF(COUNTIF(fériés,$B19),7,WEEKDAY($B19,2)),2,2,4,2,2,6,8),FALSE),VLOOKUP($C19,PARAM!$A$11:$P$210,CHOOSE(IF(COUNTIF(fériés,$B19),7,WEEKDAY($B19,2)),11,11,11,11,11,13,15),FALSE)),0)</f>
        <v>0</v>
      </c>
      <c r="E19" s="84">
        <f ca="1">IFERROR(IF($A19="",VLOOKUP($C19,PARAM!$A$11:$I$210,CHOOSE(IF(COUNTIF(fériés,$B19),7,WEEKDAY($B19,2)),3,3,5,3,3,7,9),FALSE),VLOOKUP($C19,PARAM!$A$11:$P$210,CHOOSE(IF(COUNTIF(fériés,$B19),7,WEEKDAY($B19,2)),12,12,12,12,12,14,16),FALSE)),0)</f>
        <v>0</v>
      </c>
      <c r="F19" s="80">
        <f t="shared" ca="1" si="3"/>
        <v>0</v>
      </c>
      <c r="G19" s="75"/>
      <c r="H19" s="89">
        <f t="shared" ca="1" si="1"/>
        <v>0</v>
      </c>
      <c r="I19" s="88"/>
      <c r="J19" s="88"/>
    </row>
    <row r="20" spans="1:10" x14ac:dyDescent="0.25">
      <c r="A20" s="72"/>
      <c r="B20" s="73">
        <f t="shared" ca="1" si="2"/>
        <v>42904</v>
      </c>
      <c r="C20" s="74"/>
      <c r="D20" s="84">
        <f ca="1">IFERROR(IF($A20="",VLOOKUP($C20,PARAM!$A$11:$I$210,CHOOSE(IF(COUNTIF(fériés,$B20),7,WEEKDAY($B20,2)),2,2,4,2,2,6,8),FALSE),VLOOKUP($C20,PARAM!$A$11:$P$210,CHOOSE(IF(COUNTIF(fériés,$B20),7,WEEKDAY($B20,2)),11,11,11,11,11,13,15),FALSE)),0)</f>
        <v>0</v>
      </c>
      <c r="E20" s="84">
        <f ca="1">IFERROR(IF($A20="",VLOOKUP($C20,PARAM!$A$11:$I$210,CHOOSE(IF(COUNTIF(fériés,$B20),7,WEEKDAY($B20,2)),3,3,5,3,3,7,9),FALSE),VLOOKUP($C20,PARAM!$A$11:$P$210,CHOOSE(IF(COUNTIF(fériés,$B20),7,WEEKDAY($B20,2)),12,12,12,12,12,14,16),FALSE)),0)</f>
        <v>0</v>
      </c>
      <c r="F20" s="80">
        <f t="shared" ca="1" si="3"/>
        <v>0</v>
      </c>
      <c r="G20" s="75"/>
      <c r="H20" s="89">
        <f t="shared" ca="1" si="1"/>
        <v>0</v>
      </c>
      <c r="I20" s="88"/>
      <c r="J20" s="88"/>
    </row>
    <row r="21" spans="1:10" x14ac:dyDescent="0.25">
      <c r="A21" s="72"/>
      <c r="B21" s="73">
        <f t="shared" ca="1" si="2"/>
        <v>42905</v>
      </c>
      <c r="C21" s="74"/>
      <c r="D21" s="84">
        <f ca="1">IFERROR(IF($A21="",VLOOKUP($C21,PARAM!$A$11:$I$210,CHOOSE(IF(COUNTIF(fériés,$B21),7,WEEKDAY($B21,2)),2,2,4,2,2,6,8),FALSE),VLOOKUP($C21,PARAM!$A$11:$P$210,CHOOSE(IF(COUNTIF(fériés,$B21),7,WEEKDAY($B21,2)),11,11,11,11,11,13,15),FALSE)),0)</f>
        <v>0</v>
      </c>
      <c r="E21" s="84">
        <f ca="1">IFERROR(IF($A21="",VLOOKUP($C21,PARAM!$A$11:$I$210,CHOOSE(IF(COUNTIF(fériés,$B21),7,WEEKDAY($B21,2)),3,3,5,3,3,7,9),FALSE),VLOOKUP($C21,PARAM!$A$11:$P$210,CHOOSE(IF(COUNTIF(fériés,$B21),7,WEEKDAY($B21,2)),12,12,12,12,12,14,16),FALSE)),0)</f>
        <v>0</v>
      </c>
      <c r="F21" s="80">
        <f t="shared" ca="1" si="3"/>
        <v>0</v>
      </c>
      <c r="G21" s="75"/>
      <c r="H21" s="89">
        <f t="shared" ca="1" si="1"/>
        <v>0</v>
      </c>
      <c r="I21" s="88"/>
      <c r="J21" s="88"/>
    </row>
    <row r="22" spans="1:10" x14ac:dyDescent="0.25">
      <c r="A22" s="72"/>
      <c r="B22" s="73">
        <f t="shared" ca="1" si="2"/>
        <v>42906</v>
      </c>
      <c r="C22" s="74"/>
      <c r="D22" s="84">
        <f ca="1">IFERROR(IF($A22="",VLOOKUP($C22,PARAM!$A$11:$I$210,CHOOSE(IF(COUNTIF(fériés,$B22),7,WEEKDAY($B22,2)),2,2,4,2,2,6,8),FALSE),VLOOKUP($C22,PARAM!$A$11:$P$210,CHOOSE(IF(COUNTIF(fériés,$B22),7,WEEKDAY($B22,2)),11,11,11,11,11,13,15),FALSE)),0)</f>
        <v>0</v>
      </c>
      <c r="E22" s="84">
        <f ca="1">IFERROR(IF($A22="",VLOOKUP($C22,PARAM!$A$11:$I$210,CHOOSE(IF(COUNTIF(fériés,$B22),7,WEEKDAY($B22,2)),3,3,5,3,3,7,9),FALSE),VLOOKUP($C22,PARAM!$A$11:$P$210,CHOOSE(IF(COUNTIF(fériés,$B22),7,WEEKDAY($B22,2)),12,12,12,12,12,14,16),FALSE)),0)</f>
        <v>0</v>
      </c>
      <c r="F22" s="80">
        <f t="shared" ca="1" si="3"/>
        <v>0</v>
      </c>
      <c r="G22" s="75"/>
      <c r="H22" s="89">
        <f t="shared" ca="1" si="1"/>
        <v>0</v>
      </c>
      <c r="I22" s="88"/>
      <c r="J22" s="88"/>
    </row>
    <row r="23" spans="1:10" x14ac:dyDescent="0.25">
      <c r="A23" s="72"/>
      <c r="B23" s="73">
        <f t="shared" ca="1" si="2"/>
        <v>42907</v>
      </c>
      <c r="C23" s="74"/>
      <c r="D23" s="84">
        <f ca="1">IFERROR(IF($A23="",VLOOKUP($C23,PARAM!$A$11:$I$210,CHOOSE(IF(COUNTIF(fériés,$B23),7,WEEKDAY($B23,2)),2,2,4,2,2,6,8),FALSE),VLOOKUP($C23,PARAM!$A$11:$P$210,CHOOSE(IF(COUNTIF(fériés,$B23),7,WEEKDAY($B23,2)),11,11,11,11,11,13,15),FALSE)),0)</f>
        <v>0</v>
      </c>
      <c r="E23" s="84">
        <f ca="1">IFERROR(IF($A23="",VLOOKUP($C23,PARAM!$A$11:$I$210,CHOOSE(IF(COUNTIF(fériés,$B23),7,WEEKDAY($B23,2)),3,3,5,3,3,7,9),FALSE),VLOOKUP($C23,PARAM!$A$11:$P$210,CHOOSE(IF(COUNTIF(fériés,$B23),7,WEEKDAY($B23,2)),12,12,12,12,12,14,16),FALSE)),0)</f>
        <v>0</v>
      </c>
      <c r="F23" s="80">
        <f t="shared" ca="1" si="3"/>
        <v>0</v>
      </c>
      <c r="G23" s="75"/>
      <c r="H23" s="89">
        <f t="shared" ca="1" si="1"/>
        <v>0</v>
      </c>
      <c r="I23" s="88"/>
      <c r="J23" s="88"/>
    </row>
    <row r="24" spans="1:10" x14ac:dyDescent="0.25">
      <c r="A24" s="72"/>
      <c r="B24" s="73">
        <f t="shared" ca="1" si="2"/>
        <v>42908</v>
      </c>
      <c r="C24" s="74"/>
      <c r="D24" s="84">
        <f ca="1">IFERROR(IF($A24="",VLOOKUP($C24,PARAM!$A$11:$I$210,CHOOSE(IF(COUNTIF(fériés,$B24),7,WEEKDAY($B24,2)),2,2,4,2,2,6,8),FALSE),VLOOKUP($C24,PARAM!$A$11:$P$210,CHOOSE(IF(COUNTIF(fériés,$B24),7,WEEKDAY($B24,2)),11,11,11,11,11,13,15),FALSE)),0)</f>
        <v>0</v>
      </c>
      <c r="E24" s="84">
        <f ca="1">IFERROR(IF($A24="",VLOOKUP($C24,PARAM!$A$11:$I$210,CHOOSE(IF(COUNTIF(fériés,$B24),7,WEEKDAY($B24,2)),3,3,5,3,3,7,9),FALSE),VLOOKUP($C24,PARAM!$A$11:$P$210,CHOOSE(IF(COUNTIF(fériés,$B24),7,WEEKDAY($B24,2)),12,12,12,12,12,14,16),FALSE)),0)</f>
        <v>0</v>
      </c>
      <c r="F24" s="80">
        <f t="shared" ca="1" si="3"/>
        <v>0</v>
      </c>
      <c r="G24" s="75"/>
      <c r="H24" s="89">
        <f t="shared" ca="1" si="1"/>
        <v>0</v>
      </c>
      <c r="I24" s="88"/>
      <c r="J24" s="88"/>
    </row>
    <row r="25" spans="1:10" x14ac:dyDescent="0.25">
      <c r="A25" s="72"/>
      <c r="B25" s="73">
        <f t="shared" ca="1" si="2"/>
        <v>42909</v>
      </c>
      <c r="C25" s="74"/>
      <c r="D25" s="84">
        <f ca="1">IFERROR(IF($A25="",VLOOKUP($C25,PARAM!$A$11:$I$210,CHOOSE(IF(COUNTIF(fériés,$B25),7,WEEKDAY($B25,2)),2,2,4,2,2,6,8),FALSE),VLOOKUP($C25,PARAM!$A$11:$P$210,CHOOSE(IF(COUNTIF(fériés,$B25),7,WEEKDAY($B25,2)),11,11,11,11,11,13,15),FALSE)),0)</f>
        <v>0</v>
      </c>
      <c r="E25" s="84">
        <f ca="1">IFERROR(IF($A25="",VLOOKUP($C25,PARAM!$A$11:$I$210,CHOOSE(IF(COUNTIF(fériés,$B25),7,WEEKDAY($B25,2)),3,3,5,3,3,7,9),FALSE),VLOOKUP($C25,PARAM!$A$11:$P$210,CHOOSE(IF(COUNTIF(fériés,$B25),7,WEEKDAY($B25,2)),12,12,12,12,12,14,16),FALSE)),0)</f>
        <v>0</v>
      </c>
      <c r="F25" s="80">
        <f t="shared" ca="1" si="3"/>
        <v>0</v>
      </c>
      <c r="G25" s="75"/>
      <c r="H25" s="89">
        <f t="shared" ca="1" si="1"/>
        <v>0</v>
      </c>
      <c r="I25" s="88"/>
      <c r="J25" s="88"/>
    </row>
    <row r="26" spans="1:10" x14ac:dyDescent="0.25">
      <c r="A26" s="72"/>
      <c r="B26" s="73">
        <f t="shared" ca="1" si="2"/>
        <v>42910</v>
      </c>
      <c r="C26" s="74"/>
      <c r="D26" s="84">
        <f ca="1">IFERROR(IF($A26="",VLOOKUP($C26,PARAM!$A$11:$I$210,CHOOSE(IF(COUNTIF(fériés,$B26),7,WEEKDAY($B26,2)),2,2,4,2,2,6,8),FALSE),VLOOKUP($C26,PARAM!$A$11:$P$210,CHOOSE(IF(COUNTIF(fériés,$B26),7,WEEKDAY($B26,2)),11,11,11,11,11,13,15),FALSE)),0)</f>
        <v>0</v>
      </c>
      <c r="E26" s="84">
        <f ca="1">IFERROR(IF($A26="",VLOOKUP($C26,PARAM!$A$11:$I$210,CHOOSE(IF(COUNTIF(fériés,$B26),7,WEEKDAY($B26,2)),3,3,5,3,3,7,9),FALSE),VLOOKUP($C26,PARAM!$A$11:$P$210,CHOOSE(IF(COUNTIF(fériés,$B26),7,WEEKDAY($B26,2)),12,12,12,12,12,14,16),FALSE)),0)</f>
        <v>0</v>
      </c>
      <c r="F26" s="80">
        <f t="shared" ca="1" si="3"/>
        <v>0</v>
      </c>
      <c r="G26" s="75"/>
      <c r="H26" s="89">
        <f t="shared" ca="1" si="1"/>
        <v>0</v>
      </c>
      <c r="I26" s="88"/>
      <c r="J26" s="88"/>
    </row>
    <row r="27" spans="1:10" x14ac:dyDescent="0.25">
      <c r="A27" s="72"/>
      <c r="B27" s="73">
        <f t="shared" ca="1" si="2"/>
        <v>42911</v>
      </c>
      <c r="C27" s="74"/>
      <c r="D27" s="84">
        <f ca="1">IFERROR(IF($A27="",VLOOKUP($C27,PARAM!$A$11:$I$210,CHOOSE(IF(COUNTIF(fériés,$B27),7,WEEKDAY($B27,2)),2,2,4,2,2,6,8),FALSE),VLOOKUP($C27,PARAM!$A$11:$P$210,CHOOSE(IF(COUNTIF(fériés,$B27),7,WEEKDAY($B27,2)),11,11,11,11,11,13,15),FALSE)),0)</f>
        <v>0</v>
      </c>
      <c r="E27" s="84">
        <f ca="1">IFERROR(IF($A27="",VLOOKUP($C27,PARAM!$A$11:$I$210,CHOOSE(IF(COUNTIF(fériés,$B27),7,WEEKDAY($B27,2)),3,3,5,3,3,7,9),FALSE),VLOOKUP($C27,PARAM!$A$11:$P$210,CHOOSE(IF(COUNTIF(fériés,$B27),7,WEEKDAY($B27,2)),12,12,12,12,12,14,16),FALSE)),0)</f>
        <v>0</v>
      </c>
      <c r="F27" s="80">
        <f t="shared" ca="1" si="3"/>
        <v>0</v>
      </c>
      <c r="G27" s="75"/>
      <c r="H27" s="89">
        <f t="shared" ca="1" si="1"/>
        <v>0</v>
      </c>
      <c r="I27" s="88"/>
      <c r="J27" s="88"/>
    </row>
    <row r="28" spans="1:10" x14ac:dyDescent="0.25">
      <c r="A28" s="72"/>
      <c r="B28" s="73">
        <f t="shared" ca="1" si="2"/>
        <v>42912</v>
      </c>
      <c r="C28" s="74"/>
      <c r="D28" s="84">
        <f ca="1">IFERROR(IF($A28="",VLOOKUP($C28,PARAM!$A$11:$I$210,CHOOSE(IF(COUNTIF(fériés,$B28),7,WEEKDAY($B28,2)),2,2,4,2,2,6,8),FALSE),VLOOKUP($C28,PARAM!$A$11:$P$210,CHOOSE(IF(COUNTIF(fériés,$B28),7,WEEKDAY($B28,2)),11,11,11,11,11,13,15),FALSE)),0)</f>
        <v>0</v>
      </c>
      <c r="E28" s="84">
        <f ca="1">IFERROR(IF($A28="",VLOOKUP($C28,PARAM!$A$11:$I$210,CHOOSE(IF(COUNTIF(fériés,$B28),7,WEEKDAY($B28,2)),3,3,5,3,3,7,9),FALSE),VLOOKUP($C28,PARAM!$A$11:$P$210,CHOOSE(IF(COUNTIF(fériés,$B28),7,WEEKDAY($B28,2)),12,12,12,12,12,14,16),FALSE)),0)</f>
        <v>0</v>
      </c>
      <c r="F28" s="80">
        <f t="shared" ca="1" si="3"/>
        <v>0</v>
      </c>
      <c r="G28" s="75"/>
      <c r="H28" s="89">
        <f t="shared" ca="1" si="1"/>
        <v>0</v>
      </c>
      <c r="I28" s="88"/>
      <c r="J28" s="88"/>
    </row>
    <row r="29" spans="1:10" x14ac:dyDescent="0.25">
      <c r="A29" s="72"/>
      <c r="B29" s="73">
        <f t="shared" ca="1" si="2"/>
        <v>42913</v>
      </c>
      <c r="C29" s="74"/>
      <c r="D29" s="84">
        <f ca="1">IFERROR(IF($A29="",VLOOKUP($C29,PARAM!$A$11:$I$210,CHOOSE(IF(COUNTIF(fériés,$B29),7,WEEKDAY($B29,2)),2,2,4,2,2,6,8),FALSE),VLOOKUP($C29,PARAM!$A$11:$P$210,CHOOSE(IF(COUNTIF(fériés,$B29),7,WEEKDAY($B29,2)),11,11,11,11,11,13,15),FALSE)),0)</f>
        <v>0</v>
      </c>
      <c r="E29" s="84">
        <f ca="1">IFERROR(IF($A29="",VLOOKUP($C29,PARAM!$A$11:$I$210,CHOOSE(IF(COUNTIF(fériés,$B29),7,WEEKDAY($B29,2)),3,3,5,3,3,7,9),FALSE),VLOOKUP($C29,PARAM!$A$11:$P$210,CHOOSE(IF(COUNTIF(fériés,$B29),7,WEEKDAY($B29,2)),12,12,12,12,12,14,16),FALSE)),0)</f>
        <v>0</v>
      </c>
      <c r="F29" s="80">
        <f t="shared" ca="1" si="3"/>
        <v>0</v>
      </c>
      <c r="G29" s="75"/>
      <c r="H29" s="89">
        <f t="shared" ca="1" si="1"/>
        <v>0</v>
      </c>
      <c r="I29" s="88"/>
      <c r="J29" s="88"/>
    </row>
    <row r="30" spans="1:10" x14ac:dyDescent="0.25">
      <c r="A30" s="72"/>
      <c r="B30" s="73">
        <f t="shared" ca="1" si="2"/>
        <v>42914</v>
      </c>
      <c r="C30" s="74"/>
      <c r="D30" s="84">
        <f ca="1">IFERROR(IF($A30="",VLOOKUP($C30,PARAM!$A$11:$I$210,CHOOSE(IF(COUNTIF(fériés,$B30),7,WEEKDAY($B30,2)),2,2,4,2,2,6,8),FALSE),VLOOKUP($C30,PARAM!$A$11:$P$210,CHOOSE(IF(COUNTIF(fériés,$B30),7,WEEKDAY($B30,2)),11,11,11,11,11,13,15),FALSE)),0)</f>
        <v>0</v>
      </c>
      <c r="E30" s="84">
        <f ca="1">IFERROR(IF($A30="",VLOOKUP($C30,PARAM!$A$11:$I$210,CHOOSE(IF(COUNTIF(fériés,$B30),7,WEEKDAY($B30,2)),3,3,5,3,3,7,9),FALSE),VLOOKUP($C30,PARAM!$A$11:$P$210,CHOOSE(IF(COUNTIF(fériés,$B30),7,WEEKDAY($B30,2)),12,12,12,12,12,14,16),FALSE)),0)</f>
        <v>0</v>
      </c>
      <c r="F30" s="80">
        <f t="shared" ca="1" si="3"/>
        <v>0</v>
      </c>
      <c r="G30" s="75"/>
      <c r="H30" s="89">
        <f t="shared" ca="1" si="1"/>
        <v>0</v>
      </c>
      <c r="I30" s="88"/>
      <c r="J30" s="88"/>
    </row>
    <row r="31" spans="1:10" x14ac:dyDescent="0.25">
      <c r="A31" s="72"/>
      <c r="B31" s="73">
        <f ca="1">IFERROR(IF(MONTH(B30+1)&lt;&gt;MONTH($B$3),"",B30+1),"")</f>
        <v>42915</v>
      </c>
      <c r="C31" s="74"/>
      <c r="D31" s="84">
        <f ca="1">IFERROR(IF($A31="",VLOOKUP($C31,PARAM!$A$11:$I$210,CHOOSE(IF(COUNTIF(fériés,$B31),7,WEEKDAY($B31,2)),2,2,4,2,2,6,8),FALSE),VLOOKUP($C31,PARAM!$A$11:$P$210,CHOOSE(IF(COUNTIF(fériés,$B31),7,WEEKDAY($B31,2)),11,11,11,11,11,13,15),FALSE)),0)</f>
        <v>0</v>
      </c>
      <c r="E31" s="84">
        <f ca="1">IFERROR(IF($A31="",VLOOKUP($C31,PARAM!$A$11:$I$210,CHOOSE(IF(COUNTIF(fériés,$B31),7,WEEKDAY($B31,2)),3,3,5,3,3,7,9),FALSE),VLOOKUP($C31,PARAM!$A$11:$P$210,CHOOSE(IF(COUNTIF(fériés,$B31),7,WEEKDAY($B31,2)),12,12,12,12,12,14,16),FALSE)),0)</f>
        <v>0</v>
      </c>
      <c r="F31" s="80">
        <f t="shared" ca="1" si="3"/>
        <v>0</v>
      </c>
      <c r="G31" s="75"/>
      <c r="H31" s="89">
        <f t="shared" ca="1" si="1"/>
        <v>0</v>
      </c>
      <c r="I31" s="88"/>
      <c r="J31" s="88"/>
    </row>
    <row r="32" spans="1:10" x14ac:dyDescent="0.25">
      <c r="A32" s="72"/>
      <c r="B32" s="73">
        <f t="shared" ref="B32:B33" ca="1" si="4">IFERROR(IF(MONTH(B31+1)&lt;&gt;MONTH($B$3),"",B31+1),"")</f>
        <v>42916</v>
      </c>
      <c r="C32" s="74"/>
      <c r="D32" s="84">
        <f ca="1">IFERROR(IF($A32="",VLOOKUP($C32,PARAM!$A$11:$I$210,CHOOSE(IF(COUNTIF(fériés,$B32),7,WEEKDAY($B32,2)),2,2,4,2,2,6,8),FALSE),VLOOKUP($C32,PARAM!$A$11:$P$210,CHOOSE(IF(COUNTIF(fériés,$B32),7,WEEKDAY($B32,2)),11,11,11,11,11,13,15),FALSE)),0)</f>
        <v>0</v>
      </c>
      <c r="E32" s="84">
        <f ca="1">IFERROR(IF($A32="",VLOOKUP($C32,PARAM!$A$11:$I$210,CHOOSE(IF(COUNTIF(fériés,$B32),7,WEEKDAY($B32,2)),3,3,5,3,3,7,9),FALSE),VLOOKUP($C32,PARAM!$A$11:$P$210,CHOOSE(IF(COUNTIF(fériés,$B32),7,WEEKDAY($B32,2)),12,12,12,12,12,14,16),FALSE)),0)</f>
        <v>0</v>
      </c>
      <c r="F32" s="80">
        <f t="shared" ca="1" si="3"/>
        <v>0</v>
      </c>
      <c r="G32" s="75"/>
      <c r="H32" s="89">
        <f t="shared" ca="1" si="1"/>
        <v>0</v>
      </c>
      <c r="I32" s="88"/>
      <c r="J32" s="88"/>
    </row>
    <row r="33" spans="1:10" ht="15.75" thickBot="1" x14ac:dyDescent="0.3">
      <c r="A33" s="76"/>
      <c r="B33" s="73" t="str">
        <f t="shared" ca="1" si="4"/>
        <v/>
      </c>
      <c r="C33" s="77"/>
      <c r="D33" s="84">
        <f ca="1">IFERROR(IF($A33="",VLOOKUP($C33,PARAM!$A$11:$I$210,CHOOSE(IF(COUNTIF(fériés,$B33),7,WEEKDAY($B33,2)),2,2,4,2,2,6,8),FALSE),VLOOKUP($C33,PARAM!$A$11:$P$210,CHOOSE(IF(COUNTIF(fériés,$B33),7,WEEKDAY($B33,2)),11,11,11,11,11,13,15),FALSE)),0)</f>
        <v>0</v>
      </c>
      <c r="E33" s="84">
        <f ca="1">IFERROR(IF($A33="",VLOOKUP($C33,PARAM!$A$11:$I$210,CHOOSE(IF(COUNTIF(fériés,$B33),7,WEEKDAY($B33,2)),3,3,5,3,3,7,9),FALSE),VLOOKUP($C33,PARAM!$A$11:$P$210,CHOOSE(IF(COUNTIF(fériés,$B33),7,WEEKDAY($B33,2)),12,12,12,12,12,14,16),FALSE)),0)</f>
        <v>0</v>
      </c>
      <c r="F33" s="81">
        <f t="shared" ca="1" si="3"/>
        <v>0</v>
      </c>
      <c r="G33" s="78"/>
      <c r="H33" s="89">
        <f t="shared" ca="1" si="1"/>
        <v>0</v>
      </c>
      <c r="I33" s="88"/>
      <c r="J33" s="88"/>
    </row>
    <row r="34" spans="1:10" ht="15.75" thickBot="1" x14ac:dyDescent="0.3">
      <c r="A34" s="54"/>
      <c r="B34" s="17" t="s">
        <v>1</v>
      </c>
      <c r="C34" s="18"/>
      <c r="D34" s="19"/>
      <c r="E34" s="19"/>
      <c r="F34" s="82">
        <f ca="1">SUM(F3:F33)</f>
        <v>0</v>
      </c>
      <c r="G34" s="20"/>
      <c r="H34" s="91">
        <f ca="1">SUM(H3:H33)</f>
        <v>0</v>
      </c>
      <c r="J34" s="2"/>
    </row>
  </sheetData>
  <mergeCells count="1">
    <mergeCell ref="B1:C1"/>
  </mergeCells>
  <conditionalFormatting sqref="A3:G33">
    <cfRule type="expression" dxfId="41" priority="2">
      <formula>WEEKDAY($B3,2)=7</formula>
    </cfRule>
    <cfRule type="expression" dxfId="40" priority="3">
      <formula>WEEKDAY($B3,2)=6</formula>
    </cfRule>
  </conditionalFormatting>
  <conditionalFormatting sqref="A31:G33">
    <cfRule type="expression" dxfId="39" priority="4">
      <formula>$B31=""</formula>
    </cfRule>
  </conditionalFormatting>
  <dataValidations count="7">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2">
      <formula1>"23-33,25-35,26-36,30-136,82,37-40,37-40-167,132-133,134,167,82-30-136,bis,congé,Réserve"</formula1>
    </dataValidation>
    <dataValidation type="list" allowBlank="1" showInputMessage="1" showErrorMessage="1" sqref="J2">
      <formula1>"30-136,37-40,82,134,167"</formula1>
    </dataValidation>
    <dataValidation type="list" allowBlank="1" showInputMessage="1" showErrorMessage="1" sqref="J33">
      <formula1>"30-136,37-40-167,82,134,167,37-40"</formula1>
    </dataValidation>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id="{94AA8998-8495-40FE-BF5A-8613528827FA}">
            <xm:f>AND(COUNTIF(PARAM!$AB$1:$AB$10,$B3)&gt;0,$B3&lt;&gt;"")</xm:f>
            <x14:dxf>
              <fill>
                <patternFill>
                  <bgColor rgb="FFFFC000"/>
                </patternFill>
              </fill>
            </x14:dxf>
          </x14:cfRule>
          <xm:sqref>A3:G33</xm:sqref>
        </x14:conditionalFormatting>
      </x14:conditionalFormatting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J34"/>
  <sheetViews>
    <sheetView workbookViewId="0">
      <selection activeCell="J34" sqref="J34"/>
    </sheetView>
  </sheetViews>
  <sheetFormatPr baseColWidth="10" defaultRowHeight="15" x14ac:dyDescent="0.25"/>
  <cols>
    <col min="1" max="1" width="5.28515625" bestFit="1" customWidth="1"/>
    <col min="2" max="2" width="26.42578125" customWidth="1"/>
    <col min="3" max="6" width="14.7109375" customWidth="1"/>
    <col min="7" max="7" width="18.7109375" customWidth="1"/>
    <col min="8" max="8" width="11.42578125" style="89"/>
    <col min="9" max="9" width="11.42578125" style="6"/>
    <col min="10" max="10" width="11.85546875" bestFit="1" customWidth="1"/>
  </cols>
  <sheetData>
    <row r="1" spans="1:10" ht="15.75" thickBot="1" x14ac:dyDescent="0.3">
      <c r="B1" s="113" t="s">
        <v>25</v>
      </c>
      <c r="C1" s="114"/>
      <c r="D1" s="22">
        <f ca="1">DATE(PARAM!$B$3,RIGHT(CELL("nomfichier",D1),2),1)</f>
        <v>42917</v>
      </c>
      <c r="E1" s="10"/>
      <c r="F1" s="1"/>
    </row>
    <row r="2" spans="1:10" ht="15.75" thickBot="1" x14ac:dyDescent="0.3">
      <c r="A2" s="8" t="s">
        <v>48</v>
      </c>
      <c r="B2" s="12" t="s">
        <v>0</v>
      </c>
      <c r="C2" s="13" t="s">
        <v>8</v>
      </c>
      <c r="D2" s="14" t="s">
        <v>20</v>
      </c>
      <c r="E2" s="14" t="s">
        <v>19</v>
      </c>
      <c r="F2" s="15" t="s">
        <v>21</v>
      </c>
      <c r="G2" s="16" t="s">
        <v>22</v>
      </c>
      <c r="H2" s="90"/>
      <c r="I2" s="7" t="s">
        <v>65</v>
      </c>
      <c r="J2" s="88" t="s">
        <v>66</v>
      </c>
    </row>
    <row r="3" spans="1:10" x14ac:dyDescent="0.25">
      <c r="A3" s="71" t="s">
        <v>47</v>
      </c>
      <c r="B3" s="68">
        <f ca="1">DATE(PARAM!$B$3,RIGHT(CELL("nomfichier",A1),2),1)</f>
        <v>42917</v>
      </c>
      <c r="C3" s="69"/>
      <c r="D3" s="83">
        <f ca="1">IFERROR(IF($A3="",VLOOKUP($C3,PARAM!$A$11:$I$210,CHOOSE(IF(COUNTIF(fériés,$B3),7,WEEKDAY($B3,2)),2,2,4,2,2,6,8),FALSE),VLOOKUP($C3,PARAM!$A$11:$P$210,CHOOSE(IF(COUNTIF(fériés,$B3),7,WEEKDAY($B3,2)),11,11,11,11,11,13,15),FALSE)),0)</f>
        <v>0</v>
      </c>
      <c r="E3" s="83">
        <f ca="1">IFERROR(IF($A3="",VLOOKUP($C3,PARAM!$A$11:$I$210,CHOOSE(IF(COUNTIF(fériés,$B3),7,WEEKDAY($B3,2)),3,3,5,3,3,7,9),FALSE),VLOOKUP($C3,PARAM!$A$11:$P$210,CHOOSE(IF(COUNTIF(fériés,$B3),7,WEEKDAY($B3,2)),12,12,12,12,12,14,16),FALSE)),0)</f>
        <v>0</v>
      </c>
      <c r="F3" s="79">
        <f t="shared" ref="F3:F9" ca="1" si="0">SUM(E3-D3)</f>
        <v>0</v>
      </c>
      <c r="G3" s="70"/>
      <c r="H3" s="89">
        <f ca="1">(HOUR(F3)*60+MINUTE(F3))/60</f>
        <v>0</v>
      </c>
      <c r="I3" s="88"/>
      <c r="J3" s="88"/>
    </row>
    <row r="4" spans="1:10" x14ac:dyDescent="0.25">
      <c r="A4" s="72"/>
      <c r="B4" s="73">
        <f ca="1">B3+1</f>
        <v>42918</v>
      </c>
      <c r="C4" s="74"/>
      <c r="D4" s="84">
        <f ca="1">IFERROR(IF($A4="",VLOOKUP($C4,PARAM!$A$11:$I$210,CHOOSE(IF(COUNTIF(fériés,$B4),7,WEEKDAY($B4,2)),2,2,4,2,2,6,8),FALSE),VLOOKUP($C4,PARAM!$A$11:$P$210,CHOOSE(IF(COUNTIF(fériés,$B4),7,WEEKDAY($B4,2)),11,11,11,11,11,13,15),FALSE)),0)</f>
        <v>0</v>
      </c>
      <c r="E4" s="84">
        <f ca="1">IFERROR(IF($A4="",VLOOKUP($C4,PARAM!$A$11:$I$210,CHOOSE(IF(COUNTIF(fériés,$B4),7,WEEKDAY($B4,2)),3,3,5,3,3,7,9),FALSE),VLOOKUP($C4,PARAM!$A$11:$P$210,CHOOSE(IF(COUNTIF(fériés,$B4),7,WEEKDAY($B4,2)),12,12,12,12,12,14,16),FALSE)),0)</f>
        <v>0</v>
      </c>
      <c r="F4" s="80">
        <f t="shared" ca="1" si="0"/>
        <v>0</v>
      </c>
      <c r="G4" s="75"/>
      <c r="H4" s="89">
        <f t="shared" ref="H4:H33" ca="1" si="1">(HOUR(F4)*60+MINUTE(F4))/60</f>
        <v>0</v>
      </c>
      <c r="I4" s="88"/>
      <c r="J4" s="88"/>
    </row>
    <row r="5" spans="1:10" x14ac:dyDescent="0.25">
      <c r="A5" s="72"/>
      <c r="B5" s="73">
        <f t="shared" ref="B5:B30" ca="1" si="2">B4+1</f>
        <v>42919</v>
      </c>
      <c r="C5" s="74"/>
      <c r="D5" s="84">
        <f ca="1">IFERROR(IF($A5="",VLOOKUP($C5,PARAM!$A$11:$I$210,CHOOSE(IF(COUNTIF(fériés,$B5),7,WEEKDAY($B5,2)),2,2,4,2,2,6,8),FALSE),VLOOKUP($C5,PARAM!$A$11:$P$210,CHOOSE(IF(COUNTIF(fériés,$B5),7,WEEKDAY($B5,2)),11,11,11,11,11,13,15),FALSE)),0)</f>
        <v>0</v>
      </c>
      <c r="E5" s="84">
        <f ca="1">IFERROR(IF($A5="",VLOOKUP($C5,PARAM!$A$11:$I$210,CHOOSE(IF(COUNTIF(fériés,$B5),7,WEEKDAY($B5,2)),3,3,5,3,3,7,9),FALSE),VLOOKUP($C5,PARAM!$A$11:$P$210,CHOOSE(IF(COUNTIF(fériés,$B5),7,WEEKDAY($B5,2)),12,12,12,12,12,14,16),FALSE)),0)</f>
        <v>0</v>
      </c>
      <c r="F5" s="80">
        <f t="shared" ca="1" si="0"/>
        <v>0</v>
      </c>
      <c r="G5" s="75"/>
      <c r="H5" s="89">
        <f t="shared" ca="1" si="1"/>
        <v>0</v>
      </c>
      <c r="I5" s="88"/>
      <c r="J5" s="88"/>
    </row>
    <row r="6" spans="1:10" x14ac:dyDescent="0.25">
      <c r="A6" s="72" t="s">
        <v>47</v>
      </c>
      <c r="B6" s="73">
        <f t="shared" ca="1" si="2"/>
        <v>42920</v>
      </c>
      <c r="C6" s="74"/>
      <c r="D6" s="84">
        <f ca="1">IFERROR(IF($A6="",VLOOKUP($C6,PARAM!$A$11:$I$210,CHOOSE(IF(COUNTIF(fériés,$B6),7,WEEKDAY($B6,2)),2,2,4,2,2,6,8),FALSE),VLOOKUP($C6,PARAM!$A$11:$P$210,CHOOSE(IF(COUNTIF(fériés,$B6),7,WEEKDAY($B6,2)),11,11,11,11,11,13,15),FALSE)),0)</f>
        <v>0</v>
      </c>
      <c r="E6" s="84">
        <f ca="1">IFERROR(IF($A6="",VLOOKUP($C6,PARAM!$A$11:$I$210,CHOOSE(IF(COUNTIF(fériés,$B6),7,WEEKDAY($B6,2)),3,3,5,3,3,7,9),FALSE),VLOOKUP($C6,PARAM!$A$11:$P$210,CHOOSE(IF(COUNTIF(fériés,$B6),7,WEEKDAY($B6,2)),12,12,12,12,12,14,16),FALSE)),0)</f>
        <v>0</v>
      </c>
      <c r="F6" s="80">
        <f t="shared" ca="1" si="0"/>
        <v>0</v>
      </c>
      <c r="G6" s="75"/>
      <c r="H6" s="89">
        <f t="shared" ca="1" si="1"/>
        <v>0</v>
      </c>
      <c r="I6" s="88"/>
      <c r="J6" s="88"/>
    </row>
    <row r="7" spans="1:10" x14ac:dyDescent="0.25">
      <c r="A7" s="72" t="s">
        <v>47</v>
      </c>
      <c r="B7" s="73">
        <f t="shared" ca="1" si="2"/>
        <v>42921</v>
      </c>
      <c r="C7" s="74"/>
      <c r="D7" s="84">
        <f ca="1">IFERROR(IF($A7="",VLOOKUP($C7,PARAM!$A$11:$I$210,CHOOSE(IF(COUNTIF(fériés,$B7),7,WEEKDAY($B7,2)),2,2,4,2,2,6,8),FALSE),VLOOKUP($C7,PARAM!$A$11:$P$210,CHOOSE(IF(COUNTIF(fériés,$B7),7,WEEKDAY($B7,2)),11,11,11,11,11,13,15),FALSE)),0)</f>
        <v>0</v>
      </c>
      <c r="E7" s="84">
        <f ca="1">IFERROR(IF($A7="",VLOOKUP($C7,PARAM!$A$11:$I$210,CHOOSE(IF(COUNTIF(fériés,$B7),7,WEEKDAY($B7,2)),3,3,5,3,3,7,9),FALSE),VLOOKUP($C7,PARAM!$A$11:$P$210,CHOOSE(IF(COUNTIF(fériés,$B7),7,WEEKDAY($B7,2)),12,12,12,12,12,14,16),FALSE)),0)</f>
        <v>0</v>
      </c>
      <c r="F7" s="80">
        <f t="shared" ca="1" si="0"/>
        <v>0</v>
      </c>
      <c r="G7" s="75"/>
      <c r="H7" s="89">
        <f t="shared" ca="1" si="1"/>
        <v>0</v>
      </c>
      <c r="I7" s="88"/>
      <c r="J7" s="88"/>
    </row>
    <row r="8" spans="1:10" x14ac:dyDescent="0.25">
      <c r="A8" s="72" t="s">
        <v>47</v>
      </c>
      <c r="B8" s="73">
        <f t="shared" ca="1" si="2"/>
        <v>42922</v>
      </c>
      <c r="C8" s="74"/>
      <c r="D8" s="84">
        <f ca="1">IFERROR(IF($A8="",VLOOKUP($C8,PARAM!$A$11:$I$210,CHOOSE(IF(COUNTIF(fériés,$B8),7,WEEKDAY($B8,2)),2,2,4,2,2,6,8),FALSE),VLOOKUP($C8,PARAM!$A$11:$P$210,CHOOSE(IF(COUNTIF(fériés,$B8),7,WEEKDAY($B8,2)),11,11,11,11,11,13,15),FALSE)),0)</f>
        <v>0</v>
      </c>
      <c r="E8" s="84">
        <f ca="1">IFERROR(IF($A8="",VLOOKUP($C8,PARAM!$A$11:$I$210,CHOOSE(IF(COUNTIF(fériés,$B8),7,WEEKDAY($B8,2)),3,3,5,3,3,7,9),FALSE),VLOOKUP($C8,PARAM!$A$11:$P$210,CHOOSE(IF(COUNTIF(fériés,$B8),7,WEEKDAY($B8,2)),12,12,12,12,12,14,16),FALSE)),0)</f>
        <v>0</v>
      </c>
      <c r="F8" s="80">
        <f t="shared" ca="1" si="0"/>
        <v>0</v>
      </c>
      <c r="G8" s="75"/>
      <c r="H8" s="89">
        <f t="shared" ca="1" si="1"/>
        <v>0</v>
      </c>
      <c r="I8" s="88"/>
      <c r="J8" s="88"/>
    </row>
    <row r="9" spans="1:10" x14ac:dyDescent="0.25">
      <c r="A9" s="72" t="s">
        <v>47</v>
      </c>
      <c r="B9" s="73">
        <f t="shared" ca="1" si="2"/>
        <v>42923</v>
      </c>
      <c r="C9" s="74"/>
      <c r="D9" s="84">
        <f ca="1">IFERROR(IF($A9="",VLOOKUP($C9,PARAM!$A$11:$I$210,CHOOSE(IF(COUNTIF(fériés,$B9),7,WEEKDAY($B9,2)),2,2,4,2,2,6,8),FALSE),VLOOKUP($C9,PARAM!$A$11:$P$210,CHOOSE(IF(COUNTIF(fériés,$B9),7,WEEKDAY($B9,2)),11,11,11,11,11,13,15),FALSE)),0)</f>
        <v>0</v>
      </c>
      <c r="E9" s="84">
        <f ca="1">IFERROR(IF($A9="",VLOOKUP($C9,PARAM!$A$11:$I$210,CHOOSE(IF(COUNTIF(fériés,$B9),7,WEEKDAY($B9,2)),3,3,5,3,3,7,9),FALSE),VLOOKUP($C9,PARAM!$A$11:$P$210,CHOOSE(IF(COUNTIF(fériés,$B9),7,WEEKDAY($B9,2)),12,12,12,12,12,14,16),FALSE)),0)</f>
        <v>0</v>
      </c>
      <c r="F9" s="80">
        <f t="shared" ca="1" si="0"/>
        <v>0</v>
      </c>
      <c r="G9" s="75"/>
      <c r="H9" s="89">
        <f t="shared" ca="1" si="1"/>
        <v>0</v>
      </c>
      <c r="I9" s="88"/>
      <c r="J9" s="88"/>
    </row>
    <row r="10" spans="1:10" x14ac:dyDescent="0.25">
      <c r="A10" s="72" t="s">
        <v>47</v>
      </c>
      <c r="B10" s="73">
        <f t="shared" ca="1" si="2"/>
        <v>42924</v>
      </c>
      <c r="C10" s="74"/>
      <c r="D10" s="84">
        <f ca="1">IFERROR(IF($A10="",VLOOKUP($C10,PARAM!$A$11:$I$210,CHOOSE(IF(COUNTIF(fériés,$B10),7,WEEKDAY($B10,2)),2,2,4,2,2,6,8),FALSE),VLOOKUP($C10,PARAM!$A$11:$P$210,CHOOSE(IF(COUNTIF(fériés,$B10),7,WEEKDAY($B10,2)),11,11,11,11,11,13,15),FALSE)),0)</f>
        <v>0</v>
      </c>
      <c r="E10" s="84">
        <f ca="1">IFERROR(IF($A10="",VLOOKUP($C10,PARAM!$A$11:$I$210,CHOOSE(IF(COUNTIF(fériés,$B10),7,WEEKDAY($B10,2)),3,3,5,3,3,7,9),FALSE),VLOOKUP($C10,PARAM!$A$11:$P$210,CHOOSE(IF(COUNTIF(fériés,$B10),7,WEEKDAY($B10,2)),12,12,12,12,12,14,16),FALSE)),0)</f>
        <v>0</v>
      </c>
      <c r="F10" s="80">
        <f ca="1">SUM(E10-D10)</f>
        <v>0</v>
      </c>
      <c r="G10" s="75"/>
      <c r="H10" s="89">
        <f t="shared" ca="1" si="1"/>
        <v>0</v>
      </c>
      <c r="I10" s="88"/>
      <c r="J10" s="88"/>
    </row>
    <row r="11" spans="1:10" x14ac:dyDescent="0.25">
      <c r="A11" s="72"/>
      <c r="B11" s="73">
        <f t="shared" ca="1" si="2"/>
        <v>42925</v>
      </c>
      <c r="C11" s="74"/>
      <c r="D11" s="84">
        <f ca="1">IFERROR(IF($A11="",VLOOKUP($C11,PARAM!$A$11:$I$210,CHOOSE(IF(COUNTIF(fériés,$B11),7,WEEKDAY($B11,2)),2,2,4,2,2,6,8),FALSE),VLOOKUP($C11,PARAM!$A$11:$P$210,CHOOSE(IF(COUNTIF(fériés,$B11),7,WEEKDAY($B11,2)),11,11,11,11,11,13,15),FALSE)),0)</f>
        <v>0</v>
      </c>
      <c r="E11" s="84">
        <f ca="1">IFERROR(IF($A11="",VLOOKUP($C11,PARAM!$A$11:$I$210,CHOOSE(IF(COUNTIF(fériés,$B11),7,WEEKDAY($B11,2)),3,3,5,3,3,7,9),FALSE),VLOOKUP($C11,PARAM!$A$11:$P$210,CHOOSE(IF(COUNTIF(fériés,$B11),7,WEEKDAY($B11,2)),12,12,12,12,12,14,16),FALSE)),0)</f>
        <v>0</v>
      </c>
      <c r="F11" s="80">
        <f t="shared" ref="F11:F33" ca="1" si="3">SUM(E11-D11)</f>
        <v>0</v>
      </c>
      <c r="G11" s="75"/>
      <c r="H11" s="89">
        <f t="shared" ca="1" si="1"/>
        <v>0</v>
      </c>
      <c r="I11" s="88"/>
      <c r="J11" s="88"/>
    </row>
    <row r="12" spans="1:10" x14ac:dyDescent="0.25">
      <c r="A12" s="72"/>
      <c r="B12" s="73">
        <f t="shared" ca="1" si="2"/>
        <v>42926</v>
      </c>
      <c r="C12" s="74"/>
      <c r="D12" s="84">
        <f ca="1">IFERROR(IF($A12="",VLOOKUP($C12,PARAM!$A$11:$I$210,CHOOSE(IF(COUNTIF(fériés,$B12),7,WEEKDAY($B12,2)),2,2,4,2,2,6,8),FALSE),VLOOKUP($C12,PARAM!$A$11:$P$210,CHOOSE(IF(COUNTIF(fériés,$B12),7,WEEKDAY($B12,2)),11,11,11,11,11,13,15),FALSE)),0)</f>
        <v>0</v>
      </c>
      <c r="E12" s="84">
        <f ca="1">IFERROR(IF($A12="",VLOOKUP($C12,PARAM!$A$11:$I$210,CHOOSE(IF(COUNTIF(fériés,$B12),7,WEEKDAY($B12,2)),3,3,5,3,3,7,9),FALSE),VLOOKUP($C12,PARAM!$A$11:$P$210,CHOOSE(IF(COUNTIF(fériés,$B12),7,WEEKDAY($B12,2)),12,12,12,12,12,14,16),FALSE)),0)</f>
        <v>0</v>
      </c>
      <c r="F12" s="80">
        <f t="shared" ca="1" si="3"/>
        <v>0</v>
      </c>
      <c r="G12" s="75"/>
      <c r="H12" s="89">
        <f t="shared" ca="1" si="1"/>
        <v>0</v>
      </c>
      <c r="I12" s="88"/>
      <c r="J12" s="88"/>
    </row>
    <row r="13" spans="1:10" x14ac:dyDescent="0.25">
      <c r="A13" s="72" t="s">
        <v>47</v>
      </c>
      <c r="B13" s="73">
        <f t="shared" ca="1" si="2"/>
        <v>42927</v>
      </c>
      <c r="C13" s="74"/>
      <c r="D13" s="84">
        <f ca="1">IFERROR(IF($A13="",VLOOKUP($C13,PARAM!$A$11:$I$210,CHOOSE(IF(COUNTIF(fériés,$B13),7,WEEKDAY($B13,2)),2,2,4,2,2,6,8),FALSE),VLOOKUP($C13,PARAM!$A$11:$P$210,CHOOSE(IF(COUNTIF(fériés,$B13),7,WEEKDAY($B13,2)),11,11,11,11,11,13,15),FALSE)),0)</f>
        <v>0</v>
      </c>
      <c r="E13" s="84">
        <f ca="1">IFERROR(IF($A13="",VLOOKUP($C13,PARAM!$A$11:$I$210,CHOOSE(IF(COUNTIF(fériés,$B13),7,WEEKDAY($B13,2)),3,3,5,3,3,7,9),FALSE),VLOOKUP($C13,PARAM!$A$11:$P$210,CHOOSE(IF(COUNTIF(fériés,$B13),7,WEEKDAY($B13,2)),12,12,12,12,12,14,16),FALSE)),0)</f>
        <v>0</v>
      </c>
      <c r="F13" s="80">
        <f t="shared" ca="1" si="3"/>
        <v>0</v>
      </c>
      <c r="G13" s="75"/>
      <c r="H13" s="89">
        <f t="shared" ca="1" si="1"/>
        <v>0</v>
      </c>
      <c r="I13" s="88"/>
      <c r="J13" s="88"/>
    </row>
    <row r="14" spans="1:10" x14ac:dyDescent="0.25">
      <c r="A14" s="72" t="s">
        <v>47</v>
      </c>
      <c r="B14" s="73">
        <f t="shared" ca="1" si="2"/>
        <v>42928</v>
      </c>
      <c r="C14" s="74"/>
      <c r="D14" s="84">
        <f ca="1">IFERROR(IF($A14="",VLOOKUP($C14,PARAM!$A$11:$I$210,CHOOSE(IF(COUNTIF(fériés,$B14),7,WEEKDAY($B14,2)),2,2,4,2,2,6,8),FALSE),VLOOKUP($C14,PARAM!$A$11:$P$210,CHOOSE(IF(COUNTIF(fériés,$B14),7,WEEKDAY($B14,2)),11,11,11,11,11,13,15),FALSE)),0)</f>
        <v>0</v>
      </c>
      <c r="E14" s="84">
        <f ca="1">IFERROR(IF($A14="",VLOOKUP($C14,PARAM!$A$11:$I$210,CHOOSE(IF(COUNTIF(fériés,$B14),7,WEEKDAY($B14,2)),3,3,5,3,3,7,9),FALSE),VLOOKUP($C14,PARAM!$A$11:$P$210,CHOOSE(IF(COUNTIF(fériés,$B14),7,WEEKDAY($B14,2)),12,12,12,12,12,14,16),FALSE)),0)</f>
        <v>0</v>
      </c>
      <c r="F14" s="80">
        <f t="shared" ca="1" si="3"/>
        <v>0</v>
      </c>
      <c r="G14" s="75"/>
      <c r="H14" s="89">
        <f t="shared" ca="1" si="1"/>
        <v>0</v>
      </c>
      <c r="I14" s="88"/>
      <c r="J14" s="88"/>
    </row>
    <row r="15" spans="1:10" x14ac:dyDescent="0.25">
      <c r="A15" s="72" t="s">
        <v>47</v>
      </c>
      <c r="B15" s="73">
        <f t="shared" ca="1" si="2"/>
        <v>42929</v>
      </c>
      <c r="C15" s="74"/>
      <c r="D15" s="84">
        <f ca="1">IFERROR(IF($A15="",VLOOKUP($C15,PARAM!$A$11:$I$210,CHOOSE(IF(COUNTIF(fériés,$B15),7,WEEKDAY($B15,2)),2,2,4,2,2,6,8),FALSE),VLOOKUP($C15,PARAM!$A$11:$P$210,CHOOSE(IF(COUNTIF(fériés,$B15),7,WEEKDAY($B15,2)),11,11,11,11,11,13,15),FALSE)),0)</f>
        <v>0</v>
      </c>
      <c r="E15" s="84">
        <f ca="1">IFERROR(IF($A15="",VLOOKUP($C15,PARAM!$A$11:$I$210,CHOOSE(IF(COUNTIF(fériés,$B15),7,WEEKDAY($B15,2)),3,3,5,3,3,7,9),FALSE),VLOOKUP($C15,PARAM!$A$11:$P$210,CHOOSE(IF(COUNTIF(fériés,$B15),7,WEEKDAY($B15,2)),12,12,12,12,12,14,16),FALSE)),0)</f>
        <v>0</v>
      </c>
      <c r="F15" s="80">
        <f t="shared" ca="1" si="3"/>
        <v>0</v>
      </c>
      <c r="G15" s="75"/>
      <c r="H15" s="89">
        <f t="shared" ca="1" si="1"/>
        <v>0</v>
      </c>
      <c r="I15" s="88"/>
      <c r="J15" s="88"/>
    </row>
    <row r="16" spans="1:10" x14ac:dyDescent="0.25">
      <c r="A16" s="72" t="s">
        <v>47</v>
      </c>
      <c r="B16" s="73">
        <f t="shared" ca="1" si="2"/>
        <v>42930</v>
      </c>
      <c r="C16" s="74"/>
      <c r="D16" s="84">
        <f ca="1">IFERROR(IF($A16="",VLOOKUP($C16,PARAM!$A$11:$I$210,CHOOSE(IF(COUNTIF(fériés,$B16),7,WEEKDAY($B16,2)),2,2,4,2,2,6,8),FALSE),VLOOKUP($C16,PARAM!$A$11:$P$210,CHOOSE(IF(COUNTIF(fériés,$B16),7,WEEKDAY($B16,2)),11,11,11,11,11,13,15),FALSE)),0)</f>
        <v>0</v>
      </c>
      <c r="E16" s="84">
        <f ca="1">IFERROR(IF($A16="",VLOOKUP($C16,PARAM!$A$11:$I$210,CHOOSE(IF(COUNTIF(fériés,$B16),7,WEEKDAY($B16,2)),3,3,5,3,3,7,9),FALSE),VLOOKUP($C16,PARAM!$A$11:$P$210,CHOOSE(IF(COUNTIF(fériés,$B16),7,WEEKDAY($B16,2)),12,12,12,12,12,14,16),FALSE)),0)</f>
        <v>0</v>
      </c>
      <c r="F16" s="80">
        <f t="shared" ca="1" si="3"/>
        <v>0</v>
      </c>
      <c r="G16" s="75"/>
      <c r="H16" s="89">
        <f t="shared" ca="1" si="1"/>
        <v>0</v>
      </c>
      <c r="I16" s="88"/>
      <c r="J16" s="88"/>
    </row>
    <row r="17" spans="1:10" x14ac:dyDescent="0.25">
      <c r="A17" s="72" t="s">
        <v>47</v>
      </c>
      <c r="B17" s="73">
        <f t="shared" ca="1" si="2"/>
        <v>42931</v>
      </c>
      <c r="C17" s="74"/>
      <c r="D17" s="84">
        <f ca="1">IFERROR(IF($A17="",VLOOKUP($C17,PARAM!$A$11:$I$210,CHOOSE(IF(COUNTIF(fériés,$B17),7,WEEKDAY($B17,2)),2,2,4,2,2,6,8),FALSE),VLOOKUP($C17,PARAM!$A$11:$P$210,CHOOSE(IF(COUNTIF(fériés,$B17),7,WEEKDAY($B17,2)),11,11,11,11,11,13,15),FALSE)),0)</f>
        <v>0</v>
      </c>
      <c r="E17" s="84">
        <f ca="1">IFERROR(IF($A17="",VLOOKUP($C17,PARAM!$A$11:$I$210,CHOOSE(IF(COUNTIF(fériés,$B17),7,WEEKDAY($B17,2)),3,3,5,3,3,7,9),FALSE),VLOOKUP($C17,PARAM!$A$11:$P$210,CHOOSE(IF(COUNTIF(fériés,$B17),7,WEEKDAY($B17,2)),12,12,12,12,12,14,16),FALSE)),0)</f>
        <v>0</v>
      </c>
      <c r="F17" s="80">
        <f t="shared" ca="1" si="3"/>
        <v>0</v>
      </c>
      <c r="G17" s="75"/>
      <c r="H17" s="89">
        <f t="shared" ca="1" si="1"/>
        <v>0</v>
      </c>
      <c r="I17" s="88"/>
      <c r="J17" s="88"/>
    </row>
    <row r="18" spans="1:10" x14ac:dyDescent="0.25">
      <c r="A18" s="72"/>
      <c r="B18" s="73">
        <f t="shared" ca="1" si="2"/>
        <v>42932</v>
      </c>
      <c r="C18" s="74"/>
      <c r="D18" s="84">
        <f ca="1">IFERROR(IF($A18="",VLOOKUP($C18,PARAM!$A$11:$I$210,CHOOSE(IF(COUNTIF(fériés,$B18),7,WEEKDAY($B18,2)),2,2,4,2,2,6,8),FALSE),VLOOKUP($C18,PARAM!$A$11:$P$210,CHOOSE(IF(COUNTIF(fériés,$B18),7,WEEKDAY($B18,2)),11,11,11,11,11,13,15),FALSE)),0)</f>
        <v>0</v>
      </c>
      <c r="E18" s="84">
        <f ca="1">IFERROR(IF($A18="",VLOOKUP($C18,PARAM!$A$11:$I$210,CHOOSE(IF(COUNTIF(fériés,$B18),7,WEEKDAY($B18,2)),3,3,5,3,3,7,9),FALSE),VLOOKUP($C18,PARAM!$A$11:$P$210,CHOOSE(IF(COUNTIF(fériés,$B18),7,WEEKDAY($B18,2)),12,12,12,12,12,14,16),FALSE)),0)</f>
        <v>0</v>
      </c>
      <c r="F18" s="80">
        <f t="shared" ca="1" si="3"/>
        <v>0</v>
      </c>
      <c r="G18" s="75"/>
      <c r="H18" s="89">
        <f t="shared" ca="1" si="1"/>
        <v>0</v>
      </c>
      <c r="I18" s="88"/>
      <c r="J18" s="88"/>
    </row>
    <row r="19" spans="1:10" x14ac:dyDescent="0.25">
      <c r="A19" s="72"/>
      <c r="B19" s="73">
        <f t="shared" ca="1" si="2"/>
        <v>42933</v>
      </c>
      <c r="C19" s="74"/>
      <c r="D19" s="84">
        <f ca="1">IFERROR(IF($A19="",VLOOKUP($C19,PARAM!$A$11:$I$210,CHOOSE(IF(COUNTIF(fériés,$B19),7,WEEKDAY($B19,2)),2,2,4,2,2,6,8),FALSE),VLOOKUP($C19,PARAM!$A$11:$P$210,CHOOSE(IF(COUNTIF(fériés,$B19),7,WEEKDAY($B19,2)),11,11,11,11,11,13,15),FALSE)),0)</f>
        <v>0</v>
      </c>
      <c r="E19" s="84">
        <f ca="1">IFERROR(IF($A19="",VLOOKUP($C19,PARAM!$A$11:$I$210,CHOOSE(IF(COUNTIF(fériés,$B19),7,WEEKDAY($B19,2)),3,3,5,3,3,7,9),FALSE),VLOOKUP($C19,PARAM!$A$11:$P$210,CHOOSE(IF(COUNTIF(fériés,$B19),7,WEEKDAY($B19,2)),12,12,12,12,12,14,16),FALSE)),0)</f>
        <v>0</v>
      </c>
      <c r="F19" s="80">
        <f t="shared" ca="1" si="3"/>
        <v>0</v>
      </c>
      <c r="G19" s="75"/>
      <c r="H19" s="89">
        <f t="shared" ca="1" si="1"/>
        <v>0</v>
      </c>
      <c r="I19" s="88"/>
      <c r="J19" s="88"/>
    </row>
    <row r="20" spans="1:10" x14ac:dyDescent="0.25">
      <c r="A20" s="72" t="s">
        <v>47</v>
      </c>
      <c r="B20" s="73">
        <f t="shared" ca="1" si="2"/>
        <v>42934</v>
      </c>
      <c r="C20" s="74"/>
      <c r="D20" s="84">
        <f ca="1">IFERROR(IF($A20="",VLOOKUP($C20,PARAM!$A$11:$I$210,CHOOSE(IF(COUNTIF(fériés,$B20),7,WEEKDAY($B20,2)),2,2,4,2,2,6,8),FALSE),VLOOKUP($C20,PARAM!$A$11:$P$210,CHOOSE(IF(COUNTIF(fériés,$B20),7,WEEKDAY($B20,2)),11,11,11,11,11,13,15),FALSE)),0)</f>
        <v>0</v>
      </c>
      <c r="E20" s="84">
        <f ca="1">IFERROR(IF($A20="",VLOOKUP($C20,PARAM!$A$11:$I$210,CHOOSE(IF(COUNTIF(fériés,$B20),7,WEEKDAY($B20,2)),3,3,5,3,3,7,9),FALSE),VLOOKUP($C20,PARAM!$A$11:$P$210,CHOOSE(IF(COUNTIF(fériés,$B20),7,WEEKDAY($B20,2)),12,12,12,12,12,14,16),FALSE)),0)</f>
        <v>0</v>
      </c>
      <c r="F20" s="80">
        <f t="shared" ca="1" si="3"/>
        <v>0</v>
      </c>
      <c r="G20" s="75"/>
      <c r="H20" s="89">
        <f t="shared" ca="1" si="1"/>
        <v>0</v>
      </c>
      <c r="I20" s="88"/>
      <c r="J20" s="88"/>
    </row>
    <row r="21" spans="1:10" x14ac:dyDescent="0.25">
      <c r="A21" s="72" t="s">
        <v>47</v>
      </c>
      <c r="B21" s="73">
        <f t="shared" ca="1" si="2"/>
        <v>42935</v>
      </c>
      <c r="C21" s="74"/>
      <c r="D21" s="84">
        <f ca="1">IFERROR(IF($A21="",VLOOKUP($C21,PARAM!$A$11:$I$210,CHOOSE(IF(COUNTIF(fériés,$B21),7,WEEKDAY($B21,2)),2,2,4,2,2,6,8),FALSE),VLOOKUP($C21,PARAM!$A$11:$P$210,CHOOSE(IF(COUNTIF(fériés,$B21),7,WEEKDAY($B21,2)),11,11,11,11,11,13,15),FALSE)),0)</f>
        <v>0</v>
      </c>
      <c r="E21" s="84">
        <f ca="1">IFERROR(IF($A21="",VLOOKUP($C21,PARAM!$A$11:$I$210,CHOOSE(IF(COUNTIF(fériés,$B21),7,WEEKDAY($B21,2)),3,3,5,3,3,7,9),FALSE),VLOOKUP($C21,PARAM!$A$11:$P$210,CHOOSE(IF(COUNTIF(fériés,$B21),7,WEEKDAY($B21,2)),12,12,12,12,12,14,16),FALSE)),0)</f>
        <v>0</v>
      </c>
      <c r="F21" s="80">
        <f t="shared" ca="1" si="3"/>
        <v>0</v>
      </c>
      <c r="G21" s="75"/>
      <c r="H21" s="89">
        <f t="shared" ca="1" si="1"/>
        <v>0</v>
      </c>
      <c r="I21" s="88"/>
      <c r="J21" s="88"/>
    </row>
    <row r="22" spans="1:10" x14ac:dyDescent="0.25">
      <c r="A22" s="72" t="s">
        <v>47</v>
      </c>
      <c r="B22" s="73">
        <f t="shared" ca="1" si="2"/>
        <v>42936</v>
      </c>
      <c r="C22" s="74"/>
      <c r="D22" s="84">
        <f ca="1">IFERROR(IF($A22="",VLOOKUP($C22,PARAM!$A$11:$I$210,CHOOSE(IF(COUNTIF(fériés,$B22),7,WEEKDAY($B22,2)),2,2,4,2,2,6,8),FALSE),VLOOKUP($C22,PARAM!$A$11:$P$210,CHOOSE(IF(COUNTIF(fériés,$B22),7,WEEKDAY($B22,2)),11,11,11,11,11,13,15),FALSE)),0)</f>
        <v>0</v>
      </c>
      <c r="E22" s="84">
        <f ca="1">IFERROR(IF($A22="",VLOOKUP($C22,PARAM!$A$11:$I$210,CHOOSE(IF(COUNTIF(fériés,$B22),7,WEEKDAY($B22,2)),3,3,5,3,3,7,9),FALSE),VLOOKUP($C22,PARAM!$A$11:$P$210,CHOOSE(IF(COUNTIF(fériés,$B22),7,WEEKDAY($B22,2)),12,12,12,12,12,14,16),FALSE)),0)</f>
        <v>0</v>
      </c>
      <c r="F22" s="80">
        <f t="shared" ca="1" si="3"/>
        <v>0</v>
      </c>
      <c r="G22" s="75"/>
      <c r="H22" s="89">
        <f t="shared" ca="1" si="1"/>
        <v>0</v>
      </c>
      <c r="I22" s="88"/>
      <c r="J22" s="88"/>
    </row>
    <row r="23" spans="1:10" x14ac:dyDescent="0.25">
      <c r="A23" s="72"/>
      <c r="B23" s="73">
        <f t="shared" ca="1" si="2"/>
        <v>42937</v>
      </c>
      <c r="C23" s="74"/>
      <c r="D23" s="84">
        <f ca="1">IFERROR(IF($A23="",VLOOKUP($C23,PARAM!$A$11:$I$210,CHOOSE(IF(COUNTIF(fériés,$B23),7,WEEKDAY($B23,2)),2,2,4,2,2,6,8),FALSE),VLOOKUP($C23,PARAM!$A$11:$P$210,CHOOSE(IF(COUNTIF(fériés,$B23),7,WEEKDAY($B23,2)),11,11,11,11,11,13,15),FALSE)),0)</f>
        <v>0</v>
      </c>
      <c r="E23" s="84">
        <f ca="1">IFERROR(IF($A23="",VLOOKUP($C23,PARAM!$A$11:$I$210,CHOOSE(IF(COUNTIF(fériés,$B23),7,WEEKDAY($B23,2)),3,3,5,3,3,7,9),FALSE),VLOOKUP($C23,PARAM!$A$11:$P$210,CHOOSE(IF(COUNTIF(fériés,$B23),7,WEEKDAY($B23,2)),12,12,12,12,12,14,16),FALSE)),0)</f>
        <v>0</v>
      </c>
      <c r="F23" s="80">
        <f t="shared" ca="1" si="3"/>
        <v>0</v>
      </c>
      <c r="G23" s="75"/>
      <c r="H23" s="89">
        <f t="shared" ca="1" si="1"/>
        <v>0</v>
      </c>
      <c r="I23" s="88"/>
      <c r="J23" s="88"/>
    </row>
    <row r="24" spans="1:10" x14ac:dyDescent="0.25">
      <c r="A24" s="72" t="s">
        <v>47</v>
      </c>
      <c r="B24" s="73">
        <f t="shared" ca="1" si="2"/>
        <v>42938</v>
      </c>
      <c r="C24" s="74"/>
      <c r="D24" s="84">
        <f ca="1">IFERROR(IF($A24="",VLOOKUP($C24,PARAM!$A$11:$I$210,CHOOSE(IF(COUNTIF(fériés,$B24),7,WEEKDAY($B24,2)),2,2,4,2,2,6,8),FALSE),VLOOKUP($C24,PARAM!$A$11:$P$210,CHOOSE(IF(COUNTIF(fériés,$B24),7,WEEKDAY($B24,2)),11,11,11,11,11,13,15),FALSE)),0)</f>
        <v>0</v>
      </c>
      <c r="E24" s="84">
        <f ca="1">IFERROR(IF($A24="",VLOOKUP($C24,PARAM!$A$11:$I$210,CHOOSE(IF(COUNTIF(fériés,$B24),7,WEEKDAY($B24,2)),3,3,5,3,3,7,9),FALSE),VLOOKUP($C24,PARAM!$A$11:$P$210,CHOOSE(IF(COUNTIF(fériés,$B24),7,WEEKDAY($B24,2)),12,12,12,12,12,14,16),FALSE)),0)</f>
        <v>0</v>
      </c>
      <c r="F24" s="80">
        <f t="shared" ca="1" si="3"/>
        <v>0</v>
      </c>
      <c r="G24" s="75"/>
      <c r="H24" s="89">
        <f t="shared" ca="1" si="1"/>
        <v>0</v>
      </c>
      <c r="I24" s="88"/>
      <c r="J24" s="88"/>
    </row>
    <row r="25" spans="1:10" x14ac:dyDescent="0.25">
      <c r="A25" s="72"/>
      <c r="B25" s="73">
        <f t="shared" ca="1" si="2"/>
        <v>42939</v>
      </c>
      <c r="C25" s="74"/>
      <c r="D25" s="84">
        <f ca="1">IFERROR(IF($A25="",VLOOKUP($C25,PARAM!$A$11:$I$210,CHOOSE(IF(COUNTIF(fériés,$B25),7,WEEKDAY($B25,2)),2,2,4,2,2,6,8),FALSE),VLOOKUP($C25,PARAM!$A$11:$P$210,CHOOSE(IF(COUNTIF(fériés,$B25),7,WEEKDAY($B25,2)),11,11,11,11,11,13,15),FALSE)),0)</f>
        <v>0</v>
      </c>
      <c r="E25" s="84">
        <f ca="1">IFERROR(IF($A25="",VLOOKUP($C25,PARAM!$A$11:$I$210,CHOOSE(IF(COUNTIF(fériés,$B25),7,WEEKDAY($B25,2)),3,3,5,3,3,7,9),FALSE),VLOOKUP($C25,PARAM!$A$11:$P$210,CHOOSE(IF(COUNTIF(fériés,$B25),7,WEEKDAY($B25,2)),12,12,12,12,12,14,16),FALSE)),0)</f>
        <v>0</v>
      </c>
      <c r="F25" s="80">
        <f t="shared" ca="1" si="3"/>
        <v>0</v>
      </c>
      <c r="G25" s="75"/>
      <c r="H25" s="89">
        <f t="shared" ca="1" si="1"/>
        <v>0</v>
      </c>
      <c r="I25" s="88"/>
      <c r="J25" s="88"/>
    </row>
    <row r="26" spans="1:10" x14ac:dyDescent="0.25">
      <c r="A26" s="72"/>
      <c r="B26" s="73">
        <f t="shared" ca="1" si="2"/>
        <v>42940</v>
      </c>
      <c r="C26" s="74"/>
      <c r="D26" s="84">
        <f ca="1">IFERROR(IF($A26="",VLOOKUP($C26,PARAM!$A$11:$I$210,CHOOSE(IF(COUNTIF(fériés,$B26),7,WEEKDAY($B26,2)),2,2,4,2,2,6,8),FALSE),VLOOKUP($C26,PARAM!$A$11:$P$210,CHOOSE(IF(COUNTIF(fériés,$B26),7,WEEKDAY($B26,2)),11,11,11,11,11,13,15),FALSE)),0)</f>
        <v>0</v>
      </c>
      <c r="E26" s="84">
        <f ca="1">IFERROR(IF($A26="",VLOOKUP($C26,PARAM!$A$11:$I$210,CHOOSE(IF(COUNTIF(fériés,$B26),7,WEEKDAY($B26,2)),3,3,5,3,3,7,9),FALSE),VLOOKUP($C26,PARAM!$A$11:$P$210,CHOOSE(IF(COUNTIF(fériés,$B26),7,WEEKDAY($B26,2)),12,12,12,12,12,14,16),FALSE)),0)</f>
        <v>0</v>
      </c>
      <c r="F26" s="80">
        <f t="shared" ca="1" si="3"/>
        <v>0</v>
      </c>
      <c r="G26" s="75"/>
      <c r="H26" s="89">
        <f t="shared" ca="1" si="1"/>
        <v>0</v>
      </c>
      <c r="I26" s="88"/>
      <c r="J26" s="88"/>
    </row>
    <row r="27" spans="1:10" x14ac:dyDescent="0.25">
      <c r="A27" s="72" t="s">
        <v>47</v>
      </c>
      <c r="B27" s="73">
        <f t="shared" ca="1" si="2"/>
        <v>42941</v>
      </c>
      <c r="C27" s="74"/>
      <c r="D27" s="84">
        <f ca="1">IFERROR(IF($A27="",VLOOKUP($C27,PARAM!$A$11:$I$210,CHOOSE(IF(COUNTIF(fériés,$B27),7,WEEKDAY($B27,2)),2,2,4,2,2,6,8),FALSE),VLOOKUP($C27,PARAM!$A$11:$P$210,CHOOSE(IF(COUNTIF(fériés,$B27),7,WEEKDAY($B27,2)),11,11,11,11,11,13,15),FALSE)),0)</f>
        <v>0</v>
      </c>
      <c r="E27" s="84">
        <f ca="1">IFERROR(IF($A27="",VLOOKUP($C27,PARAM!$A$11:$I$210,CHOOSE(IF(COUNTIF(fériés,$B27),7,WEEKDAY($B27,2)),3,3,5,3,3,7,9),FALSE),VLOOKUP($C27,PARAM!$A$11:$P$210,CHOOSE(IF(COUNTIF(fériés,$B27),7,WEEKDAY($B27,2)),12,12,12,12,12,14,16),FALSE)),0)</f>
        <v>0</v>
      </c>
      <c r="F27" s="80">
        <f t="shared" ca="1" si="3"/>
        <v>0</v>
      </c>
      <c r="G27" s="75"/>
      <c r="H27" s="89">
        <f t="shared" ca="1" si="1"/>
        <v>0</v>
      </c>
      <c r="I27" s="88"/>
      <c r="J27" s="88"/>
    </row>
    <row r="28" spans="1:10" x14ac:dyDescent="0.25">
      <c r="A28" s="72" t="s">
        <v>47</v>
      </c>
      <c r="B28" s="73">
        <f t="shared" ca="1" si="2"/>
        <v>42942</v>
      </c>
      <c r="C28" s="74"/>
      <c r="D28" s="84">
        <f ca="1">IFERROR(IF($A28="",VLOOKUP($C28,PARAM!$A$11:$I$210,CHOOSE(IF(COUNTIF(fériés,$B28),7,WEEKDAY($B28,2)),2,2,4,2,2,6,8),FALSE),VLOOKUP($C28,PARAM!$A$11:$P$210,CHOOSE(IF(COUNTIF(fériés,$B28),7,WEEKDAY($B28,2)),11,11,11,11,11,13,15),FALSE)),0)</f>
        <v>0</v>
      </c>
      <c r="E28" s="84">
        <f ca="1">IFERROR(IF($A28="",VLOOKUP($C28,PARAM!$A$11:$I$210,CHOOSE(IF(COUNTIF(fériés,$B28),7,WEEKDAY($B28,2)),3,3,5,3,3,7,9),FALSE),VLOOKUP($C28,PARAM!$A$11:$P$210,CHOOSE(IF(COUNTIF(fériés,$B28),7,WEEKDAY($B28,2)),12,12,12,12,12,14,16),FALSE)),0)</f>
        <v>0</v>
      </c>
      <c r="F28" s="80">
        <f t="shared" ca="1" si="3"/>
        <v>0</v>
      </c>
      <c r="G28" s="75"/>
      <c r="H28" s="89">
        <f t="shared" ca="1" si="1"/>
        <v>0</v>
      </c>
      <c r="I28" s="88"/>
      <c r="J28" s="88"/>
    </row>
    <row r="29" spans="1:10" x14ac:dyDescent="0.25">
      <c r="A29" s="72" t="s">
        <v>47</v>
      </c>
      <c r="B29" s="73">
        <f t="shared" ca="1" si="2"/>
        <v>42943</v>
      </c>
      <c r="C29" s="74"/>
      <c r="D29" s="84">
        <f ca="1">IFERROR(IF($A29="",VLOOKUP($C29,PARAM!$A$11:$I$210,CHOOSE(IF(COUNTIF(fériés,$B29),7,WEEKDAY($B29,2)),2,2,4,2,2,6,8),FALSE),VLOOKUP($C29,PARAM!$A$11:$P$210,CHOOSE(IF(COUNTIF(fériés,$B29),7,WEEKDAY($B29,2)),11,11,11,11,11,13,15),FALSE)),0)</f>
        <v>0</v>
      </c>
      <c r="E29" s="84">
        <f ca="1">IFERROR(IF($A29="",VLOOKUP($C29,PARAM!$A$11:$I$210,CHOOSE(IF(COUNTIF(fériés,$B29),7,WEEKDAY($B29,2)),3,3,5,3,3,7,9),FALSE),VLOOKUP($C29,PARAM!$A$11:$P$210,CHOOSE(IF(COUNTIF(fériés,$B29),7,WEEKDAY($B29,2)),12,12,12,12,12,14,16),FALSE)),0)</f>
        <v>0</v>
      </c>
      <c r="F29" s="80">
        <f t="shared" ca="1" si="3"/>
        <v>0</v>
      </c>
      <c r="G29" s="75"/>
      <c r="H29" s="89">
        <f t="shared" ca="1" si="1"/>
        <v>0</v>
      </c>
      <c r="I29" s="88"/>
      <c r="J29" s="88"/>
    </row>
    <row r="30" spans="1:10" x14ac:dyDescent="0.25">
      <c r="A30" s="72" t="s">
        <v>47</v>
      </c>
      <c r="B30" s="73">
        <f t="shared" ca="1" si="2"/>
        <v>42944</v>
      </c>
      <c r="C30" s="74"/>
      <c r="D30" s="84">
        <f ca="1">IFERROR(IF($A30="",VLOOKUP($C30,PARAM!$A$11:$I$210,CHOOSE(IF(COUNTIF(fériés,$B30),7,WEEKDAY($B30,2)),2,2,4,2,2,6,8),FALSE),VLOOKUP($C30,PARAM!$A$11:$P$210,CHOOSE(IF(COUNTIF(fériés,$B30),7,WEEKDAY($B30,2)),11,11,11,11,11,13,15),FALSE)),0)</f>
        <v>0</v>
      </c>
      <c r="E30" s="84">
        <f ca="1">IFERROR(IF($A30="",VLOOKUP($C30,PARAM!$A$11:$I$210,CHOOSE(IF(COUNTIF(fériés,$B30),7,WEEKDAY($B30,2)),3,3,5,3,3,7,9),FALSE),VLOOKUP($C30,PARAM!$A$11:$P$210,CHOOSE(IF(COUNTIF(fériés,$B30),7,WEEKDAY($B30,2)),12,12,12,12,12,14,16),FALSE)),0)</f>
        <v>0</v>
      </c>
      <c r="F30" s="80">
        <f t="shared" ca="1" si="3"/>
        <v>0</v>
      </c>
      <c r="G30" s="75"/>
      <c r="H30" s="89">
        <f t="shared" ca="1" si="1"/>
        <v>0</v>
      </c>
      <c r="I30" s="88"/>
      <c r="J30" s="88"/>
    </row>
    <row r="31" spans="1:10" x14ac:dyDescent="0.25">
      <c r="A31" s="72" t="s">
        <v>47</v>
      </c>
      <c r="B31" s="73">
        <f ca="1">IFERROR(IF(MONTH(B30+1)&lt;&gt;MONTH($B$3),"",B30+1),"")</f>
        <v>42945</v>
      </c>
      <c r="C31" s="74"/>
      <c r="D31" s="84">
        <f ca="1">IFERROR(IF($A31="",VLOOKUP($C31,PARAM!$A$11:$I$210,CHOOSE(IF(COUNTIF(fériés,$B31),7,WEEKDAY($B31,2)),2,2,4,2,2,6,8),FALSE),VLOOKUP($C31,PARAM!$A$11:$P$210,CHOOSE(IF(COUNTIF(fériés,$B31),7,WEEKDAY($B31,2)),11,11,11,11,11,13,15),FALSE)),0)</f>
        <v>0</v>
      </c>
      <c r="E31" s="84">
        <f ca="1">IFERROR(IF($A31="",VLOOKUP($C31,PARAM!$A$11:$I$210,CHOOSE(IF(COUNTIF(fériés,$B31),7,WEEKDAY($B31,2)),3,3,5,3,3,7,9),FALSE),VLOOKUP($C31,PARAM!$A$11:$P$210,CHOOSE(IF(COUNTIF(fériés,$B31),7,WEEKDAY($B31,2)),12,12,12,12,12,14,16),FALSE)),0)</f>
        <v>0</v>
      </c>
      <c r="F31" s="80">
        <f t="shared" ca="1" si="3"/>
        <v>0</v>
      </c>
      <c r="G31" s="92"/>
      <c r="H31" s="89">
        <f t="shared" ca="1" si="1"/>
        <v>0</v>
      </c>
      <c r="I31" s="88"/>
      <c r="J31" s="88"/>
    </row>
    <row r="32" spans="1:10" x14ac:dyDescent="0.25">
      <c r="A32" s="72"/>
      <c r="B32" s="73">
        <f t="shared" ref="B32:B33" ca="1" si="4">IFERROR(IF(MONTH(B31+1)&lt;&gt;MONTH($B$3),"",B31+1),"")</f>
        <v>42946</v>
      </c>
      <c r="C32" s="74"/>
      <c r="D32" s="84">
        <f ca="1">IFERROR(IF($A32="",VLOOKUP($C32,PARAM!$A$11:$I$210,CHOOSE(IF(COUNTIF(fériés,$B32),7,WEEKDAY($B32,2)),2,2,4,2,2,6,8),FALSE),VLOOKUP($C32,PARAM!$A$11:$P$210,CHOOSE(IF(COUNTIF(fériés,$B32),7,WEEKDAY($B32,2)),11,11,11,11,11,13,15),FALSE)),0)</f>
        <v>0</v>
      </c>
      <c r="E32" s="84">
        <f ca="1">IFERROR(IF($A32="",VLOOKUP($C32,PARAM!$A$11:$I$210,CHOOSE(IF(COUNTIF(fériés,$B32),7,WEEKDAY($B32,2)),3,3,5,3,3,7,9),FALSE),VLOOKUP($C32,PARAM!$A$11:$P$210,CHOOSE(IF(COUNTIF(fériés,$B32),7,WEEKDAY($B32,2)),12,12,12,12,12,14,16),FALSE)),0)</f>
        <v>0</v>
      </c>
      <c r="F32" s="80">
        <f t="shared" ca="1" si="3"/>
        <v>0</v>
      </c>
      <c r="G32" s="92"/>
      <c r="H32" s="89">
        <f t="shared" ca="1" si="1"/>
        <v>0</v>
      </c>
      <c r="I32" s="88"/>
      <c r="J32" s="88"/>
    </row>
    <row r="33" spans="1:10" ht="15.75" thickBot="1" x14ac:dyDescent="0.3">
      <c r="A33" s="76"/>
      <c r="B33" s="73">
        <f t="shared" ca="1" si="4"/>
        <v>42947</v>
      </c>
      <c r="C33" s="77"/>
      <c r="D33" s="84">
        <f ca="1">IFERROR(IF($A33="",VLOOKUP($C33,PARAM!$A$11:$I$210,CHOOSE(IF(COUNTIF(fériés,$B33),7,WEEKDAY($B33,2)),2,2,4,2,2,6,8),FALSE),VLOOKUP($C33,PARAM!$A$11:$P$210,CHOOSE(IF(COUNTIF(fériés,$B33),7,WEEKDAY($B33,2)),11,11,11,11,11,13,15),FALSE)),0)</f>
        <v>0</v>
      </c>
      <c r="E33" s="84">
        <f ca="1">IFERROR(IF($A33="",VLOOKUP($C33,PARAM!$A$11:$I$210,CHOOSE(IF(COUNTIF(fériés,$B33),7,WEEKDAY($B33,2)),3,3,5,3,3,7,9),FALSE),VLOOKUP($C33,PARAM!$A$11:$P$210,CHOOSE(IF(COUNTIF(fériés,$B33),7,WEEKDAY($B33,2)),12,12,12,12,12,14,16),FALSE)),0)</f>
        <v>0</v>
      </c>
      <c r="F33" s="81">
        <f t="shared" ca="1" si="3"/>
        <v>0</v>
      </c>
      <c r="G33" s="78"/>
      <c r="H33" s="89">
        <f t="shared" ca="1" si="1"/>
        <v>0</v>
      </c>
      <c r="I33" s="88"/>
      <c r="J33" s="88"/>
    </row>
    <row r="34" spans="1:10" ht="15.75" thickBot="1" x14ac:dyDescent="0.3">
      <c r="A34" s="54"/>
      <c r="B34" s="17" t="s">
        <v>1</v>
      </c>
      <c r="C34" s="18"/>
      <c r="D34" s="19"/>
      <c r="E34" s="19"/>
      <c r="F34" s="82">
        <f ca="1">SUM(F3:F33)</f>
        <v>0</v>
      </c>
      <c r="G34" s="20"/>
      <c r="H34" s="91">
        <f ca="1">SUM(H3:H33)</f>
        <v>0</v>
      </c>
      <c r="J34" s="2"/>
    </row>
  </sheetData>
  <mergeCells count="1">
    <mergeCell ref="B1:C1"/>
  </mergeCells>
  <conditionalFormatting sqref="A3:G33">
    <cfRule type="expression" dxfId="35" priority="2">
      <formula>WEEKDAY($B3,2)=7</formula>
    </cfRule>
    <cfRule type="expression" dxfId="34" priority="3">
      <formula>WEEKDAY($B3,2)=6</formula>
    </cfRule>
  </conditionalFormatting>
  <conditionalFormatting sqref="A31:G33">
    <cfRule type="expression" dxfId="33" priority="4">
      <formula>$B31=""</formula>
    </cfRule>
  </conditionalFormatting>
  <dataValidations count="6">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3">
      <formula1>"23-33,25-35,26-36,30-136,82,37-40,37-40-167,132-133,134,167,82-30-136,bis,congé,Réserve"</formula1>
    </dataValidation>
    <dataValidation type="list" allowBlank="1" showInputMessage="1" showErrorMessage="1" sqref="J2">
      <formula1>"30-136,37-40,82,134,167"</formula1>
    </dataValidation>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id="{43C1F714-7AD5-41FD-95E8-A6E42BBED210}">
            <xm:f>AND(COUNTIF(PARAM!$AB$1:$AB$10,$B3)&gt;0,$B3&lt;&gt;"")</xm:f>
            <x14:dxf>
              <fill>
                <patternFill>
                  <bgColor rgb="FFFFC000"/>
                </patternFill>
              </fill>
            </x14:dxf>
          </x14:cfRule>
          <xm:sqref>A3:G33</xm:sqref>
        </x14:conditionalFormatting>
      </x14:conditionalFormatting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J34"/>
  <sheetViews>
    <sheetView workbookViewId="0">
      <selection activeCell="J33" sqref="J33"/>
    </sheetView>
  </sheetViews>
  <sheetFormatPr baseColWidth="10" defaultRowHeight="15" x14ac:dyDescent="0.25"/>
  <cols>
    <col min="1" max="1" width="5.28515625" bestFit="1" customWidth="1"/>
    <col min="2" max="2" width="26.42578125" customWidth="1"/>
    <col min="3" max="6" width="14.7109375" customWidth="1"/>
    <col min="7" max="7" width="18.7109375" customWidth="1"/>
    <col min="8" max="8" width="11.42578125" style="89"/>
    <col min="9" max="9" width="11.42578125" style="6"/>
    <col min="10" max="10" width="11.85546875" bestFit="1" customWidth="1"/>
  </cols>
  <sheetData>
    <row r="1" spans="1:10" ht="15.75" thickBot="1" x14ac:dyDescent="0.3">
      <c r="B1" s="113" t="s">
        <v>25</v>
      </c>
      <c r="C1" s="114"/>
      <c r="D1" s="22">
        <f ca="1">DATE(PARAM!$B$3,RIGHT(CELL("nomfichier",D1),2),1)</f>
        <v>42948</v>
      </c>
      <c r="E1" s="10"/>
      <c r="F1" s="1"/>
    </row>
    <row r="2" spans="1:10" ht="15.75" thickBot="1" x14ac:dyDescent="0.3">
      <c r="A2" s="8" t="s">
        <v>48</v>
      </c>
      <c r="B2" s="12" t="s">
        <v>0</v>
      </c>
      <c r="C2" s="13" t="s">
        <v>8</v>
      </c>
      <c r="D2" s="14" t="s">
        <v>20</v>
      </c>
      <c r="E2" s="14" t="s">
        <v>19</v>
      </c>
      <c r="F2" s="15" t="s">
        <v>21</v>
      </c>
      <c r="G2" s="16" t="s">
        <v>22</v>
      </c>
      <c r="H2" s="90"/>
      <c r="I2" s="7" t="s">
        <v>65</v>
      </c>
      <c r="J2" s="88" t="s">
        <v>66</v>
      </c>
    </row>
    <row r="3" spans="1:10" x14ac:dyDescent="0.25">
      <c r="A3" s="71" t="s">
        <v>47</v>
      </c>
      <c r="B3" s="68">
        <f ca="1">DATE(PARAM!$B$3,RIGHT(CELL("nomfichier",A1),2),1)</f>
        <v>42948</v>
      </c>
      <c r="C3" s="69"/>
      <c r="D3" s="83">
        <f ca="1">IFERROR(IF($A3="",VLOOKUP($C3,PARAM!$A$11:$I$210,CHOOSE(IF(COUNTIF(fériés,$B3),7,WEEKDAY($B3,2)),2,2,4,2,2,6,8),FALSE),VLOOKUP($C3,PARAM!$A$11:$P$210,CHOOSE(IF(COUNTIF(fériés,$B3),7,WEEKDAY($B3,2)),11,11,11,11,11,13,15),FALSE)),0)</f>
        <v>0</v>
      </c>
      <c r="E3" s="83">
        <f ca="1">IFERROR(IF($A3="",VLOOKUP($C3,PARAM!$A$11:$I$210,CHOOSE(IF(COUNTIF(fériés,$B3),7,WEEKDAY($B3,2)),3,3,5,3,3,7,9),FALSE),VLOOKUP($C3,PARAM!$A$11:$P$210,CHOOSE(IF(COUNTIF(fériés,$B3),7,WEEKDAY($B3,2)),12,12,12,12,12,14,16),FALSE)),0)</f>
        <v>0</v>
      </c>
      <c r="F3" s="79">
        <f t="shared" ref="F3:F9" ca="1" si="0">SUM(E3-D3)</f>
        <v>0</v>
      </c>
      <c r="G3" s="70"/>
      <c r="H3" s="89">
        <f ca="1">(HOUR(F3)*60+MINUTE(F3))/60</f>
        <v>0</v>
      </c>
      <c r="I3" s="88"/>
      <c r="J3" s="88"/>
    </row>
    <row r="4" spans="1:10" x14ac:dyDescent="0.25">
      <c r="A4" s="72" t="s">
        <v>47</v>
      </c>
      <c r="B4" s="73">
        <f ca="1">B3+1</f>
        <v>42949</v>
      </c>
      <c r="C4" s="74"/>
      <c r="D4" s="84">
        <f ca="1">IFERROR(IF($A4="",VLOOKUP($C4,PARAM!$A$11:$I$210,CHOOSE(IF(COUNTIF(fériés,$B4),7,WEEKDAY($B4,2)),2,2,4,2,2,6,8),FALSE),VLOOKUP($C4,PARAM!$A$11:$P$210,CHOOSE(IF(COUNTIF(fériés,$B4),7,WEEKDAY($B4,2)),11,11,11,11,11,13,15),FALSE)),0)</f>
        <v>0</v>
      </c>
      <c r="E4" s="84">
        <f ca="1">IFERROR(IF($A4="",VLOOKUP($C4,PARAM!$A$11:$I$210,CHOOSE(IF(COUNTIF(fériés,$B4),7,WEEKDAY($B4,2)),3,3,5,3,3,7,9),FALSE),VLOOKUP($C4,PARAM!$A$11:$P$210,CHOOSE(IF(COUNTIF(fériés,$B4),7,WEEKDAY($B4,2)),12,12,12,12,12,14,16),FALSE)),0)</f>
        <v>0</v>
      </c>
      <c r="F4" s="80">
        <f t="shared" ca="1" si="0"/>
        <v>0</v>
      </c>
      <c r="G4" s="75"/>
      <c r="H4" s="89">
        <f t="shared" ref="H4:H33" ca="1" si="1">(HOUR(F4)*60+MINUTE(F4))/60</f>
        <v>0</v>
      </c>
      <c r="I4" s="88"/>
      <c r="J4" s="88"/>
    </row>
    <row r="5" spans="1:10" x14ac:dyDescent="0.25">
      <c r="A5" s="72" t="s">
        <v>47</v>
      </c>
      <c r="B5" s="73">
        <f t="shared" ref="B5:B30" ca="1" si="2">B4+1</f>
        <v>42950</v>
      </c>
      <c r="C5" s="74"/>
      <c r="D5" s="84">
        <f ca="1">IFERROR(IF($A5="",VLOOKUP($C5,PARAM!$A$11:$I$210,CHOOSE(IF(COUNTIF(fériés,$B5),7,WEEKDAY($B5,2)),2,2,4,2,2,6,8),FALSE),VLOOKUP($C5,PARAM!$A$11:$P$210,CHOOSE(IF(COUNTIF(fériés,$B5),7,WEEKDAY($B5,2)),11,11,11,11,11,13,15),FALSE)),0)</f>
        <v>0</v>
      </c>
      <c r="E5" s="84">
        <f ca="1">IFERROR(IF($A5="",VLOOKUP($C5,PARAM!$A$11:$I$210,CHOOSE(IF(COUNTIF(fériés,$B5),7,WEEKDAY($B5,2)),3,3,5,3,3,7,9),FALSE),VLOOKUP($C5,PARAM!$A$11:$P$210,CHOOSE(IF(COUNTIF(fériés,$B5),7,WEEKDAY($B5,2)),12,12,12,12,12,14,16),FALSE)),0)</f>
        <v>0</v>
      </c>
      <c r="F5" s="80">
        <f t="shared" ca="1" si="0"/>
        <v>0</v>
      </c>
      <c r="G5" s="75"/>
      <c r="H5" s="89">
        <f t="shared" ca="1" si="1"/>
        <v>0</v>
      </c>
      <c r="I5" s="88"/>
      <c r="J5" s="88"/>
    </row>
    <row r="6" spans="1:10" x14ac:dyDescent="0.25">
      <c r="A6" s="72" t="s">
        <v>47</v>
      </c>
      <c r="B6" s="73">
        <f t="shared" ca="1" si="2"/>
        <v>42951</v>
      </c>
      <c r="C6" s="74"/>
      <c r="D6" s="84">
        <f ca="1">IFERROR(IF($A6="",VLOOKUP($C6,PARAM!$A$11:$I$210,CHOOSE(IF(COUNTIF(fériés,$B6),7,WEEKDAY($B6,2)),2,2,4,2,2,6,8),FALSE),VLOOKUP($C6,PARAM!$A$11:$P$210,CHOOSE(IF(COUNTIF(fériés,$B6),7,WEEKDAY($B6,2)),11,11,11,11,11,13,15),FALSE)),0)</f>
        <v>0</v>
      </c>
      <c r="E6" s="84">
        <f ca="1">IFERROR(IF($A6="",VLOOKUP($C6,PARAM!$A$11:$I$210,CHOOSE(IF(COUNTIF(fériés,$B6),7,WEEKDAY($B6,2)),3,3,5,3,3,7,9),FALSE),VLOOKUP($C6,PARAM!$A$11:$P$210,CHOOSE(IF(COUNTIF(fériés,$B6),7,WEEKDAY($B6,2)),12,12,12,12,12,14,16),FALSE)),0)</f>
        <v>0</v>
      </c>
      <c r="F6" s="80">
        <f t="shared" ca="1" si="0"/>
        <v>0</v>
      </c>
      <c r="G6" s="75"/>
      <c r="H6" s="89">
        <f t="shared" ca="1" si="1"/>
        <v>0</v>
      </c>
      <c r="I6" s="88"/>
      <c r="J6" s="88"/>
    </row>
    <row r="7" spans="1:10" x14ac:dyDescent="0.25">
      <c r="A7" s="72" t="s">
        <v>47</v>
      </c>
      <c r="B7" s="73">
        <f t="shared" ca="1" si="2"/>
        <v>42952</v>
      </c>
      <c r="C7" s="74"/>
      <c r="D7" s="84">
        <f ca="1">IFERROR(IF($A7="",VLOOKUP($C7,PARAM!$A$11:$I$210,CHOOSE(IF(COUNTIF(fériés,$B7),7,WEEKDAY($B7,2)),2,2,4,2,2,6,8),FALSE),VLOOKUP($C7,PARAM!$A$11:$P$210,CHOOSE(IF(COUNTIF(fériés,$B7),7,WEEKDAY($B7,2)),11,11,11,11,11,13,15),FALSE)),0)</f>
        <v>0</v>
      </c>
      <c r="E7" s="84">
        <f ca="1">IFERROR(IF($A7="",VLOOKUP($C7,PARAM!$A$11:$I$210,CHOOSE(IF(COUNTIF(fériés,$B7),7,WEEKDAY($B7,2)),3,3,5,3,3,7,9),FALSE),VLOOKUP($C7,PARAM!$A$11:$P$210,CHOOSE(IF(COUNTIF(fériés,$B7),7,WEEKDAY($B7,2)),12,12,12,12,12,14,16),FALSE)),0)</f>
        <v>0</v>
      </c>
      <c r="F7" s="80">
        <f t="shared" ca="1" si="0"/>
        <v>0</v>
      </c>
      <c r="G7" s="75"/>
      <c r="H7" s="89">
        <f t="shared" ca="1" si="1"/>
        <v>0</v>
      </c>
      <c r="I7" s="88"/>
      <c r="J7" s="88"/>
    </row>
    <row r="8" spans="1:10" x14ac:dyDescent="0.25">
      <c r="A8" s="72"/>
      <c r="B8" s="73">
        <f t="shared" ca="1" si="2"/>
        <v>42953</v>
      </c>
      <c r="C8" s="74"/>
      <c r="D8" s="84">
        <f ca="1">IFERROR(IF($A8="",VLOOKUP($C8,PARAM!$A$11:$I$210,CHOOSE(IF(COUNTIF(fériés,$B8),7,WEEKDAY($B8,2)),2,2,4,2,2,6,8),FALSE),VLOOKUP($C8,PARAM!$A$11:$P$210,CHOOSE(IF(COUNTIF(fériés,$B8),7,WEEKDAY($B8,2)),11,11,11,11,11,13,15),FALSE)),0)</f>
        <v>0</v>
      </c>
      <c r="E8" s="84">
        <f ca="1">IFERROR(IF($A8="",VLOOKUP($C8,PARAM!$A$11:$I$210,CHOOSE(IF(COUNTIF(fériés,$B8),7,WEEKDAY($B8,2)),3,3,5,3,3,7,9),FALSE),VLOOKUP($C8,PARAM!$A$11:$P$210,CHOOSE(IF(COUNTIF(fériés,$B8),7,WEEKDAY($B8,2)),12,12,12,12,12,14,16),FALSE)),0)</f>
        <v>0</v>
      </c>
      <c r="F8" s="80">
        <f t="shared" ca="1" si="0"/>
        <v>0</v>
      </c>
      <c r="G8" s="75"/>
      <c r="H8" s="89">
        <f t="shared" ca="1" si="1"/>
        <v>0</v>
      </c>
      <c r="I8" s="88"/>
      <c r="J8" s="88"/>
    </row>
    <row r="9" spans="1:10" x14ac:dyDescent="0.25">
      <c r="A9" s="72"/>
      <c r="B9" s="73">
        <f t="shared" ca="1" si="2"/>
        <v>42954</v>
      </c>
      <c r="C9" s="74"/>
      <c r="D9" s="84">
        <f ca="1">IFERROR(IF($A9="",VLOOKUP($C9,PARAM!$A$11:$I$210,CHOOSE(IF(COUNTIF(fériés,$B9),7,WEEKDAY($B9,2)),2,2,4,2,2,6,8),FALSE),VLOOKUP($C9,PARAM!$A$11:$P$210,CHOOSE(IF(COUNTIF(fériés,$B9),7,WEEKDAY($B9,2)),11,11,11,11,11,13,15),FALSE)),0)</f>
        <v>0</v>
      </c>
      <c r="E9" s="84">
        <f ca="1">IFERROR(IF($A9="",VLOOKUP($C9,PARAM!$A$11:$I$210,CHOOSE(IF(COUNTIF(fériés,$B9),7,WEEKDAY($B9,2)),3,3,5,3,3,7,9),FALSE),VLOOKUP($C9,PARAM!$A$11:$P$210,CHOOSE(IF(COUNTIF(fériés,$B9),7,WEEKDAY($B9,2)),12,12,12,12,12,14,16),FALSE)),0)</f>
        <v>0</v>
      </c>
      <c r="F9" s="80">
        <f t="shared" ca="1" si="0"/>
        <v>0</v>
      </c>
      <c r="G9" s="75"/>
      <c r="H9" s="89">
        <f t="shared" ca="1" si="1"/>
        <v>0</v>
      </c>
      <c r="I9" s="88"/>
      <c r="J9" s="88"/>
    </row>
    <row r="10" spans="1:10" x14ac:dyDescent="0.25">
      <c r="A10" s="72" t="s">
        <v>47</v>
      </c>
      <c r="B10" s="73">
        <f t="shared" ca="1" si="2"/>
        <v>42955</v>
      </c>
      <c r="C10" s="74"/>
      <c r="D10" s="84">
        <f ca="1">IFERROR(IF($A10="",VLOOKUP($C10,PARAM!$A$11:$I$210,CHOOSE(IF(COUNTIF(fériés,$B10),7,WEEKDAY($B10,2)),2,2,4,2,2,6,8),FALSE),VLOOKUP($C10,PARAM!$A$11:$P$210,CHOOSE(IF(COUNTIF(fériés,$B10),7,WEEKDAY($B10,2)),11,11,11,11,11,13,15),FALSE)),0)</f>
        <v>0</v>
      </c>
      <c r="E10" s="84">
        <f ca="1">IFERROR(IF($A10="",VLOOKUP($C10,PARAM!$A$11:$I$210,CHOOSE(IF(COUNTIF(fériés,$B10),7,WEEKDAY($B10,2)),3,3,5,3,3,7,9),FALSE),VLOOKUP($C10,PARAM!$A$11:$P$210,CHOOSE(IF(COUNTIF(fériés,$B10),7,WEEKDAY($B10,2)),12,12,12,12,12,14,16),FALSE)),0)</f>
        <v>0</v>
      </c>
      <c r="F10" s="80">
        <f ca="1">SUM(E10-D10)</f>
        <v>0</v>
      </c>
      <c r="G10" s="75"/>
      <c r="H10" s="89">
        <f t="shared" ca="1" si="1"/>
        <v>0</v>
      </c>
      <c r="I10" s="88"/>
      <c r="J10" s="88"/>
    </row>
    <row r="11" spans="1:10" x14ac:dyDescent="0.25">
      <c r="A11" s="72" t="s">
        <v>47</v>
      </c>
      <c r="B11" s="73">
        <f t="shared" ca="1" si="2"/>
        <v>42956</v>
      </c>
      <c r="C11" s="74"/>
      <c r="D11" s="84">
        <f ca="1">IFERROR(IF($A11="",VLOOKUP($C11,PARAM!$A$11:$I$210,CHOOSE(IF(COUNTIF(fériés,$B11),7,WEEKDAY($B11,2)),2,2,4,2,2,6,8),FALSE),VLOOKUP($C11,PARAM!$A$11:$P$210,CHOOSE(IF(COUNTIF(fériés,$B11),7,WEEKDAY($B11,2)),11,11,11,11,11,13,15),FALSE)),0)</f>
        <v>0</v>
      </c>
      <c r="E11" s="84">
        <f ca="1">IFERROR(IF($A11="",VLOOKUP($C11,PARAM!$A$11:$I$210,CHOOSE(IF(COUNTIF(fériés,$B11),7,WEEKDAY($B11,2)),3,3,5,3,3,7,9),FALSE),VLOOKUP($C11,PARAM!$A$11:$P$210,CHOOSE(IF(COUNTIF(fériés,$B11),7,WEEKDAY($B11,2)),12,12,12,12,12,14,16),FALSE)),0)</f>
        <v>0</v>
      </c>
      <c r="F11" s="80">
        <f t="shared" ref="F11:F33" ca="1" si="3">SUM(E11-D11)</f>
        <v>0</v>
      </c>
      <c r="G11" s="75"/>
      <c r="H11" s="89">
        <f t="shared" ca="1" si="1"/>
        <v>0</v>
      </c>
      <c r="I11" s="88"/>
      <c r="J11" s="88"/>
    </row>
    <row r="12" spans="1:10" x14ac:dyDescent="0.25">
      <c r="A12" s="72" t="s">
        <v>47</v>
      </c>
      <c r="B12" s="73">
        <f t="shared" ca="1" si="2"/>
        <v>42957</v>
      </c>
      <c r="C12" s="74"/>
      <c r="D12" s="84">
        <f ca="1">IFERROR(IF($A12="",VLOOKUP($C12,PARAM!$A$11:$I$210,CHOOSE(IF(COUNTIF(fériés,$B12),7,WEEKDAY($B12,2)),2,2,4,2,2,6,8),FALSE),VLOOKUP($C12,PARAM!$A$11:$P$210,CHOOSE(IF(COUNTIF(fériés,$B12),7,WEEKDAY($B12,2)),11,11,11,11,11,13,15),FALSE)),0)</f>
        <v>0</v>
      </c>
      <c r="E12" s="84">
        <f ca="1">IFERROR(IF($A12="",VLOOKUP($C12,PARAM!$A$11:$I$210,CHOOSE(IF(COUNTIF(fériés,$B12),7,WEEKDAY($B12,2)),3,3,5,3,3,7,9),FALSE),VLOOKUP($C12,PARAM!$A$11:$P$210,CHOOSE(IF(COUNTIF(fériés,$B12),7,WEEKDAY($B12,2)),12,12,12,12,12,14,16),FALSE)),0)</f>
        <v>0</v>
      </c>
      <c r="F12" s="80">
        <f t="shared" ca="1" si="3"/>
        <v>0</v>
      </c>
      <c r="G12" s="75"/>
      <c r="H12" s="89">
        <f t="shared" ca="1" si="1"/>
        <v>0</v>
      </c>
      <c r="I12" s="88"/>
      <c r="J12" s="88"/>
    </row>
    <row r="13" spans="1:10" x14ac:dyDescent="0.25">
      <c r="A13" s="72" t="s">
        <v>47</v>
      </c>
      <c r="B13" s="73">
        <f t="shared" ca="1" si="2"/>
        <v>42958</v>
      </c>
      <c r="C13" s="74"/>
      <c r="D13" s="84">
        <f ca="1">IFERROR(IF($A13="",VLOOKUP($C13,PARAM!$A$11:$I$210,CHOOSE(IF(COUNTIF(fériés,$B13),7,WEEKDAY($B13,2)),2,2,4,2,2,6,8),FALSE),VLOOKUP($C13,PARAM!$A$11:$P$210,CHOOSE(IF(COUNTIF(fériés,$B13),7,WEEKDAY($B13,2)),11,11,11,11,11,13,15),FALSE)),0)</f>
        <v>0</v>
      </c>
      <c r="E13" s="84">
        <f ca="1">IFERROR(IF($A13="",VLOOKUP($C13,PARAM!$A$11:$I$210,CHOOSE(IF(COUNTIF(fériés,$B13),7,WEEKDAY($B13,2)),3,3,5,3,3,7,9),FALSE),VLOOKUP($C13,PARAM!$A$11:$P$210,CHOOSE(IF(COUNTIF(fériés,$B13),7,WEEKDAY($B13,2)),12,12,12,12,12,14,16),FALSE)),0)</f>
        <v>0</v>
      </c>
      <c r="F13" s="80">
        <f t="shared" ca="1" si="3"/>
        <v>0</v>
      </c>
      <c r="G13" s="75"/>
      <c r="H13" s="89">
        <f t="shared" ca="1" si="1"/>
        <v>0</v>
      </c>
      <c r="I13" s="88"/>
      <c r="J13" s="88"/>
    </row>
    <row r="14" spans="1:10" x14ac:dyDescent="0.25">
      <c r="A14" s="72" t="s">
        <v>47</v>
      </c>
      <c r="B14" s="73">
        <f t="shared" ca="1" si="2"/>
        <v>42959</v>
      </c>
      <c r="C14" s="74"/>
      <c r="D14" s="84">
        <f ca="1">IFERROR(IF($A14="",VLOOKUP($C14,PARAM!$A$11:$I$210,CHOOSE(IF(COUNTIF(fériés,$B14),7,WEEKDAY($B14,2)),2,2,4,2,2,6,8),FALSE),VLOOKUP($C14,PARAM!$A$11:$P$210,CHOOSE(IF(COUNTIF(fériés,$B14),7,WEEKDAY($B14,2)),11,11,11,11,11,13,15),FALSE)),0)</f>
        <v>0</v>
      </c>
      <c r="E14" s="84">
        <f ca="1">IFERROR(IF($A14="",VLOOKUP($C14,PARAM!$A$11:$I$210,CHOOSE(IF(COUNTIF(fériés,$B14),7,WEEKDAY($B14,2)),3,3,5,3,3,7,9),FALSE),VLOOKUP($C14,PARAM!$A$11:$P$210,CHOOSE(IF(COUNTIF(fériés,$B14),7,WEEKDAY($B14,2)),12,12,12,12,12,14,16),FALSE)),0)</f>
        <v>0</v>
      </c>
      <c r="F14" s="80">
        <f t="shared" ca="1" si="3"/>
        <v>0</v>
      </c>
      <c r="G14" s="75"/>
      <c r="H14" s="89">
        <f t="shared" ca="1" si="1"/>
        <v>0</v>
      </c>
      <c r="I14" s="88"/>
      <c r="J14" s="88"/>
    </row>
    <row r="15" spans="1:10" x14ac:dyDescent="0.25">
      <c r="A15" s="72"/>
      <c r="B15" s="73">
        <f t="shared" ca="1" si="2"/>
        <v>42960</v>
      </c>
      <c r="C15" s="74"/>
      <c r="D15" s="84">
        <f ca="1">IFERROR(IF($A15="",VLOOKUP($C15,PARAM!$A$11:$I$210,CHOOSE(IF(COUNTIF(fériés,$B15),7,WEEKDAY($B15,2)),2,2,4,2,2,6,8),FALSE),VLOOKUP($C15,PARAM!$A$11:$P$210,CHOOSE(IF(COUNTIF(fériés,$B15),7,WEEKDAY($B15,2)),11,11,11,11,11,13,15),FALSE)),0)</f>
        <v>0</v>
      </c>
      <c r="E15" s="84">
        <f ca="1">IFERROR(IF($A15="",VLOOKUP($C15,PARAM!$A$11:$I$210,CHOOSE(IF(COUNTIF(fériés,$B15),7,WEEKDAY($B15,2)),3,3,5,3,3,7,9),FALSE),VLOOKUP($C15,PARAM!$A$11:$P$210,CHOOSE(IF(COUNTIF(fériés,$B15),7,WEEKDAY($B15,2)),12,12,12,12,12,14,16),FALSE)),0)</f>
        <v>0</v>
      </c>
      <c r="F15" s="80">
        <f t="shared" ca="1" si="3"/>
        <v>0</v>
      </c>
      <c r="G15" s="75"/>
      <c r="H15" s="89">
        <f t="shared" ca="1" si="1"/>
        <v>0</v>
      </c>
      <c r="I15" s="88"/>
      <c r="J15" s="88"/>
    </row>
    <row r="16" spans="1:10" x14ac:dyDescent="0.25">
      <c r="A16" s="72"/>
      <c r="B16" s="73">
        <f t="shared" ca="1" si="2"/>
        <v>42961</v>
      </c>
      <c r="C16" s="74"/>
      <c r="D16" s="84">
        <f ca="1">IFERROR(IF($A16="",VLOOKUP($C16,PARAM!$A$11:$I$210,CHOOSE(IF(COUNTIF(fériés,$B16),7,WEEKDAY($B16,2)),2,2,4,2,2,6,8),FALSE),VLOOKUP($C16,PARAM!$A$11:$P$210,CHOOSE(IF(COUNTIF(fériés,$B16),7,WEEKDAY($B16,2)),11,11,11,11,11,13,15),FALSE)),0)</f>
        <v>0</v>
      </c>
      <c r="E16" s="84">
        <f ca="1">IFERROR(IF($A16="",VLOOKUP($C16,PARAM!$A$11:$I$210,CHOOSE(IF(COUNTIF(fériés,$B16),7,WEEKDAY($B16,2)),3,3,5,3,3,7,9),FALSE),VLOOKUP($C16,PARAM!$A$11:$P$210,CHOOSE(IF(COUNTIF(fériés,$B16),7,WEEKDAY($B16,2)),12,12,12,12,12,14,16),FALSE)),0)</f>
        <v>0</v>
      </c>
      <c r="F16" s="80">
        <f t="shared" ca="1" si="3"/>
        <v>0</v>
      </c>
      <c r="G16" s="75"/>
      <c r="H16" s="89">
        <f t="shared" ca="1" si="1"/>
        <v>0</v>
      </c>
      <c r="I16" s="88"/>
      <c r="J16" s="88"/>
    </row>
    <row r="17" spans="1:10" x14ac:dyDescent="0.25">
      <c r="A17" s="72"/>
      <c r="B17" s="73">
        <f t="shared" ca="1" si="2"/>
        <v>42962</v>
      </c>
      <c r="C17" s="74"/>
      <c r="D17" s="84">
        <f ca="1">IFERROR(IF($A17="",VLOOKUP($C17,PARAM!$A$11:$I$210,CHOOSE(IF(COUNTIF(fériés,$B17),7,WEEKDAY($B17,2)),2,2,4,2,2,6,8),FALSE),VLOOKUP($C17,PARAM!$A$11:$P$210,CHOOSE(IF(COUNTIF(fériés,$B17),7,WEEKDAY($B17,2)),11,11,11,11,11,13,15),FALSE)),0)</f>
        <v>0</v>
      </c>
      <c r="E17" s="84">
        <f ca="1">IFERROR(IF($A17="",VLOOKUP($C17,PARAM!$A$11:$I$210,CHOOSE(IF(COUNTIF(fériés,$B17),7,WEEKDAY($B17,2)),3,3,5,3,3,7,9),FALSE),VLOOKUP($C17,PARAM!$A$11:$P$210,CHOOSE(IF(COUNTIF(fériés,$B17),7,WEEKDAY($B17,2)),12,12,12,12,12,14,16),FALSE)),0)</f>
        <v>0</v>
      </c>
      <c r="F17" s="80">
        <f t="shared" ca="1" si="3"/>
        <v>0</v>
      </c>
      <c r="G17" s="75"/>
      <c r="H17" s="89">
        <f t="shared" ca="1" si="1"/>
        <v>0</v>
      </c>
      <c r="I17" s="88"/>
      <c r="J17" s="88"/>
    </row>
    <row r="18" spans="1:10" x14ac:dyDescent="0.25">
      <c r="A18" s="72" t="s">
        <v>47</v>
      </c>
      <c r="B18" s="73">
        <f t="shared" ca="1" si="2"/>
        <v>42963</v>
      </c>
      <c r="C18" s="74"/>
      <c r="D18" s="84">
        <f ca="1">IFERROR(IF($A18="",VLOOKUP($C18,PARAM!$A$11:$I$210,CHOOSE(IF(COUNTIF(fériés,$B18),7,WEEKDAY($B18,2)),2,2,4,2,2,6,8),FALSE),VLOOKUP($C18,PARAM!$A$11:$P$210,CHOOSE(IF(COUNTIF(fériés,$B18),7,WEEKDAY($B18,2)),11,11,11,11,11,13,15),FALSE)),0)</f>
        <v>0</v>
      </c>
      <c r="E18" s="84">
        <f ca="1">IFERROR(IF($A18="",VLOOKUP($C18,PARAM!$A$11:$I$210,CHOOSE(IF(COUNTIF(fériés,$B18),7,WEEKDAY($B18,2)),3,3,5,3,3,7,9),FALSE),VLOOKUP($C18,PARAM!$A$11:$P$210,CHOOSE(IF(COUNTIF(fériés,$B18),7,WEEKDAY($B18,2)),12,12,12,12,12,14,16),FALSE)),0)</f>
        <v>0</v>
      </c>
      <c r="F18" s="80">
        <f t="shared" ca="1" si="3"/>
        <v>0</v>
      </c>
      <c r="G18" s="75"/>
      <c r="H18" s="89">
        <f t="shared" ca="1" si="1"/>
        <v>0</v>
      </c>
      <c r="I18" s="88"/>
      <c r="J18" s="88"/>
    </row>
    <row r="19" spans="1:10" x14ac:dyDescent="0.25">
      <c r="A19" s="72" t="s">
        <v>47</v>
      </c>
      <c r="B19" s="73">
        <f t="shared" ca="1" si="2"/>
        <v>42964</v>
      </c>
      <c r="C19" s="74"/>
      <c r="D19" s="84">
        <f ca="1">IFERROR(IF($A19="",VLOOKUP($C19,PARAM!$A$11:$I$210,CHOOSE(IF(COUNTIF(fériés,$B19),7,WEEKDAY($B19,2)),2,2,4,2,2,6,8),FALSE),VLOOKUP($C19,PARAM!$A$11:$P$210,CHOOSE(IF(COUNTIF(fériés,$B19),7,WEEKDAY($B19,2)),11,11,11,11,11,13,15),FALSE)),0)</f>
        <v>0</v>
      </c>
      <c r="E19" s="84">
        <f ca="1">IFERROR(IF($A19="",VLOOKUP($C19,PARAM!$A$11:$I$210,CHOOSE(IF(COUNTIF(fériés,$B19),7,WEEKDAY($B19,2)),3,3,5,3,3,7,9),FALSE),VLOOKUP($C19,PARAM!$A$11:$P$210,CHOOSE(IF(COUNTIF(fériés,$B19),7,WEEKDAY($B19,2)),12,12,12,12,12,14,16),FALSE)),0)</f>
        <v>0</v>
      </c>
      <c r="F19" s="80">
        <f t="shared" ca="1" si="3"/>
        <v>0</v>
      </c>
      <c r="G19" s="75"/>
      <c r="H19" s="89">
        <f t="shared" ca="1" si="1"/>
        <v>0</v>
      </c>
      <c r="I19" s="88"/>
      <c r="J19" s="88"/>
    </row>
    <row r="20" spans="1:10" x14ac:dyDescent="0.25">
      <c r="A20" s="72" t="s">
        <v>47</v>
      </c>
      <c r="B20" s="73">
        <f t="shared" ca="1" si="2"/>
        <v>42965</v>
      </c>
      <c r="C20" s="74"/>
      <c r="D20" s="84">
        <f ca="1">IFERROR(IF($A20="",VLOOKUP($C20,PARAM!$A$11:$I$210,CHOOSE(IF(COUNTIF(fériés,$B20),7,WEEKDAY($B20,2)),2,2,4,2,2,6,8),FALSE),VLOOKUP($C20,PARAM!$A$11:$P$210,CHOOSE(IF(COUNTIF(fériés,$B20),7,WEEKDAY($B20,2)),11,11,11,11,11,13,15),FALSE)),0)</f>
        <v>0</v>
      </c>
      <c r="E20" s="84">
        <f ca="1">IFERROR(IF($A20="",VLOOKUP($C20,PARAM!$A$11:$I$210,CHOOSE(IF(COUNTIF(fériés,$B20),7,WEEKDAY($B20,2)),3,3,5,3,3,7,9),FALSE),VLOOKUP($C20,PARAM!$A$11:$P$210,CHOOSE(IF(COUNTIF(fériés,$B20),7,WEEKDAY($B20,2)),12,12,12,12,12,14,16),FALSE)),0)</f>
        <v>0</v>
      </c>
      <c r="F20" s="80">
        <f t="shared" ca="1" si="3"/>
        <v>0</v>
      </c>
      <c r="G20" s="75"/>
      <c r="H20" s="89">
        <f t="shared" ca="1" si="1"/>
        <v>0</v>
      </c>
      <c r="I20" s="88"/>
      <c r="J20" s="88"/>
    </row>
    <row r="21" spans="1:10" x14ac:dyDescent="0.25">
      <c r="A21" s="72" t="s">
        <v>47</v>
      </c>
      <c r="B21" s="73">
        <f t="shared" ca="1" si="2"/>
        <v>42966</v>
      </c>
      <c r="C21" s="74"/>
      <c r="D21" s="84">
        <f ca="1">IFERROR(IF($A21="",VLOOKUP($C21,PARAM!$A$11:$I$210,CHOOSE(IF(COUNTIF(fériés,$B21),7,WEEKDAY($B21,2)),2,2,4,2,2,6,8),FALSE),VLOOKUP($C21,PARAM!$A$11:$P$210,CHOOSE(IF(COUNTIF(fériés,$B21),7,WEEKDAY($B21,2)),11,11,11,11,11,13,15),FALSE)),0)</f>
        <v>0</v>
      </c>
      <c r="E21" s="84">
        <f ca="1">IFERROR(IF($A21="",VLOOKUP($C21,PARAM!$A$11:$I$210,CHOOSE(IF(COUNTIF(fériés,$B21),7,WEEKDAY($B21,2)),3,3,5,3,3,7,9),FALSE),VLOOKUP($C21,PARAM!$A$11:$P$210,CHOOSE(IF(COUNTIF(fériés,$B21),7,WEEKDAY($B21,2)),12,12,12,12,12,14,16),FALSE)),0)</f>
        <v>0</v>
      </c>
      <c r="F21" s="80">
        <f t="shared" ca="1" si="3"/>
        <v>0</v>
      </c>
      <c r="G21" s="75"/>
      <c r="H21" s="89">
        <f t="shared" ca="1" si="1"/>
        <v>0</v>
      </c>
      <c r="I21" s="88"/>
      <c r="J21" s="88"/>
    </row>
    <row r="22" spans="1:10" x14ac:dyDescent="0.25">
      <c r="A22" s="72"/>
      <c r="B22" s="73">
        <f t="shared" ca="1" si="2"/>
        <v>42967</v>
      </c>
      <c r="C22" s="74"/>
      <c r="D22" s="84">
        <f ca="1">IFERROR(IF($A22="",VLOOKUP($C22,PARAM!$A$11:$I$210,CHOOSE(IF(COUNTIF(fériés,$B22),7,WEEKDAY($B22,2)),2,2,4,2,2,6,8),FALSE),VLOOKUP($C22,PARAM!$A$11:$P$210,CHOOSE(IF(COUNTIF(fériés,$B22),7,WEEKDAY($B22,2)),11,11,11,11,11,13,15),FALSE)),0)</f>
        <v>0</v>
      </c>
      <c r="E22" s="84">
        <f ca="1">IFERROR(IF($A22="",VLOOKUP($C22,PARAM!$A$11:$I$210,CHOOSE(IF(COUNTIF(fériés,$B22),7,WEEKDAY($B22,2)),3,3,5,3,3,7,9),FALSE),VLOOKUP($C22,PARAM!$A$11:$P$210,CHOOSE(IF(COUNTIF(fériés,$B22),7,WEEKDAY($B22,2)),12,12,12,12,12,14,16),FALSE)),0)</f>
        <v>0</v>
      </c>
      <c r="F22" s="80">
        <f t="shared" ca="1" si="3"/>
        <v>0</v>
      </c>
      <c r="G22" s="75"/>
      <c r="H22" s="89">
        <f t="shared" ca="1" si="1"/>
        <v>0</v>
      </c>
      <c r="I22" s="88"/>
      <c r="J22" s="88"/>
    </row>
    <row r="23" spans="1:10" x14ac:dyDescent="0.25">
      <c r="A23" s="72"/>
      <c r="B23" s="73">
        <f t="shared" ca="1" si="2"/>
        <v>42968</v>
      </c>
      <c r="C23" s="74"/>
      <c r="D23" s="84">
        <f ca="1">IFERROR(IF($A23="",VLOOKUP($C23,PARAM!$A$11:$I$210,CHOOSE(IF(COUNTIF(fériés,$B23),7,WEEKDAY($B23,2)),2,2,4,2,2,6,8),FALSE),VLOOKUP($C23,PARAM!$A$11:$P$210,CHOOSE(IF(COUNTIF(fériés,$B23),7,WEEKDAY($B23,2)),11,11,11,11,11,13,15),FALSE)),0)</f>
        <v>0</v>
      </c>
      <c r="E23" s="84">
        <f ca="1">IFERROR(IF($A23="",VLOOKUP($C23,PARAM!$A$11:$I$210,CHOOSE(IF(COUNTIF(fériés,$B23),7,WEEKDAY($B23,2)),3,3,5,3,3,7,9),FALSE),VLOOKUP($C23,PARAM!$A$11:$P$210,CHOOSE(IF(COUNTIF(fériés,$B23),7,WEEKDAY($B23,2)),12,12,12,12,12,14,16),FALSE)),0)</f>
        <v>0</v>
      </c>
      <c r="F23" s="80">
        <f t="shared" ca="1" si="3"/>
        <v>0</v>
      </c>
      <c r="G23" s="75"/>
      <c r="H23" s="89">
        <f t="shared" ca="1" si="1"/>
        <v>0</v>
      </c>
      <c r="I23" s="88"/>
      <c r="J23" s="88"/>
    </row>
    <row r="24" spans="1:10" x14ac:dyDescent="0.25">
      <c r="A24" s="72" t="s">
        <v>47</v>
      </c>
      <c r="B24" s="73">
        <f t="shared" ca="1" si="2"/>
        <v>42969</v>
      </c>
      <c r="C24" s="74"/>
      <c r="D24" s="84">
        <f ca="1">IFERROR(IF($A24="",VLOOKUP($C24,PARAM!$A$11:$I$210,CHOOSE(IF(COUNTIF(fériés,$B24),7,WEEKDAY($B24,2)),2,2,4,2,2,6,8),FALSE),VLOOKUP($C24,PARAM!$A$11:$P$210,CHOOSE(IF(COUNTIF(fériés,$B24),7,WEEKDAY($B24,2)),11,11,11,11,11,13,15),FALSE)),0)</f>
        <v>0</v>
      </c>
      <c r="E24" s="84">
        <f ca="1">IFERROR(IF($A24="",VLOOKUP($C24,PARAM!$A$11:$I$210,CHOOSE(IF(COUNTIF(fériés,$B24),7,WEEKDAY($B24,2)),3,3,5,3,3,7,9),FALSE),VLOOKUP($C24,PARAM!$A$11:$P$210,CHOOSE(IF(COUNTIF(fériés,$B24),7,WEEKDAY($B24,2)),12,12,12,12,12,14,16),FALSE)),0)</f>
        <v>0</v>
      </c>
      <c r="F24" s="80">
        <f t="shared" ca="1" si="3"/>
        <v>0</v>
      </c>
      <c r="G24" s="75"/>
      <c r="H24" s="89">
        <f t="shared" ca="1" si="1"/>
        <v>0</v>
      </c>
      <c r="I24" s="88"/>
      <c r="J24" s="88"/>
    </row>
    <row r="25" spans="1:10" x14ac:dyDescent="0.25">
      <c r="A25" s="72" t="s">
        <v>47</v>
      </c>
      <c r="B25" s="73">
        <f t="shared" ca="1" si="2"/>
        <v>42970</v>
      </c>
      <c r="C25" s="74"/>
      <c r="D25" s="84">
        <f ca="1">IFERROR(IF($A25="",VLOOKUP($C25,PARAM!$A$11:$I$210,CHOOSE(IF(COUNTIF(fériés,$B25),7,WEEKDAY($B25,2)),2,2,4,2,2,6,8),FALSE),VLOOKUP($C25,PARAM!$A$11:$P$210,CHOOSE(IF(COUNTIF(fériés,$B25),7,WEEKDAY($B25,2)),11,11,11,11,11,13,15),FALSE)),0)</f>
        <v>0</v>
      </c>
      <c r="E25" s="84">
        <f ca="1">IFERROR(IF($A25="",VLOOKUP($C25,PARAM!$A$11:$I$210,CHOOSE(IF(COUNTIF(fériés,$B25),7,WEEKDAY($B25,2)),3,3,5,3,3,7,9),FALSE),VLOOKUP($C25,PARAM!$A$11:$P$210,CHOOSE(IF(COUNTIF(fériés,$B25),7,WEEKDAY($B25,2)),12,12,12,12,12,14,16),FALSE)),0)</f>
        <v>0</v>
      </c>
      <c r="F25" s="80">
        <f t="shared" ca="1" si="3"/>
        <v>0</v>
      </c>
      <c r="G25" s="75"/>
      <c r="H25" s="89">
        <f t="shared" ca="1" si="1"/>
        <v>0</v>
      </c>
      <c r="I25" s="88"/>
      <c r="J25" s="88"/>
    </row>
    <row r="26" spans="1:10" x14ac:dyDescent="0.25">
      <c r="A26" s="72" t="s">
        <v>47</v>
      </c>
      <c r="B26" s="73">
        <f t="shared" ca="1" si="2"/>
        <v>42971</v>
      </c>
      <c r="C26" s="74"/>
      <c r="D26" s="84">
        <f ca="1">IFERROR(IF($A26="",VLOOKUP($C26,PARAM!$A$11:$I$210,CHOOSE(IF(COUNTIF(fériés,$B26),7,WEEKDAY($B26,2)),2,2,4,2,2,6,8),FALSE),VLOOKUP($C26,PARAM!$A$11:$P$210,CHOOSE(IF(COUNTIF(fériés,$B26),7,WEEKDAY($B26,2)),11,11,11,11,11,13,15),FALSE)),0)</f>
        <v>0</v>
      </c>
      <c r="E26" s="84">
        <f ca="1">IFERROR(IF($A26="",VLOOKUP($C26,PARAM!$A$11:$I$210,CHOOSE(IF(COUNTIF(fériés,$B26),7,WEEKDAY($B26,2)),3,3,5,3,3,7,9),FALSE),VLOOKUP($C26,PARAM!$A$11:$P$210,CHOOSE(IF(COUNTIF(fériés,$B26),7,WEEKDAY($B26,2)),12,12,12,12,12,14,16),FALSE)),0)</f>
        <v>0</v>
      </c>
      <c r="F26" s="80">
        <f t="shared" ca="1" si="3"/>
        <v>0</v>
      </c>
      <c r="G26" s="75"/>
      <c r="H26" s="89">
        <f t="shared" ca="1" si="1"/>
        <v>0</v>
      </c>
      <c r="I26" s="88"/>
      <c r="J26" s="88"/>
    </row>
    <row r="27" spans="1:10" x14ac:dyDescent="0.25">
      <c r="A27" s="72" t="s">
        <v>47</v>
      </c>
      <c r="B27" s="73">
        <f t="shared" ca="1" si="2"/>
        <v>42972</v>
      </c>
      <c r="C27" s="74"/>
      <c r="D27" s="84">
        <f ca="1">IFERROR(IF($A27="",VLOOKUP($C27,PARAM!$A$11:$I$210,CHOOSE(IF(COUNTIF(fériés,$B27),7,WEEKDAY($B27,2)),2,2,4,2,2,6,8),FALSE),VLOOKUP($C27,PARAM!$A$11:$P$210,CHOOSE(IF(COUNTIF(fériés,$B27),7,WEEKDAY($B27,2)),11,11,11,11,11,13,15),FALSE)),0)</f>
        <v>0</v>
      </c>
      <c r="E27" s="84">
        <f ca="1">IFERROR(IF($A27="",VLOOKUP($C27,PARAM!$A$11:$I$210,CHOOSE(IF(COUNTIF(fériés,$B27),7,WEEKDAY($B27,2)),3,3,5,3,3,7,9),FALSE),VLOOKUP($C27,PARAM!$A$11:$P$210,CHOOSE(IF(COUNTIF(fériés,$B27),7,WEEKDAY($B27,2)),12,12,12,12,12,14,16),FALSE)),0)</f>
        <v>0</v>
      </c>
      <c r="F27" s="80">
        <f t="shared" ca="1" si="3"/>
        <v>0</v>
      </c>
      <c r="G27" s="75"/>
      <c r="H27" s="89">
        <f t="shared" ca="1" si="1"/>
        <v>0</v>
      </c>
      <c r="I27" s="88"/>
      <c r="J27" s="88"/>
    </row>
    <row r="28" spans="1:10" x14ac:dyDescent="0.25">
      <c r="A28" s="72" t="s">
        <v>47</v>
      </c>
      <c r="B28" s="73">
        <f t="shared" ca="1" si="2"/>
        <v>42973</v>
      </c>
      <c r="C28" s="74"/>
      <c r="D28" s="84">
        <f ca="1">IFERROR(IF($A28="",VLOOKUP($C28,PARAM!$A$11:$I$210,CHOOSE(IF(COUNTIF(fériés,$B28),7,WEEKDAY($B28,2)),2,2,4,2,2,6,8),FALSE),VLOOKUP($C28,PARAM!$A$11:$P$210,CHOOSE(IF(COUNTIF(fériés,$B28),7,WEEKDAY($B28,2)),11,11,11,11,11,13,15),FALSE)),0)</f>
        <v>0</v>
      </c>
      <c r="E28" s="84">
        <f ca="1">IFERROR(IF($A28="",VLOOKUP($C28,PARAM!$A$11:$I$210,CHOOSE(IF(COUNTIF(fériés,$B28),7,WEEKDAY($B28,2)),3,3,5,3,3,7,9),FALSE),VLOOKUP($C28,PARAM!$A$11:$P$210,CHOOSE(IF(COUNTIF(fériés,$B28),7,WEEKDAY($B28,2)),12,12,12,12,12,14,16),FALSE)),0)</f>
        <v>0</v>
      </c>
      <c r="F28" s="80">
        <f t="shared" ca="1" si="3"/>
        <v>0</v>
      </c>
      <c r="G28" s="75"/>
      <c r="H28" s="89">
        <f t="shared" ca="1" si="1"/>
        <v>0</v>
      </c>
      <c r="I28" s="88"/>
      <c r="J28" s="88"/>
    </row>
    <row r="29" spans="1:10" x14ac:dyDescent="0.25">
      <c r="A29" s="72"/>
      <c r="B29" s="73">
        <f t="shared" ca="1" si="2"/>
        <v>42974</v>
      </c>
      <c r="C29" s="74"/>
      <c r="D29" s="84">
        <f ca="1">IFERROR(IF($A29="",VLOOKUP($C29,PARAM!$A$11:$I$210,CHOOSE(IF(COUNTIF(fériés,$B29),7,WEEKDAY($B29,2)),2,2,4,2,2,6,8),FALSE),VLOOKUP($C29,PARAM!$A$11:$P$210,CHOOSE(IF(COUNTIF(fériés,$B29),7,WEEKDAY($B29,2)),11,11,11,11,11,13,15),FALSE)),0)</f>
        <v>0</v>
      </c>
      <c r="E29" s="84">
        <f ca="1">IFERROR(IF($A29="",VLOOKUP($C29,PARAM!$A$11:$I$210,CHOOSE(IF(COUNTIF(fériés,$B29),7,WEEKDAY($B29,2)),3,3,5,3,3,7,9),FALSE),VLOOKUP($C29,PARAM!$A$11:$P$210,CHOOSE(IF(COUNTIF(fériés,$B29),7,WEEKDAY($B29,2)),12,12,12,12,12,14,16),FALSE)),0)</f>
        <v>0</v>
      </c>
      <c r="F29" s="80">
        <f t="shared" ca="1" si="3"/>
        <v>0</v>
      </c>
      <c r="G29" s="75"/>
      <c r="H29" s="89">
        <f t="shared" ca="1" si="1"/>
        <v>0</v>
      </c>
      <c r="I29" s="88"/>
      <c r="J29" s="88"/>
    </row>
    <row r="30" spans="1:10" x14ac:dyDescent="0.25">
      <c r="A30" s="72"/>
      <c r="B30" s="73">
        <f t="shared" ca="1" si="2"/>
        <v>42975</v>
      </c>
      <c r="C30" s="74"/>
      <c r="D30" s="84">
        <f ca="1">IFERROR(IF($A30="",VLOOKUP($C30,PARAM!$A$11:$I$210,CHOOSE(IF(COUNTIF(fériés,$B30),7,WEEKDAY($B30,2)),2,2,4,2,2,6,8),FALSE),VLOOKUP($C30,PARAM!$A$11:$P$210,CHOOSE(IF(COUNTIF(fériés,$B30),7,WEEKDAY($B30,2)),11,11,11,11,11,13,15),FALSE)),0)</f>
        <v>0</v>
      </c>
      <c r="E30" s="84">
        <f ca="1">IFERROR(IF($A30="",VLOOKUP($C30,PARAM!$A$11:$I$210,CHOOSE(IF(COUNTIF(fériés,$B30),7,WEEKDAY($B30,2)),3,3,5,3,3,7,9),FALSE),VLOOKUP($C30,PARAM!$A$11:$P$210,CHOOSE(IF(COUNTIF(fériés,$B30),7,WEEKDAY($B30,2)),12,12,12,12,12,14,16),FALSE)),0)</f>
        <v>0</v>
      </c>
      <c r="F30" s="80">
        <f t="shared" ca="1" si="3"/>
        <v>0</v>
      </c>
      <c r="G30" s="75"/>
      <c r="H30" s="89">
        <f t="shared" ca="1" si="1"/>
        <v>0</v>
      </c>
      <c r="I30" s="88"/>
      <c r="J30" s="88"/>
    </row>
    <row r="31" spans="1:10" x14ac:dyDescent="0.25">
      <c r="A31" s="72" t="s">
        <v>47</v>
      </c>
      <c r="B31" s="73">
        <f ca="1">IFERROR(IF(MONTH(B30+1)&lt;&gt;MONTH($B$3),"",B30+1),"")</f>
        <v>42976</v>
      </c>
      <c r="C31" s="74"/>
      <c r="D31" s="84">
        <f ca="1">IFERROR(IF($A31="",VLOOKUP($C31,PARAM!$A$11:$I$210,CHOOSE(IF(COUNTIF(fériés,$B31),7,WEEKDAY($B31,2)),2,2,4,2,2,6,8),FALSE),VLOOKUP($C31,PARAM!$A$11:$P$210,CHOOSE(IF(COUNTIF(fériés,$B31),7,WEEKDAY($B31,2)),11,11,11,11,11,13,15),FALSE)),0)</f>
        <v>0</v>
      </c>
      <c r="E31" s="84">
        <f ca="1">IFERROR(IF($A31="",VLOOKUP($C31,PARAM!$A$11:$I$210,CHOOSE(IF(COUNTIF(fériés,$B31),7,WEEKDAY($B31,2)),3,3,5,3,3,7,9),FALSE),VLOOKUP($C31,PARAM!$A$11:$P$210,CHOOSE(IF(COUNTIF(fériés,$B31),7,WEEKDAY($B31,2)),12,12,12,12,12,14,16),FALSE)),0)</f>
        <v>0</v>
      </c>
      <c r="F31" s="80">
        <f t="shared" ca="1" si="3"/>
        <v>0</v>
      </c>
      <c r="G31" s="75"/>
      <c r="H31" s="89">
        <f t="shared" ca="1" si="1"/>
        <v>0</v>
      </c>
      <c r="I31" s="88"/>
      <c r="J31" s="88"/>
    </row>
    <row r="32" spans="1:10" x14ac:dyDescent="0.25">
      <c r="A32" s="72" t="s">
        <v>47</v>
      </c>
      <c r="B32" s="73">
        <f t="shared" ref="B32:B33" ca="1" si="4">IFERROR(IF(MONTH(B31+1)&lt;&gt;MONTH($B$3),"",B31+1),"")</f>
        <v>42977</v>
      </c>
      <c r="C32" s="74"/>
      <c r="D32" s="84">
        <f ca="1">IFERROR(IF($A32="",VLOOKUP($C32,PARAM!$A$11:$I$210,CHOOSE(IF(COUNTIF(fériés,$B32),7,WEEKDAY($B32,2)),2,2,4,2,2,6,8),FALSE),VLOOKUP($C32,PARAM!$A$11:$P$210,CHOOSE(IF(COUNTIF(fériés,$B32),7,WEEKDAY($B32,2)),11,11,11,11,11,13,15),FALSE)),0)</f>
        <v>0</v>
      </c>
      <c r="E32" s="84">
        <f ca="1">IFERROR(IF($A32="",VLOOKUP($C32,PARAM!$A$11:$I$210,CHOOSE(IF(COUNTIF(fériés,$B32),7,WEEKDAY($B32,2)),3,3,5,3,3,7,9),FALSE),VLOOKUP($C32,PARAM!$A$11:$P$210,CHOOSE(IF(COUNTIF(fériés,$B32),7,WEEKDAY($B32,2)),12,12,12,12,12,14,16),FALSE)),0)</f>
        <v>0</v>
      </c>
      <c r="F32" s="80">
        <f t="shared" ca="1" si="3"/>
        <v>0</v>
      </c>
      <c r="G32" s="75"/>
      <c r="H32" s="89">
        <f t="shared" ca="1" si="1"/>
        <v>0</v>
      </c>
      <c r="I32" s="88"/>
      <c r="J32" s="88"/>
    </row>
    <row r="33" spans="1:10" ht="15.75" thickBot="1" x14ac:dyDescent="0.3">
      <c r="A33" s="76" t="s">
        <v>47</v>
      </c>
      <c r="B33" s="73">
        <f t="shared" ca="1" si="4"/>
        <v>42978</v>
      </c>
      <c r="C33" s="77"/>
      <c r="D33" s="84">
        <f ca="1">IFERROR(IF($A33="",VLOOKUP($C33,PARAM!$A$11:$I$210,CHOOSE(IF(COUNTIF(fériés,$B33),7,WEEKDAY($B33,2)),2,2,4,2,2,6,8),FALSE),VLOOKUP($C33,PARAM!$A$11:$P$210,CHOOSE(IF(COUNTIF(fériés,$B33),7,WEEKDAY($B33,2)),11,11,11,11,11,13,15),FALSE)),0)</f>
        <v>0</v>
      </c>
      <c r="E33" s="84">
        <f ca="1">IFERROR(IF($A33="",VLOOKUP($C33,PARAM!$A$11:$I$210,CHOOSE(IF(COUNTIF(fériés,$B33),7,WEEKDAY($B33,2)),3,3,5,3,3,7,9),FALSE),VLOOKUP($C33,PARAM!$A$11:$P$210,CHOOSE(IF(COUNTIF(fériés,$B33),7,WEEKDAY($B33,2)),12,12,12,12,12,14,16),FALSE)),0)</f>
        <v>0</v>
      </c>
      <c r="F33" s="81">
        <f t="shared" ca="1" si="3"/>
        <v>0</v>
      </c>
      <c r="G33" s="78"/>
      <c r="H33" s="89">
        <f t="shared" ca="1" si="1"/>
        <v>0</v>
      </c>
      <c r="I33" s="88"/>
      <c r="J33" s="88"/>
    </row>
    <row r="34" spans="1:10" ht="15.75" thickBot="1" x14ac:dyDescent="0.3">
      <c r="A34" s="54"/>
      <c r="B34" s="17" t="s">
        <v>1</v>
      </c>
      <c r="C34" s="18"/>
      <c r="D34" s="19"/>
      <c r="E34" s="19"/>
      <c r="F34" s="82">
        <f ca="1">SUM(F3:F33)</f>
        <v>0</v>
      </c>
      <c r="G34" s="20"/>
      <c r="H34" s="91">
        <f ca="1">SUM(H3:H33)</f>
        <v>0</v>
      </c>
      <c r="J34" s="2"/>
    </row>
  </sheetData>
  <mergeCells count="1">
    <mergeCell ref="B1:C1"/>
  </mergeCells>
  <conditionalFormatting sqref="A3:G33">
    <cfRule type="expression" dxfId="29" priority="2">
      <formula>WEEKDAY($B3,2)=7</formula>
    </cfRule>
    <cfRule type="expression" dxfId="28" priority="3">
      <formula>WEEKDAY($B3,2)=6</formula>
    </cfRule>
  </conditionalFormatting>
  <conditionalFormatting sqref="A31:G33">
    <cfRule type="expression" dxfId="27" priority="4">
      <formula>$B31=""</formula>
    </cfRule>
  </conditionalFormatting>
  <dataValidations count="6">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3">
      <formula1>"23-33,25-35,26-36,30-136,82,37-40,37-40-167,132-133,134,167,82-30-136,bis,congé,Réserve"</formula1>
    </dataValidation>
    <dataValidation type="list" allowBlank="1" showInputMessage="1" showErrorMessage="1" sqref="J2">
      <formula1>"30-136,37-40,82,134,167"</formula1>
    </dataValidation>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id="{0674AFC6-2FCA-4627-8F2B-A8D4DB678D87}">
            <xm:f>AND(COUNTIF(PARAM!$AB$1:$AB$10,$B3)&gt;0,$B3&lt;&gt;"")</xm:f>
            <x14:dxf>
              <fill>
                <patternFill>
                  <bgColor rgb="FFFFC000"/>
                </patternFill>
              </fill>
            </x14:dxf>
          </x14:cfRule>
          <xm:sqref>A3:G33</xm:sqref>
        </x14:conditionalFormatting>
      </x14:conditionalFormatting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J34"/>
  <sheetViews>
    <sheetView workbookViewId="0">
      <selection activeCell="J32" sqref="J32"/>
    </sheetView>
  </sheetViews>
  <sheetFormatPr baseColWidth="10" defaultRowHeight="15" x14ac:dyDescent="0.25"/>
  <cols>
    <col min="1" max="1" width="5.28515625" bestFit="1" customWidth="1"/>
    <col min="2" max="2" width="26.42578125" customWidth="1"/>
    <col min="3" max="3" width="14.7109375" customWidth="1"/>
    <col min="4" max="4" width="15.7109375" customWidth="1"/>
    <col min="5" max="6" width="14.7109375" customWidth="1"/>
    <col min="7" max="7" width="18.7109375" customWidth="1"/>
    <col min="8" max="8" width="11.42578125" style="89"/>
    <col min="9" max="9" width="11.42578125" style="6"/>
    <col min="10" max="10" width="11.85546875" bestFit="1" customWidth="1"/>
  </cols>
  <sheetData>
    <row r="1" spans="1:10" ht="15.75" thickBot="1" x14ac:dyDescent="0.3">
      <c r="B1" s="113" t="s">
        <v>25</v>
      </c>
      <c r="C1" s="114"/>
      <c r="D1" s="22">
        <f ca="1">DATE(PARAM!$B$3,RIGHT(CELL("nomfichier",D1),2),1)</f>
        <v>42979</v>
      </c>
      <c r="E1" s="10"/>
      <c r="F1" s="1"/>
    </row>
    <row r="2" spans="1:10" ht="15.75" thickBot="1" x14ac:dyDescent="0.3">
      <c r="A2" s="8" t="s">
        <v>48</v>
      </c>
      <c r="B2" s="12" t="s">
        <v>0</v>
      </c>
      <c r="C2" s="13" t="s">
        <v>8</v>
      </c>
      <c r="D2" s="14" t="s">
        <v>20</v>
      </c>
      <c r="E2" s="14" t="s">
        <v>19</v>
      </c>
      <c r="F2" s="15" t="s">
        <v>21</v>
      </c>
      <c r="G2" s="16" t="s">
        <v>22</v>
      </c>
      <c r="H2" s="90"/>
      <c r="I2" s="7" t="s">
        <v>65</v>
      </c>
      <c r="J2" s="88" t="s">
        <v>66</v>
      </c>
    </row>
    <row r="3" spans="1:10" x14ac:dyDescent="0.25">
      <c r="A3" s="71"/>
      <c r="B3" s="68">
        <f ca="1">DATE(PARAM!$B$3,RIGHT(CELL("nomfichier",A1),2),1)</f>
        <v>42979</v>
      </c>
      <c r="C3" s="69"/>
      <c r="D3" s="83">
        <f ca="1">IFERROR(IF($A3="",VLOOKUP($C3,PARAM!$A$11:$I$210,CHOOSE(IF(COUNTIF(fériés,$B3),7,WEEKDAY($B3,2)),2,2,4,2,2,6,8),FALSE),VLOOKUP($C3,PARAM!$A$11:$P$210,CHOOSE(IF(COUNTIF(fériés,$B3),7,WEEKDAY($B3,2)),11,11,11,11,11,13,15),FALSE)),0)</f>
        <v>0</v>
      </c>
      <c r="E3" s="83">
        <f ca="1">IFERROR(IF($A3="",VLOOKUP($C3,PARAM!$A$11:$I$210,CHOOSE(IF(COUNTIF(fériés,$B3),7,WEEKDAY($B3,2)),3,3,5,3,3,7,9),FALSE),VLOOKUP($C3,PARAM!$A$11:$P$210,CHOOSE(IF(COUNTIF(fériés,$B3),7,WEEKDAY($B3,2)),12,12,12,12,12,14,16),FALSE)),0)</f>
        <v>0</v>
      </c>
      <c r="F3" s="79">
        <f t="shared" ref="F3:F9" ca="1" si="0">SUM(E3-D3)</f>
        <v>0</v>
      </c>
      <c r="G3" s="70"/>
      <c r="H3" s="89">
        <f ca="1">(HOUR(F3)*60+MINUTE(F3))/60</f>
        <v>0</v>
      </c>
      <c r="I3" s="88"/>
      <c r="J3" s="88"/>
    </row>
    <row r="4" spans="1:10" x14ac:dyDescent="0.25">
      <c r="A4" s="72"/>
      <c r="B4" s="73">
        <f ca="1">B3+1</f>
        <v>42980</v>
      </c>
      <c r="C4" s="74"/>
      <c r="D4" s="84">
        <f ca="1">IFERROR(IF($A4="",VLOOKUP($C4,PARAM!$A$11:$I$210,CHOOSE(IF(COUNTIF(fériés,$B4),7,WEEKDAY($B4,2)),2,2,4,2,2,6,8),FALSE),VLOOKUP($C4,PARAM!$A$11:$P$210,CHOOSE(IF(COUNTIF(fériés,$B4),7,WEEKDAY($B4,2)),11,11,11,11,11,13,15),FALSE)),0)</f>
        <v>0</v>
      </c>
      <c r="E4" s="84">
        <f ca="1">IFERROR(IF($A4="",VLOOKUP($C4,PARAM!$A$11:$I$210,CHOOSE(IF(COUNTIF(fériés,$B4),7,WEEKDAY($B4,2)),3,3,5,3,3,7,9),FALSE),VLOOKUP($C4,PARAM!$A$11:$P$210,CHOOSE(IF(COUNTIF(fériés,$B4),7,WEEKDAY($B4,2)),12,12,12,12,12,14,16),FALSE)),0)</f>
        <v>0</v>
      </c>
      <c r="F4" s="80">
        <f t="shared" ca="1" si="0"/>
        <v>0</v>
      </c>
      <c r="G4" s="75"/>
      <c r="H4" s="89">
        <f t="shared" ref="H4:H33" ca="1" si="1">(HOUR(F4)*60+MINUTE(F4))/60</f>
        <v>0</v>
      </c>
      <c r="I4" s="88"/>
      <c r="J4" s="88"/>
    </row>
    <row r="5" spans="1:10" x14ac:dyDescent="0.25">
      <c r="A5" s="72"/>
      <c r="B5" s="73">
        <f t="shared" ref="B5:B30" ca="1" si="2">B4+1</f>
        <v>42981</v>
      </c>
      <c r="C5" s="74"/>
      <c r="D5" s="84">
        <f ca="1">IFERROR(IF($A5="",VLOOKUP($C5,PARAM!$A$11:$I$210,CHOOSE(IF(COUNTIF(fériés,$B5),7,WEEKDAY($B5,2)),2,2,4,2,2,6,8),FALSE),VLOOKUP($C5,PARAM!$A$11:$P$210,CHOOSE(IF(COUNTIF(fériés,$B5),7,WEEKDAY($B5,2)),11,11,11,11,11,13,15),FALSE)),0)</f>
        <v>0</v>
      </c>
      <c r="E5" s="84">
        <f ca="1">IFERROR(IF($A5="",VLOOKUP($C5,PARAM!$A$11:$I$210,CHOOSE(IF(COUNTIF(fériés,$B5),7,WEEKDAY($B5,2)),3,3,5,3,3,7,9),FALSE),VLOOKUP($C5,PARAM!$A$11:$P$210,CHOOSE(IF(COUNTIF(fériés,$B5),7,WEEKDAY($B5,2)),12,12,12,12,12,14,16),FALSE)),0)</f>
        <v>0</v>
      </c>
      <c r="F5" s="80">
        <f t="shared" ca="1" si="0"/>
        <v>0</v>
      </c>
      <c r="G5" s="75"/>
      <c r="H5" s="89">
        <f t="shared" ca="1" si="1"/>
        <v>0</v>
      </c>
      <c r="I5" s="88"/>
      <c r="J5" s="88"/>
    </row>
    <row r="6" spans="1:10" x14ac:dyDescent="0.25">
      <c r="A6" s="72"/>
      <c r="B6" s="73">
        <f t="shared" ca="1" si="2"/>
        <v>42982</v>
      </c>
      <c r="C6" s="74"/>
      <c r="D6" s="84">
        <f ca="1">IFERROR(IF($A6="",VLOOKUP($C6,PARAM!$A$11:$I$210,CHOOSE(IF(COUNTIF(fériés,$B6),7,WEEKDAY($B6,2)),2,2,4,2,2,6,8),FALSE),VLOOKUP($C6,PARAM!$A$11:$P$210,CHOOSE(IF(COUNTIF(fériés,$B6),7,WEEKDAY($B6,2)),11,11,11,11,11,13,15),FALSE)),0)</f>
        <v>0</v>
      </c>
      <c r="E6" s="84">
        <f ca="1">IFERROR(IF($A6="",VLOOKUP($C6,PARAM!$A$11:$I$210,CHOOSE(IF(COUNTIF(fériés,$B6),7,WEEKDAY($B6,2)),3,3,5,3,3,7,9),FALSE),VLOOKUP($C6,PARAM!$A$11:$P$210,CHOOSE(IF(COUNTIF(fériés,$B6),7,WEEKDAY($B6,2)),12,12,12,12,12,14,16),FALSE)),0)</f>
        <v>0</v>
      </c>
      <c r="F6" s="80">
        <f t="shared" ca="1" si="0"/>
        <v>0</v>
      </c>
      <c r="G6" s="75"/>
      <c r="H6" s="89">
        <f t="shared" ca="1" si="1"/>
        <v>0</v>
      </c>
      <c r="I6" s="88"/>
      <c r="J6" s="88"/>
    </row>
    <row r="7" spans="1:10" x14ac:dyDescent="0.25">
      <c r="A7" s="72"/>
      <c r="B7" s="73">
        <f t="shared" ca="1" si="2"/>
        <v>42983</v>
      </c>
      <c r="C7" s="74"/>
      <c r="D7" s="84">
        <f ca="1">IFERROR(IF($A7="",VLOOKUP($C7,PARAM!$A$11:$I$210,CHOOSE(IF(COUNTIF(fériés,$B7),7,WEEKDAY($B7,2)),2,2,4,2,2,6,8),FALSE),VLOOKUP($C7,PARAM!$A$11:$P$210,CHOOSE(IF(COUNTIF(fériés,$B7),7,WEEKDAY($B7,2)),11,11,11,11,11,13,15),FALSE)),0)</f>
        <v>0</v>
      </c>
      <c r="E7" s="84">
        <f ca="1">IFERROR(IF($A7="",VLOOKUP($C7,PARAM!$A$11:$I$210,CHOOSE(IF(COUNTIF(fériés,$B7),7,WEEKDAY($B7,2)),3,3,5,3,3,7,9),FALSE),VLOOKUP($C7,PARAM!$A$11:$P$210,CHOOSE(IF(COUNTIF(fériés,$B7),7,WEEKDAY($B7,2)),12,12,12,12,12,14,16),FALSE)),0)</f>
        <v>0</v>
      </c>
      <c r="F7" s="80">
        <f t="shared" ca="1" si="0"/>
        <v>0</v>
      </c>
      <c r="G7" s="75"/>
      <c r="H7" s="89">
        <f t="shared" ca="1" si="1"/>
        <v>0</v>
      </c>
      <c r="I7" s="88"/>
      <c r="J7" s="88"/>
    </row>
    <row r="8" spans="1:10" x14ac:dyDescent="0.25">
      <c r="A8" s="72"/>
      <c r="B8" s="73">
        <f t="shared" ca="1" si="2"/>
        <v>42984</v>
      </c>
      <c r="C8" s="74"/>
      <c r="D8" s="84">
        <f ca="1">IFERROR(IF($A8="",VLOOKUP($C8,PARAM!$A$11:$I$210,CHOOSE(IF(COUNTIF(fériés,$B8),7,WEEKDAY($B8,2)),2,2,4,2,2,6,8),FALSE),VLOOKUP($C8,PARAM!$A$11:$P$210,CHOOSE(IF(COUNTIF(fériés,$B8),7,WEEKDAY($B8,2)),11,11,11,11,11,13,15),FALSE)),0)</f>
        <v>0</v>
      </c>
      <c r="E8" s="84">
        <f ca="1">IFERROR(IF($A8="",VLOOKUP($C8,PARAM!$A$11:$I$210,CHOOSE(IF(COUNTIF(fériés,$B8),7,WEEKDAY($B8,2)),3,3,5,3,3,7,9),FALSE),VLOOKUP($C8,PARAM!$A$11:$P$210,CHOOSE(IF(COUNTIF(fériés,$B8),7,WEEKDAY($B8,2)),12,12,12,12,12,14,16),FALSE)),0)</f>
        <v>0</v>
      </c>
      <c r="F8" s="80">
        <f t="shared" ca="1" si="0"/>
        <v>0</v>
      </c>
      <c r="G8" s="75"/>
      <c r="H8" s="89">
        <f t="shared" ca="1" si="1"/>
        <v>0</v>
      </c>
      <c r="I8" s="88"/>
      <c r="J8" s="88"/>
    </row>
    <row r="9" spans="1:10" x14ac:dyDescent="0.25">
      <c r="A9" s="72"/>
      <c r="B9" s="73">
        <f t="shared" ca="1" si="2"/>
        <v>42985</v>
      </c>
      <c r="C9" s="74"/>
      <c r="D9" s="84">
        <f ca="1">IFERROR(IF($A9="",VLOOKUP($C9,PARAM!$A$11:$I$210,CHOOSE(IF(COUNTIF(fériés,$B9),7,WEEKDAY($B9,2)),2,2,4,2,2,6,8),FALSE),VLOOKUP($C9,PARAM!$A$11:$P$210,CHOOSE(IF(COUNTIF(fériés,$B9),7,WEEKDAY($B9,2)),11,11,11,11,11,13,15),FALSE)),0)</f>
        <v>0</v>
      </c>
      <c r="E9" s="84">
        <f ca="1">IFERROR(IF($A9="",VLOOKUP($C9,PARAM!$A$11:$I$210,CHOOSE(IF(COUNTIF(fériés,$B9),7,WEEKDAY($B9,2)),3,3,5,3,3,7,9),FALSE),VLOOKUP($C9,PARAM!$A$11:$P$210,CHOOSE(IF(COUNTIF(fériés,$B9),7,WEEKDAY($B9,2)),12,12,12,12,12,14,16),FALSE)),0)</f>
        <v>0</v>
      </c>
      <c r="F9" s="80">
        <f t="shared" ca="1" si="0"/>
        <v>0</v>
      </c>
      <c r="G9" s="75"/>
      <c r="H9" s="89">
        <f t="shared" ca="1" si="1"/>
        <v>0</v>
      </c>
      <c r="I9" s="88"/>
      <c r="J9" s="88"/>
    </row>
    <row r="10" spans="1:10" x14ac:dyDescent="0.25">
      <c r="A10" s="72"/>
      <c r="B10" s="73">
        <f t="shared" ca="1" si="2"/>
        <v>42986</v>
      </c>
      <c r="C10" s="74"/>
      <c r="D10" s="84">
        <f ca="1">IFERROR(IF($A10="",VLOOKUP($C10,PARAM!$A$11:$I$210,CHOOSE(IF(COUNTIF(fériés,$B10),7,WEEKDAY($B10,2)),2,2,4,2,2,6,8),FALSE),VLOOKUP($C10,PARAM!$A$11:$P$210,CHOOSE(IF(COUNTIF(fériés,$B10),7,WEEKDAY($B10,2)),11,11,11,11,11,13,15),FALSE)),0)</f>
        <v>0</v>
      </c>
      <c r="E10" s="84">
        <f ca="1">IFERROR(IF($A10="",VLOOKUP($C10,PARAM!$A$11:$I$210,CHOOSE(IF(COUNTIF(fériés,$B10),7,WEEKDAY($B10,2)),3,3,5,3,3,7,9),FALSE),VLOOKUP($C10,PARAM!$A$11:$P$210,CHOOSE(IF(COUNTIF(fériés,$B10),7,WEEKDAY($B10,2)),12,12,12,12,12,14,16),FALSE)),0)</f>
        <v>0</v>
      </c>
      <c r="F10" s="80">
        <f ca="1">SUM(E10-D10)</f>
        <v>0</v>
      </c>
      <c r="G10" s="75"/>
      <c r="H10" s="89">
        <f t="shared" ca="1" si="1"/>
        <v>0</v>
      </c>
      <c r="I10" s="88"/>
      <c r="J10" s="88"/>
    </row>
    <row r="11" spans="1:10" x14ac:dyDescent="0.25">
      <c r="A11" s="72"/>
      <c r="B11" s="73">
        <f t="shared" ca="1" si="2"/>
        <v>42987</v>
      </c>
      <c r="C11" s="74"/>
      <c r="D11" s="84">
        <f ca="1">IFERROR(IF($A11="",VLOOKUP($C11,PARAM!$A$11:$I$210,CHOOSE(IF(COUNTIF(fériés,$B11),7,WEEKDAY($B11,2)),2,2,4,2,2,6,8),FALSE),VLOOKUP($C11,PARAM!$A$11:$P$210,CHOOSE(IF(COUNTIF(fériés,$B11),7,WEEKDAY($B11,2)),11,11,11,11,11,13,15),FALSE)),0)</f>
        <v>0</v>
      </c>
      <c r="E11" s="84">
        <f ca="1">IFERROR(IF($A11="",VLOOKUP($C11,PARAM!$A$11:$I$210,CHOOSE(IF(COUNTIF(fériés,$B11),7,WEEKDAY($B11,2)),3,3,5,3,3,7,9),FALSE),VLOOKUP($C11,PARAM!$A$11:$P$210,CHOOSE(IF(COUNTIF(fériés,$B11),7,WEEKDAY($B11,2)),12,12,12,12,12,14,16),FALSE)),0)</f>
        <v>0</v>
      </c>
      <c r="F11" s="80">
        <f t="shared" ref="F11:F33" ca="1" si="3">SUM(E11-D11)</f>
        <v>0</v>
      </c>
      <c r="G11" s="75"/>
      <c r="H11" s="89">
        <f t="shared" ca="1" si="1"/>
        <v>0</v>
      </c>
      <c r="I11" s="88"/>
      <c r="J11" s="88"/>
    </row>
    <row r="12" spans="1:10" x14ac:dyDescent="0.25">
      <c r="A12" s="72"/>
      <c r="B12" s="73">
        <f t="shared" ca="1" si="2"/>
        <v>42988</v>
      </c>
      <c r="C12" s="74"/>
      <c r="D12" s="84">
        <f ca="1">IFERROR(IF($A12="",VLOOKUP($C12,PARAM!$A$11:$I$210,CHOOSE(IF(COUNTIF(fériés,$B12),7,WEEKDAY($B12,2)),2,2,4,2,2,6,8),FALSE),VLOOKUP($C12,PARAM!$A$11:$P$210,CHOOSE(IF(COUNTIF(fériés,$B12),7,WEEKDAY($B12,2)),11,11,11,11,11,13,15),FALSE)),0)</f>
        <v>0</v>
      </c>
      <c r="E12" s="84">
        <f ca="1">IFERROR(IF($A12="",VLOOKUP($C12,PARAM!$A$11:$I$210,CHOOSE(IF(COUNTIF(fériés,$B12),7,WEEKDAY($B12,2)),3,3,5,3,3,7,9),FALSE),VLOOKUP($C12,PARAM!$A$11:$P$210,CHOOSE(IF(COUNTIF(fériés,$B12),7,WEEKDAY($B12,2)),12,12,12,12,12,14,16),FALSE)),0)</f>
        <v>0</v>
      </c>
      <c r="F12" s="80">
        <f t="shared" ca="1" si="3"/>
        <v>0</v>
      </c>
      <c r="G12" s="75"/>
      <c r="H12" s="89">
        <f t="shared" ca="1" si="1"/>
        <v>0</v>
      </c>
      <c r="I12" s="88"/>
      <c r="J12" s="88"/>
    </row>
    <row r="13" spans="1:10" x14ac:dyDescent="0.25">
      <c r="A13" s="72"/>
      <c r="B13" s="73">
        <f t="shared" ca="1" si="2"/>
        <v>42989</v>
      </c>
      <c r="C13" s="74"/>
      <c r="D13" s="84">
        <f ca="1">IFERROR(IF($A13="",VLOOKUP($C13,PARAM!$A$11:$I$210,CHOOSE(IF(COUNTIF(fériés,$B13),7,WEEKDAY($B13,2)),2,2,4,2,2,6,8),FALSE),VLOOKUP($C13,PARAM!$A$11:$P$210,CHOOSE(IF(COUNTIF(fériés,$B13),7,WEEKDAY($B13,2)),11,11,11,11,11,13,15),FALSE)),0)</f>
        <v>0</v>
      </c>
      <c r="E13" s="84">
        <f ca="1">IFERROR(IF($A13="",VLOOKUP($C13,PARAM!$A$11:$I$210,CHOOSE(IF(COUNTIF(fériés,$B13),7,WEEKDAY($B13,2)),3,3,5,3,3,7,9),FALSE),VLOOKUP($C13,PARAM!$A$11:$P$210,CHOOSE(IF(COUNTIF(fériés,$B13),7,WEEKDAY($B13,2)),12,12,12,12,12,14,16),FALSE)),0)</f>
        <v>0</v>
      </c>
      <c r="F13" s="80">
        <f t="shared" ca="1" si="3"/>
        <v>0</v>
      </c>
      <c r="G13" s="75"/>
      <c r="H13" s="89">
        <f t="shared" ca="1" si="1"/>
        <v>0</v>
      </c>
      <c r="I13" s="88"/>
      <c r="J13" s="88"/>
    </row>
    <row r="14" spans="1:10" x14ac:dyDescent="0.25">
      <c r="A14" s="72"/>
      <c r="B14" s="73">
        <f t="shared" ca="1" si="2"/>
        <v>42990</v>
      </c>
      <c r="C14" s="74"/>
      <c r="D14" s="84">
        <f ca="1">IFERROR(IF($A14="",VLOOKUP($C14,PARAM!$A$11:$I$210,CHOOSE(IF(COUNTIF(fériés,$B14),7,WEEKDAY($B14,2)),2,2,4,2,2,6,8),FALSE),VLOOKUP($C14,PARAM!$A$11:$P$210,CHOOSE(IF(COUNTIF(fériés,$B14),7,WEEKDAY($B14,2)),11,11,11,11,11,13,15),FALSE)),0)</f>
        <v>0</v>
      </c>
      <c r="E14" s="84">
        <f ca="1">IFERROR(IF($A14="",VLOOKUP($C14,PARAM!$A$11:$I$210,CHOOSE(IF(COUNTIF(fériés,$B14),7,WEEKDAY($B14,2)),3,3,5,3,3,7,9),FALSE),VLOOKUP($C14,PARAM!$A$11:$P$210,CHOOSE(IF(COUNTIF(fériés,$B14),7,WEEKDAY($B14,2)),12,12,12,12,12,14,16),FALSE)),0)</f>
        <v>0</v>
      </c>
      <c r="F14" s="80">
        <f t="shared" ca="1" si="3"/>
        <v>0</v>
      </c>
      <c r="G14" s="75"/>
      <c r="H14" s="89">
        <f t="shared" ca="1" si="1"/>
        <v>0</v>
      </c>
      <c r="I14" s="88"/>
      <c r="J14" s="88"/>
    </row>
    <row r="15" spans="1:10" x14ac:dyDescent="0.25">
      <c r="A15" s="72"/>
      <c r="B15" s="73">
        <f t="shared" ca="1" si="2"/>
        <v>42991</v>
      </c>
      <c r="C15" s="74"/>
      <c r="D15" s="84">
        <f ca="1">IFERROR(IF($A15="",VLOOKUP($C15,PARAM!$A$11:$I$210,CHOOSE(IF(COUNTIF(fériés,$B15),7,WEEKDAY($B15,2)),2,2,4,2,2,6,8),FALSE),VLOOKUP($C15,PARAM!$A$11:$P$210,CHOOSE(IF(COUNTIF(fériés,$B15),7,WEEKDAY($B15,2)),11,11,11,11,11,13,15),FALSE)),0)</f>
        <v>0</v>
      </c>
      <c r="E15" s="84">
        <f ca="1">IFERROR(IF($A15="",VLOOKUP($C15,PARAM!$A$11:$I$210,CHOOSE(IF(COUNTIF(fériés,$B15),7,WEEKDAY($B15,2)),3,3,5,3,3,7,9),FALSE),VLOOKUP($C15,PARAM!$A$11:$P$210,CHOOSE(IF(COUNTIF(fériés,$B15),7,WEEKDAY($B15,2)),12,12,12,12,12,14,16),FALSE)),0)</f>
        <v>0</v>
      </c>
      <c r="F15" s="80">
        <f t="shared" ca="1" si="3"/>
        <v>0</v>
      </c>
      <c r="G15" s="75"/>
      <c r="H15" s="89">
        <f t="shared" ca="1" si="1"/>
        <v>0</v>
      </c>
      <c r="I15" s="88"/>
      <c r="J15" s="88"/>
    </row>
    <row r="16" spans="1:10" x14ac:dyDescent="0.25">
      <c r="A16" s="72"/>
      <c r="B16" s="73">
        <f t="shared" ca="1" si="2"/>
        <v>42992</v>
      </c>
      <c r="C16" s="74"/>
      <c r="D16" s="84">
        <f ca="1">IFERROR(IF($A16="",VLOOKUP($C16,PARAM!$A$11:$I$210,CHOOSE(IF(COUNTIF(fériés,$B16),7,WEEKDAY($B16,2)),2,2,4,2,2,6,8),FALSE),VLOOKUP($C16,PARAM!$A$11:$P$210,CHOOSE(IF(COUNTIF(fériés,$B16),7,WEEKDAY($B16,2)),11,11,11,11,11,13,15),FALSE)),0)</f>
        <v>0</v>
      </c>
      <c r="E16" s="84">
        <f ca="1">IFERROR(IF($A16="",VLOOKUP($C16,PARAM!$A$11:$I$210,CHOOSE(IF(COUNTIF(fériés,$B16),7,WEEKDAY($B16,2)),3,3,5,3,3,7,9),FALSE),VLOOKUP($C16,PARAM!$A$11:$P$210,CHOOSE(IF(COUNTIF(fériés,$B16),7,WEEKDAY($B16,2)),12,12,12,12,12,14,16),FALSE)),0)</f>
        <v>0</v>
      </c>
      <c r="F16" s="80">
        <f t="shared" ca="1" si="3"/>
        <v>0</v>
      </c>
      <c r="G16" s="75"/>
      <c r="H16" s="89">
        <f t="shared" ca="1" si="1"/>
        <v>0</v>
      </c>
      <c r="I16" s="88"/>
      <c r="J16" s="88"/>
    </row>
    <row r="17" spans="1:10" x14ac:dyDescent="0.25">
      <c r="A17" s="72"/>
      <c r="B17" s="73">
        <f t="shared" ca="1" si="2"/>
        <v>42993</v>
      </c>
      <c r="C17" s="74"/>
      <c r="D17" s="84">
        <f ca="1">IFERROR(IF($A17="",VLOOKUP($C17,PARAM!$A$11:$I$210,CHOOSE(IF(COUNTIF(fériés,$B17),7,WEEKDAY($B17,2)),2,2,4,2,2,6,8),FALSE),VLOOKUP($C17,PARAM!$A$11:$P$210,CHOOSE(IF(COUNTIF(fériés,$B17),7,WEEKDAY($B17,2)),11,11,11,11,11,13,15),FALSE)),0)</f>
        <v>0</v>
      </c>
      <c r="E17" s="84">
        <f ca="1">IFERROR(IF($A17="",VLOOKUP($C17,PARAM!$A$11:$I$210,CHOOSE(IF(COUNTIF(fériés,$B17),7,WEEKDAY($B17,2)),3,3,5,3,3,7,9),FALSE),VLOOKUP($C17,PARAM!$A$11:$P$210,CHOOSE(IF(COUNTIF(fériés,$B17),7,WEEKDAY($B17,2)),12,12,12,12,12,14,16),FALSE)),0)</f>
        <v>0</v>
      </c>
      <c r="F17" s="80">
        <f t="shared" ca="1" si="3"/>
        <v>0</v>
      </c>
      <c r="G17" s="75"/>
      <c r="H17" s="89">
        <f t="shared" ca="1" si="1"/>
        <v>0</v>
      </c>
      <c r="I17" s="88"/>
      <c r="J17" s="88"/>
    </row>
    <row r="18" spans="1:10" x14ac:dyDescent="0.25">
      <c r="A18" s="72"/>
      <c r="B18" s="73">
        <f t="shared" ca="1" si="2"/>
        <v>42994</v>
      </c>
      <c r="C18" s="74"/>
      <c r="D18" s="84">
        <f ca="1">IFERROR(IF($A18="",VLOOKUP($C18,PARAM!$A$11:$I$210,CHOOSE(IF(COUNTIF(fériés,$B18),7,WEEKDAY($B18,2)),2,2,4,2,2,6,8),FALSE),VLOOKUP($C18,PARAM!$A$11:$P$210,CHOOSE(IF(COUNTIF(fériés,$B18),7,WEEKDAY($B18,2)),11,11,11,11,11,13,15),FALSE)),0)</f>
        <v>0</v>
      </c>
      <c r="E18" s="84">
        <f ca="1">IFERROR(IF($A18="",VLOOKUP($C18,PARAM!$A$11:$I$210,CHOOSE(IF(COUNTIF(fériés,$B18),7,WEEKDAY($B18,2)),3,3,5,3,3,7,9),FALSE),VLOOKUP($C18,PARAM!$A$11:$P$210,CHOOSE(IF(COUNTIF(fériés,$B18),7,WEEKDAY($B18,2)),12,12,12,12,12,14,16),FALSE)),0)</f>
        <v>0</v>
      </c>
      <c r="F18" s="80">
        <f t="shared" ca="1" si="3"/>
        <v>0</v>
      </c>
      <c r="G18" s="75"/>
      <c r="H18" s="89">
        <f t="shared" ca="1" si="1"/>
        <v>0</v>
      </c>
      <c r="I18" s="88"/>
      <c r="J18" s="88"/>
    </row>
    <row r="19" spans="1:10" x14ac:dyDescent="0.25">
      <c r="A19" s="72"/>
      <c r="B19" s="73">
        <f t="shared" ca="1" si="2"/>
        <v>42995</v>
      </c>
      <c r="C19" s="74"/>
      <c r="D19" s="84">
        <f ca="1">IFERROR(IF($A19="",VLOOKUP($C19,PARAM!$A$11:$I$210,CHOOSE(IF(COUNTIF(fériés,$B19),7,WEEKDAY($B19,2)),2,2,4,2,2,6,8),FALSE),VLOOKUP($C19,PARAM!$A$11:$P$210,CHOOSE(IF(COUNTIF(fériés,$B19),7,WEEKDAY($B19,2)),11,11,11,11,11,13,15),FALSE)),0)</f>
        <v>0</v>
      </c>
      <c r="E19" s="84">
        <f ca="1">IFERROR(IF($A19="",VLOOKUP($C19,PARAM!$A$11:$I$210,CHOOSE(IF(COUNTIF(fériés,$B19),7,WEEKDAY($B19,2)),3,3,5,3,3,7,9),FALSE),VLOOKUP($C19,PARAM!$A$11:$P$210,CHOOSE(IF(COUNTIF(fériés,$B19),7,WEEKDAY($B19,2)),12,12,12,12,12,14,16),FALSE)),0)</f>
        <v>0</v>
      </c>
      <c r="F19" s="80">
        <f t="shared" ca="1" si="3"/>
        <v>0</v>
      </c>
      <c r="G19" s="75"/>
      <c r="H19" s="89">
        <f t="shared" ca="1" si="1"/>
        <v>0</v>
      </c>
      <c r="I19" s="88"/>
      <c r="J19" s="88"/>
    </row>
    <row r="20" spans="1:10" x14ac:dyDescent="0.25">
      <c r="A20" s="72"/>
      <c r="B20" s="73">
        <f t="shared" ca="1" si="2"/>
        <v>42996</v>
      </c>
      <c r="C20" s="74"/>
      <c r="D20" s="84">
        <f ca="1">IFERROR(IF($A20="",VLOOKUP($C20,PARAM!$A$11:$I$210,CHOOSE(IF(COUNTIF(fériés,$B20),7,WEEKDAY($B20,2)),2,2,4,2,2,6,8),FALSE),VLOOKUP($C20,PARAM!$A$11:$P$210,CHOOSE(IF(COUNTIF(fériés,$B20),7,WEEKDAY($B20,2)),11,11,11,11,11,13,15),FALSE)),0)</f>
        <v>0</v>
      </c>
      <c r="E20" s="84">
        <f ca="1">IFERROR(IF($A20="",VLOOKUP($C20,PARAM!$A$11:$I$210,CHOOSE(IF(COUNTIF(fériés,$B20),7,WEEKDAY($B20,2)),3,3,5,3,3,7,9),FALSE),VLOOKUP($C20,PARAM!$A$11:$P$210,CHOOSE(IF(COUNTIF(fériés,$B20),7,WEEKDAY($B20,2)),12,12,12,12,12,14,16),FALSE)),0)</f>
        <v>0</v>
      </c>
      <c r="F20" s="80">
        <f t="shared" ca="1" si="3"/>
        <v>0</v>
      </c>
      <c r="G20" s="75"/>
      <c r="H20" s="89">
        <f t="shared" ca="1" si="1"/>
        <v>0</v>
      </c>
      <c r="I20" s="88"/>
      <c r="J20" s="88"/>
    </row>
    <row r="21" spans="1:10" x14ac:dyDescent="0.25">
      <c r="A21" s="72"/>
      <c r="B21" s="73">
        <f t="shared" ca="1" si="2"/>
        <v>42997</v>
      </c>
      <c r="C21" s="74"/>
      <c r="D21" s="84">
        <f ca="1">IFERROR(IF($A21="",VLOOKUP($C21,PARAM!$A$11:$I$210,CHOOSE(IF(COUNTIF(fériés,$B21),7,WEEKDAY($B21,2)),2,2,4,2,2,6,8),FALSE),VLOOKUP($C21,PARAM!$A$11:$P$210,CHOOSE(IF(COUNTIF(fériés,$B21),7,WEEKDAY($B21,2)),11,11,11,11,11,13,15),FALSE)),0)</f>
        <v>0</v>
      </c>
      <c r="E21" s="84">
        <f ca="1">IFERROR(IF($A21="",VLOOKUP($C21,PARAM!$A$11:$I$210,CHOOSE(IF(COUNTIF(fériés,$B21),7,WEEKDAY($B21,2)),3,3,5,3,3,7,9),FALSE),VLOOKUP($C21,PARAM!$A$11:$P$210,CHOOSE(IF(COUNTIF(fériés,$B21),7,WEEKDAY($B21,2)),12,12,12,12,12,14,16),FALSE)),0)</f>
        <v>0</v>
      </c>
      <c r="F21" s="80">
        <f t="shared" ca="1" si="3"/>
        <v>0</v>
      </c>
      <c r="G21" s="75"/>
      <c r="H21" s="89">
        <f t="shared" ca="1" si="1"/>
        <v>0</v>
      </c>
      <c r="I21" s="88"/>
      <c r="J21" s="88"/>
    </row>
    <row r="22" spans="1:10" x14ac:dyDescent="0.25">
      <c r="A22" s="72"/>
      <c r="B22" s="73">
        <f t="shared" ca="1" si="2"/>
        <v>42998</v>
      </c>
      <c r="C22" s="74"/>
      <c r="D22" s="84">
        <f ca="1">IFERROR(IF($A22="",VLOOKUP($C22,PARAM!$A$11:$I$210,CHOOSE(IF(COUNTIF(fériés,$B22),7,WEEKDAY($B22,2)),2,2,4,2,2,6,8),FALSE),VLOOKUP($C22,PARAM!$A$11:$P$210,CHOOSE(IF(COUNTIF(fériés,$B22),7,WEEKDAY($B22,2)),11,11,11,11,11,13,15),FALSE)),0)</f>
        <v>0</v>
      </c>
      <c r="E22" s="84">
        <f ca="1">IFERROR(IF($A22="",VLOOKUP($C22,PARAM!$A$11:$I$210,CHOOSE(IF(COUNTIF(fériés,$B22),7,WEEKDAY($B22,2)),3,3,5,3,3,7,9),FALSE),VLOOKUP($C22,PARAM!$A$11:$P$210,CHOOSE(IF(COUNTIF(fériés,$B22),7,WEEKDAY($B22,2)),12,12,12,12,12,14,16),FALSE)),0)</f>
        <v>0</v>
      </c>
      <c r="F22" s="80">
        <f t="shared" ca="1" si="3"/>
        <v>0</v>
      </c>
      <c r="G22" s="75"/>
      <c r="H22" s="89">
        <f t="shared" ca="1" si="1"/>
        <v>0</v>
      </c>
      <c r="I22" s="88"/>
      <c r="J22" s="88"/>
    </row>
    <row r="23" spans="1:10" x14ac:dyDescent="0.25">
      <c r="A23" s="72"/>
      <c r="B23" s="73">
        <f t="shared" ca="1" si="2"/>
        <v>42999</v>
      </c>
      <c r="C23" s="74"/>
      <c r="D23" s="84">
        <f ca="1">IFERROR(IF($A23="",VLOOKUP($C23,PARAM!$A$11:$I$210,CHOOSE(IF(COUNTIF(fériés,$B23),7,WEEKDAY($B23,2)),2,2,4,2,2,6,8),FALSE),VLOOKUP($C23,PARAM!$A$11:$P$210,CHOOSE(IF(COUNTIF(fériés,$B23),7,WEEKDAY($B23,2)),11,11,11,11,11,13,15),FALSE)),0)</f>
        <v>0</v>
      </c>
      <c r="E23" s="84">
        <f ca="1">IFERROR(IF($A23="",VLOOKUP($C23,PARAM!$A$11:$I$210,CHOOSE(IF(COUNTIF(fériés,$B23),7,WEEKDAY($B23,2)),3,3,5,3,3,7,9),FALSE),VLOOKUP($C23,PARAM!$A$11:$P$210,CHOOSE(IF(COUNTIF(fériés,$B23),7,WEEKDAY($B23,2)),12,12,12,12,12,14,16),FALSE)),0)</f>
        <v>0</v>
      </c>
      <c r="F23" s="80">
        <f t="shared" ca="1" si="3"/>
        <v>0</v>
      </c>
      <c r="G23" s="75"/>
      <c r="H23" s="89">
        <f t="shared" ca="1" si="1"/>
        <v>0</v>
      </c>
      <c r="I23" s="88"/>
      <c r="J23" s="88"/>
    </row>
    <row r="24" spans="1:10" x14ac:dyDescent="0.25">
      <c r="A24" s="72"/>
      <c r="B24" s="73">
        <f t="shared" ca="1" si="2"/>
        <v>43000</v>
      </c>
      <c r="C24" s="74"/>
      <c r="D24" s="84">
        <f ca="1">IFERROR(IF($A24="",VLOOKUP($C24,PARAM!$A$11:$I$210,CHOOSE(IF(COUNTIF(fériés,$B24),7,WEEKDAY($B24,2)),2,2,4,2,2,6,8),FALSE),VLOOKUP($C24,PARAM!$A$11:$P$210,CHOOSE(IF(COUNTIF(fériés,$B24),7,WEEKDAY($B24,2)),11,11,11,11,11,13,15),FALSE)),0)</f>
        <v>0</v>
      </c>
      <c r="E24" s="84">
        <f ca="1">IFERROR(IF($A24="",VLOOKUP($C24,PARAM!$A$11:$I$210,CHOOSE(IF(COUNTIF(fériés,$B24),7,WEEKDAY($B24,2)),3,3,5,3,3,7,9),FALSE),VLOOKUP($C24,PARAM!$A$11:$P$210,CHOOSE(IF(COUNTIF(fériés,$B24),7,WEEKDAY($B24,2)),12,12,12,12,12,14,16),FALSE)),0)</f>
        <v>0</v>
      </c>
      <c r="F24" s="80">
        <f t="shared" ca="1" si="3"/>
        <v>0</v>
      </c>
      <c r="G24" s="75"/>
      <c r="H24" s="89">
        <f t="shared" ca="1" si="1"/>
        <v>0</v>
      </c>
      <c r="I24" s="88"/>
      <c r="J24" s="88"/>
    </row>
    <row r="25" spans="1:10" x14ac:dyDescent="0.25">
      <c r="A25" s="72"/>
      <c r="B25" s="73">
        <f t="shared" ca="1" si="2"/>
        <v>43001</v>
      </c>
      <c r="C25" s="74"/>
      <c r="D25" s="84">
        <f ca="1">IFERROR(IF($A25="",VLOOKUP($C25,PARAM!$A$11:$I$210,CHOOSE(IF(COUNTIF(fériés,$B25),7,WEEKDAY($B25,2)),2,2,4,2,2,6,8),FALSE),VLOOKUP($C25,PARAM!$A$11:$P$210,CHOOSE(IF(COUNTIF(fériés,$B25),7,WEEKDAY($B25,2)),11,11,11,11,11,13,15),FALSE)),0)</f>
        <v>0</v>
      </c>
      <c r="E25" s="84">
        <f ca="1">IFERROR(IF($A25="",VLOOKUP($C25,PARAM!$A$11:$I$210,CHOOSE(IF(COUNTIF(fériés,$B25),7,WEEKDAY($B25,2)),3,3,5,3,3,7,9),FALSE),VLOOKUP($C25,PARAM!$A$11:$P$210,CHOOSE(IF(COUNTIF(fériés,$B25),7,WEEKDAY($B25,2)),12,12,12,12,12,14,16),FALSE)),0)</f>
        <v>0</v>
      </c>
      <c r="F25" s="80">
        <f t="shared" ca="1" si="3"/>
        <v>0</v>
      </c>
      <c r="G25" s="75"/>
      <c r="H25" s="89">
        <f t="shared" ca="1" si="1"/>
        <v>0</v>
      </c>
      <c r="I25" s="88"/>
      <c r="J25" s="88"/>
    </row>
    <row r="26" spans="1:10" x14ac:dyDescent="0.25">
      <c r="A26" s="72"/>
      <c r="B26" s="73">
        <f t="shared" ca="1" si="2"/>
        <v>43002</v>
      </c>
      <c r="C26" s="74"/>
      <c r="D26" s="84">
        <f ca="1">IFERROR(IF($A26="",VLOOKUP($C26,PARAM!$A$11:$I$210,CHOOSE(IF(COUNTIF(fériés,$B26),7,WEEKDAY($B26,2)),2,2,4,2,2,6,8),FALSE),VLOOKUP($C26,PARAM!$A$11:$P$210,CHOOSE(IF(COUNTIF(fériés,$B26),7,WEEKDAY($B26,2)),11,11,11,11,11,13,15),FALSE)),0)</f>
        <v>0</v>
      </c>
      <c r="E26" s="84">
        <f ca="1">IFERROR(IF($A26="",VLOOKUP($C26,PARAM!$A$11:$I$210,CHOOSE(IF(COUNTIF(fériés,$B26),7,WEEKDAY($B26,2)),3,3,5,3,3,7,9),FALSE),VLOOKUP($C26,PARAM!$A$11:$P$210,CHOOSE(IF(COUNTIF(fériés,$B26),7,WEEKDAY($B26,2)),12,12,12,12,12,14,16),FALSE)),0)</f>
        <v>0</v>
      </c>
      <c r="F26" s="80">
        <f t="shared" ca="1" si="3"/>
        <v>0</v>
      </c>
      <c r="G26" s="75"/>
      <c r="H26" s="89">
        <f t="shared" ca="1" si="1"/>
        <v>0</v>
      </c>
      <c r="I26" s="88"/>
      <c r="J26" s="88"/>
    </row>
    <row r="27" spans="1:10" x14ac:dyDescent="0.25">
      <c r="A27" s="72"/>
      <c r="B27" s="73">
        <f t="shared" ca="1" si="2"/>
        <v>43003</v>
      </c>
      <c r="C27" s="74"/>
      <c r="D27" s="84">
        <f ca="1">IFERROR(IF($A27="",VLOOKUP($C27,PARAM!$A$11:$I$210,CHOOSE(IF(COUNTIF(fériés,$B27),7,WEEKDAY($B27,2)),2,2,4,2,2,6,8),FALSE),VLOOKUP($C27,PARAM!$A$11:$P$210,CHOOSE(IF(COUNTIF(fériés,$B27),7,WEEKDAY($B27,2)),11,11,11,11,11,13,15),FALSE)),0)</f>
        <v>0</v>
      </c>
      <c r="E27" s="84">
        <f ca="1">IFERROR(IF($A27="",VLOOKUP($C27,PARAM!$A$11:$I$210,CHOOSE(IF(COUNTIF(fériés,$B27),7,WEEKDAY($B27,2)),3,3,5,3,3,7,9),FALSE),VLOOKUP($C27,PARAM!$A$11:$P$210,CHOOSE(IF(COUNTIF(fériés,$B27),7,WEEKDAY($B27,2)),12,12,12,12,12,14,16),FALSE)),0)</f>
        <v>0</v>
      </c>
      <c r="F27" s="80">
        <f t="shared" ca="1" si="3"/>
        <v>0</v>
      </c>
      <c r="G27" s="75"/>
      <c r="H27" s="89">
        <f t="shared" ca="1" si="1"/>
        <v>0</v>
      </c>
      <c r="I27" s="88"/>
      <c r="J27" s="88"/>
    </row>
    <row r="28" spans="1:10" x14ac:dyDescent="0.25">
      <c r="A28" s="72"/>
      <c r="B28" s="73">
        <f t="shared" ca="1" si="2"/>
        <v>43004</v>
      </c>
      <c r="C28" s="74"/>
      <c r="D28" s="84">
        <f ca="1">IFERROR(IF($A28="",VLOOKUP($C28,PARAM!$A$11:$I$210,CHOOSE(IF(COUNTIF(fériés,$B28),7,WEEKDAY($B28,2)),2,2,4,2,2,6,8),FALSE),VLOOKUP($C28,PARAM!$A$11:$P$210,CHOOSE(IF(COUNTIF(fériés,$B28),7,WEEKDAY($B28,2)),11,11,11,11,11,13,15),FALSE)),0)</f>
        <v>0</v>
      </c>
      <c r="E28" s="84">
        <f ca="1">IFERROR(IF($A28="",VLOOKUP($C28,PARAM!$A$11:$I$210,CHOOSE(IF(COUNTIF(fériés,$B28),7,WEEKDAY($B28,2)),3,3,5,3,3,7,9),FALSE),VLOOKUP($C28,PARAM!$A$11:$P$210,CHOOSE(IF(COUNTIF(fériés,$B28),7,WEEKDAY($B28,2)),12,12,12,12,12,14,16),FALSE)),0)</f>
        <v>0</v>
      </c>
      <c r="F28" s="80">
        <f t="shared" ca="1" si="3"/>
        <v>0</v>
      </c>
      <c r="G28" s="75"/>
      <c r="H28" s="89">
        <f t="shared" ca="1" si="1"/>
        <v>0</v>
      </c>
      <c r="I28" s="88"/>
      <c r="J28" s="88"/>
    </row>
    <row r="29" spans="1:10" x14ac:dyDescent="0.25">
      <c r="A29" s="72"/>
      <c r="B29" s="73">
        <f t="shared" ca="1" si="2"/>
        <v>43005</v>
      </c>
      <c r="C29" s="74"/>
      <c r="D29" s="84">
        <f ca="1">IFERROR(IF($A29="",VLOOKUP($C29,PARAM!$A$11:$I$210,CHOOSE(IF(COUNTIF(fériés,$B29),7,WEEKDAY($B29,2)),2,2,4,2,2,6,8),FALSE),VLOOKUP($C29,PARAM!$A$11:$P$210,CHOOSE(IF(COUNTIF(fériés,$B29),7,WEEKDAY($B29,2)),11,11,11,11,11,13,15),FALSE)),0)</f>
        <v>0</v>
      </c>
      <c r="E29" s="84">
        <f ca="1">IFERROR(IF($A29="",VLOOKUP($C29,PARAM!$A$11:$I$210,CHOOSE(IF(COUNTIF(fériés,$B29),7,WEEKDAY($B29,2)),3,3,5,3,3,7,9),FALSE),VLOOKUP($C29,PARAM!$A$11:$P$210,CHOOSE(IF(COUNTIF(fériés,$B29),7,WEEKDAY($B29,2)),12,12,12,12,12,14,16),FALSE)),0)</f>
        <v>0</v>
      </c>
      <c r="F29" s="80">
        <f t="shared" ca="1" si="3"/>
        <v>0</v>
      </c>
      <c r="G29" s="75"/>
      <c r="H29" s="89">
        <f t="shared" ca="1" si="1"/>
        <v>0</v>
      </c>
      <c r="I29" s="88"/>
      <c r="J29" s="88"/>
    </row>
    <row r="30" spans="1:10" x14ac:dyDescent="0.25">
      <c r="A30" s="72"/>
      <c r="B30" s="73">
        <f t="shared" ca="1" si="2"/>
        <v>43006</v>
      </c>
      <c r="C30" s="74"/>
      <c r="D30" s="84">
        <f ca="1">IFERROR(IF($A30="",VLOOKUP($C30,PARAM!$A$11:$I$210,CHOOSE(IF(COUNTIF(fériés,$B30),7,WEEKDAY($B30,2)),2,2,4,2,2,6,8),FALSE),VLOOKUP($C30,PARAM!$A$11:$P$210,CHOOSE(IF(COUNTIF(fériés,$B30),7,WEEKDAY($B30,2)),11,11,11,11,11,13,15),FALSE)),0)</f>
        <v>0</v>
      </c>
      <c r="E30" s="84">
        <f ca="1">IFERROR(IF($A30="",VLOOKUP($C30,PARAM!$A$11:$I$210,CHOOSE(IF(COUNTIF(fériés,$B30),7,WEEKDAY($B30,2)),3,3,5,3,3,7,9),FALSE),VLOOKUP($C30,PARAM!$A$11:$P$210,CHOOSE(IF(COUNTIF(fériés,$B30),7,WEEKDAY($B30,2)),12,12,12,12,12,14,16),FALSE)),0)</f>
        <v>0</v>
      </c>
      <c r="F30" s="80">
        <f t="shared" ca="1" si="3"/>
        <v>0</v>
      </c>
      <c r="G30" s="75"/>
      <c r="H30" s="89">
        <f t="shared" ca="1" si="1"/>
        <v>0</v>
      </c>
      <c r="I30" s="88"/>
      <c r="J30" s="88"/>
    </row>
    <row r="31" spans="1:10" x14ac:dyDescent="0.25">
      <c r="A31" s="72"/>
      <c r="B31" s="73">
        <f ca="1">IFERROR(IF(MONTH(B30+1)&lt;&gt;MONTH($B$3),"",B30+1),"")</f>
        <v>43007</v>
      </c>
      <c r="C31" s="74"/>
      <c r="D31" s="84">
        <f ca="1">IFERROR(IF($A31="",VLOOKUP($C31,PARAM!$A$11:$I$210,CHOOSE(IF(COUNTIF(fériés,$B31),7,WEEKDAY($B31,2)),2,2,4,2,2,6,8),FALSE),VLOOKUP($C31,PARAM!$A$11:$P$210,CHOOSE(IF(COUNTIF(fériés,$B31),7,WEEKDAY($B31,2)),11,11,11,11,11,13,15),FALSE)),0)</f>
        <v>0</v>
      </c>
      <c r="E31" s="84">
        <f ca="1">IFERROR(IF($A31="",VLOOKUP($C31,PARAM!$A$11:$I$210,CHOOSE(IF(COUNTIF(fériés,$B31),7,WEEKDAY($B31,2)),3,3,5,3,3,7,9),FALSE),VLOOKUP($C31,PARAM!$A$11:$P$210,CHOOSE(IF(COUNTIF(fériés,$B31),7,WEEKDAY($B31,2)),12,12,12,12,12,14,16),FALSE)),0)</f>
        <v>0</v>
      </c>
      <c r="F31" s="80">
        <f t="shared" ca="1" si="3"/>
        <v>0</v>
      </c>
      <c r="G31" s="75"/>
      <c r="H31" s="89">
        <f t="shared" ca="1" si="1"/>
        <v>0</v>
      </c>
      <c r="I31" s="88"/>
      <c r="J31" s="88"/>
    </row>
    <row r="32" spans="1:10" x14ac:dyDescent="0.25">
      <c r="A32" s="72"/>
      <c r="B32" s="73">
        <f t="shared" ref="B32:B33" ca="1" si="4">IFERROR(IF(MONTH(B31+1)&lt;&gt;MONTH($B$3),"",B31+1),"")</f>
        <v>43008</v>
      </c>
      <c r="C32" s="74"/>
      <c r="D32" s="84">
        <f ca="1">IFERROR(IF($A32="",VLOOKUP($C32,PARAM!$A$11:$I$210,CHOOSE(IF(COUNTIF(fériés,$B32),7,WEEKDAY($B32,2)),2,2,4,2,2,6,8),FALSE),VLOOKUP($C32,PARAM!$A$11:$P$210,CHOOSE(IF(COUNTIF(fériés,$B32),7,WEEKDAY($B32,2)),11,11,11,11,11,13,15),FALSE)),0)</f>
        <v>0</v>
      </c>
      <c r="E32" s="84">
        <f ca="1">IFERROR(IF($A32="",VLOOKUP($C32,PARAM!$A$11:$I$210,CHOOSE(IF(COUNTIF(fériés,$B32),7,WEEKDAY($B32,2)),3,3,5,3,3,7,9),FALSE),VLOOKUP($C32,PARAM!$A$11:$P$210,CHOOSE(IF(COUNTIF(fériés,$B32),7,WEEKDAY($B32,2)),12,12,12,12,12,14,16),FALSE)),0)</f>
        <v>0</v>
      </c>
      <c r="F32" s="80">
        <f t="shared" ca="1" si="3"/>
        <v>0</v>
      </c>
      <c r="G32" s="75"/>
      <c r="H32" s="89">
        <f t="shared" ca="1" si="1"/>
        <v>0</v>
      </c>
      <c r="I32" s="88"/>
      <c r="J32" s="88"/>
    </row>
    <row r="33" spans="1:10" ht="15.75" thickBot="1" x14ac:dyDescent="0.3">
      <c r="A33" s="76"/>
      <c r="B33" s="73" t="str">
        <f t="shared" ca="1" si="4"/>
        <v/>
      </c>
      <c r="C33" s="77"/>
      <c r="D33" s="84">
        <f ca="1">IFERROR(IF($A33="",VLOOKUP($C33,PARAM!$A$11:$I$210,CHOOSE(IF(COUNTIF(fériés,$B33),7,WEEKDAY($B33,2)),2,2,4,2,2,6,8),FALSE),VLOOKUP($C33,PARAM!$A$11:$P$210,CHOOSE(IF(COUNTIF(fériés,$B33),7,WEEKDAY($B33,2)),11,11,11,11,11,13,15),FALSE)),0)</f>
        <v>0</v>
      </c>
      <c r="E33" s="84">
        <f ca="1">IFERROR(IF($A33="",VLOOKUP($C33,PARAM!$A$11:$I$210,CHOOSE(IF(COUNTIF(fériés,$B33),7,WEEKDAY($B33,2)),3,3,5,3,3,7,9),FALSE),VLOOKUP($C33,PARAM!$A$11:$P$210,CHOOSE(IF(COUNTIF(fériés,$B33),7,WEEKDAY($B33,2)),12,12,12,12,12,14,16),FALSE)),0)</f>
        <v>0</v>
      </c>
      <c r="F33" s="81">
        <f t="shared" ca="1" si="3"/>
        <v>0</v>
      </c>
      <c r="G33" s="78"/>
      <c r="H33" s="89">
        <f t="shared" ca="1" si="1"/>
        <v>0</v>
      </c>
      <c r="I33" s="88"/>
      <c r="J33" s="88"/>
    </row>
    <row r="34" spans="1:10" ht="15.75" thickBot="1" x14ac:dyDescent="0.3">
      <c r="A34" s="54"/>
      <c r="B34" s="17" t="s">
        <v>1</v>
      </c>
      <c r="C34" s="18"/>
      <c r="D34" s="19"/>
      <c r="E34" s="19"/>
      <c r="F34" s="82">
        <f ca="1">SUM(F3:F33)</f>
        <v>0</v>
      </c>
      <c r="G34" s="20"/>
      <c r="H34" s="91">
        <f ca="1">SUM(H3:H33)</f>
        <v>0</v>
      </c>
      <c r="J34" s="2"/>
    </row>
  </sheetData>
  <mergeCells count="1">
    <mergeCell ref="B1:C1"/>
  </mergeCells>
  <conditionalFormatting sqref="A3:G33">
    <cfRule type="expression" dxfId="23" priority="2">
      <formula>WEEKDAY($B3,2)=7</formula>
    </cfRule>
    <cfRule type="expression" dxfId="22" priority="3">
      <formula>WEEKDAY($B3,2)=6</formula>
    </cfRule>
  </conditionalFormatting>
  <conditionalFormatting sqref="A31:G33">
    <cfRule type="expression" dxfId="21" priority="4">
      <formula>$B31=""</formula>
    </cfRule>
  </conditionalFormatting>
  <dataValidations count="7">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2">
      <formula1>"23-33,25-35,26-36,30-136,82,37-40,37-40-167,132-133,134,167,82-30-136,bis,congé,Réserve"</formula1>
    </dataValidation>
    <dataValidation type="list" allowBlank="1" showInputMessage="1" showErrorMessage="1" sqref="J2">
      <formula1>"30-136,37-40,82,134,167"</formula1>
    </dataValidation>
    <dataValidation type="list" allowBlank="1" showInputMessage="1" showErrorMessage="1" sqref="J33">
      <formula1>"30-136,37-40-167,82,134,167,37-40"</formula1>
    </dataValidation>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id="{236860E7-DCAC-419D-991F-EB7F9FD3B266}">
            <xm:f>AND(COUNTIF(PARAM!$AB$1:$AB$10,$B3)&gt;0,$B3&lt;&gt;"")</xm:f>
            <x14:dxf>
              <fill>
                <patternFill>
                  <bgColor rgb="FFFFC000"/>
                </patternFill>
              </fill>
            </x14:dxf>
          </x14:cfRule>
          <xm:sqref>A3:G33</xm:sqref>
        </x14:conditionalFormatting>
      </x14:conditionalFormatting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J34"/>
  <sheetViews>
    <sheetView workbookViewId="0">
      <selection activeCell="J33" sqref="J33"/>
    </sheetView>
  </sheetViews>
  <sheetFormatPr baseColWidth="10" defaultRowHeight="15" x14ac:dyDescent="0.25"/>
  <cols>
    <col min="1" max="1" width="5.28515625" bestFit="1" customWidth="1"/>
    <col min="2" max="2" width="26.42578125" customWidth="1"/>
    <col min="3" max="6" width="14.7109375" customWidth="1"/>
    <col min="7" max="7" width="18.7109375" customWidth="1"/>
    <col min="8" max="8" width="11.42578125" style="89"/>
    <col min="9" max="9" width="11.42578125" style="6"/>
    <col min="10" max="10" width="11.85546875" bestFit="1" customWidth="1"/>
  </cols>
  <sheetData>
    <row r="1" spans="1:10" ht="15.75" thickBot="1" x14ac:dyDescent="0.3">
      <c r="B1" s="113" t="s">
        <v>25</v>
      </c>
      <c r="C1" s="114"/>
      <c r="D1" s="22">
        <f ca="1">DATE(PARAM!$B$3,RIGHT(CELL("nomfichier",D1),2),1)</f>
        <v>43009</v>
      </c>
      <c r="E1" s="10"/>
      <c r="F1" s="1"/>
    </row>
    <row r="2" spans="1:10" ht="15.75" thickBot="1" x14ac:dyDescent="0.3">
      <c r="A2" s="8" t="s">
        <v>48</v>
      </c>
      <c r="B2" s="12" t="s">
        <v>0</v>
      </c>
      <c r="C2" s="13" t="s">
        <v>8</v>
      </c>
      <c r="D2" s="14" t="s">
        <v>20</v>
      </c>
      <c r="E2" s="14" t="s">
        <v>19</v>
      </c>
      <c r="F2" s="15" t="s">
        <v>21</v>
      </c>
      <c r="G2" s="16" t="s">
        <v>22</v>
      </c>
      <c r="H2" s="90"/>
      <c r="I2" s="7" t="s">
        <v>65</v>
      </c>
      <c r="J2" s="88" t="s">
        <v>66</v>
      </c>
    </row>
    <row r="3" spans="1:10" x14ac:dyDescent="0.25">
      <c r="A3" s="71"/>
      <c r="B3" s="68">
        <f ca="1">DATE(PARAM!$B$3,RIGHT(CELL("nomfichier",A1),2),1)</f>
        <v>43009</v>
      </c>
      <c r="C3" s="69"/>
      <c r="D3" s="83">
        <f ca="1">IFERROR(IF($A3="",VLOOKUP($C3,PARAM!$A$11:$I$210,CHOOSE(IF(COUNTIF(fériés,$B3),7,WEEKDAY($B3,2)),2,2,4,2,2,6,8),FALSE),VLOOKUP($C3,PARAM!$A$11:$P$210,CHOOSE(IF(COUNTIF(fériés,$B3),7,WEEKDAY($B3,2)),11,11,11,11,11,13,15),FALSE)),0)</f>
        <v>0</v>
      </c>
      <c r="E3" s="83">
        <f ca="1">IFERROR(IF($A3="",VLOOKUP($C3,PARAM!$A$11:$I$210,CHOOSE(IF(COUNTIF(fériés,$B3),7,WEEKDAY($B3,2)),3,3,5,3,3,7,9),FALSE),VLOOKUP($C3,PARAM!$A$11:$P$210,CHOOSE(IF(COUNTIF(fériés,$B3),7,WEEKDAY($B3,2)),12,12,12,12,12,14,16),FALSE)),0)</f>
        <v>0</v>
      </c>
      <c r="F3" s="79">
        <f t="shared" ref="F3:F9" ca="1" si="0">SUM(E3-D3)</f>
        <v>0</v>
      </c>
      <c r="G3" s="70" t="s">
        <v>39</v>
      </c>
      <c r="H3" s="89">
        <f ca="1">(HOUR(F3)*60+MINUTE(F3))/60</f>
        <v>0</v>
      </c>
      <c r="I3" s="88"/>
      <c r="J3" s="88"/>
    </row>
    <row r="4" spans="1:10" x14ac:dyDescent="0.25">
      <c r="A4" s="72"/>
      <c r="B4" s="73">
        <f ca="1">B3+1</f>
        <v>43010</v>
      </c>
      <c r="C4" s="74"/>
      <c r="D4" s="84">
        <f ca="1">IFERROR(IF($A4="",VLOOKUP($C4,PARAM!$A$11:$I$210,CHOOSE(IF(COUNTIF(fériés,$B4),7,WEEKDAY($B4,2)),2,2,4,2,2,6,8),FALSE),VLOOKUP($C4,PARAM!$A$11:$P$210,CHOOSE(IF(COUNTIF(fériés,$B4),7,WEEKDAY($B4,2)),11,11,11,11,11,13,15),FALSE)),0)</f>
        <v>0</v>
      </c>
      <c r="E4" s="84">
        <f ca="1">IFERROR(IF($A4="",VLOOKUP($C4,PARAM!$A$11:$I$210,CHOOSE(IF(COUNTIF(fériés,$B4),7,WEEKDAY($B4,2)),3,3,5,3,3,7,9),FALSE),VLOOKUP($C4,PARAM!$A$11:$P$210,CHOOSE(IF(COUNTIF(fériés,$B4),7,WEEKDAY($B4,2)),12,12,12,12,12,14,16),FALSE)),0)</f>
        <v>0</v>
      </c>
      <c r="F4" s="80">
        <f t="shared" ca="1" si="0"/>
        <v>0</v>
      </c>
      <c r="G4" s="75"/>
      <c r="H4" s="89">
        <f t="shared" ref="H4:H33" ca="1" si="1">(HOUR(F4)*60+MINUTE(F4))/60</f>
        <v>0</v>
      </c>
      <c r="I4" s="88"/>
      <c r="J4" s="88"/>
    </row>
    <row r="5" spans="1:10" x14ac:dyDescent="0.25">
      <c r="A5" s="72"/>
      <c r="B5" s="73">
        <f t="shared" ref="B5:B30" ca="1" si="2">B4+1</f>
        <v>43011</v>
      </c>
      <c r="C5" s="74"/>
      <c r="D5" s="84">
        <f ca="1">IFERROR(IF($A5="",VLOOKUP($C5,PARAM!$A$11:$I$210,CHOOSE(IF(COUNTIF(fériés,$B5),7,WEEKDAY($B5,2)),2,2,4,2,2,6,8),FALSE),VLOOKUP($C5,PARAM!$A$11:$P$210,CHOOSE(IF(COUNTIF(fériés,$B5),7,WEEKDAY($B5,2)),11,11,11,11,11,13,15),FALSE)),0)</f>
        <v>0</v>
      </c>
      <c r="E5" s="84">
        <f ca="1">IFERROR(IF($A5="",VLOOKUP($C5,PARAM!$A$11:$I$210,CHOOSE(IF(COUNTIF(fériés,$B5),7,WEEKDAY($B5,2)),3,3,5,3,3,7,9),FALSE),VLOOKUP($C5,PARAM!$A$11:$P$210,CHOOSE(IF(COUNTIF(fériés,$B5),7,WEEKDAY($B5,2)),12,12,12,12,12,14,16),FALSE)),0)</f>
        <v>0</v>
      </c>
      <c r="F5" s="80">
        <f t="shared" ca="1" si="0"/>
        <v>0</v>
      </c>
      <c r="G5" s="75"/>
      <c r="H5" s="89">
        <f t="shared" ca="1" si="1"/>
        <v>0</v>
      </c>
      <c r="I5" s="88"/>
      <c r="J5" s="88"/>
    </row>
    <row r="6" spans="1:10" x14ac:dyDescent="0.25">
      <c r="A6" s="72"/>
      <c r="B6" s="73">
        <f t="shared" ca="1" si="2"/>
        <v>43012</v>
      </c>
      <c r="C6" s="74"/>
      <c r="D6" s="84">
        <f ca="1">IFERROR(IF($A6="",VLOOKUP($C6,PARAM!$A$11:$I$210,CHOOSE(IF(COUNTIF(fériés,$B6),7,WEEKDAY($B6,2)),2,2,4,2,2,6,8),FALSE),VLOOKUP($C6,PARAM!$A$11:$P$210,CHOOSE(IF(COUNTIF(fériés,$B6),7,WEEKDAY($B6,2)),11,11,11,11,11,13,15),FALSE)),0)</f>
        <v>0</v>
      </c>
      <c r="E6" s="84">
        <f ca="1">IFERROR(IF($A6="",VLOOKUP($C6,PARAM!$A$11:$I$210,CHOOSE(IF(COUNTIF(fériés,$B6),7,WEEKDAY($B6,2)),3,3,5,3,3,7,9),FALSE),VLOOKUP($C6,PARAM!$A$11:$P$210,CHOOSE(IF(COUNTIF(fériés,$B6),7,WEEKDAY($B6,2)),12,12,12,12,12,14,16),FALSE)),0)</f>
        <v>0</v>
      </c>
      <c r="F6" s="80">
        <f t="shared" ca="1" si="0"/>
        <v>0</v>
      </c>
      <c r="G6" s="75"/>
      <c r="H6" s="89">
        <f t="shared" ca="1" si="1"/>
        <v>0</v>
      </c>
      <c r="I6" s="88"/>
      <c r="J6" s="88"/>
    </row>
    <row r="7" spans="1:10" x14ac:dyDescent="0.25">
      <c r="A7" s="72"/>
      <c r="B7" s="73">
        <f t="shared" ca="1" si="2"/>
        <v>43013</v>
      </c>
      <c r="C7" s="74"/>
      <c r="D7" s="84">
        <f ca="1">IFERROR(IF($A7="",VLOOKUP($C7,PARAM!$A$11:$I$210,CHOOSE(IF(COUNTIF(fériés,$B7),7,WEEKDAY($B7,2)),2,2,4,2,2,6,8),FALSE),VLOOKUP($C7,PARAM!$A$11:$P$210,CHOOSE(IF(COUNTIF(fériés,$B7),7,WEEKDAY($B7,2)),11,11,11,11,11,13,15),FALSE)),0)</f>
        <v>0</v>
      </c>
      <c r="E7" s="84">
        <f ca="1">IFERROR(IF($A7="",VLOOKUP($C7,PARAM!$A$11:$I$210,CHOOSE(IF(COUNTIF(fériés,$B7),7,WEEKDAY($B7,2)),3,3,5,3,3,7,9),FALSE),VLOOKUP($C7,PARAM!$A$11:$P$210,CHOOSE(IF(COUNTIF(fériés,$B7),7,WEEKDAY($B7,2)),12,12,12,12,12,14,16),FALSE)),0)</f>
        <v>0</v>
      </c>
      <c r="F7" s="80">
        <f t="shared" ca="1" si="0"/>
        <v>0</v>
      </c>
      <c r="G7" s="75"/>
      <c r="H7" s="89">
        <f t="shared" ca="1" si="1"/>
        <v>0</v>
      </c>
      <c r="I7" s="88"/>
      <c r="J7" s="88"/>
    </row>
    <row r="8" spans="1:10" x14ac:dyDescent="0.25">
      <c r="A8" s="72"/>
      <c r="B8" s="73">
        <f t="shared" ca="1" si="2"/>
        <v>43014</v>
      </c>
      <c r="C8" s="74"/>
      <c r="D8" s="84">
        <f ca="1">IFERROR(IF($A8="",VLOOKUP($C8,PARAM!$A$11:$I$210,CHOOSE(IF(COUNTIF(fériés,$B8),7,WEEKDAY($B8,2)),2,2,4,2,2,6,8),FALSE),VLOOKUP($C8,PARAM!$A$11:$P$210,CHOOSE(IF(COUNTIF(fériés,$B8),7,WEEKDAY($B8,2)),11,11,11,11,11,13,15),FALSE)),0)</f>
        <v>0</v>
      </c>
      <c r="E8" s="84">
        <f ca="1">IFERROR(IF($A8="",VLOOKUP($C8,PARAM!$A$11:$I$210,CHOOSE(IF(COUNTIF(fériés,$B8),7,WEEKDAY($B8,2)),3,3,5,3,3,7,9),FALSE),VLOOKUP($C8,PARAM!$A$11:$P$210,CHOOSE(IF(COUNTIF(fériés,$B8),7,WEEKDAY($B8,2)),12,12,12,12,12,14,16),FALSE)),0)</f>
        <v>0</v>
      </c>
      <c r="F8" s="80">
        <f t="shared" ca="1" si="0"/>
        <v>0</v>
      </c>
      <c r="G8" s="75"/>
      <c r="H8" s="89">
        <f t="shared" ca="1" si="1"/>
        <v>0</v>
      </c>
      <c r="I8" s="88"/>
      <c r="J8" s="88"/>
    </row>
    <row r="9" spans="1:10" x14ac:dyDescent="0.25">
      <c r="A9" s="72"/>
      <c r="B9" s="73">
        <f t="shared" ca="1" si="2"/>
        <v>43015</v>
      </c>
      <c r="C9" s="93"/>
      <c r="D9" s="84">
        <f ca="1">IFERROR(IF($A9="",VLOOKUP($C9,PARAM!$A$11:$I$210,CHOOSE(IF(COUNTIF(fériés,$B9),7,WEEKDAY($B9,2)),2,2,4,2,2,6,8),FALSE),VLOOKUP($C9,PARAM!$A$11:$P$210,CHOOSE(IF(COUNTIF(fériés,$B9),7,WEEKDAY($B9,2)),11,11,11,11,11,13,15),FALSE)),0)</f>
        <v>0</v>
      </c>
      <c r="E9" s="84">
        <f ca="1">IFERROR(IF($A9="",VLOOKUP($C9,PARAM!$A$11:$I$210,CHOOSE(IF(COUNTIF(fériés,$B9),7,WEEKDAY($B9,2)),3,3,5,3,3,7,9),FALSE),VLOOKUP($C9,PARAM!$A$11:$P$210,CHOOSE(IF(COUNTIF(fériés,$B9),7,WEEKDAY($B9,2)),12,12,12,12,12,14,16),FALSE)),0)</f>
        <v>0</v>
      </c>
      <c r="F9" s="80">
        <f t="shared" ca="1" si="0"/>
        <v>0</v>
      </c>
      <c r="G9" s="75"/>
      <c r="H9" s="89">
        <f t="shared" ca="1" si="1"/>
        <v>0</v>
      </c>
      <c r="I9" s="88"/>
      <c r="J9" s="88"/>
    </row>
    <row r="10" spans="1:10" x14ac:dyDescent="0.25">
      <c r="A10" s="72"/>
      <c r="B10" s="73">
        <f t="shared" ca="1" si="2"/>
        <v>43016</v>
      </c>
      <c r="C10" s="74"/>
      <c r="D10" s="84">
        <f ca="1">IFERROR(IF($A10="",VLOOKUP($C10,PARAM!$A$11:$I$210,CHOOSE(IF(COUNTIF(fériés,$B10),7,WEEKDAY($B10,2)),2,2,4,2,2,6,8),FALSE),VLOOKUP($C10,PARAM!$A$11:$P$210,CHOOSE(IF(COUNTIF(fériés,$B10),7,WEEKDAY($B10,2)),11,11,11,11,11,13,15),FALSE)),0)</f>
        <v>0</v>
      </c>
      <c r="E10" s="84">
        <f ca="1">IFERROR(IF($A10="",VLOOKUP($C10,PARAM!$A$11:$I$210,CHOOSE(IF(COUNTIF(fériés,$B10),7,WEEKDAY($B10,2)),3,3,5,3,3,7,9),FALSE),VLOOKUP($C10,PARAM!$A$11:$P$210,CHOOSE(IF(COUNTIF(fériés,$B10),7,WEEKDAY($B10,2)),12,12,12,12,12,14,16),FALSE)),0)</f>
        <v>0</v>
      </c>
      <c r="F10" s="80">
        <f ca="1">SUM(E10-D10)</f>
        <v>0</v>
      </c>
      <c r="G10" s="75"/>
      <c r="H10" s="89">
        <f t="shared" ca="1" si="1"/>
        <v>0</v>
      </c>
      <c r="I10" s="88"/>
      <c r="J10" s="88"/>
    </row>
    <row r="11" spans="1:10" x14ac:dyDescent="0.25">
      <c r="A11" s="72"/>
      <c r="B11" s="73">
        <f t="shared" ca="1" si="2"/>
        <v>43017</v>
      </c>
      <c r="C11" s="74"/>
      <c r="D11" s="84">
        <f ca="1">IFERROR(IF($A11="",VLOOKUP($C11,PARAM!$A$11:$I$210,CHOOSE(IF(COUNTIF(fériés,$B11),7,WEEKDAY($B11,2)),2,2,4,2,2,6,8),FALSE),VLOOKUP($C11,PARAM!$A$11:$P$210,CHOOSE(IF(COUNTIF(fériés,$B11),7,WEEKDAY($B11,2)),11,11,11,11,11,13,15),FALSE)),0)</f>
        <v>0</v>
      </c>
      <c r="E11" s="84">
        <f ca="1">IFERROR(IF($A11="",VLOOKUP($C11,PARAM!$A$11:$I$210,CHOOSE(IF(COUNTIF(fériés,$B11),7,WEEKDAY($B11,2)),3,3,5,3,3,7,9),FALSE),VLOOKUP($C11,PARAM!$A$11:$P$210,CHOOSE(IF(COUNTIF(fériés,$B11),7,WEEKDAY($B11,2)),12,12,12,12,12,14,16),FALSE)),0)</f>
        <v>0</v>
      </c>
      <c r="F11" s="80">
        <f t="shared" ref="F11:F33" ca="1" si="3">SUM(E11-D11)</f>
        <v>0</v>
      </c>
      <c r="G11" s="75"/>
      <c r="H11" s="89">
        <f t="shared" ca="1" si="1"/>
        <v>0</v>
      </c>
      <c r="I11" s="88"/>
      <c r="J11" s="88"/>
    </row>
    <row r="12" spans="1:10" x14ac:dyDescent="0.25">
      <c r="A12" s="72"/>
      <c r="B12" s="73">
        <f t="shared" ca="1" si="2"/>
        <v>43018</v>
      </c>
      <c r="C12" s="74"/>
      <c r="D12" s="84">
        <f ca="1">IFERROR(IF($A12="",VLOOKUP($C12,PARAM!$A$11:$I$210,CHOOSE(IF(COUNTIF(fériés,$B12),7,WEEKDAY($B12,2)),2,2,4,2,2,6,8),FALSE),VLOOKUP($C12,PARAM!$A$11:$P$210,CHOOSE(IF(COUNTIF(fériés,$B12),7,WEEKDAY($B12,2)),11,11,11,11,11,13,15),FALSE)),0)</f>
        <v>0</v>
      </c>
      <c r="E12" s="84">
        <f ca="1">IFERROR(IF($A12="",VLOOKUP($C12,PARAM!$A$11:$I$210,CHOOSE(IF(COUNTIF(fériés,$B12),7,WEEKDAY($B12,2)),3,3,5,3,3,7,9),FALSE),VLOOKUP($C12,PARAM!$A$11:$P$210,CHOOSE(IF(COUNTIF(fériés,$B12),7,WEEKDAY($B12,2)),12,12,12,12,12,14,16),FALSE)),0)</f>
        <v>0</v>
      </c>
      <c r="F12" s="80">
        <f t="shared" ca="1" si="3"/>
        <v>0</v>
      </c>
      <c r="G12" s="75"/>
      <c r="H12" s="89">
        <f t="shared" ca="1" si="1"/>
        <v>0</v>
      </c>
      <c r="I12" s="88"/>
      <c r="J12" s="88"/>
    </row>
    <row r="13" spans="1:10" x14ac:dyDescent="0.25">
      <c r="A13" s="72"/>
      <c r="B13" s="73">
        <f t="shared" ca="1" si="2"/>
        <v>43019</v>
      </c>
      <c r="C13" s="74"/>
      <c r="D13" s="84">
        <f ca="1">IFERROR(IF($A13="",VLOOKUP($C13,PARAM!$A$11:$I$210,CHOOSE(IF(COUNTIF(fériés,$B13),7,WEEKDAY($B13,2)),2,2,4,2,2,6,8),FALSE),VLOOKUP($C13,PARAM!$A$11:$P$210,CHOOSE(IF(COUNTIF(fériés,$B13),7,WEEKDAY($B13,2)),11,11,11,11,11,13,15),FALSE)),0)</f>
        <v>0</v>
      </c>
      <c r="E13" s="84">
        <f ca="1">IFERROR(IF($A13="",VLOOKUP($C13,PARAM!$A$11:$I$210,CHOOSE(IF(COUNTIF(fériés,$B13),7,WEEKDAY($B13,2)),3,3,5,3,3,7,9),FALSE),VLOOKUP($C13,PARAM!$A$11:$P$210,CHOOSE(IF(COUNTIF(fériés,$B13),7,WEEKDAY($B13,2)),12,12,12,12,12,14,16),FALSE)),0)</f>
        <v>0</v>
      </c>
      <c r="F13" s="80">
        <f t="shared" ca="1" si="3"/>
        <v>0</v>
      </c>
      <c r="G13" s="75"/>
      <c r="H13" s="89">
        <f t="shared" ca="1" si="1"/>
        <v>0</v>
      </c>
      <c r="I13" s="88"/>
      <c r="J13" s="88"/>
    </row>
    <row r="14" spans="1:10" x14ac:dyDescent="0.25">
      <c r="A14" s="72"/>
      <c r="B14" s="73">
        <f t="shared" ca="1" si="2"/>
        <v>43020</v>
      </c>
      <c r="C14" s="74"/>
      <c r="D14" s="84">
        <f ca="1">IFERROR(IF($A14="",VLOOKUP($C14,PARAM!$A$11:$I$210,CHOOSE(IF(COUNTIF(fériés,$B14),7,WEEKDAY($B14,2)),2,2,4,2,2,6,8),FALSE),VLOOKUP($C14,PARAM!$A$11:$P$210,CHOOSE(IF(COUNTIF(fériés,$B14),7,WEEKDAY($B14,2)),11,11,11,11,11,13,15),FALSE)),0)</f>
        <v>0</v>
      </c>
      <c r="E14" s="84">
        <f ca="1">IFERROR(IF($A14="",VLOOKUP($C14,PARAM!$A$11:$I$210,CHOOSE(IF(COUNTIF(fériés,$B14),7,WEEKDAY($B14,2)),3,3,5,3,3,7,9),FALSE),VLOOKUP($C14,PARAM!$A$11:$P$210,CHOOSE(IF(COUNTIF(fériés,$B14),7,WEEKDAY($B14,2)),12,12,12,12,12,14,16),FALSE)),0)</f>
        <v>0</v>
      </c>
      <c r="F14" s="80">
        <f t="shared" ca="1" si="3"/>
        <v>0</v>
      </c>
      <c r="G14" s="75"/>
      <c r="H14" s="89">
        <f t="shared" ca="1" si="1"/>
        <v>0</v>
      </c>
      <c r="I14" s="88"/>
      <c r="J14" s="88"/>
    </row>
    <row r="15" spans="1:10" x14ac:dyDescent="0.25">
      <c r="A15" s="72"/>
      <c r="B15" s="73">
        <f t="shared" ca="1" si="2"/>
        <v>43021</v>
      </c>
      <c r="C15" s="74"/>
      <c r="D15" s="84">
        <f ca="1">IFERROR(IF($A15="",VLOOKUP($C15,PARAM!$A$11:$I$210,CHOOSE(IF(COUNTIF(fériés,$B15),7,WEEKDAY($B15,2)),2,2,4,2,2,6,8),FALSE),VLOOKUP($C15,PARAM!$A$11:$P$210,CHOOSE(IF(COUNTIF(fériés,$B15),7,WEEKDAY($B15,2)),11,11,11,11,11,13,15),FALSE)),0)</f>
        <v>0</v>
      </c>
      <c r="E15" s="84">
        <f ca="1">IFERROR(IF($A15="",VLOOKUP($C15,PARAM!$A$11:$I$210,CHOOSE(IF(COUNTIF(fériés,$B15),7,WEEKDAY($B15,2)),3,3,5,3,3,7,9),FALSE),VLOOKUP($C15,PARAM!$A$11:$P$210,CHOOSE(IF(COUNTIF(fériés,$B15),7,WEEKDAY($B15,2)),12,12,12,12,12,14,16),FALSE)),0)</f>
        <v>0</v>
      </c>
      <c r="F15" s="80">
        <f t="shared" ca="1" si="3"/>
        <v>0</v>
      </c>
      <c r="G15" s="75"/>
      <c r="H15" s="89">
        <f t="shared" ca="1" si="1"/>
        <v>0</v>
      </c>
      <c r="I15" s="88"/>
      <c r="J15" s="88"/>
    </row>
    <row r="16" spans="1:10" x14ac:dyDescent="0.25">
      <c r="A16" s="72"/>
      <c r="B16" s="73">
        <f t="shared" ca="1" si="2"/>
        <v>43022</v>
      </c>
      <c r="C16" s="74"/>
      <c r="D16" s="84">
        <f ca="1">IFERROR(IF($A16="",VLOOKUP($C16,PARAM!$A$11:$I$210,CHOOSE(IF(COUNTIF(fériés,$B16),7,WEEKDAY($B16,2)),2,2,4,2,2,6,8),FALSE),VLOOKUP($C16,PARAM!$A$11:$P$210,CHOOSE(IF(COUNTIF(fériés,$B16),7,WEEKDAY($B16,2)),11,11,11,11,11,13,15),FALSE)),0)</f>
        <v>0</v>
      </c>
      <c r="E16" s="84">
        <f ca="1">IFERROR(IF($A16="",VLOOKUP($C16,PARAM!$A$11:$I$210,CHOOSE(IF(COUNTIF(fériés,$B16),7,WEEKDAY($B16,2)),3,3,5,3,3,7,9),FALSE),VLOOKUP($C16,PARAM!$A$11:$P$210,CHOOSE(IF(COUNTIF(fériés,$B16),7,WEEKDAY($B16,2)),12,12,12,12,12,14,16),FALSE)),0)</f>
        <v>0</v>
      </c>
      <c r="F16" s="80">
        <f t="shared" ca="1" si="3"/>
        <v>0</v>
      </c>
      <c r="G16" s="75"/>
      <c r="H16" s="89">
        <f t="shared" ca="1" si="1"/>
        <v>0</v>
      </c>
      <c r="I16" s="88"/>
      <c r="J16" s="88"/>
    </row>
    <row r="17" spans="1:10" x14ac:dyDescent="0.25">
      <c r="A17" s="72"/>
      <c r="B17" s="73">
        <f t="shared" ca="1" si="2"/>
        <v>43023</v>
      </c>
      <c r="C17" s="74"/>
      <c r="D17" s="84">
        <f ca="1">IFERROR(IF($A17="",VLOOKUP($C17,PARAM!$A$11:$I$210,CHOOSE(IF(COUNTIF(fériés,$B17),7,WEEKDAY($B17,2)),2,2,4,2,2,6,8),FALSE),VLOOKUP($C17,PARAM!$A$11:$P$210,CHOOSE(IF(COUNTIF(fériés,$B17),7,WEEKDAY($B17,2)),11,11,11,11,11,13,15),FALSE)),0)</f>
        <v>0</v>
      </c>
      <c r="E17" s="84">
        <f ca="1">IFERROR(IF($A17="",VLOOKUP($C17,PARAM!$A$11:$I$210,CHOOSE(IF(COUNTIF(fériés,$B17),7,WEEKDAY($B17,2)),3,3,5,3,3,7,9),FALSE),VLOOKUP($C17,PARAM!$A$11:$P$210,CHOOSE(IF(COUNTIF(fériés,$B17),7,WEEKDAY($B17,2)),12,12,12,12,12,14,16),FALSE)),0)</f>
        <v>0</v>
      </c>
      <c r="F17" s="80">
        <f t="shared" ca="1" si="3"/>
        <v>0</v>
      </c>
      <c r="G17" s="75"/>
      <c r="H17" s="89">
        <f t="shared" ca="1" si="1"/>
        <v>0</v>
      </c>
      <c r="I17" s="88"/>
      <c r="J17" s="88"/>
    </row>
    <row r="18" spans="1:10" x14ac:dyDescent="0.25">
      <c r="A18" s="72"/>
      <c r="B18" s="73">
        <f t="shared" ca="1" si="2"/>
        <v>43024</v>
      </c>
      <c r="C18" s="74"/>
      <c r="D18" s="84">
        <f ca="1">IFERROR(IF($A18="",VLOOKUP($C18,PARAM!$A$11:$I$210,CHOOSE(IF(COUNTIF(fériés,$B18),7,WEEKDAY($B18,2)),2,2,4,2,2,6,8),FALSE),VLOOKUP($C18,PARAM!$A$11:$P$210,CHOOSE(IF(COUNTIF(fériés,$B18),7,WEEKDAY($B18,2)),11,11,11,11,11,13,15),FALSE)),0)</f>
        <v>0</v>
      </c>
      <c r="E18" s="84">
        <f ca="1">IFERROR(IF($A18="",VLOOKUP($C18,PARAM!$A$11:$I$210,CHOOSE(IF(COUNTIF(fériés,$B18),7,WEEKDAY($B18,2)),3,3,5,3,3,7,9),FALSE),VLOOKUP($C18,PARAM!$A$11:$P$210,CHOOSE(IF(COUNTIF(fériés,$B18),7,WEEKDAY($B18,2)),12,12,12,12,12,14,16),FALSE)),0)</f>
        <v>0</v>
      </c>
      <c r="F18" s="80">
        <f t="shared" ca="1" si="3"/>
        <v>0</v>
      </c>
      <c r="G18" s="75"/>
      <c r="H18" s="89">
        <f t="shared" ca="1" si="1"/>
        <v>0</v>
      </c>
      <c r="I18" s="88"/>
      <c r="J18" s="88"/>
    </row>
    <row r="19" spans="1:10" x14ac:dyDescent="0.25">
      <c r="A19" s="72"/>
      <c r="B19" s="73">
        <f t="shared" ca="1" si="2"/>
        <v>43025</v>
      </c>
      <c r="C19" s="74"/>
      <c r="D19" s="84">
        <f ca="1">IFERROR(IF($A19="",VLOOKUP($C19,PARAM!$A$11:$I$210,CHOOSE(IF(COUNTIF(fériés,$B19),7,WEEKDAY($B19,2)),2,2,4,2,2,6,8),FALSE),VLOOKUP($C19,PARAM!$A$11:$P$210,CHOOSE(IF(COUNTIF(fériés,$B19),7,WEEKDAY($B19,2)),11,11,11,11,11,13,15),FALSE)),0)</f>
        <v>0</v>
      </c>
      <c r="E19" s="84">
        <f ca="1">IFERROR(IF($A19="",VLOOKUP($C19,PARAM!$A$11:$I$210,CHOOSE(IF(COUNTIF(fériés,$B19),7,WEEKDAY($B19,2)),3,3,5,3,3,7,9),FALSE),VLOOKUP($C19,PARAM!$A$11:$P$210,CHOOSE(IF(COUNTIF(fériés,$B19),7,WEEKDAY($B19,2)),12,12,12,12,12,14,16),FALSE)),0)</f>
        <v>0</v>
      </c>
      <c r="F19" s="80">
        <f t="shared" ca="1" si="3"/>
        <v>0</v>
      </c>
      <c r="G19" s="75"/>
      <c r="H19" s="89">
        <f t="shared" ca="1" si="1"/>
        <v>0</v>
      </c>
      <c r="I19" s="88"/>
      <c r="J19" s="88"/>
    </row>
    <row r="20" spans="1:10" x14ac:dyDescent="0.25">
      <c r="A20" s="72"/>
      <c r="B20" s="73">
        <f t="shared" ca="1" si="2"/>
        <v>43026</v>
      </c>
      <c r="C20" s="74"/>
      <c r="D20" s="84">
        <f ca="1">IFERROR(IF($A20="",VLOOKUP($C20,PARAM!$A$11:$I$210,CHOOSE(IF(COUNTIF(fériés,$B20),7,WEEKDAY($B20,2)),2,2,4,2,2,6,8),FALSE),VLOOKUP($C20,PARAM!$A$11:$P$210,CHOOSE(IF(COUNTIF(fériés,$B20),7,WEEKDAY($B20,2)),11,11,11,11,11,13,15),FALSE)),0)</f>
        <v>0</v>
      </c>
      <c r="E20" s="84">
        <f ca="1">IFERROR(IF($A20="",VLOOKUP($C20,PARAM!$A$11:$I$210,CHOOSE(IF(COUNTIF(fériés,$B20),7,WEEKDAY($B20,2)),3,3,5,3,3,7,9),FALSE),VLOOKUP($C20,PARAM!$A$11:$P$210,CHOOSE(IF(COUNTIF(fériés,$B20),7,WEEKDAY($B20,2)),12,12,12,12,12,14,16),FALSE)),0)</f>
        <v>0</v>
      </c>
      <c r="F20" s="80">
        <f t="shared" ca="1" si="3"/>
        <v>0</v>
      </c>
      <c r="G20" s="75"/>
      <c r="H20" s="89">
        <f t="shared" ca="1" si="1"/>
        <v>0</v>
      </c>
      <c r="I20" s="88"/>
      <c r="J20" s="88"/>
    </row>
    <row r="21" spans="1:10" x14ac:dyDescent="0.25">
      <c r="A21" s="72"/>
      <c r="B21" s="73">
        <f t="shared" ca="1" si="2"/>
        <v>43027</v>
      </c>
      <c r="C21" s="74"/>
      <c r="D21" s="84">
        <f ca="1">IFERROR(IF($A21="",VLOOKUP($C21,PARAM!$A$11:$I$210,CHOOSE(IF(COUNTIF(fériés,$B21),7,WEEKDAY($B21,2)),2,2,4,2,2,6,8),FALSE),VLOOKUP($C21,PARAM!$A$11:$P$210,CHOOSE(IF(COUNTIF(fériés,$B21),7,WEEKDAY($B21,2)),11,11,11,11,11,13,15),FALSE)),0)</f>
        <v>0</v>
      </c>
      <c r="E21" s="84">
        <f ca="1">IFERROR(IF($A21="",VLOOKUP($C21,PARAM!$A$11:$I$210,CHOOSE(IF(COUNTIF(fériés,$B21),7,WEEKDAY($B21,2)),3,3,5,3,3,7,9),FALSE),VLOOKUP($C21,PARAM!$A$11:$P$210,CHOOSE(IF(COUNTIF(fériés,$B21),7,WEEKDAY($B21,2)),12,12,12,12,12,14,16),FALSE)),0)</f>
        <v>0</v>
      </c>
      <c r="F21" s="80">
        <f t="shared" ca="1" si="3"/>
        <v>0</v>
      </c>
      <c r="G21" s="75"/>
      <c r="H21" s="89">
        <f t="shared" ca="1" si="1"/>
        <v>0</v>
      </c>
      <c r="I21" s="88"/>
      <c r="J21" s="88"/>
    </row>
    <row r="22" spans="1:10" x14ac:dyDescent="0.25">
      <c r="A22" s="72"/>
      <c r="B22" s="73">
        <f t="shared" ca="1" si="2"/>
        <v>43028</v>
      </c>
      <c r="C22" s="74"/>
      <c r="D22" s="84">
        <f ca="1">IFERROR(IF($A22="",VLOOKUP($C22,PARAM!$A$11:$I$210,CHOOSE(IF(COUNTIF(fériés,$B22),7,WEEKDAY($B22,2)),2,2,4,2,2,6,8),FALSE),VLOOKUP($C22,PARAM!$A$11:$P$210,CHOOSE(IF(COUNTIF(fériés,$B22),7,WEEKDAY($B22,2)),11,11,11,11,11,13,15),FALSE)),0)</f>
        <v>0</v>
      </c>
      <c r="E22" s="84">
        <f ca="1">IFERROR(IF($A22="",VLOOKUP($C22,PARAM!$A$11:$I$210,CHOOSE(IF(COUNTIF(fériés,$B22),7,WEEKDAY($B22,2)),3,3,5,3,3,7,9),FALSE),VLOOKUP($C22,PARAM!$A$11:$P$210,CHOOSE(IF(COUNTIF(fériés,$B22),7,WEEKDAY($B22,2)),12,12,12,12,12,14,16),FALSE)),0)</f>
        <v>0</v>
      </c>
      <c r="F22" s="80">
        <f t="shared" ca="1" si="3"/>
        <v>0</v>
      </c>
      <c r="G22" s="75"/>
      <c r="H22" s="89">
        <f t="shared" ca="1" si="1"/>
        <v>0</v>
      </c>
      <c r="I22" s="88"/>
      <c r="J22" s="88"/>
    </row>
    <row r="23" spans="1:10" x14ac:dyDescent="0.25">
      <c r="A23" s="72"/>
      <c r="B23" s="73">
        <f t="shared" ca="1" si="2"/>
        <v>43029</v>
      </c>
      <c r="C23" s="74"/>
      <c r="D23" s="84">
        <f ca="1">IFERROR(IF($A23="",VLOOKUP($C23,PARAM!$A$11:$I$210,CHOOSE(IF(COUNTIF(fériés,$B23),7,WEEKDAY($B23,2)),2,2,4,2,2,6,8),FALSE),VLOOKUP($C23,PARAM!$A$11:$P$210,CHOOSE(IF(COUNTIF(fériés,$B23),7,WEEKDAY($B23,2)),11,11,11,11,11,13,15),FALSE)),0)</f>
        <v>0</v>
      </c>
      <c r="E23" s="84">
        <f ca="1">IFERROR(IF($A23="",VLOOKUP($C23,PARAM!$A$11:$I$210,CHOOSE(IF(COUNTIF(fériés,$B23),7,WEEKDAY($B23,2)),3,3,5,3,3,7,9),FALSE),VLOOKUP($C23,PARAM!$A$11:$P$210,CHOOSE(IF(COUNTIF(fériés,$B23),7,WEEKDAY($B23,2)),12,12,12,12,12,14,16),FALSE)),0)</f>
        <v>0</v>
      </c>
      <c r="F23" s="80">
        <f t="shared" ca="1" si="3"/>
        <v>0</v>
      </c>
      <c r="G23" s="75"/>
      <c r="H23" s="89">
        <f t="shared" ca="1" si="1"/>
        <v>0</v>
      </c>
      <c r="I23" s="88"/>
      <c r="J23" s="88"/>
    </row>
    <row r="24" spans="1:10" x14ac:dyDescent="0.25">
      <c r="A24" s="72"/>
      <c r="B24" s="73">
        <f t="shared" ca="1" si="2"/>
        <v>43030</v>
      </c>
      <c r="C24" s="74"/>
      <c r="D24" s="84">
        <f ca="1">IFERROR(IF($A24="",VLOOKUP($C24,PARAM!$A$11:$I$210,CHOOSE(IF(COUNTIF(fériés,$B24),7,WEEKDAY($B24,2)),2,2,4,2,2,6,8),FALSE),VLOOKUP($C24,PARAM!$A$11:$P$210,CHOOSE(IF(COUNTIF(fériés,$B24),7,WEEKDAY($B24,2)),11,11,11,11,11,13,15),FALSE)),0)</f>
        <v>0</v>
      </c>
      <c r="E24" s="84">
        <f ca="1">IFERROR(IF($A24="",VLOOKUP($C24,PARAM!$A$11:$I$210,CHOOSE(IF(COUNTIF(fériés,$B24),7,WEEKDAY($B24,2)),3,3,5,3,3,7,9),FALSE),VLOOKUP($C24,PARAM!$A$11:$P$210,CHOOSE(IF(COUNTIF(fériés,$B24),7,WEEKDAY($B24,2)),12,12,12,12,12,14,16),FALSE)),0)</f>
        <v>0</v>
      </c>
      <c r="F24" s="80">
        <f t="shared" ca="1" si="3"/>
        <v>0</v>
      </c>
      <c r="G24" s="75"/>
      <c r="H24" s="89">
        <f t="shared" ca="1" si="1"/>
        <v>0</v>
      </c>
      <c r="I24" s="88"/>
      <c r="J24" s="88"/>
    </row>
    <row r="25" spans="1:10" x14ac:dyDescent="0.25">
      <c r="A25" s="72"/>
      <c r="B25" s="73">
        <f t="shared" ca="1" si="2"/>
        <v>43031</v>
      </c>
      <c r="C25" s="74"/>
      <c r="D25" s="84">
        <f ca="1">IFERROR(IF($A25="",VLOOKUP($C25,PARAM!$A$11:$I$210,CHOOSE(IF(COUNTIF(fériés,$B25),7,WEEKDAY($B25,2)),2,2,4,2,2,6,8),FALSE),VLOOKUP($C25,PARAM!$A$11:$P$210,CHOOSE(IF(COUNTIF(fériés,$B25),7,WEEKDAY($B25,2)),11,11,11,11,11,13,15),FALSE)),0)</f>
        <v>0</v>
      </c>
      <c r="E25" s="84">
        <f ca="1">IFERROR(IF($A25="",VLOOKUP($C25,PARAM!$A$11:$I$210,CHOOSE(IF(COUNTIF(fériés,$B25),7,WEEKDAY($B25,2)),3,3,5,3,3,7,9),FALSE),VLOOKUP($C25,PARAM!$A$11:$P$210,CHOOSE(IF(COUNTIF(fériés,$B25),7,WEEKDAY($B25,2)),12,12,12,12,12,14,16),FALSE)),0)</f>
        <v>0</v>
      </c>
      <c r="F25" s="80">
        <f t="shared" ca="1" si="3"/>
        <v>0</v>
      </c>
      <c r="G25" s="75"/>
      <c r="H25" s="89">
        <f t="shared" ca="1" si="1"/>
        <v>0</v>
      </c>
      <c r="I25" s="88"/>
      <c r="J25" s="88"/>
    </row>
    <row r="26" spans="1:10" x14ac:dyDescent="0.25">
      <c r="A26" s="72"/>
      <c r="B26" s="73">
        <f t="shared" ca="1" si="2"/>
        <v>43032</v>
      </c>
      <c r="C26" s="74"/>
      <c r="D26" s="84">
        <f ca="1">IFERROR(IF($A26="",VLOOKUP($C26,PARAM!$A$11:$I$210,CHOOSE(IF(COUNTIF(fériés,$B26),7,WEEKDAY($B26,2)),2,2,4,2,2,6,8),FALSE),VLOOKUP($C26,PARAM!$A$11:$P$210,CHOOSE(IF(COUNTIF(fériés,$B26),7,WEEKDAY($B26,2)),11,11,11,11,11,13,15),FALSE)),0)</f>
        <v>0</v>
      </c>
      <c r="E26" s="84">
        <f ca="1">IFERROR(IF($A26="",VLOOKUP($C26,PARAM!$A$11:$I$210,CHOOSE(IF(COUNTIF(fériés,$B26),7,WEEKDAY($B26,2)),3,3,5,3,3,7,9),FALSE),VLOOKUP($C26,PARAM!$A$11:$P$210,CHOOSE(IF(COUNTIF(fériés,$B26),7,WEEKDAY($B26,2)),12,12,12,12,12,14,16),FALSE)),0)</f>
        <v>0</v>
      </c>
      <c r="F26" s="80">
        <f t="shared" ca="1" si="3"/>
        <v>0</v>
      </c>
      <c r="G26" s="75"/>
      <c r="H26" s="89">
        <f t="shared" ca="1" si="1"/>
        <v>0</v>
      </c>
      <c r="I26" s="88"/>
      <c r="J26" s="88"/>
    </row>
    <row r="27" spans="1:10" x14ac:dyDescent="0.25">
      <c r="A27" s="72"/>
      <c r="B27" s="73">
        <f t="shared" ca="1" si="2"/>
        <v>43033</v>
      </c>
      <c r="C27" s="74"/>
      <c r="D27" s="84">
        <f ca="1">IFERROR(IF($A27="",VLOOKUP($C27,PARAM!$A$11:$I$210,CHOOSE(IF(COUNTIF(fériés,$B27),7,WEEKDAY($B27,2)),2,2,4,2,2,6,8),FALSE),VLOOKUP($C27,PARAM!$A$11:$P$210,CHOOSE(IF(COUNTIF(fériés,$B27),7,WEEKDAY($B27,2)),11,11,11,11,11,13,15),FALSE)),0)</f>
        <v>0</v>
      </c>
      <c r="E27" s="84">
        <f ca="1">IFERROR(IF($A27="",VLOOKUP($C27,PARAM!$A$11:$I$210,CHOOSE(IF(COUNTIF(fériés,$B27),7,WEEKDAY($B27,2)),3,3,5,3,3,7,9),FALSE),VLOOKUP($C27,PARAM!$A$11:$P$210,CHOOSE(IF(COUNTIF(fériés,$B27),7,WEEKDAY($B27,2)),12,12,12,12,12,14,16),FALSE)),0)</f>
        <v>0</v>
      </c>
      <c r="F27" s="80">
        <f t="shared" ca="1" si="3"/>
        <v>0</v>
      </c>
      <c r="G27" s="75"/>
      <c r="H27" s="89">
        <f t="shared" ca="1" si="1"/>
        <v>0</v>
      </c>
      <c r="I27" s="88"/>
      <c r="J27" s="88"/>
    </row>
    <row r="28" spans="1:10" x14ac:dyDescent="0.25">
      <c r="A28" s="72"/>
      <c r="B28" s="73">
        <f t="shared" ca="1" si="2"/>
        <v>43034</v>
      </c>
      <c r="C28" s="74"/>
      <c r="D28" s="84">
        <f ca="1">IFERROR(IF($A28="",VLOOKUP($C28,PARAM!$A$11:$I$210,CHOOSE(IF(COUNTIF(fériés,$B28),7,WEEKDAY($B28,2)),2,2,4,2,2,6,8),FALSE),VLOOKUP($C28,PARAM!$A$11:$P$210,CHOOSE(IF(COUNTIF(fériés,$B28),7,WEEKDAY($B28,2)),11,11,11,11,11,13,15),FALSE)),0)</f>
        <v>0</v>
      </c>
      <c r="E28" s="84">
        <f ca="1">IFERROR(IF($A28="",VLOOKUP($C28,PARAM!$A$11:$I$210,CHOOSE(IF(COUNTIF(fériés,$B28),7,WEEKDAY($B28,2)),3,3,5,3,3,7,9),FALSE),VLOOKUP($C28,PARAM!$A$11:$P$210,CHOOSE(IF(COUNTIF(fériés,$B28),7,WEEKDAY($B28,2)),12,12,12,12,12,14,16),FALSE)),0)</f>
        <v>0</v>
      </c>
      <c r="F28" s="80">
        <f t="shared" ca="1" si="3"/>
        <v>0</v>
      </c>
      <c r="G28" s="75"/>
      <c r="H28" s="89">
        <f t="shared" ca="1" si="1"/>
        <v>0</v>
      </c>
      <c r="I28" s="88"/>
      <c r="J28" s="88"/>
    </row>
    <row r="29" spans="1:10" x14ac:dyDescent="0.25">
      <c r="A29" s="72"/>
      <c r="B29" s="73">
        <f t="shared" ca="1" si="2"/>
        <v>43035</v>
      </c>
      <c r="C29" s="74"/>
      <c r="D29" s="84">
        <f ca="1">IFERROR(IF($A29="",VLOOKUP($C29,PARAM!$A$11:$I$210,CHOOSE(IF(COUNTIF(fériés,$B29),7,WEEKDAY($B29,2)),2,2,4,2,2,6,8),FALSE),VLOOKUP($C29,PARAM!$A$11:$P$210,CHOOSE(IF(COUNTIF(fériés,$B29),7,WEEKDAY($B29,2)),11,11,11,11,11,13,15),FALSE)),0)</f>
        <v>0</v>
      </c>
      <c r="E29" s="84">
        <f ca="1">IFERROR(IF($A29="",VLOOKUP($C29,PARAM!$A$11:$I$210,CHOOSE(IF(COUNTIF(fériés,$B29),7,WEEKDAY($B29,2)),3,3,5,3,3,7,9),FALSE),VLOOKUP($C29,PARAM!$A$11:$P$210,CHOOSE(IF(COUNTIF(fériés,$B29),7,WEEKDAY($B29,2)),12,12,12,12,12,14,16),FALSE)),0)</f>
        <v>0</v>
      </c>
      <c r="F29" s="80">
        <f t="shared" ca="1" si="3"/>
        <v>0</v>
      </c>
      <c r="G29" s="75"/>
      <c r="H29" s="89">
        <f t="shared" ca="1" si="1"/>
        <v>0</v>
      </c>
      <c r="I29" s="88"/>
      <c r="J29" s="88"/>
    </row>
    <row r="30" spans="1:10" x14ac:dyDescent="0.25">
      <c r="A30" s="72"/>
      <c r="B30" s="73">
        <f t="shared" ca="1" si="2"/>
        <v>43036</v>
      </c>
      <c r="C30" s="74"/>
      <c r="D30" s="84">
        <f ca="1">IFERROR(IF($A30="",VLOOKUP($C30,PARAM!$A$11:$I$210,CHOOSE(IF(COUNTIF(fériés,$B30),7,WEEKDAY($B30,2)),2,2,4,2,2,6,8),FALSE),VLOOKUP($C30,PARAM!$A$11:$P$210,CHOOSE(IF(COUNTIF(fériés,$B30),7,WEEKDAY($B30,2)),11,11,11,11,11,13,15),FALSE)),0)</f>
        <v>0</v>
      </c>
      <c r="E30" s="84">
        <f ca="1">IFERROR(IF($A30="",VLOOKUP($C30,PARAM!$A$11:$I$210,CHOOSE(IF(COUNTIF(fériés,$B30),7,WEEKDAY($B30,2)),3,3,5,3,3,7,9),FALSE),VLOOKUP($C30,PARAM!$A$11:$P$210,CHOOSE(IF(COUNTIF(fériés,$B30),7,WEEKDAY($B30,2)),12,12,12,12,12,14,16),FALSE)),0)</f>
        <v>0</v>
      </c>
      <c r="F30" s="80">
        <f t="shared" ca="1" si="3"/>
        <v>0</v>
      </c>
      <c r="G30" s="75"/>
      <c r="H30" s="89">
        <f t="shared" ca="1" si="1"/>
        <v>0</v>
      </c>
      <c r="I30" s="88"/>
      <c r="J30" s="88"/>
    </row>
    <row r="31" spans="1:10" x14ac:dyDescent="0.25">
      <c r="A31" s="72"/>
      <c r="B31" s="73">
        <f ca="1">IFERROR(IF(MONTH(B30+1)&lt;&gt;MONTH($B$3),"",B30+1),"")</f>
        <v>43037</v>
      </c>
      <c r="C31" s="74"/>
      <c r="D31" s="84">
        <f ca="1">IFERROR(IF($A31="",VLOOKUP($C31,PARAM!$A$11:$I$210,CHOOSE(IF(COUNTIF(fériés,$B31),7,WEEKDAY($B31,2)),2,2,4,2,2,6,8),FALSE),VLOOKUP($C31,PARAM!$A$11:$P$210,CHOOSE(IF(COUNTIF(fériés,$B31),7,WEEKDAY($B31,2)),11,11,11,11,11,13,15),FALSE)),0)</f>
        <v>0</v>
      </c>
      <c r="E31" s="84">
        <f ca="1">IFERROR(IF($A31="",VLOOKUP($C31,PARAM!$A$11:$I$210,CHOOSE(IF(COUNTIF(fériés,$B31),7,WEEKDAY($B31,2)),3,3,5,3,3,7,9),FALSE),VLOOKUP($C31,PARAM!$A$11:$P$210,CHOOSE(IF(COUNTIF(fériés,$B31),7,WEEKDAY($B31,2)),12,12,12,12,12,14,16),FALSE)),0)</f>
        <v>0</v>
      </c>
      <c r="F31" s="80">
        <f t="shared" ca="1" si="3"/>
        <v>0</v>
      </c>
      <c r="G31" s="75"/>
      <c r="H31" s="89">
        <f t="shared" ca="1" si="1"/>
        <v>0</v>
      </c>
      <c r="I31" s="88"/>
      <c r="J31" s="88"/>
    </row>
    <row r="32" spans="1:10" x14ac:dyDescent="0.25">
      <c r="A32" s="72"/>
      <c r="B32" s="73">
        <f t="shared" ref="B32:B33" ca="1" si="4">IFERROR(IF(MONTH(B31+1)&lt;&gt;MONTH($B$3),"",B31+1),"")</f>
        <v>43038</v>
      </c>
      <c r="C32" s="74"/>
      <c r="D32" s="84">
        <f ca="1">IFERROR(IF($A32="",VLOOKUP($C32,PARAM!$A$11:$I$210,CHOOSE(IF(COUNTIF(fériés,$B32),7,WEEKDAY($B32,2)),2,2,4,2,2,6,8),FALSE),VLOOKUP($C32,PARAM!$A$11:$P$210,CHOOSE(IF(COUNTIF(fériés,$B32),7,WEEKDAY($B32,2)),11,11,11,11,11,13,15),FALSE)),0)</f>
        <v>0</v>
      </c>
      <c r="E32" s="84">
        <f ca="1">IFERROR(IF($A32="",VLOOKUP($C32,PARAM!$A$11:$I$210,CHOOSE(IF(COUNTIF(fériés,$B32),7,WEEKDAY($B32,2)),3,3,5,3,3,7,9),FALSE),VLOOKUP($C32,PARAM!$A$11:$P$210,CHOOSE(IF(COUNTIF(fériés,$B32),7,WEEKDAY($B32,2)),12,12,12,12,12,14,16),FALSE)),0)</f>
        <v>0</v>
      </c>
      <c r="F32" s="80">
        <f t="shared" ca="1" si="3"/>
        <v>0</v>
      </c>
      <c r="G32" s="75"/>
      <c r="H32" s="89">
        <f t="shared" ca="1" si="1"/>
        <v>0</v>
      </c>
      <c r="I32" s="88"/>
      <c r="J32" s="88"/>
    </row>
    <row r="33" spans="1:10" ht="15.75" thickBot="1" x14ac:dyDescent="0.3">
      <c r="A33" s="76"/>
      <c r="B33" s="73">
        <f t="shared" ca="1" si="4"/>
        <v>43039</v>
      </c>
      <c r="C33" s="77"/>
      <c r="D33" s="84">
        <f ca="1">IFERROR(IF($A33="",VLOOKUP($C33,PARAM!$A$11:$I$210,CHOOSE(IF(COUNTIF(fériés,$B33),7,WEEKDAY($B33,2)),2,2,4,2,2,6,8),FALSE),VLOOKUP($C33,PARAM!$A$11:$P$210,CHOOSE(IF(COUNTIF(fériés,$B33),7,WEEKDAY($B33,2)),11,11,11,11,11,13,15),FALSE)),0)</f>
        <v>0</v>
      </c>
      <c r="E33" s="84">
        <f ca="1">IFERROR(IF($A33="",VLOOKUP($C33,PARAM!$A$11:$I$210,CHOOSE(IF(COUNTIF(fériés,$B33),7,WEEKDAY($B33,2)),3,3,5,3,3,7,9),FALSE),VLOOKUP($C33,PARAM!$A$11:$P$210,CHOOSE(IF(COUNTIF(fériés,$B33),7,WEEKDAY($B33,2)),12,12,12,12,12,14,16),FALSE)),0)</f>
        <v>0</v>
      </c>
      <c r="F33" s="81">
        <f t="shared" ca="1" si="3"/>
        <v>0</v>
      </c>
      <c r="G33" s="78"/>
      <c r="H33" s="89">
        <f t="shared" ca="1" si="1"/>
        <v>0</v>
      </c>
      <c r="I33" s="88"/>
      <c r="J33" s="88"/>
    </row>
    <row r="34" spans="1:10" ht="15.75" thickBot="1" x14ac:dyDescent="0.3">
      <c r="A34" s="54"/>
      <c r="B34" s="17" t="s">
        <v>1</v>
      </c>
      <c r="C34" s="18"/>
      <c r="D34" s="19"/>
      <c r="E34" s="19"/>
      <c r="F34" s="82">
        <f ca="1">SUM(F3:F33)</f>
        <v>0</v>
      </c>
      <c r="G34" s="20"/>
      <c r="H34" s="91">
        <f ca="1">SUM(H3:H33)</f>
        <v>0</v>
      </c>
      <c r="J34" s="2"/>
    </row>
  </sheetData>
  <mergeCells count="1">
    <mergeCell ref="B1:C1"/>
  </mergeCells>
  <conditionalFormatting sqref="A3:G33">
    <cfRule type="expression" dxfId="17" priority="2">
      <formula>WEEKDAY($B3,2)=7</formula>
    </cfRule>
    <cfRule type="expression" dxfId="16" priority="3">
      <formula>WEEKDAY($B3,2)=6</formula>
    </cfRule>
  </conditionalFormatting>
  <conditionalFormatting sqref="A31:G33">
    <cfRule type="expression" dxfId="15" priority="4">
      <formula>$B31=""</formula>
    </cfRule>
  </conditionalFormatting>
  <dataValidations count="6">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3">
      <formula1>"23-33,25-35,26-36,30-136,82,37-40,37-40-167,132-133,134,167,82-30-136,bis,congé,Réserve"</formula1>
    </dataValidation>
    <dataValidation type="list" allowBlank="1" showInputMessage="1" showErrorMessage="1" sqref="J2">
      <formula1>"30-136,37-40,82,134,167"</formula1>
    </dataValidation>
  </dataValidations>
  <pageMargins left="0.7" right="0.7" top="0.75" bottom="0.75" header="0.3" footer="0.3"/>
  <pageSetup paperSize="0" orientation="portrait" horizontalDpi="0" verticalDpi="0" copies="0"/>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id="{BD104AB1-94B6-47E9-BEAF-F50D4F03D402}">
            <xm:f>AND(COUNTIF(PARAM!$AB$1:$AB$10,$B3)&gt;0,$B3&lt;&gt;"")</xm:f>
            <x14:dxf>
              <fill>
                <patternFill>
                  <bgColor rgb="FFFFC000"/>
                </patternFill>
              </fill>
            </x14:dxf>
          </x14:cfRule>
          <xm:sqref>A3:G33</xm:sqref>
        </x14:conditionalFormatting>
      </x14:conditionalFormatting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J34"/>
  <sheetViews>
    <sheetView workbookViewId="0">
      <selection activeCell="J33" sqref="J33"/>
    </sheetView>
  </sheetViews>
  <sheetFormatPr baseColWidth="10" defaultRowHeight="15" x14ac:dyDescent="0.25"/>
  <cols>
    <col min="1" max="1" width="5.28515625" bestFit="1" customWidth="1"/>
    <col min="2" max="2" width="26.42578125" customWidth="1"/>
    <col min="3" max="3" width="14.7109375" customWidth="1"/>
    <col min="4" max="4" width="16.85546875" customWidth="1"/>
    <col min="5" max="6" width="14.7109375" customWidth="1"/>
    <col min="7" max="7" width="18.7109375" customWidth="1"/>
    <col min="8" max="8" width="11.42578125" style="89"/>
    <col min="9" max="9" width="11.42578125" style="6"/>
    <col min="10" max="10" width="11.85546875" bestFit="1" customWidth="1"/>
  </cols>
  <sheetData>
    <row r="1" spans="1:10" ht="15.75" thickBot="1" x14ac:dyDescent="0.3">
      <c r="B1" s="113" t="s">
        <v>25</v>
      </c>
      <c r="C1" s="114"/>
      <c r="D1" s="22">
        <f ca="1">DATE(PARAM!$B$3,RIGHT(CELL("nomfichier",D1),2),1)</f>
        <v>43040</v>
      </c>
      <c r="E1" s="10"/>
      <c r="F1" s="1"/>
    </row>
    <row r="2" spans="1:10" ht="15.75" thickBot="1" x14ac:dyDescent="0.3">
      <c r="A2" s="8" t="s">
        <v>48</v>
      </c>
      <c r="B2" s="12" t="s">
        <v>0</v>
      </c>
      <c r="C2" s="13" t="s">
        <v>8</v>
      </c>
      <c r="D2" s="14" t="s">
        <v>20</v>
      </c>
      <c r="E2" s="14" t="s">
        <v>19</v>
      </c>
      <c r="F2" s="15" t="s">
        <v>21</v>
      </c>
      <c r="G2" s="16" t="s">
        <v>22</v>
      </c>
      <c r="H2" s="90"/>
      <c r="I2" s="7" t="s">
        <v>65</v>
      </c>
      <c r="J2" s="88" t="s">
        <v>66</v>
      </c>
    </row>
    <row r="3" spans="1:10" x14ac:dyDescent="0.25">
      <c r="A3" s="71"/>
      <c r="B3" s="68">
        <f ca="1">DATE(PARAM!$B$3,RIGHT(CELL("nomfichier",A1),2),1)</f>
        <v>43040</v>
      </c>
      <c r="C3" s="69"/>
      <c r="D3" s="83">
        <f ca="1">IFERROR(IF($A3="",VLOOKUP($C3,PARAM!$A$11:$I$210,CHOOSE(IF(COUNTIF(fériés,$B3),7,WEEKDAY($B3,2)),2,2,4,2,2,6,8),FALSE),VLOOKUP($C3,PARAM!$A$11:$P$210,CHOOSE(IF(COUNTIF(fériés,$B3),7,WEEKDAY($B3,2)),11,11,11,11,11,13,15),FALSE)),0)</f>
        <v>0</v>
      </c>
      <c r="E3" s="83">
        <f ca="1">IFERROR(IF($A3="",VLOOKUP($C3,PARAM!$A$11:$I$210,CHOOSE(IF(COUNTIF(fériés,$B3),7,WEEKDAY($B3,2)),3,3,5,3,3,7,9),FALSE),VLOOKUP($C3,PARAM!$A$11:$P$210,CHOOSE(IF(COUNTIF(fériés,$B3),7,WEEKDAY($B3,2)),12,12,12,12,12,14,16),FALSE)),0)</f>
        <v>0</v>
      </c>
      <c r="F3" s="79">
        <f t="shared" ref="F3:F9" ca="1" si="0">SUM(E3-D3)</f>
        <v>0</v>
      </c>
      <c r="G3" s="70"/>
      <c r="H3" s="89">
        <f ca="1">(HOUR(F3)*60+MINUTE(F3))/60</f>
        <v>0</v>
      </c>
      <c r="I3" s="88"/>
      <c r="J3" s="88"/>
    </row>
    <row r="4" spans="1:10" x14ac:dyDescent="0.25">
      <c r="A4" s="72"/>
      <c r="B4" s="73">
        <f ca="1">B3+1</f>
        <v>43041</v>
      </c>
      <c r="C4" s="74"/>
      <c r="D4" s="84">
        <f ca="1">IFERROR(IF($A4="",VLOOKUP($C4,PARAM!$A$11:$I$210,CHOOSE(IF(COUNTIF(fériés,$B4),7,WEEKDAY($B4,2)),2,2,4,2,2,6,8),FALSE),VLOOKUP($C4,PARAM!$A$11:$P$210,CHOOSE(IF(COUNTIF(fériés,$B4),7,WEEKDAY($B4,2)),11,11,11,11,11,13,15),FALSE)),0)</f>
        <v>0</v>
      </c>
      <c r="E4" s="84">
        <f ca="1">IFERROR(IF($A4="",VLOOKUP($C4,PARAM!$A$11:$I$210,CHOOSE(IF(COUNTIF(fériés,$B4),7,WEEKDAY($B4,2)),3,3,5,3,3,7,9),FALSE),VLOOKUP($C4,PARAM!$A$11:$P$210,CHOOSE(IF(COUNTIF(fériés,$B4),7,WEEKDAY($B4,2)),12,12,12,12,12,14,16),FALSE)),0)</f>
        <v>0</v>
      </c>
      <c r="F4" s="80">
        <f t="shared" ca="1" si="0"/>
        <v>0</v>
      </c>
      <c r="G4" s="75"/>
      <c r="H4" s="89">
        <f t="shared" ref="H4:H33" ca="1" si="1">(HOUR(F4)*60+MINUTE(F4))/60</f>
        <v>0</v>
      </c>
      <c r="I4" s="88"/>
      <c r="J4" s="88"/>
    </row>
    <row r="5" spans="1:10" x14ac:dyDescent="0.25">
      <c r="A5" s="72" t="s">
        <v>47</v>
      </c>
      <c r="B5" s="73">
        <f t="shared" ref="B5:B30" ca="1" si="2">B4+1</f>
        <v>43042</v>
      </c>
      <c r="C5" s="74"/>
      <c r="D5" s="84">
        <f ca="1">IFERROR(IF($A5="",VLOOKUP($C5,PARAM!$A$11:$I$210,CHOOSE(IF(COUNTIF(fériés,$B5),7,WEEKDAY($B5,2)),2,2,4,2,2,6,8),FALSE),VLOOKUP($C5,PARAM!$A$11:$P$210,CHOOSE(IF(COUNTIF(fériés,$B5),7,WEEKDAY($B5,2)),11,11,11,11,11,13,15),FALSE)),0)</f>
        <v>0</v>
      </c>
      <c r="E5" s="84">
        <f ca="1">IFERROR(IF($A5="",VLOOKUP($C5,PARAM!$A$11:$I$210,CHOOSE(IF(COUNTIF(fériés,$B5),7,WEEKDAY($B5,2)),3,3,5,3,3,7,9),FALSE),VLOOKUP($C5,PARAM!$A$11:$P$210,CHOOSE(IF(COUNTIF(fériés,$B5),7,WEEKDAY($B5,2)),12,12,12,12,12,14,16),FALSE)),0)</f>
        <v>0</v>
      </c>
      <c r="F5" s="80">
        <f t="shared" ca="1" si="0"/>
        <v>0</v>
      </c>
      <c r="G5" s="75"/>
      <c r="H5" s="89">
        <f t="shared" ca="1" si="1"/>
        <v>0</v>
      </c>
      <c r="I5" s="88"/>
      <c r="J5" s="88"/>
    </row>
    <row r="6" spans="1:10" x14ac:dyDescent="0.25">
      <c r="A6" s="72" t="s">
        <v>47</v>
      </c>
      <c r="B6" s="73">
        <f t="shared" ca="1" si="2"/>
        <v>43043</v>
      </c>
      <c r="C6" s="74"/>
      <c r="D6" s="84">
        <f ca="1">IFERROR(IF($A6="",VLOOKUP($C6,PARAM!$A$11:$I$210,CHOOSE(IF(COUNTIF(fériés,$B6),7,WEEKDAY($B6,2)),2,2,4,2,2,6,8),FALSE),VLOOKUP($C6,PARAM!$A$11:$P$210,CHOOSE(IF(COUNTIF(fériés,$B6),7,WEEKDAY($B6,2)),11,11,11,11,11,13,15),FALSE)),0)</f>
        <v>0</v>
      </c>
      <c r="E6" s="84">
        <f ca="1">IFERROR(IF($A6="",VLOOKUP($C6,PARAM!$A$11:$I$210,CHOOSE(IF(COUNTIF(fériés,$B6),7,WEEKDAY($B6,2)),3,3,5,3,3,7,9),FALSE),VLOOKUP($C6,PARAM!$A$11:$P$210,CHOOSE(IF(COUNTIF(fériés,$B6),7,WEEKDAY($B6,2)),12,12,12,12,12,14,16),FALSE)),0)</f>
        <v>0</v>
      </c>
      <c r="F6" s="80">
        <f t="shared" ca="1" si="0"/>
        <v>0</v>
      </c>
      <c r="G6" s="75"/>
      <c r="H6" s="89">
        <f t="shared" ca="1" si="1"/>
        <v>0</v>
      </c>
      <c r="I6" s="88"/>
      <c r="J6" s="88"/>
    </row>
    <row r="7" spans="1:10" x14ac:dyDescent="0.25">
      <c r="A7" s="72"/>
      <c r="B7" s="73">
        <f t="shared" ca="1" si="2"/>
        <v>43044</v>
      </c>
      <c r="C7" s="74"/>
      <c r="D7" s="84">
        <f ca="1">IFERROR(IF($A7="",VLOOKUP($C7,PARAM!$A$11:$I$210,CHOOSE(IF(COUNTIF(fériés,$B7),7,WEEKDAY($B7,2)),2,2,4,2,2,6,8),FALSE),VLOOKUP($C7,PARAM!$A$11:$P$210,CHOOSE(IF(COUNTIF(fériés,$B7),7,WEEKDAY($B7,2)),11,11,11,11,11,13,15),FALSE)),0)</f>
        <v>0</v>
      </c>
      <c r="E7" s="84">
        <f ca="1">IFERROR(IF($A7="",VLOOKUP($C7,PARAM!$A$11:$I$210,CHOOSE(IF(COUNTIF(fériés,$B7),7,WEEKDAY($B7,2)),3,3,5,3,3,7,9),FALSE),VLOOKUP($C7,PARAM!$A$11:$P$210,CHOOSE(IF(COUNTIF(fériés,$B7),7,WEEKDAY($B7,2)),12,12,12,12,12,14,16),FALSE)),0)</f>
        <v>0</v>
      </c>
      <c r="F7" s="80">
        <f t="shared" ca="1" si="0"/>
        <v>0</v>
      </c>
      <c r="G7" s="75"/>
      <c r="H7" s="89">
        <f t="shared" ca="1" si="1"/>
        <v>0</v>
      </c>
      <c r="I7" s="88"/>
      <c r="J7" s="88"/>
    </row>
    <row r="8" spans="1:10" x14ac:dyDescent="0.25">
      <c r="A8" s="72"/>
      <c r="B8" s="73">
        <f t="shared" ca="1" si="2"/>
        <v>43045</v>
      </c>
      <c r="C8" s="74"/>
      <c r="D8" s="84">
        <f ca="1">IFERROR(IF($A8="",VLOOKUP($C8,PARAM!$A$11:$I$210,CHOOSE(IF(COUNTIF(fériés,$B8),7,WEEKDAY($B8,2)),2,2,4,2,2,6,8),FALSE),VLOOKUP($C8,PARAM!$A$11:$P$210,CHOOSE(IF(COUNTIF(fériés,$B8),7,WEEKDAY($B8,2)),11,11,11,11,11,13,15),FALSE)),0)</f>
        <v>0</v>
      </c>
      <c r="E8" s="84">
        <f ca="1">IFERROR(IF($A8="",VLOOKUP($C8,PARAM!$A$11:$I$210,CHOOSE(IF(COUNTIF(fériés,$B8),7,WEEKDAY($B8,2)),3,3,5,3,3,7,9),FALSE),VLOOKUP($C8,PARAM!$A$11:$P$210,CHOOSE(IF(COUNTIF(fériés,$B8),7,WEEKDAY($B8,2)),12,12,12,12,12,14,16),FALSE)),0)</f>
        <v>0</v>
      </c>
      <c r="F8" s="80">
        <f t="shared" ca="1" si="0"/>
        <v>0</v>
      </c>
      <c r="G8" s="75"/>
      <c r="H8" s="89">
        <f t="shared" ca="1" si="1"/>
        <v>0</v>
      </c>
      <c r="I8" s="88"/>
      <c r="J8" s="88"/>
    </row>
    <row r="9" spans="1:10" x14ac:dyDescent="0.25">
      <c r="A9" s="72"/>
      <c r="B9" s="73">
        <f t="shared" ca="1" si="2"/>
        <v>43046</v>
      </c>
      <c r="C9" s="74"/>
      <c r="D9" s="84">
        <f ca="1">IFERROR(IF($A9="",VLOOKUP($C9,PARAM!$A$11:$I$210,CHOOSE(IF(COUNTIF(fériés,$B9),7,WEEKDAY($B9,2)),2,2,4,2,2,6,8),FALSE),VLOOKUP($C9,PARAM!$A$11:$P$210,CHOOSE(IF(COUNTIF(fériés,$B9),7,WEEKDAY($B9,2)),11,11,11,11,11,13,15),FALSE)),0)</f>
        <v>0</v>
      </c>
      <c r="E9" s="84">
        <f ca="1">IFERROR(IF($A9="",VLOOKUP($C9,PARAM!$A$11:$I$210,CHOOSE(IF(COUNTIF(fériés,$B9),7,WEEKDAY($B9,2)),3,3,5,3,3,7,9),FALSE),VLOOKUP($C9,PARAM!$A$11:$P$210,CHOOSE(IF(COUNTIF(fériés,$B9),7,WEEKDAY($B9,2)),12,12,12,12,12,14,16),FALSE)),0)</f>
        <v>0</v>
      </c>
      <c r="F9" s="80">
        <f t="shared" ca="1" si="0"/>
        <v>0</v>
      </c>
      <c r="G9" s="75"/>
      <c r="H9" s="89">
        <f t="shared" ca="1" si="1"/>
        <v>0</v>
      </c>
      <c r="I9" s="88"/>
      <c r="J9" s="88"/>
    </row>
    <row r="10" spans="1:10" x14ac:dyDescent="0.25">
      <c r="A10" s="72"/>
      <c r="B10" s="73">
        <f t="shared" ca="1" si="2"/>
        <v>43047</v>
      </c>
      <c r="C10" s="74"/>
      <c r="D10" s="84">
        <f ca="1">IFERROR(IF($A10="",VLOOKUP($C10,PARAM!$A$11:$I$210,CHOOSE(IF(COUNTIF(fériés,$B10),7,WEEKDAY($B10,2)),2,2,4,2,2,6,8),FALSE),VLOOKUP($C10,PARAM!$A$11:$P$210,CHOOSE(IF(COUNTIF(fériés,$B10),7,WEEKDAY($B10,2)),11,11,11,11,11,13,15),FALSE)),0)</f>
        <v>0</v>
      </c>
      <c r="E10" s="84">
        <f ca="1">IFERROR(IF($A10="",VLOOKUP($C10,PARAM!$A$11:$I$210,CHOOSE(IF(COUNTIF(fériés,$B10),7,WEEKDAY($B10,2)),3,3,5,3,3,7,9),FALSE),VLOOKUP($C10,PARAM!$A$11:$P$210,CHOOSE(IF(COUNTIF(fériés,$B10),7,WEEKDAY($B10,2)),12,12,12,12,12,14,16),FALSE)),0)</f>
        <v>0</v>
      </c>
      <c r="F10" s="80">
        <f ca="1">SUM(E10-D10)</f>
        <v>0</v>
      </c>
      <c r="G10" s="75"/>
      <c r="H10" s="89">
        <f t="shared" ca="1" si="1"/>
        <v>0</v>
      </c>
      <c r="I10" s="88"/>
      <c r="J10" s="88"/>
    </row>
    <row r="11" spans="1:10" x14ac:dyDescent="0.25">
      <c r="A11" s="72"/>
      <c r="B11" s="73">
        <f t="shared" ca="1" si="2"/>
        <v>43048</v>
      </c>
      <c r="C11" s="74"/>
      <c r="D11" s="84">
        <f ca="1">IFERROR(IF($A11="",VLOOKUP($C11,PARAM!$A$11:$I$210,CHOOSE(IF(COUNTIF(fériés,$B11),7,WEEKDAY($B11,2)),2,2,4,2,2,6,8),FALSE),VLOOKUP($C11,PARAM!$A$11:$P$210,CHOOSE(IF(COUNTIF(fériés,$B11),7,WEEKDAY($B11,2)),11,11,11,11,11,13,15),FALSE)),0)</f>
        <v>0</v>
      </c>
      <c r="E11" s="84">
        <f ca="1">IFERROR(IF($A11="",VLOOKUP($C11,PARAM!$A$11:$I$210,CHOOSE(IF(COUNTIF(fériés,$B11),7,WEEKDAY($B11,2)),3,3,5,3,3,7,9),FALSE),VLOOKUP($C11,PARAM!$A$11:$P$210,CHOOSE(IF(COUNTIF(fériés,$B11),7,WEEKDAY($B11,2)),12,12,12,12,12,14,16),FALSE)),0)</f>
        <v>0</v>
      </c>
      <c r="F11" s="80">
        <f t="shared" ref="F11:F33" ca="1" si="3">SUM(E11-D11)</f>
        <v>0</v>
      </c>
      <c r="G11" s="75"/>
      <c r="H11" s="89">
        <f t="shared" ca="1" si="1"/>
        <v>0</v>
      </c>
      <c r="I11" s="88"/>
      <c r="J11" s="88"/>
    </row>
    <row r="12" spans="1:10" x14ac:dyDescent="0.25">
      <c r="A12" s="72"/>
      <c r="B12" s="73">
        <f t="shared" ca="1" si="2"/>
        <v>43049</v>
      </c>
      <c r="C12" s="74"/>
      <c r="D12" s="84">
        <f ca="1">IFERROR(IF($A12="",VLOOKUP($C12,PARAM!$A$11:$I$210,CHOOSE(IF(COUNTIF(fériés,$B12),7,WEEKDAY($B12,2)),2,2,4,2,2,6,8),FALSE),VLOOKUP($C12,PARAM!$A$11:$P$210,CHOOSE(IF(COUNTIF(fériés,$B12),7,WEEKDAY($B12,2)),11,11,11,11,11,13,15),FALSE)),0)</f>
        <v>0</v>
      </c>
      <c r="E12" s="84">
        <f ca="1">IFERROR(IF($A12="",VLOOKUP($C12,PARAM!$A$11:$I$210,CHOOSE(IF(COUNTIF(fériés,$B12),7,WEEKDAY($B12,2)),3,3,5,3,3,7,9),FALSE),VLOOKUP($C12,PARAM!$A$11:$P$210,CHOOSE(IF(COUNTIF(fériés,$B12),7,WEEKDAY($B12,2)),12,12,12,12,12,14,16),FALSE)),0)</f>
        <v>0</v>
      </c>
      <c r="F12" s="80">
        <f t="shared" ca="1" si="3"/>
        <v>0</v>
      </c>
      <c r="G12" s="75"/>
      <c r="H12" s="89">
        <f t="shared" ca="1" si="1"/>
        <v>0</v>
      </c>
      <c r="I12" s="88"/>
      <c r="J12" s="88"/>
    </row>
    <row r="13" spans="1:10" x14ac:dyDescent="0.25">
      <c r="A13" s="72"/>
      <c r="B13" s="73">
        <f t="shared" ca="1" si="2"/>
        <v>43050</v>
      </c>
      <c r="C13" s="74"/>
      <c r="D13" s="84">
        <f ca="1">IFERROR(IF($A13="",VLOOKUP($C13,PARAM!$A$11:$I$210,CHOOSE(IF(COUNTIF(fériés,$B13),7,WEEKDAY($B13,2)),2,2,4,2,2,6,8),FALSE),VLOOKUP($C13,PARAM!$A$11:$P$210,CHOOSE(IF(COUNTIF(fériés,$B13),7,WEEKDAY($B13,2)),11,11,11,11,11,13,15),FALSE)),0)</f>
        <v>0</v>
      </c>
      <c r="E13" s="84">
        <f ca="1">IFERROR(IF($A13="",VLOOKUP($C13,PARAM!$A$11:$I$210,CHOOSE(IF(COUNTIF(fériés,$B13),7,WEEKDAY($B13,2)),3,3,5,3,3,7,9),FALSE),VLOOKUP($C13,PARAM!$A$11:$P$210,CHOOSE(IF(COUNTIF(fériés,$B13),7,WEEKDAY($B13,2)),12,12,12,12,12,14,16),FALSE)),0)</f>
        <v>0</v>
      </c>
      <c r="F13" s="80">
        <f t="shared" ca="1" si="3"/>
        <v>0</v>
      </c>
      <c r="G13" s="75"/>
      <c r="H13" s="89">
        <f t="shared" ca="1" si="1"/>
        <v>0</v>
      </c>
      <c r="I13" s="88"/>
      <c r="J13" s="88"/>
    </row>
    <row r="14" spans="1:10" x14ac:dyDescent="0.25">
      <c r="A14" s="72"/>
      <c r="B14" s="73">
        <f t="shared" ca="1" si="2"/>
        <v>43051</v>
      </c>
      <c r="C14" s="74"/>
      <c r="D14" s="84">
        <f ca="1">IFERROR(IF($A14="",VLOOKUP($C14,PARAM!$A$11:$I$210,CHOOSE(IF(COUNTIF(fériés,$B14),7,WEEKDAY($B14,2)),2,2,4,2,2,6,8),FALSE),VLOOKUP($C14,PARAM!$A$11:$P$210,CHOOSE(IF(COUNTIF(fériés,$B14),7,WEEKDAY($B14,2)),11,11,11,11,11,13,15),FALSE)),0)</f>
        <v>0</v>
      </c>
      <c r="E14" s="84">
        <f ca="1">IFERROR(IF($A14="",VLOOKUP($C14,PARAM!$A$11:$I$210,CHOOSE(IF(COUNTIF(fériés,$B14),7,WEEKDAY($B14,2)),3,3,5,3,3,7,9),FALSE),VLOOKUP($C14,PARAM!$A$11:$P$210,CHOOSE(IF(COUNTIF(fériés,$B14),7,WEEKDAY($B14,2)),12,12,12,12,12,14,16),FALSE)),0)</f>
        <v>0</v>
      </c>
      <c r="F14" s="80">
        <f t="shared" ca="1" si="3"/>
        <v>0</v>
      </c>
      <c r="G14" s="75"/>
      <c r="H14" s="89">
        <f t="shared" ca="1" si="1"/>
        <v>0</v>
      </c>
      <c r="I14" s="88"/>
      <c r="J14" s="88"/>
    </row>
    <row r="15" spans="1:10" x14ac:dyDescent="0.25">
      <c r="A15" s="72"/>
      <c r="B15" s="73">
        <f t="shared" ca="1" si="2"/>
        <v>43052</v>
      </c>
      <c r="C15" s="74"/>
      <c r="D15" s="84">
        <f ca="1">IFERROR(IF($A15="",VLOOKUP($C15,PARAM!$A$11:$I$210,CHOOSE(IF(COUNTIF(fériés,$B15),7,WEEKDAY($B15,2)),2,2,4,2,2,6,8),FALSE),VLOOKUP($C15,PARAM!$A$11:$P$210,CHOOSE(IF(COUNTIF(fériés,$B15),7,WEEKDAY($B15,2)),11,11,11,11,11,13,15),FALSE)),0)</f>
        <v>0</v>
      </c>
      <c r="E15" s="84">
        <f ca="1">IFERROR(IF($A15="",VLOOKUP($C15,PARAM!$A$11:$I$210,CHOOSE(IF(COUNTIF(fériés,$B15),7,WEEKDAY($B15,2)),3,3,5,3,3,7,9),FALSE),VLOOKUP($C15,PARAM!$A$11:$P$210,CHOOSE(IF(COUNTIF(fériés,$B15),7,WEEKDAY($B15,2)),12,12,12,12,12,14,16),FALSE)),0)</f>
        <v>0</v>
      </c>
      <c r="F15" s="80">
        <f t="shared" ca="1" si="3"/>
        <v>0</v>
      </c>
      <c r="G15" s="75"/>
      <c r="H15" s="89">
        <f t="shared" ca="1" si="1"/>
        <v>0</v>
      </c>
      <c r="I15" s="88"/>
      <c r="J15" s="88"/>
    </row>
    <row r="16" spans="1:10" x14ac:dyDescent="0.25">
      <c r="A16" s="72"/>
      <c r="B16" s="73">
        <f t="shared" ca="1" si="2"/>
        <v>43053</v>
      </c>
      <c r="C16" s="74"/>
      <c r="D16" s="84">
        <f ca="1">IFERROR(IF($A16="",VLOOKUP($C16,PARAM!$A$11:$I$210,CHOOSE(IF(COUNTIF(fériés,$B16),7,WEEKDAY($B16,2)),2,2,4,2,2,6,8),FALSE),VLOOKUP($C16,PARAM!$A$11:$P$210,CHOOSE(IF(COUNTIF(fériés,$B16),7,WEEKDAY($B16,2)),11,11,11,11,11,13,15),FALSE)),0)</f>
        <v>0</v>
      </c>
      <c r="E16" s="84">
        <f ca="1">IFERROR(IF($A16="",VLOOKUP($C16,PARAM!$A$11:$I$210,CHOOSE(IF(COUNTIF(fériés,$B16),7,WEEKDAY($B16,2)),3,3,5,3,3,7,9),FALSE),VLOOKUP($C16,PARAM!$A$11:$P$210,CHOOSE(IF(COUNTIF(fériés,$B16),7,WEEKDAY($B16,2)),12,12,12,12,12,14,16),FALSE)),0)</f>
        <v>0</v>
      </c>
      <c r="F16" s="80">
        <f t="shared" ca="1" si="3"/>
        <v>0</v>
      </c>
      <c r="G16" s="75"/>
      <c r="H16" s="89">
        <f t="shared" ca="1" si="1"/>
        <v>0</v>
      </c>
      <c r="I16" s="88"/>
      <c r="J16" s="88"/>
    </row>
    <row r="17" spans="1:10" x14ac:dyDescent="0.25">
      <c r="A17" s="72"/>
      <c r="B17" s="73">
        <f t="shared" ca="1" si="2"/>
        <v>43054</v>
      </c>
      <c r="C17" s="74"/>
      <c r="D17" s="84">
        <f ca="1">IFERROR(IF($A17="",VLOOKUP($C17,PARAM!$A$11:$I$210,CHOOSE(IF(COUNTIF(fériés,$B17),7,WEEKDAY($B17,2)),2,2,4,2,2,6,8),FALSE),VLOOKUP($C17,PARAM!$A$11:$P$210,CHOOSE(IF(COUNTIF(fériés,$B17),7,WEEKDAY($B17,2)),11,11,11,11,11,13,15),FALSE)),0)</f>
        <v>0</v>
      </c>
      <c r="E17" s="84">
        <f ca="1">IFERROR(IF($A17="",VLOOKUP($C17,PARAM!$A$11:$I$210,CHOOSE(IF(COUNTIF(fériés,$B17),7,WEEKDAY($B17,2)),3,3,5,3,3,7,9),FALSE),VLOOKUP($C17,PARAM!$A$11:$P$210,CHOOSE(IF(COUNTIF(fériés,$B17),7,WEEKDAY($B17,2)),12,12,12,12,12,14,16),FALSE)),0)</f>
        <v>0</v>
      </c>
      <c r="F17" s="80">
        <f t="shared" ca="1" si="3"/>
        <v>0</v>
      </c>
      <c r="G17" s="75"/>
      <c r="H17" s="89">
        <f t="shared" ca="1" si="1"/>
        <v>0</v>
      </c>
      <c r="I17" s="88"/>
      <c r="J17" s="88"/>
    </row>
    <row r="18" spans="1:10" x14ac:dyDescent="0.25">
      <c r="A18" s="72"/>
      <c r="B18" s="73">
        <f t="shared" ca="1" si="2"/>
        <v>43055</v>
      </c>
      <c r="C18" s="74"/>
      <c r="D18" s="84">
        <f ca="1">IFERROR(IF($A18="",VLOOKUP($C18,PARAM!$A$11:$I$210,CHOOSE(IF(COUNTIF(fériés,$B18),7,WEEKDAY($B18,2)),2,2,4,2,2,6,8),FALSE),VLOOKUP($C18,PARAM!$A$11:$P$210,CHOOSE(IF(COUNTIF(fériés,$B18),7,WEEKDAY($B18,2)),11,11,11,11,11,13,15),FALSE)),0)</f>
        <v>0</v>
      </c>
      <c r="E18" s="84">
        <f ca="1">IFERROR(IF($A18="",VLOOKUP($C18,PARAM!$A$11:$I$210,CHOOSE(IF(COUNTIF(fériés,$B18),7,WEEKDAY($B18,2)),3,3,5,3,3,7,9),FALSE),VLOOKUP($C18,PARAM!$A$11:$P$210,CHOOSE(IF(COUNTIF(fériés,$B18),7,WEEKDAY($B18,2)),12,12,12,12,12,14,16),FALSE)),0)</f>
        <v>0</v>
      </c>
      <c r="F18" s="80">
        <f t="shared" ca="1" si="3"/>
        <v>0</v>
      </c>
      <c r="G18" s="75"/>
      <c r="H18" s="89">
        <f t="shared" ca="1" si="1"/>
        <v>0</v>
      </c>
      <c r="I18" s="88"/>
      <c r="J18" s="88"/>
    </row>
    <row r="19" spans="1:10" x14ac:dyDescent="0.25">
      <c r="A19" s="72"/>
      <c r="B19" s="73">
        <f t="shared" ca="1" si="2"/>
        <v>43056</v>
      </c>
      <c r="C19" s="74"/>
      <c r="D19" s="84">
        <f ca="1">IFERROR(IF($A19="",VLOOKUP($C19,PARAM!$A$11:$I$210,CHOOSE(IF(COUNTIF(fériés,$B19),7,WEEKDAY($B19,2)),2,2,4,2,2,6,8),FALSE),VLOOKUP($C19,PARAM!$A$11:$P$210,CHOOSE(IF(COUNTIF(fériés,$B19),7,WEEKDAY($B19,2)),11,11,11,11,11,13,15),FALSE)),0)</f>
        <v>0</v>
      </c>
      <c r="E19" s="84">
        <f ca="1">IFERROR(IF($A19="",VLOOKUP($C19,PARAM!$A$11:$I$210,CHOOSE(IF(COUNTIF(fériés,$B19),7,WEEKDAY($B19,2)),3,3,5,3,3,7,9),FALSE),VLOOKUP($C19,PARAM!$A$11:$P$210,CHOOSE(IF(COUNTIF(fériés,$B19),7,WEEKDAY($B19,2)),12,12,12,12,12,14,16),FALSE)),0)</f>
        <v>0</v>
      </c>
      <c r="F19" s="80">
        <f t="shared" ca="1" si="3"/>
        <v>0</v>
      </c>
      <c r="G19" s="75"/>
      <c r="H19" s="89">
        <f t="shared" ca="1" si="1"/>
        <v>0</v>
      </c>
      <c r="I19" s="88"/>
      <c r="J19" s="88"/>
    </row>
    <row r="20" spans="1:10" x14ac:dyDescent="0.25">
      <c r="A20" s="72"/>
      <c r="B20" s="73">
        <f t="shared" ca="1" si="2"/>
        <v>43057</v>
      </c>
      <c r="C20" s="74"/>
      <c r="D20" s="84">
        <f ca="1">IFERROR(IF($A20="",VLOOKUP($C20,PARAM!$A$11:$I$210,CHOOSE(IF(COUNTIF(fériés,$B20),7,WEEKDAY($B20,2)),2,2,4,2,2,6,8),FALSE),VLOOKUP($C20,PARAM!$A$11:$P$210,CHOOSE(IF(COUNTIF(fériés,$B20),7,WEEKDAY($B20,2)),11,11,11,11,11,13,15),FALSE)),0)</f>
        <v>0</v>
      </c>
      <c r="E20" s="84">
        <f ca="1">IFERROR(IF($A20="",VLOOKUP($C20,PARAM!$A$11:$I$210,CHOOSE(IF(COUNTIF(fériés,$B20),7,WEEKDAY($B20,2)),3,3,5,3,3,7,9),FALSE),VLOOKUP($C20,PARAM!$A$11:$P$210,CHOOSE(IF(COUNTIF(fériés,$B20),7,WEEKDAY($B20,2)),12,12,12,12,12,14,16),FALSE)),0)</f>
        <v>0</v>
      </c>
      <c r="F20" s="80">
        <f t="shared" ca="1" si="3"/>
        <v>0</v>
      </c>
      <c r="G20" s="75"/>
      <c r="H20" s="89">
        <f t="shared" ca="1" si="1"/>
        <v>0</v>
      </c>
      <c r="I20" s="88"/>
      <c r="J20" s="88"/>
    </row>
    <row r="21" spans="1:10" x14ac:dyDescent="0.25">
      <c r="A21" s="72"/>
      <c r="B21" s="73">
        <f t="shared" ca="1" si="2"/>
        <v>43058</v>
      </c>
      <c r="C21" s="74"/>
      <c r="D21" s="84">
        <f ca="1">IFERROR(IF($A21="",VLOOKUP($C21,PARAM!$A$11:$I$210,CHOOSE(IF(COUNTIF(fériés,$B21),7,WEEKDAY($B21,2)),2,2,4,2,2,6,8),FALSE),VLOOKUP($C21,PARAM!$A$11:$P$210,CHOOSE(IF(COUNTIF(fériés,$B21),7,WEEKDAY($B21,2)),11,11,11,11,11,13,15),FALSE)),0)</f>
        <v>0</v>
      </c>
      <c r="E21" s="84">
        <f ca="1">IFERROR(IF($A21="",VLOOKUP($C21,PARAM!$A$11:$I$210,CHOOSE(IF(COUNTIF(fériés,$B21),7,WEEKDAY($B21,2)),3,3,5,3,3,7,9),FALSE),VLOOKUP($C21,PARAM!$A$11:$P$210,CHOOSE(IF(COUNTIF(fériés,$B21),7,WEEKDAY($B21,2)),12,12,12,12,12,14,16),FALSE)),0)</f>
        <v>0</v>
      </c>
      <c r="F21" s="80">
        <f t="shared" ca="1" si="3"/>
        <v>0</v>
      </c>
      <c r="G21" s="75"/>
      <c r="H21" s="89">
        <f t="shared" ca="1" si="1"/>
        <v>0</v>
      </c>
      <c r="I21" s="88"/>
      <c r="J21" s="88"/>
    </row>
    <row r="22" spans="1:10" x14ac:dyDescent="0.25">
      <c r="A22" s="72"/>
      <c r="B22" s="73">
        <f t="shared" ca="1" si="2"/>
        <v>43059</v>
      </c>
      <c r="C22" s="74"/>
      <c r="D22" s="84">
        <f ca="1">IFERROR(IF($A22="",VLOOKUP($C22,PARAM!$A$11:$I$210,CHOOSE(IF(COUNTIF(fériés,$B22),7,WEEKDAY($B22,2)),2,2,4,2,2,6,8),FALSE),VLOOKUP($C22,PARAM!$A$11:$P$210,CHOOSE(IF(COUNTIF(fériés,$B22),7,WEEKDAY($B22,2)),11,11,11,11,11,13,15),FALSE)),0)</f>
        <v>0</v>
      </c>
      <c r="E22" s="84">
        <f ca="1">IFERROR(IF($A22="",VLOOKUP($C22,PARAM!$A$11:$I$210,CHOOSE(IF(COUNTIF(fériés,$B22),7,WEEKDAY($B22,2)),3,3,5,3,3,7,9),FALSE),VLOOKUP($C22,PARAM!$A$11:$P$210,CHOOSE(IF(COUNTIF(fériés,$B22),7,WEEKDAY($B22,2)),12,12,12,12,12,14,16),FALSE)),0)</f>
        <v>0</v>
      </c>
      <c r="F22" s="80">
        <f t="shared" ca="1" si="3"/>
        <v>0</v>
      </c>
      <c r="G22" s="75"/>
      <c r="H22" s="89">
        <f t="shared" ca="1" si="1"/>
        <v>0</v>
      </c>
      <c r="I22" s="88"/>
      <c r="J22" s="88"/>
    </row>
    <row r="23" spans="1:10" x14ac:dyDescent="0.25">
      <c r="A23" s="72"/>
      <c r="B23" s="73">
        <f t="shared" ca="1" si="2"/>
        <v>43060</v>
      </c>
      <c r="C23" s="74"/>
      <c r="D23" s="84">
        <f ca="1">IFERROR(IF($A23="",VLOOKUP($C23,PARAM!$A$11:$I$210,CHOOSE(IF(COUNTIF(fériés,$B23),7,WEEKDAY($B23,2)),2,2,4,2,2,6,8),FALSE),VLOOKUP($C23,PARAM!$A$11:$P$210,CHOOSE(IF(COUNTIF(fériés,$B23),7,WEEKDAY($B23,2)),11,11,11,11,11,13,15),FALSE)),0)</f>
        <v>0</v>
      </c>
      <c r="E23" s="84">
        <f ca="1">IFERROR(IF($A23="",VLOOKUP($C23,PARAM!$A$11:$I$210,CHOOSE(IF(COUNTIF(fériés,$B23),7,WEEKDAY($B23,2)),3,3,5,3,3,7,9),FALSE),VLOOKUP($C23,PARAM!$A$11:$P$210,CHOOSE(IF(COUNTIF(fériés,$B23),7,WEEKDAY($B23,2)),12,12,12,12,12,14,16),FALSE)),0)</f>
        <v>0</v>
      </c>
      <c r="F23" s="80">
        <f t="shared" ca="1" si="3"/>
        <v>0</v>
      </c>
      <c r="G23" s="75"/>
      <c r="H23" s="89">
        <f t="shared" ca="1" si="1"/>
        <v>0</v>
      </c>
      <c r="I23" s="88"/>
      <c r="J23" s="88"/>
    </row>
    <row r="24" spans="1:10" x14ac:dyDescent="0.25">
      <c r="A24" s="72"/>
      <c r="B24" s="73">
        <f t="shared" ca="1" si="2"/>
        <v>43061</v>
      </c>
      <c r="C24" s="74"/>
      <c r="D24" s="84">
        <f ca="1">IFERROR(IF($A24="",VLOOKUP($C24,PARAM!$A$11:$I$210,CHOOSE(IF(COUNTIF(fériés,$B24),7,WEEKDAY($B24,2)),2,2,4,2,2,6,8),FALSE),VLOOKUP($C24,PARAM!$A$11:$P$210,CHOOSE(IF(COUNTIF(fériés,$B24),7,WEEKDAY($B24,2)),11,11,11,11,11,13,15),FALSE)),0)</f>
        <v>0</v>
      </c>
      <c r="E24" s="84">
        <f ca="1">IFERROR(IF($A24="",VLOOKUP($C24,PARAM!$A$11:$I$210,CHOOSE(IF(COUNTIF(fériés,$B24),7,WEEKDAY($B24,2)),3,3,5,3,3,7,9),FALSE),VLOOKUP($C24,PARAM!$A$11:$P$210,CHOOSE(IF(COUNTIF(fériés,$B24),7,WEEKDAY($B24,2)),12,12,12,12,12,14,16),FALSE)),0)</f>
        <v>0</v>
      </c>
      <c r="F24" s="80">
        <f t="shared" ca="1" si="3"/>
        <v>0</v>
      </c>
      <c r="G24" s="75"/>
      <c r="H24" s="89">
        <f t="shared" ca="1" si="1"/>
        <v>0</v>
      </c>
      <c r="I24" s="88"/>
      <c r="J24" s="88"/>
    </row>
    <row r="25" spans="1:10" x14ac:dyDescent="0.25">
      <c r="A25" s="72"/>
      <c r="B25" s="73">
        <f t="shared" ca="1" si="2"/>
        <v>43062</v>
      </c>
      <c r="C25" s="74"/>
      <c r="D25" s="84">
        <f ca="1">IFERROR(IF($A25="",VLOOKUP($C25,PARAM!$A$11:$I$210,CHOOSE(IF(COUNTIF(fériés,$B25),7,WEEKDAY($B25,2)),2,2,4,2,2,6,8),FALSE),VLOOKUP($C25,PARAM!$A$11:$P$210,CHOOSE(IF(COUNTIF(fériés,$B25),7,WEEKDAY($B25,2)),11,11,11,11,11,13,15),FALSE)),0)</f>
        <v>0</v>
      </c>
      <c r="E25" s="84">
        <f ca="1">IFERROR(IF($A25="",VLOOKUP($C25,PARAM!$A$11:$I$210,CHOOSE(IF(COUNTIF(fériés,$B25),7,WEEKDAY($B25,2)),3,3,5,3,3,7,9),FALSE),VLOOKUP($C25,PARAM!$A$11:$P$210,CHOOSE(IF(COUNTIF(fériés,$B25),7,WEEKDAY($B25,2)),12,12,12,12,12,14,16),FALSE)),0)</f>
        <v>0</v>
      </c>
      <c r="F25" s="80">
        <f t="shared" ca="1" si="3"/>
        <v>0</v>
      </c>
      <c r="G25" s="75"/>
      <c r="H25" s="89">
        <f t="shared" ca="1" si="1"/>
        <v>0</v>
      </c>
      <c r="I25" s="88"/>
      <c r="J25" s="88"/>
    </row>
    <row r="26" spans="1:10" x14ac:dyDescent="0.25">
      <c r="A26" s="72"/>
      <c r="B26" s="73">
        <f t="shared" ca="1" si="2"/>
        <v>43063</v>
      </c>
      <c r="C26" s="74"/>
      <c r="D26" s="84">
        <f ca="1">IFERROR(IF($A26="",VLOOKUP($C26,PARAM!$A$11:$I$210,CHOOSE(IF(COUNTIF(fériés,$B26),7,WEEKDAY($B26,2)),2,2,4,2,2,6,8),FALSE),VLOOKUP($C26,PARAM!$A$11:$P$210,CHOOSE(IF(COUNTIF(fériés,$B26),7,WEEKDAY($B26,2)),11,11,11,11,11,13,15),FALSE)),0)</f>
        <v>0</v>
      </c>
      <c r="E26" s="84">
        <f ca="1">IFERROR(IF($A26="",VLOOKUP($C26,PARAM!$A$11:$I$210,CHOOSE(IF(COUNTIF(fériés,$B26),7,WEEKDAY($B26,2)),3,3,5,3,3,7,9),FALSE),VLOOKUP($C26,PARAM!$A$11:$P$210,CHOOSE(IF(COUNTIF(fériés,$B26),7,WEEKDAY($B26,2)),12,12,12,12,12,14,16),FALSE)),0)</f>
        <v>0</v>
      </c>
      <c r="F26" s="80">
        <f t="shared" ca="1" si="3"/>
        <v>0</v>
      </c>
      <c r="G26" s="75"/>
      <c r="H26" s="89">
        <f t="shared" ca="1" si="1"/>
        <v>0</v>
      </c>
      <c r="I26" s="88"/>
      <c r="J26" s="88"/>
    </row>
    <row r="27" spans="1:10" x14ac:dyDescent="0.25">
      <c r="A27" s="72"/>
      <c r="B27" s="73">
        <f t="shared" ca="1" si="2"/>
        <v>43064</v>
      </c>
      <c r="C27" s="74"/>
      <c r="D27" s="84">
        <f ca="1">IFERROR(IF($A27="",VLOOKUP($C27,PARAM!$A$11:$I$210,CHOOSE(IF(COUNTIF(fériés,$B27),7,WEEKDAY($B27,2)),2,2,4,2,2,6,8),FALSE),VLOOKUP($C27,PARAM!$A$11:$P$210,CHOOSE(IF(COUNTIF(fériés,$B27),7,WEEKDAY($B27,2)),11,11,11,11,11,13,15),FALSE)),0)</f>
        <v>0</v>
      </c>
      <c r="E27" s="84">
        <f ca="1">IFERROR(IF($A27="",VLOOKUP($C27,PARAM!$A$11:$I$210,CHOOSE(IF(COUNTIF(fériés,$B27),7,WEEKDAY($B27,2)),3,3,5,3,3,7,9),FALSE),VLOOKUP($C27,PARAM!$A$11:$P$210,CHOOSE(IF(COUNTIF(fériés,$B27),7,WEEKDAY($B27,2)),12,12,12,12,12,14,16),FALSE)),0)</f>
        <v>0</v>
      </c>
      <c r="F27" s="80">
        <f t="shared" ca="1" si="3"/>
        <v>0</v>
      </c>
      <c r="G27" s="75"/>
      <c r="H27" s="89">
        <f t="shared" ca="1" si="1"/>
        <v>0</v>
      </c>
      <c r="I27" s="88"/>
      <c r="J27" s="88"/>
    </row>
    <row r="28" spans="1:10" x14ac:dyDescent="0.25">
      <c r="A28" s="72"/>
      <c r="B28" s="73">
        <f t="shared" ca="1" si="2"/>
        <v>43065</v>
      </c>
      <c r="C28" s="74"/>
      <c r="D28" s="84">
        <f ca="1">IFERROR(IF($A28="",VLOOKUP($C28,PARAM!$A$11:$I$210,CHOOSE(IF(COUNTIF(fériés,$B28),7,WEEKDAY($B28,2)),2,2,4,2,2,6,8),FALSE),VLOOKUP($C28,PARAM!$A$11:$P$210,CHOOSE(IF(COUNTIF(fériés,$B28),7,WEEKDAY($B28,2)),11,11,11,11,11,13,15),FALSE)),0)</f>
        <v>0</v>
      </c>
      <c r="E28" s="84">
        <f ca="1">IFERROR(IF($A28="",VLOOKUP($C28,PARAM!$A$11:$I$210,CHOOSE(IF(COUNTIF(fériés,$B28),7,WEEKDAY($B28,2)),3,3,5,3,3,7,9),FALSE),VLOOKUP($C28,PARAM!$A$11:$P$210,CHOOSE(IF(COUNTIF(fériés,$B28),7,WEEKDAY($B28,2)),12,12,12,12,12,14,16),FALSE)),0)</f>
        <v>0</v>
      </c>
      <c r="F28" s="80">
        <f t="shared" ca="1" si="3"/>
        <v>0</v>
      </c>
      <c r="G28" s="75"/>
      <c r="H28" s="89">
        <f t="shared" ca="1" si="1"/>
        <v>0</v>
      </c>
      <c r="I28" s="88"/>
      <c r="J28" s="88"/>
    </row>
    <row r="29" spans="1:10" x14ac:dyDescent="0.25">
      <c r="A29" s="72"/>
      <c r="B29" s="73">
        <f t="shared" ca="1" si="2"/>
        <v>43066</v>
      </c>
      <c r="C29" s="74"/>
      <c r="D29" s="84">
        <f ca="1">IFERROR(IF($A29="",VLOOKUP($C29,PARAM!$A$11:$I$210,CHOOSE(IF(COUNTIF(fériés,$B29),7,WEEKDAY($B29,2)),2,2,4,2,2,6,8),FALSE),VLOOKUP($C29,PARAM!$A$11:$P$210,CHOOSE(IF(COUNTIF(fériés,$B29),7,WEEKDAY($B29,2)),11,11,11,11,11,13,15),FALSE)),0)</f>
        <v>0</v>
      </c>
      <c r="E29" s="84">
        <f ca="1">IFERROR(IF($A29="",VLOOKUP($C29,PARAM!$A$11:$I$210,CHOOSE(IF(COUNTIF(fériés,$B29),7,WEEKDAY($B29,2)),3,3,5,3,3,7,9),FALSE),VLOOKUP($C29,PARAM!$A$11:$P$210,CHOOSE(IF(COUNTIF(fériés,$B29),7,WEEKDAY($B29,2)),12,12,12,12,12,14,16),FALSE)),0)</f>
        <v>0</v>
      </c>
      <c r="F29" s="80">
        <f t="shared" ca="1" si="3"/>
        <v>0</v>
      </c>
      <c r="G29" s="75"/>
      <c r="H29" s="89">
        <f t="shared" ca="1" si="1"/>
        <v>0</v>
      </c>
      <c r="I29" s="88"/>
      <c r="J29" s="88"/>
    </row>
    <row r="30" spans="1:10" x14ac:dyDescent="0.25">
      <c r="A30" s="72"/>
      <c r="B30" s="73">
        <f t="shared" ca="1" si="2"/>
        <v>43067</v>
      </c>
      <c r="C30" s="74"/>
      <c r="D30" s="84">
        <f ca="1">IFERROR(IF($A30="",VLOOKUP($C30,PARAM!$A$11:$I$210,CHOOSE(IF(COUNTIF(fériés,$B30),7,WEEKDAY($B30,2)),2,2,4,2,2,6,8),FALSE),VLOOKUP($C30,PARAM!$A$11:$P$210,CHOOSE(IF(COUNTIF(fériés,$B30),7,WEEKDAY($B30,2)),11,11,11,11,11,13,15),FALSE)),0)</f>
        <v>0</v>
      </c>
      <c r="E30" s="84">
        <f ca="1">IFERROR(IF($A30="",VLOOKUP($C30,PARAM!$A$11:$I$210,CHOOSE(IF(COUNTIF(fériés,$B30),7,WEEKDAY($B30,2)),3,3,5,3,3,7,9),FALSE),VLOOKUP($C30,PARAM!$A$11:$P$210,CHOOSE(IF(COUNTIF(fériés,$B30),7,WEEKDAY($B30,2)),12,12,12,12,12,14,16),FALSE)),0)</f>
        <v>0</v>
      </c>
      <c r="F30" s="80">
        <f t="shared" ca="1" si="3"/>
        <v>0</v>
      </c>
      <c r="G30" s="75"/>
      <c r="H30" s="89">
        <f t="shared" ca="1" si="1"/>
        <v>0</v>
      </c>
      <c r="I30" s="88"/>
      <c r="J30" s="88"/>
    </row>
    <row r="31" spans="1:10" x14ac:dyDescent="0.25">
      <c r="A31" s="72"/>
      <c r="B31" s="73">
        <f ca="1">IFERROR(IF(MONTH(B30+1)&lt;&gt;MONTH($B$3),"",B30+1),"")</f>
        <v>43068</v>
      </c>
      <c r="C31" s="74"/>
      <c r="D31" s="84">
        <f ca="1">IFERROR(IF($A31="",VLOOKUP($C31,PARAM!$A$11:$I$210,CHOOSE(IF(COUNTIF(fériés,$B31),7,WEEKDAY($B31,2)),2,2,4,2,2,6,8),FALSE),VLOOKUP($C31,PARAM!$A$11:$P$210,CHOOSE(IF(COUNTIF(fériés,$B31),7,WEEKDAY($B31,2)),11,11,11,11,11,13,15),FALSE)),0)</f>
        <v>0</v>
      </c>
      <c r="E31" s="84">
        <f ca="1">IFERROR(IF($A31="",VLOOKUP($C31,PARAM!$A$11:$I$210,CHOOSE(IF(COUNTIF(fériés,$B31),7,WEEKDAY($B31,2)),3,3,5,3,3,7,9),FALSE),VLOOKUP($C31,PARAM!$A$11:$P$210,CHOOSE(IF(COUNTIF(fériés,$B31),7,WEEKDAY($B31,2)),12,12,12,12,12,14,16),FALSE)),0)</f>
        <v>0</v>
      </c>
      <c r="F31" s="80">
        <f t="shared" ca="1" si="3"/>
        <v>0</v>
      </c>
      <c r="G31" s="75"/>
      <c r="H31" s="89">
        <f t="shared" ca="1" si="1"/>
        <v>0</v>
      </c>
      <c r="I31" s="88"/>
      <c r="J31" s="88"/>
    </row>
    <row r="32" spans="1:10" x14ac:dyDescent="0.25">
      <c r="A32" s="72"/>
      <c r="B32" s="73">
        <f t="shared" ref="B32:B33" ca="1" si="4">IFERROR(IF(MONTH(B31+1)&lt;&gt;MONTH($B$3),"",B31+1),"")</f>
        <v>43069</v>
      </c>
      <c r="C32" s="74"/>
      <c r="D32" s="84">
        <f ca="1">IFERROR(IF($A32="",VLOOKUP($C32,PARAM!$A$11:$I$210,CHOOSE(IF(COUNTIF(fériés,$B32),7,WEEKDAY($B32,2)),2,2,4,2,2,6,8),FALSE),VLOOKUP($C32,PARAM!$A$11:$P$210,CHOOSE(IF(COUNTIF(fériés,$B32),7,WEEKDAY($B32,2)),11,11,11,11,11,13,15),FALSE)),0)</f>
        <v>0</v>
      </c>
      <c r="E32" s="84">
        <f ca="1">IFERROR(IF($A32="",VLOOKUP($C32,PARAM!$A$11:$I$210,CHOOSE(IF(COUNTIF(fériés,$B32),7,WEEKDAY($B32,2)),3,3,5,3,3,7,9),FALSE),VLOOKUP($C32,PARAM!$A$11:$P$210,CHOOSE(IF(COUNTIF(fériés,$B32),7,WEEKDAY($B32,2)),12,12,12,12,12,14,16),FALSE)),0)</f>
        <v>0</v>
      </c>
      <c r="F32" s="80">
        <f t="shared" ca="1" si="3"/>
        <v>0</v>
      </c>
      <c r="G32" s="75"/>
      <c r="H32" s="89">
        <f t="shared" ca="1" si="1"/>
        <v>0</v>
      </c>
      <c r="I32" s="88"/>
      <c r="J32" s="88"/>
    </row>
    <row r="33" spans="1:10" ht="15.75" thickBot="1" x14ac:dyDescent="0.3">
      <c r="A33" s="76"/>
      <c r="B33" s="73" t="str">
        <f t="shared" ca="1" si="4"/>
        <v/>
      </c>
      <c r="C33" s="77"/>
      <c r="D33" s="84">
        <f ca="1">IFERROR(IF($A33="",VLOOKUP($C33,PARAM!$A$11:$I$210,CHOOSE(IF(COUNTIF(fériés,$B33),7,WEEKDAY($B33,2)),2,2,4,2,2,6,8),FALSE),VLOOKUP($C33,PARAM!$A$11:$P$210,CHOOSE(IF(COUNTIF(fériés,$B33),7,WEEKDAY($B33,2)),11,11,11,11,11,13,15),FALSE)),0)</f>
        <v>0</v>
      </c>
      <c r="E33" s="84">
        <f ca="1">IFERROR(IF($A33="",VLOOKUP($C33,PARAM!$A$11:$I$210,CHOOSE(IF(COUNTIF(fériés,$B33),7,WEEKDAY($B33,2)),3,3,5,3,3,7,9),FALSE),VLOOKUP($C33,PARAM!$A$11:$P$210,CHOOSE(IF(COUNTIF(fériés,$B33),7,WEEKDAY($B33,2)),12,12,12,12,12,14,16),FALSE)),0)</f>
        <v>0</v>
      </c>
      <c r="F33" s="81">
        <f t="shared" ca="1" si="3"/>
        <v>0</v>
      </c>
      <c r="G33" s="78"/>
      <c r="H33" s="89">
        <f t="shared" ca="1" si="1"/>
        <v>0</v>
      </c>
      <c r="I33" s="88"/>
      <c r="J33" s="88"/>
    </row>
    <row r="34" spans="1:10" ht="15.75" thickBot="1" x14ac:dyDescent="0.3">
      <c r="A34" s="54"/>
      <c r="B34" s="17" t="s">
        <v>1</v>
      </c>
      <c r="C34" s="18"/>
      <c r="D34" s="19"/>
      <c r="E34" s="19"/>
      <c r="F34" s="82">
        <f ca="1">SUM(F3:F33)</f>
        <v>0</v>
      </c>
      <c r="G34" s="20"/>
      <c r="H34" s="91">
        <f ca="1">SUM(H3:H33)</f>
        <v>0</v>
      </c>
      <c r="J34" s="2"/>
    </row>
  </sheetData>
  <mergeCells count="1">
    <mergeCell ref="B1:C1"/>
  </mergeCells>
  <conditionalFormatting sqref="A3:G33">
    <cfRule type="expression" dxfId="11" priority="2">
      <formula>WEEKDAY($B3,2)=7</formula>
    </cfRule>
    <cfRule type="expression" dxfId="10" priority="3">
      <formula>WEEKDAY($B3,2)=6</formula>
    </cfRule>
  </conditionalFormatting>
  <conditionalFormatting sqref="A31:G33">
    <cfRule type="expression" dxfId="9" priority="4">
      <formula>$B31=""</formula>
    </cfRule>
  </conditionalFormatting>
  <dataValidations count="7">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2">
      <formula1>"23-33,25-35,26-36,30-136,82,37-40,37-40-167,132-133,134,167,82-30-136,bis,congé,Réserve"</formula1>
    </dataValidation>
    <dataValidation type="list" allowBlank="1" showInputMessage="1" showErrorMessage="1" sqref="J2">
      <formula1>"30-136,37-40,82,134,167"</formula1>
    </dataValidation>
    <dataValidation type="list" allowBlank="1" showInputMessage="1" showErrorMessage="1" sqref="J33">
      <formula1>"30-136,37-40-167,82,134,167,37-40"</formula1>
    </dataValidation>
  </dataValidations>
  <pageMargins left="0.7" right="0.7" top="0.75" bottom="0.75" header="0.3" footer="0.3"/>
  <pageSetup paperSize="0" orientation="portrait" horizontalDpi="0" verticalDpi="0" copies="0"/>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id="{13A0D717-EC95-4867-8602-9CCB2B7C9CD3}">
            <xm:f>AND(COUNTIF(PARAM!$AB$1:$AB$10,$B3)&gt;0,$B3&lt;&gt;"")</xm:f>
            <x14:dxf>
              <fill>
                <patternFill>
                  <bgColor rgb="FFFFC000"/>
                </patternFill>
              </fill>
            </x14:dxf>
          </x14:cfRule>
          <xm:sqref>A3:G33</xm:sqref>
        </x14:conditionalFormatting>
      </x14:conditionalFormatting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J34"/>
  <sheetViews>
    <sheetView workbookViewId="0">
      <selection activeCell="J33" sqref="J33"/>
    </sheetView>
  </sheetViews>
  <sheetFormatPr baseColWidth="10" defaultRowHeight="15" x14ac:dyDescent="0.25"/>
  <cols>
    <col min="1" max="1" width="5.28515625" bestFit="1" customWidth="1"/>
    <col min="2" max="2" width="26.42578125" customWidth="1"/>
    <col min="3" max="6" width="14.7109375" customWidth="1"/>
    <col min="7" max="7" width="18.7109375" customWidth="1"/>
    <col min="8" max="8" width="11.42578125" style="89"/>
    <col min="9" max="9" width="11.42578125" style="6"/>
    <col min="10" max="10" width="11.85546875" bestFit="1" customWidth="1"/>
  </cols>
  <sheetData>
    <row r="1" spans="1:10" ht="15.75" thickBot="1" x14ac:dyDescent="0.3">
      <c r="B1" s="113" t="s">
        <v>25</v>
      </c>
      <c r="C1" s="114"/>
      <c r="D1" s="22">
        <f ca="1">DATE(PARAM!$B$3,RIGHT(CELL("nomfichier",D1),2),1)</f>
        <v>43070</v>
      </c>
      <c r="E1" s="10"/>
      <c r="F1" s="1"/>
    </row>
    <row r="2" spans="1:10" ht="15.75" thickBot="1" x14ac:dyDescent="0.3">
      <c r="A2" s="8" t="s">
        <v>48</v>
      </c>
      <c r="B2" s="12" t="s">
        <v>0</v>
      </c>
      <c r="C2" s="13" t="s">
        <v>8</v>
      </c>
      <c r="D2" s="14" t="s">
        <v>20</v>
      </c>
      <c r="E2" s="14" t="s">
        <v>19</v>
      </c>
      <c r="F2" s="15" t="s">
        <v>21</v>
      </c>
      <c r="G2" s="16" t="s">
        <v>22</v>
      </c>
      <c r="H2" s="90"/>
      <c r="I2" s="7" t="s">
        <v>65</v>
      </c>
      <c r="J2" s="88" t="s">
        <v>66</v>
      </c>
    </row>
    <row r="3" spans="1:10" x14ac:dyDescent="0.25">
      <c r="A3" s="71"/>
      <c r="B3" s="68">
        <f ca="1">DATE(PARAM!$B$3,RIGHT(CELL("nomfichier",A1),2),1)</f>
        <v>43070</v>
      </c>
      <c r="C3" s="69"/>
      <c r="D3" s="83">
        <f ca="1">IFERROR(IF($A3="",VLOOKUP($C3,PARAM!$A$11:$I$210,CHOOSE(IF(COUNTIF(fériés,$B3),7,WEEKDAY($B3,2)),2,2,4,2,2,6,8),FALSE),VLOOKUP($C3,PARAM!$A$11:$P$210,CHOOSE(IF(COUNTIF(fériés,$B3),7,WEEKDAY($B3,2)),11,11,11,11,11,13,15),FALSE)),0)</f>
        <v>0</v>
      </c>
      <c r="E3" s="83">
        <f ca="1">IFERROR(IF($A3="",VLOOKUP($C3,PARAM!$A$11:$I$210,CHOOSE(IF(COUNTIF(fériés,$B3),7,WEEKDAY($B3,2)),3,3,5,3,3,7,9),FALSE),VLOOKUP($C3,PARAM!$A$11:$P$210,CHOOSE(IF(COUNTIF(fériés,$B3),7,WEEKDAY($B3,2)),12,12,12,12,12,14,16),FALSE)),0)</f>
        <v>0</v>
      </c>
      <c r="F3" s="79">
        <f t="shared" ref="F3:F9" ca="1" si="0">SUM(E3-D3)</f>
        <v>0</v>
      </c>
      <c r="G3" s="70"/>
      <c r="H3" s="89">
        <f ca="1">(HOUR(F3)*60+MINUTE(F3))/60</f>
        <v>0</v>
      </c>
      <c r="I3" s="88"/>
      <c r="J3" s="88"/>
    </row>
    <row r="4" spans="1:10" x14ac:dyDescent="0.25">
      <c r="A4" s="72"/>
      <c r="B4" s="73">
        <f ca="1">B3+1</f>
        <v>43071</v>
      </c>
      <c r="C4" s="74"/>
      <c r="D4" s="84">
        <f ca="1">IFERROR(IF($A4="",VLOOKUP($C4,PARAM!$A$11:$I$210,CHOOSE(IF(COUNTIF(fériés,$B4),7,WEEKDAY($B4,2)),2,2,4,2,2,6,8),FALSE),VLOOKUP($C4,PARAM!$A$11:$P$210,CHOOSE(IF(COUNTIF(fériés,$B4),7,WEEKDAY($B4,2)),11,11,11,11,11,13,15),FALSE)),0)</f>
        <v>0</v>
      </c>
      <c r="E4" s="84">
        <f ca="1">IFERROR(IF($A4="",VLOOKUP($C4,PARAM!$A$11:$I$210,CHOOSE(IF(COUNTIF(fériés,$B4),7,WEEKDAY($B4,2)),3,3,5,3,3,7,9),FALSE),VLOOKUP($C4,PARAM!$A$11:$P$210,CHOOSE(IF(COUNTIF(fériés,$B4),7,WEEKDAY($B4,2)),12,12,12,12,12,14,16),FALSE)),0)</f>
        <v>0</v>
      </c>
      <c r="F4" s="80">
        <f t="shared" ca="1" si="0"/>
        <v>0</v>
      </c>
      <c r="G4" s="75"/>
      <c r="H4" s="89">
        <f t="shared" ref="H4:H33" ca="1" si="1">(HOUR(F4)*60+MINUTE(F4))/60</f>
        <v>0</v>
      </c>
      <c r="I4" s="88"/>
      <c r="J4" s="88"/>
    </row>
    <row r="5" spans="1:10" x14ac:dyDescent="0.25">
      <c r="A5" s="72"/>
      <c r="B5" s="73">
        <f t="shared" ref="B5:B30" ca="1" si="2">B4+1</f>
        <v>43072</v>
      </c>
      <c r="C5" s="74"/>
      <c r="D5" s="84">
        <f ca="1">IFERROR(IF($A5="",VLOOKUP($C5,PARAM!$A$11:$I$210,CHOOSE(IF(COUNTIF(fériés,$B5),7,WEEKDAY($B5,2)),2,2,4,2,2,6,8),FALSE),VLOOKUP($C5,PARAM!$A$11:$P$210,CHOOSE(IF(COUNTIF(fériés,$B5),7,WEEKDAY($B5,2)),11,11,11,11,11,13,15),FALSE)),0)</f>
        <v>0</v>
      </c>
      <c r="E5" s="84">
        <f ca="1">IFERROR(IF($A5="",VLOOKUP($C5,PARAM!$A$11:$I$210,CHOOSE(IF(COUNTIF(fériés,$B5),7,WEEKDAY($B5,2)),3,3,5,3,3,7,9),FALSE),VLOOKUP($C5,PARAM!$A$11:$P$210,CHOOSE(IF(COUNTIF(fériés,$B5),7,WEEKDAY($B5,2)),12,12,12,12,12,14,16),FALSE)),0)</f>
        <v>0</v>
      </c>
      <c r="F5" s="80">
        <f t="shared" ca="1" si="0"/>
        <v>0</v>
      </c>
      <c r="G5" s="75"/>
      <c r="H5" s="89">
        <f t="shared" ca="1" si="1"/>
        <v>0</v>
      </c>
      <c r="I5" s="88"/>
      <c r="J5" s="88"/>
    </row>
    <row r="6" spans="1:10" x14ac:dyDescent="0.25">
      <c r="A6" s="72"/>
      <c r="B6" s="73">
        <f t="shared" ca="1" si="2"/>
        <v>43073</v>
      </c>
      <c r="C6" s="74"/>
      <c r="D6" s="84">
        <f ca="1">IFERROR(IF($A6="",VLOOKUP($C6,PARAM!$A$11:$I$210,CHOOSE(IF(COUNTIF(fériés,$B6),7,WEEKDAY($B6,2)),2,2,4,2,2,6,8),FALSE),VLOOKUP($C6,PARAM!$A$11:$P$210,CHOOSE(IF(COUNTIF(fériés,$B6),7,WEEKDAY($B6,2)),11,11,11,11,11,13,15),FALSE)),0)</f>
        <v>0</v>
      </c>
      <c r="E6" s="84">
        <f ca="1">IFERROR(IF($A6="",VLOOKUP($C6,PARAM!$A$11:$I$210,CHOOSE(IF(COUNTIF(fériés,$B6),7,WEEKDAY($B6,2)),3,3,5,3,3,7,9),FALSE),VLOOKUP($C6,PARAM!$A$11:$P$210,CHOOSE(IF(COUNTIF(fériés,$B6),7,WEEKDAY($B6,2)),12,12,12,12,12,14,16),FALSE)),0)</f>
        <v>0</v>
      </c>
      <c r="F6" s="80">
        <f t="shared" ca="1" si="0"/>
        <v>0</v>
      </c>
      <c r="G6" s="75"/>
      <c r="H6" s="89">
        <f t="shared" ca="1" si="1"/>
        <v>0</v>
      </c>
      <c r="I6" s="88"/>
      <c r="J6" s="88"/>
    </row>
    <row r="7" spans="1:10" x14ac:dyDescent="0.25">
      <c r="A7" s="72"/>
      <c r="B7" s="73">
        <f t="shared" ca="1" si="2"/>
        <v>43074</v>
      </c>
      <c r="C7" s="74"/>
      <c r="D7" s="84">
        <f ca="1">IFERROR(IF($A7="",VLOOKUP($C7,PARAM!$A$11:$I$210,CHOOSE(IF(COUNTIF(fériés,$B7),7,WEEKDAY($B7,2)),2,2,4,2,2,6,8),FALSE),VLOOKUP($C7,PARAM!$A$11:$P$210,CHOOSE(IF(COUNTIF(fériés,$B7),7,WEEKDAY($B7,2)),11,11,11,11,11,13,15),FALSE)),0)</f>
        <v>0</v>
      </c>
      <c r="E7" s="84">
        <f ca="1">IFERROR(IF($A7="",VLOOKUP($C7,PARAM!$A$11:$I$210,CHOOSE(IF(COUNTIF(fériés,$B7),7,WEEKDAY($B7,2)),3,3,5,3,3,7,9),FALSE),VLOOKUP($C7,PARAM!$A$11:$P$210,CHOOSE(IF(COUNTIF(fériés,$B7),7,WEEKDAY($B7,2)),12,12,12,12,12,14,16),FALSE)),0)</f>
        <v>0</v>
      </c>
      <c r="F7" s="80">
        <f t="shared" ca="1" si="0"/>
        <v>0</v>
      </c>
      <c r="G7" s="75"/>
      <c r="H7" s="89">
        <f t="shared" ca="1" si="1"/>
        <v>0</v>
      </c>
      <c r="I7" s="88"/>
      <c r="J7" s="88"/>
    </row>
    <row r="8" spans="1:10" x14ac:dyDescent="0.25">
      <c r="A8" s="72"/>
      <c r="B8" s="73">
        <f t="shared" ca="1" si="2"/>
        <v>43075</v>
      </c>
      <c r="C8" s="74"/>
      <c r="D8" s="84">
        <f ca="1">IFERROR(IF($A8="",VLOOKUP($C8,PARAM!$A$11:$I$210,CHOOSE(IF(COUNTIF(fériés,$B8),7,WEEKDAY($B8,2)),2,2,4,2,2,6,8),FALSE),VLOOKUP($C8,PARAM!$A$11:$P$210,CHOOSE(IF(COUNTIF(fériés,$B8),7,WEEKDAY($B8,2)),11,11,11,11,11,13,15),FALSE)),0)</f>
        <v>0</v>
      </c>
      <c r="E8" s="84">
        <f ca="1">IFERROR(IF($A8="",VLOOKUP($C8,PARAM!$A$11:$I$210,CHOOSE(IF(COUNTIF(fériés,$B8),7,WEEKDAY($B8,2)),3,3,5,3,3,7,9),FALSE),VLOOKUP($C8,PARAM!$A$11:$P$210,CHOOSE(IF(COUNTIF(fériés,$B8),7,WEEKDAY($B8,2)),12,12,12,12,12,14,16),FALSE)),0)</f>
        <v>0</v>
      </c>
      <c r="F8" s="80">
        <f t="shared" ca="1" si="0"/>
        <v>0</v>
      </c>
      <c r="G8" s="75"/>
      <c r="H8" s="89">
        <f t="shared" ca="1" si="1"/>
        <v>0</v>
      </c>
      <c r="I8" s="88"/>
      <c r="J8" s="88"/>
    </row>
    <row r="9" spans="1:10" x14ac:dyDescent="0.25">
      <c r="A9" s="72"/>
      <c r="B9" s="73">
        <f t="shared" ca="1" si="2"/>
        <v>43076</v>
      </c>
      <c r="C9" s="74"/>
      <c r="D9" s="84">
        <f ca="1">IFERROR(IF($A9="",VLOOKUP($C9,PARAM!$A$11:$I$210,CHOOSE(IF(COUNTIF(fériés,$B9),7,WEEKDAY($B9,2)),2,2,4,2,2,6,8),FALSE),VLOOKUP($C9,PARAM!$A$11:$P$210,CHOOSE(IF(COUNTIF(fériés,$B9),7,WEEKDAY($B9,2)),11,11,11,11,11,13,15),FALSE)),0)</f>
        <v>0</v>
      </c>
      <c r="E9" s="84">
        <f ca="1">IFERROR(IF($A9="",VLOOKUP($C9,PARAM!$A$11:$I$210,CHOOSE(IF(COUNTIF(fériés,$B9),7,WEEKDAY($B9,2)),3,3,5,3,3,7,9),FALSE),VLOOKUP($C9,PARAM!$A$11:$P$210,CHOOSE(IF(COUNTIF(fériés,$B9),7,WEEKDAY($B9,2)),12,12,12,12,12,14,16),FALSE)),0)</f>
        <v>0</v>
      </c>
      <c r="F9" s="80">
        <f t="shared" ca="1" si="0"/>
        <v>0</v>
      </c>
      <c r="G9" s="75"/>
      <c r="H9" s="89">
        <f t="shared" ca="1" si="1"/>
        <v>0</v>
      </c>
      <c r="I9" s="88"/>
      <c r="J9" s="88"/>
    </row>
    <row r="10" spans="1:10" x14ac:dyDescent="0.25">
      <c r="A10" s="72"/>
      <c r="B10" s="73">
        <f t="shared" ca="1" si="2"/>
        <v>43077</v>
      </c>
      <c r="C10" s="74"/>
      <c r="D10" s="84">
        <f ca="1">IFERROR(IF($A10="",VLOOKUP($C10,PARAM!$A$11:$I$210,CHOOSE(IF(COUNTIF(fériés,$B10),7,WEEKDAY($B10,2)),2,2,4,2,2,6,8),FALSE),VLOOKUP($C10,PARAM!$A$11:$P$210,CHOOSE(IF(COUNTIF(fériés,$B10),7,WEEKDAY($B10,2)),11,11,11,11,11,13,15),FALSE)),0)</f>
        <v>0</v>
      </c>
      <c r="E10" s="84">
        <f ca="1">IFERROR(IF($A10="",VLOOKUP($C10,PARAM!$A$11:$I$210,CHOOSE(IF(COUNTIF(fériés,$B10),7,WEEKDAY($B10,2)),3,3,5,3,3,7,9),FALSE),VLOOKUP($C10,PARAM!$A$11:$P$210,CHOOSE(IF(COUNTIF(fériés,$B10),7,WEEKDAY($B10,2)),12,12,12,12,12,14,16),FALSE)),0)</f>
        <v>0</v>
      </c>
      <c r="F10" s="80">
        <f ca="1">SUM(E10-D10)</f>
        <v>0</v>
      </c>
      <c r="G10" s="75"/>
      <c r="H10" s="89">
        <f t="shared" ca="1" si="1"/>
        <v>0</v>
      </c>
      <c r="I10" s="88"/>
      <c r="J10" s="88"/>
    </row>
    <row r="11" spans="1:10" x14ac:dyDescent="0.25">
      <c r="A11" s="72"/>
      <c r="B11" s="73">
        <f t="shared" ca="1" si="2"/>
        <v>43078</v>
      </c>
      <c r="C11" s="74"/>
      <c r="D11" s="84">
        <f ca="1">IFERROR(IF($A11="",VLOOKUP($C11,PARAM!$A$11:$I$210,CHOOSE(IF(COUNTIF(fériés,$B11),7,WEEKDAY($B11,2)),2,2,4,2,2,6,8),FALSE),VLOOKUP($C11,PARAM!$A$11:$P$210,CHOOSE(IF(COUNTIF(fériés,$B11),7,WEEKDAY($B11,2)),11,11,11,11,11,13,15),FALSE)),0)</f>
        <v>0</v>
      </c>
      <c r="E11" s="84">
        <f ca="1">IFERROR(IF($A11="",VLOOKUP($C11,PARAM!$A$11:$I$210,CHOOSE(IF(COUNTIF(fériés,$B11),7,WEEKDAY($B11,2)),3,3,5,3,3,7,9),FALSE),VLOOKUP($C11,PARAM!$A$11:$P$210,CHOOSE(IF(COUNTIF(fériés,$B11),7,WEEKDAY($B11,2)),12,12,12,12,12,14,16),FALSE)),0)</f>
        <v>0</v>
      </c>
      <c r="F11" s="80">
        <f t="shared" ref="F11:F33" ca="1" si="3">SUM(E11-D11)</f>
        <v>0</v>
      </c>
      <c r="G11" s="75"/>
      <c r="H11" s="89">
        <f t="shared" ca="1" si="1"/>
        <v>0</v>
      </c>
      <c r="I11" s="88"/>
      <c r="J11" s="88"/>
    </row>
    <row r="12" spans="1:10" x14ac:dyDescent="0.25">
      <c r="A12" s="72"/>
      <c r="B12" s="73">
        <f t="shared" ca="1" si="2"/>
        <v>43079</v>
      </c>
      <c r="C12" s="74"/>
      <c r="D12" s="84">
        <f ca="1">IFERROR(IF($A12="",VLOOKUP($C12,PARAM!$A$11:$I$210,CHOOSE(IF(COUNTIF(fériés,$B12),7,WEEKDAY($B12,2)),2,2,4,2,2,6,8),FALSE),VLOOKUP($C12,PARAM!$A$11:$P$210,CHOOSE(IF(COUNTIF(fériés,$B12),7,WEEKDAY($B12,2)),11,11,11,11,11,13,15),FALSE)),0)</f>
        <v>0</v>
      </c>
      <c r="E12" s="84">
        <f ca="1">IFERROR(IF($A12="",VLOOKUP($C12,PARAM!$A$11:$I$210,CHOOSE(IF(COUNTIF(fériés,$B12),7,WEEKDAY($B12,2)),3,3,5,3,3,7,9),FALSE),VLOOKUP($C12,PARAM!$A$11:$P$210,CHOOSE(IF(COUNTIF(fériés,$B12),7,WEEKDAY($B12,2)),12,12,12,12,12,14,16),FALSE)),0)</f>
        <v>0</v>
      </c>
      <c r="F12" s="80">
        <f t="shared" ca="1" si="3"/>
        <v>0</v>
      </c>
      <c r="G12" s="75"/>
      <c r="H12" s="89">
        <f t="shared" ca="1" si="1"/>
        <v>0</v>
      </c>
      <c r="I12" s="88"/>
      <c r="J12" s="88"/>
    </row>
    <row r="13" spans="1:10" x14ac:dyDescent="0.25">
      <c r="A13" s="72"/>
      <c r="B13" s="73">
        <f t="shared" ca="1" si="2"/>
        <v>43080</v>
      </c>
      <c r="C13" s="74"/>
      <c r="D13" s="84">
        <f ca="1">IFERROR(IF($A13="",VLOOKUP($C13,PARAM!$A$11:$I$210,CHOOSE(IF(COUNTIF(fériés,$B13),7,WEEKDAY($B13,2)),2,2,4,2,2,6,8),FALSE),VLOOKUP($C13,PARAM!$A$11:$P$210,CHOOSE(IF(COUNTIF(fériés,$B13),7,WEEKDAY($B13,2)),11,11,11,11,11,13,15),FALSE)),0)</f>
        <v>0</v>
      </c>
      <c r="E13" s="84">
        <f ca="1">IFERROR(IF($A13="",VLOOKUP($C13,PARAM!$A$11:$I$210,CHOOSE(IF(COUNTIF(fériés,$B13),7,WEEKDAY($B13,2)),3,3,5,3,3,7,9),FALSE),VLOOKUP($C13,PARAM!$A$11:$P$210,CHOOSE(IF(COUNTIF(fériés,$B13),7,WEEKDAY($B13,2)),12,12,12,12,12,14,16),FALSE)),0)</f>
        <v>0</v>
      </c>
      <c r="F13" s="80">
        <f t="shared" ca="1" si="3"/>
        <v>0</v>
      </c>
      <c r="G13" s="75"/>
      <c r="H13" s="89">
        <f t="shared" ca="1" si="1"/>
        <v>0</v>
      </c>
      <c r="I13" s="88"/>
      <c r="J13" s="88"/>
    </row>
    <row r="14" spans="1:10" x14ac:dyDescent="0.25">
      <c r="A14" s="72"/>
      <c r="B14" s="73">
        <f t="shared" ca="1" si="2"/>
        <v>43081</v>
      </c>
      <c r="C14" s="74"/>
      <c r="D14" s="84">
        <f ca="1">IFERROR(IF($A14="",VLOOKUP($C14,PARAM!$A$11:$I$210,CHOOSE(IF(COUNTIF(fériés,$B14),7,WEEKDAY($B14,2)),2,2,4,2,2,6,8),FALSE),VLOOKUP($C14,PARAM!$A$11:$P$210,CHOOSE(IF(COUNTIF(fériés,$B14),7,WEEKDAY($B14,2)),11,11,11,11,11,13,15),FALSE)),0)</f>
        <v>0</v>
      </c>
      <c r="E14" s="84">
        <f ca="1">IFERROR(IF($A14="",VLOOKUP($C14,PARAM!$A$11:$I$210,CHOOSE(IF(COUNTIF(fériés,$B14),7,WEEKDAY($B14,2)),3,3,5,3,3,7,9),FALSE),VLOOKUP($C14,PARAM!$A$11:$P$210,CHOOSE(IF(COUNTIF(fériés,$B14),7,WEEKDAY($B14,2)),12,12,12,12,12,14,16),FALSE)),0)</f>
        <v>0</v>
      </c>
      <c r="F14" s="80">
        <f t="shared" ca="1" si="3"/>
        <v>0</v>
      </c>
      <c r="G14" s="75"/>
      <c r="H14" s="89">
        <f t="shared" ca="1" si="1"/>
        <v>0</v>
      </c>
      <c r="I14" s="88"/>
      <c r="J14" s="88"/>
    </row>
    <row r="15" spans="1:10" x14ac:dyDescent="0.25">
      <c r="A15" s="72"/>
      <c r="B15" s="73">
        <f t="shared" ca="1" si="2"/>
        <v>43082</v>
      </c>
      <c r="C15" s="74"/>
      <c r="D15" s="84">
        <f ca="1">IFERROR(IF($A15="",VLOOKUP($C15,PARAM!$A$11:$I$210,CHOOSE(IF(COUNTIF(fériés,$B15),7,WEEKDAY($B15,2)),2,2,4,2,2,6,8),FALSE),VLOOKUP($C15,PARAM!$A$11:$P$210,CHOOSE(IF(COUNTIF(fériés,$B15),7,WEEKDAY($B15,2)),11,11,11,11,11,13,15),FALSE)),0)</f>
        <v>0</v>
      </c>
      <c r="E15" s="84">
        <f ca="1">IFERROR(IF($A15="",VLOOKUP($C15,PARAM!$A$11:$I$210,CHOOSE(IF(COUNTIF(fériés,$B15),7,WEEKDAY($B15,2)),3,3,5,3,3,7,9),FALSE),VLOOKUP($C15,PARAM!$A$11:$P$210,CHOOSE(IF(COUNTIF(fériés,$B15),7,WEEKDAY($B15,2)),12,12,12,12,12,14,16),FALSE)),0)</f>
        <v>0</v>
      </c>
      <c r="F15" s="80">
        <f t="shared" ca="1" si="3"/>
        <v>0</v>
      </c>
      <c r="G15" s="75"/>
      <c r="H15" s="89">
        <f t="shared" ca="1" si="1"/>
        <v>0</v>
      </c>
      <c r="I15" s="88"/>
      <c r="J15" s="88"/>
    </row>
    <row r="16" spans="1:10" x14ac:dyDescent="0.25">
      <c r="A16" s="72"/>
      <c r="B16" s="73">
        <f t="shared" ca="1" si="2"/>
        <v>43083</v>
      </c>
      <c r="C16" s="74"/>
      <c r="D16" s="84">
        <f ca="1">IFERROR(IF($A16="",VLOOKUP($C16,PARAM!$A$11:$I$210,CHOOSE(IF(COUNTIF(fériés,$B16),7,WEEKDAY($B16,2)),2,2,4,2,2,6,8),FALSE),VLOOKUP($C16,PARAM!$A$11:$P$210,CHOOSE(IF(COUNTIF(fériés,$B16),7,WEEKDAY($B16,2)),11,11,11,11,11,13,15),FALSE)),0)</f>
        <v>0</v>
      </c>
      <c r="E16" s="84">
        <f ca="1">IFERROR(IF($A16="",VLOOKUP($C16,PARAM!$A$11:$I$210,CHOOSE(IF(COUNTIF(fériés,$B16),7,WEEKDAY($B16,2)),3,3,5,3,3,7,9),FALSE),VLOOKUP($C16,PARAM!$A$11:$P$210,CHOOSE(IF(COUNTIF(fériés,$B16),7,WEEKDAY($B16,2)),12,12,12,12,12,14,16),FALSE)),0)</f>
        <v>0</v>
      </c>
      <c r="F16" s="80">
        <f t="shared" ca="1" si="3"/>
        <v>0</v>
      </c>
      <c r="G16" s="75"/>
      <c r="H16" s="89">
        <f t="shared" ca="1" si="1"/>
        <v>0</v>
      </c>
      <c r="I16" s="88"/>
      <c r="J16" s="88"/>
    </row>
    <row r="17" spans="1:10" x14ac:dyDescent="0.25">
      <c r="A17" s="72"/>
      <c r="B17" s="73">
        <f t="shared" ca="1" si="2"/>
        <v>43084</v>
      </c>
      <c r="C17" s="74"/>
      <c r="D17" s="84">
        <f ca="1">IFERROR(IF($A17="",VLOOKUP($C17,PARAM!$A$11:$I$210,CHOOSE(IF(COUNTIF(fériés,$B17),7,WEEKDAY($B17,2)),2,2,4,2,2,6,8),FALSE),VLOOKUP($C17,PARAM!$A$11:$P$210,CHOOSE(IF(COUNTIF(fériés,$B17),7,WEEKDAY($B17,2)),11,11,11,11,11,13,15),FALSE)),0)</f>
        <v>0</v>
      </c>
      <c r="E17" s="84">
        <f ca="1">IFERROR(IF($A17="",VLOOKUP($C17,PARAM!$A$11:$I$210,CHOOSE(IF(COUNTIF(fériés,$B17),7,WEEKDAY($B17,2)),3,3,5,3,3,7,9),FALSE),VLOOKUP($C17,PARAM!$A$11:$P$210,CHOOSE(IF(COUNTIF(fériés,$B17),7,WEEKDAY($B17,2)),12,12,12,12,12,14,16),FALSE)),0)</f>
        <v>0</v>
      </c>
      <c r="F17" s="80">
        <f t="shared" ca="1" si="3"/>
        <v>0</v>
      </c>
      <c r="G17" s="75"/>
      <c r="H17" s="89">
        <f t="shared" ca="1" si="1"/>
        <v>0</v>
      </c>
      <c r="I17" s="88"/>
      <c r="J17" s="88"/>
    </row>
    <row r="18" spans="1:10" x14ac:dyDescent="0.25">
      <c r="A18" s="72"/>
      <c r="B18" s="73">
        <f t="shared" ca="1" si="2"/>
        <v>43085</v>
      </c>
      <c r="C18" s="74"/>
      <c r="D18" s="84">
        <f ca="1">IFERROR(IF($A18="",VLOOKUP($C18,PARAM!$A$11:$I$210,CHOOSE(IF(COUNTIF(fériés,$B18),7,WEEKDAY($B18,2)),2,2,4,2,2,6,8),FALSE),VLOOKUP($C18,PARAM!$A$11:$P$210,CHOOSE(IF(COUNTIF(fériés,$B18),7,WEEKDAY($B18,2)),11,11,11,11,11,13,15),FALSE)),0)</f>
        <v>0</v>
      </c>
      <c r="E18" s="84">
        <f ca="1">IFERROR(IF($A18="",VLOOKUP($C18,PARAM!$A$11:$I$210,CHOOSE(IF(COUNTIF(fériés,$B18),7,WEEKDAY($B18,2)),3,3,5,3,3,7,9),FALSE),VLOOKUP($C18,PARAM!$A$11:$P$210,CHOOSE(IF(COUNTIF(fériés,$B18),7,WEEKDAY($B18,2)),12,12,12,12,12,14,16),FALSE)),0)</f>
        <v>0</v>
      </c>
      <c r="F18" s="80">
        <f t="shared" ca="1" si="3"/>
        <v>0</v>
      </c>
      <c r="G18" s="75"/>
      <c r="H18" s="89">
        <f t="shared" ca="1" si="1"/>
        <v>0</v>
      </c>
      <c r="I18" s="88"/>
      <c r="J18" s="88"/>
    </row>
    <row r="19" spans="1:10" x14ac:dyDescent="0.25">
      <c r="A19" s="72"/>
      <c r="B19" s="73">
        <f t="shared" ca="1" si="2"/>
        <v>43086</v>
      </c>
      <c r="C19" s="74"/>
      <c r="D19" s="84">
        <f ca="1">IFERROR(IF($A19="",VLOOKUP($C19,PARAM!$A$11:$I$210,CHOOSE(IF(COUNTIF(fériés,$B19),7,WEEKDAY($B19,2)),2,2,4,2,2,6,8),FALSE),VLOOKUP($C19,PARAM!$A$11:$P$210,CHOOSE(IF(COUNTIF(fériés,$B19),7,WEEKDAY($B19,2)),11,11,11,11,11,13,15),FALSE)),0)</f>
        <v>0</v>
      </c>
      <c r="E19" s="84">
        <f ca="1">IFERROR(IF($A19="",VLOOKUP($C19,PARAM!$A$11:$I$210,CHOOSE(IF(COUNTIF(fériés,$B19),7,WEEKDAY($B19,2)),3,3,5,3,3,7,9),FALSE),VLOOKUP($C19,PARAM!$A$11:$P$210,CHOOSE(IF(COUNTIF(fériés,$B19),7,WEEKDAY($B19,2)),12,12,12,12,12,14,16),FALSE)),0)</f>
        <v>0</v>
      </c>
      <c r="F19" s="80">
        <f t="shared" ca="1" si="3"/>
        <v>0</v>
      </c>
      <c r="G19" s="75"/>
      <c r="H19" s="89">
        <f t="shared" ca="1" si="1"/>
        <v>0</v>
      </c>
      <c r="I19" s="88"/>
      <c r="J19" s="88"/>
    </row>
    <row r="20" spans="1:10" x14ac:dyDescent="0.25">
      <c r="A20" s="72"/>
      <c r="B20" s="73">
        <f t="shared" ca="1" si="2"/>
        <v>43087</v>
      </c>
      <c r="C20" s="74"/>
      <c r="D20" s="84">
        <f ca="1">IFERROR(IF($A20="",VLOOKUP($C20,PARAM!$A$11:$I$210,CHOOSE(IF(COUNTIF(fériés,$B20),7,WEEKDAY($B20,2)),2,2,4,2,2,6,8),FALSE),VLOOKUP($C20,PARAM!$A$11:$P$210,CHOOSE(IF(COUNTIF(fériés,$B20),7,WEEKDAY($B20,2)),11,11,11,11,11,13,15),FALSE)),0)</f>
        <v>0</v>
      </c>
      <c r="E20" s="84">
        <f ca="1">IFERROR(IF($A20="",VLOOKUP($C20,PARAM!$A$11:$I$210,CHOOSE(IF(COUNTIF(fériés,$B20),7,WEEKDAY($B20,2)),3,3,5,3,3,7,9),FALSE),VLOOKUP($C20,PARAM!$A$11:$P$210,CHOOSE(IF(COUNTIF(fériés,$B20),7,WEEKDAY($B20,2)),12,12,12,12,12,14,16),FALSE)),0)</f>
        <v>0</v>
      </c>
      <c r="F20" s="80">
        <f t="shared" ca="1" si="3"/>
        <v>0</v>
      </c>
      <c r="G20" s="75"/>
      <c r="H20" s="89">
        <f t="shared" ca="1" si="1"/>
        <v>0</v>
      </c>
      <c r="I20" s="88"/>
      <c r="J20" s="88"/>
    </row>
    <row r="21" spans="1:10" x14ac:dyDescent="0.25">
      <c r="A21" s="72"/>
      <c r="B21" s="73">
        <f t="shared" ca="1" si="2"/>
        <v>43088</v>
      </c>
      <c r="C21" s="74"/>
      <c r="D21" s="84">
        <f ca="1">IFERROR(IF($A21="",VLOOKUP($C21,PARAM!$A$11:$I$210,CHOOSE(IF(COUNTIF(fériés,$B21),7,WEEKDAY($B21,2)),2,2,4,2,2,6,8),FALSE),VLOOKUP($C21,PARAM!$A$11:$P$210,CHOOSE(IF(COUNTIF(fériés,$B21),7,WEEKDAY($B21,2)),11,11,11,11,11,13,15),FALSE)),0)</f>
        <v>0</v>
      </c>
      <c r="E21" s="84">
        <f ca="1">IFERROR(IF($A21="",VLOOKUP($C21,PARAM!$A$11:$I$210,CHOOSE(IF(COUNTIF(fériés,$B21),7,WEEKDAY($B21,2)),3,3,5,3,3,7,9),FALSE),VLOOKUP($C21,PARAM!$A$11:$P$210,CHOOSE(IF(COUNTIF(fériés,$B21),7,WEEKDAY($B21,2)),12,12,12,12,12,14,16),FALSE)),0)</f>
        <v>0</v>
      </c>
      <c r="F21" s="80">
        <f t="shared" ca="1" si="3"/>
        <v>0</v>
      </c>
      <c r="G21" s="75"/>
      <c r="H21" s="89">
        <f t="shared" ca="1" si="1"/>
        <v>0</v>
      </c>
      <c r="I21" s="88"/>
      <c r="J21" s="88"/>
    </row>
    <row r="22" spans="1:10" x14ac:dyDescent="0.25">
      <c r="A22" s="72"/>
      <c r="B22" s="73">
        <f t="shared" ca="1" si="2"/>
        <v>43089</v>
      </c>
      <c r="C22" s="74"/>
      <c r="D22" s="84">
        <f ca="1">IFERROR(IF($A22="",VLOOKUP($C22,PARAM!$A$11:$I$210,CHOOSE(IF(COUNTIF(fériés,$B22),7,WEEKDAY($B22,2)),2,2,4,2,2,6,8),FALSE),VLOOKUP($C22,PARAM!$A$11:$P$210,CHOOSE(IF(COUNTIF(fériés,$B22),7,WEEKDAY($B22,2)),11,11,11,11,11,13,15),FALSE)),0)</f>
        <v>0</v>
      </c>
      <c r="E22" s="84">
        <f ca="1">IFERROR(IF($A22="",VLOOKUP($C22,PARAM!$A$11:$I$210,CHOOSE(IF(COUNTIF(fériés,$B22),7,WEEKDAY($B22,2)),3,3,5,3,3,7,9),FALSE),VLOOKUP($C22,PARAM!$A$11:$P$210,CHOOSE(IF(COUNTIF(fériés,$B22),7,WEEKDAY($B22,2)),12,12,12,12,12,14,16),FALSE)),0)</f>
        <v>0</v>
      </c>
      <c r="F22" s="80">
        <f t="shared" ca="1" si="3"/>
        <v>0</v>
      </c>
      <c r="G22" s="75"/>
      <c r="H22" s="89">
        <f t="shared" ca="1" si="1"/>
        <v>0</v>
      </c>
      <c r="I22" s="88"/>
      <c r="J22" s="88"/>
    </row>
    <row r="23" spans="1:10" x14ac:dyDescent="0.25">
      <c r="A23" s="72"/>
      <c r="B23" s="73">
        <f t="shared" ca="1" si="2"/>
        <v>43090</v>
      </c>
      <c r="C23" s="74"/>
      <c r="D23" s="84">
        <f ca="1">IFERROR(IF($A23="",VLOOKUP($C23,PARAM!$A$11:$I$210,CHOOSE(IF(COUNTIF(fériés,$B23),7,WEEKDAY($B23,2)),2,2,4,2,2,6,8),FALSE),VLOOKUP($C23,PARAM!$A$11:$P$210,CHOOSE(IF(COUNTIF(fériés,$B23),7,WEEKDAY($B23,2)),11,11,11,11,11,13,15),FALSE)),0)</f>
        <v>0</v>
      </c>
      <c r="E23" s="84">
        <f ca="1">IFERROR(IF($A23="",VLOOKUP($C23,PARAM!$A$11:$I$210,CHOOSE(IF(COUNTIF(fériés,$B23),7,WEEKDAY($B23,2)),3,3,5,3,3,7,9),FALSE),VLOOKUP($C23,PARAM!$A$11:$P$210,CHOOSE(IF(COUNTIF(fériés,$B23),7,WEEKDAY($B23,2)),12,12,12,12,12,14,16),FALSE)),0)</f>
        <v>0</v>
      </c>
      <c r="F23" s="80">
        <f t="shared" ca="1" si="3"/>
        <v>0</v>
      </c>
      <c r="G23" s="75"/>
      <c r="H23" s="89">
        <f t="shared" ca="1" si="1"/>
        <v>0</v>
      </c>
      <c r="I23" s="88"/>
      <c r="J23" s="88"/>
    </row>
    <row r="24" spans="1:10" x14ac:dyDescent="0.25">
      <c r="A24" s="72"/>
      <c r="B24" s="73">
        <f t="shared" ca="1" si="2"/>
        <v>43091</v>
      </c>
      <c r="C24" s="74"/>
      <c r="D24" s="84">
        <f ca="1">IFERROR(IF($A24="",VLOOKUP($C24,PARAM!$A$11:$I$210,CHOOSE(IF(COUNTIF(fériés,$B24),7,WEEKDAY($B24,2)),2,2,4,2,2,6,8),FALSE),VLOOKUP($C24,PARAM!$A$11:$P$210,CHOOSE(IF(COUNTIF(fériés,$B24),7,WEEKDAY($B24,2)),11,11,11,11,11,13,15),FALSE)),0)</f>
        <v>0</v>
      </c>
      <c r="E24" s="84">
        <f ca="1">IFERROR(IF($A24="",VLOOKUP($C24,PARAM!$A$11:$I$210,CHOOSE(IF(COUNTIF(fériés,$B24),7,WEEKDAY($B24,2)),3,3,5,3,3,7,9),FALSE),VLOOKUP($C24,PARAM!$A$11:$P$210,CHOOSE(IF(COUNTIF(fériés,$B24),7,WEEKDAY($B24,2)),12,12,12,12,12,14,16),FALSE)),0)</f>
        <v>0</v>
      </c>
      <c r="F24" s="80">
        <f t="shared" ca="1" si="3"/>
        <v>0</v>
      </c>
      <c r="G24" s="75"/>
      <c r="H24" s="89">
        <f t="shared" ca="1" si="1"/>
        <v>0</v>
      </c>
      <c r="I24" s="88"/>
      <c r="J24" s="88"/>
    </row>
    <row r="25" spans="1:10" x14ac:dyDescent="0.25">
      <c r="A25" s="72"/>
      <c r="B25" s="73">
        <f t="shared" ca="1" si="2"/>
        <v>43092</v>
      </c>
      <c r="C25" s="74"/>
      <c r="D25" s="84">
        <f ca="1">IFERROR(IF($A25="",VLOOKUP($C25,PARAM!$A$11:$I$210,CHOOSE(IF(COUNTIF(fériés,$B25),7,WEEKDAY($B25,2)),2,2,4,2,2,6,8),FALSE),VLOOKUP($C25,PARAM!$A$11:$P$210,CHOOSE(IF(COUNTIF(fériés,$B25),7,WEEKDAY($B25,2)),11,11,11,11,11,13,15),FALSE)),0)</f>
        <v>0</v>
      </c>
      <c r="E25" s="84">
        <f ca="1">IFERROR(IF($A25="",VLOOKUP($C25,PARAM!$A$11:$I$210,CHOOSE(IF(COUNTIF(fériés,$B25),7,WEEKDAY($B25,2)),3,3,5,3,3,7,9),FALSE),VLOOKUP($C25,PARAM!$A$11:$P$210,CHOOSE(IF(COUNTIF(fériés,$B25),7,WEEKDAY($B25,2)),12,12,12,12,12,14,16),FALSE)),0)</f>
        <v>0</v>
      </c>
      <c r="F25" s="80">
        <f t="shared" ca="1" si="3"/>
        <v>0</v>
      </c>
      <c r="G25" s="75"/>
      <c r="H25" s="89">
        <f t="shared" ca="1" si="1"/>
        <v>0</v>
      </c>
      <c r="I25" s="88"/>
      <c r="J25" s="88"/>
    </row>
    <row r="26" spans="1:10" x14ac:dyDescent="0.25">
      <c r="A26" s="72"/>
      <c r="B26" s="73">
        <f t="shared" ca="1" si="2"/>
        <v>43093</v>
      </c>
      <c r="C26" s="74"/>
      <c r="D26" s="84">
        <f ca="1">IFERROR(IF($A26="",VLOOKUP($C26,PARAM!$A$11:$I$210,CHOOSE(IF(COUNTIF(fériés,$B26),7,WEEKDAY($B26,2)),2,2,4,2,2,6,8),FALSE),VLOOKUP($C26,PARAM!$A$11:$P$210,CHOOSE(IF(COUNTIF(fériés,$B26),7,WEEKDAY($B26,2)),11,11,11,11,11,13,15),FALSE)),0)</f>
        <v>0</v>
      </c>
      <c r="E26" s="84">
        <f ca="1">IFERROR(IF($A26="",VLOOKUP($C26,PARAM!$A$11:$I$210,CHOOSE(IF(COUNTIF(fériés,$B26),7,WEEKDAY($B26,2)),3,3,5,3,3,7,9),FALSE),VLOOKUP($C26,PARAM!$A$11:$P$210,CHOOSE(IF(COUNTIF(fériés,$B26),7,WEEKDAY($B26,2)),12,12,12,12,12,14,16),FALSE)),0)</f>
        <v>0</v>
      </c>
      <c r="F26" s="80">
        <f t="shared" ca="1" si="3"/>
        <v>0</v>
      </c>
      <c r="G26" s="75"/>
      <c r="H26" s="89">
        <f t="shared" ca="1" si="1"/>
        <v>0</v>
      </c>
      <c r="I26" s="88"/>
      <c r="J26" s="88"/>
    </row>
    <row r="27" spans="1:10" x14ac:dyDescent="0.25">
      <c r="A27" s="72"/>
      <c r="B27" s="73">
        <f t="shared" ca="1" si="2"/>
        <v>43094</v>
      </c>
      <c r="C27" s="74"/>
      <c r="D27" s="84">
        <f ca="1">IFERROR(IF($A27="",VLOOKUP($C27,PARAM!$A$11:$I$210,CHOOSE(IF(COUNTIF(fériés,$B27),7,WEEKDAY($B27,2)),2,2,4,2,2,6,8),FALSE),VLOOKUP($C27,PARAM!$A$11:$P$210,CHOOSE(IF(COUNTIF(fériés,$B27),7,WEEKDAY($B27,2)),11,11,11,11,11,13,15),FALSE)),0)</f>
        <v>0</v>
      </c>
      <c r="E27" s="84">
        <f ca="1">IFERROR(IF($A27="",VLOOKUP($C27,PARAM!$A$11:$I$210,CHOOSE(IF(COUNTIF(fériés,$B27),7,WEEKDAY($B27,2)),3,3,5,3,3,7,9),FALSE),VLOOKUP($C27,PARAM!$A$11:$P$210,CHOOSE(IF(COUNTIF(fériés,$B27),7,WEEKDAY($B27,2)),12,12,12,12,12,14,16),FALSE)),0)</f>
        <v>0</v>
      </c>
      <c r="F27" s="80">
        <f t="shared" ca="1" si="3"/>
        <v>0</v>
      </c>
      <c r="G27" s="75"/>
      <c r="H27" s="89">
        <f t="shared" ca="1" si="1"/>
        <v>0</v>
      </c>
      <c r="I27" s="88"/>
      <c r="J27" s="88"/>
    </row>
    <row r="28" spans="1:10" x14ac:dyDescent="0.25">
      <c r="A28" s="72"/>
      <c r="B28" s="73">
        <f t="shared" ca="1" si="2"/>
        <v>43095</v>
      </c>
      <c r="C28" s="74"/>
      <c r="D28" s="84">
        <f ca="1">IFERROR(IF($A28="",VLOOKUP($C28,PARAM!$A$11:$I$210,CHOOSE(IF(COUNTIF(fériés,$B28),7,WEEKDAY($B28,2)),2,2,4,2,2,6,8),FALSE),VLOOKUP($C28,PARAM!$A$11:$P$210,CHOOSE(IF(COUNTIF(fériés,$B28),7,WEEKDAY($B28,2)),11,11,11,11,11,13,15),FALSE)),0)</f>
        <v>0</v>
      </c>
      <c r="E28" s="84">
        <f ca="1">IFERROR(IF($A28="",VLOOKUP($C28,PARAM!$A$11:$I$210,CHOOSE(IF(COUNTIF(fériés,$B28),7,WEEKDAY($B28,2)),3,3,5,3,3,7,9),FALSE),VLOOKUP($C28,PARAM!$A$11:$P$210,CHOOSE(IF(COUNTIF(fériés,$B28),7,WEEKDAY($B28,2)),12,12,12,12,12,14,16),FALSE)),0)</f>
        <v>0</v>
      </c>
      <c r="F28" s="80">
        <f t="shared" ca="1" si="3"/>
        <v>0</v>
      </c>
      <c r="G28" s="75"/>
      <c r="H28" s="89">
        <f t="shared" ca="1" si="1"/>
        <v>0</v>
      </c>
      <c r="I28" s="88"/>
      <c r="J28" s="88"/>
    </row>
    <row r="29" spans="1:10" x14ac:dyDescent="0.25">
      <c r="A29" s="72"/>
      <c r="B29" s="73">
        <f t="shared" ca="1" si="2"/>
        <v>43096</v>
      </c>
      <c r="C29" s="74"/>
      <c r="D29" s="84">
        <f ca="1">IFERROR(IF($A29="",VLOOKUP($C29,PARAM!$A$11:$I$210,CHOOSE(IF(COUNTIF(fériés,$B29),7,WEEKDAY($B29,2)),2,2,4,2,2,6,8),FALSE),VLOOKUP($C29,PARAM!$A$11:$P$210,CHOOSE(IF(COUNTIF(fériés,$B29),7,WEEKDAY($B29,2)),11,11,11,11,11,13,15),FALSE)),0)</f>
        <v>0</v>
      </c>
      <c r="E29" s="84">
        <f ca="1">IFERROR(IF($A29="",VLOOKUP($C29,PARAM!$A$11:$I$210,CHOOSE(IF(COUNTIF(fériés,$B29),7,WEEKDAY($B29,2)),3,3,5,3,3,7,9),FALSE),VLOOKUP($C29,PARAM!$A$11:$P$210,CHOOSE(IF(COUNTIF(fériés,$B29),7,WEEKDAY($B29,2)),12,12,12,12,12,14,16),FALSE)),0)</f>
        <v>0</v>
      </c>
      <c r="F29" s="80">
        <f t="shared" ca="1" si="3"/>
        <v>0</v>
      </c>
      <c r="G29" s="75"/>
      <c r="H29" s="89">
        <f t="shared" ca="1" si="1"/>
        <v>0</v>
      </c>
      <c r="I29" s="88"/>
      <c r="J29" s="88"/>
    </row>
    <row r="30" spans="1:10" x14ac:dyDescent="0.25">
      <c r="A30" s="72"/>
      <c r="B30" s="73">
        <f t="shared" ca="1" si="2"/>
        <v>43097</v>
      </c>
      <c r="C30" s="74"/>
      <c r="D30" s="84">
        <f ca="1">IFERROR(IF($A30="",VLOOKUP($C30,PARAM!$A$11:$I$210,CHOOSE(IF(COUNTIF(fériés,$B30),7,WEEKDAY($B30,2)),2,2,4,2,2,6,8),FALSE),VLOOKUP($C30,PARAM!$A$11:$P$210,CHOOSE(IF(COUNTIF(fériés,$B30),7,WEEKDAY($B30,2)),11,11,11,11,11,13,15),FALSE)),0)</f>
        <v>0</v>
      </c>
      <c r="E30" s="84">
        <f ca="1">IFERROR(IF($A30="",VLOOKUP($C30,PARAM!$A$11:$I$210,CHOOSE(IF(COUNTIF(fériés,$B30),7,WEEKDAY($B30,2)),3,3,5,3,3,7,9),FALSE),VLOOKUP($C30,PARAM!$A$11:$P$210,CHOOSE(IF(COUNTIF(fériés,$B30),7,WEEKDAY($B30,2)),12,12,12,12,12,14,16),FALSE)),0)</f>
        <v>0</v>
      </c>
      <c r="F30" s="80">
        <f t="shared" ca="1" si="3"/>
        <v>0</v>
      </c>
      <c r="G30" s="75"/>
      <c r="H30" s="89">
        <f t="shared" ca="1" si="1"/>
        <v>0</v>
      </c>
      <c r="I30" s="88"/>
      <c r="J30" s="88"/>
    </row>
    <row r="31" spans="1:10" x14ac:dyDescent="0.25">
      <c r="A31" s="72"/>
      <c r="B31" s="73">
        <f ca="1">IFERROR(IF(MONTH(B30+1)&lt;&gt;MONTH($B$3),"",B30+1),"")</f>
        <v>43098</v>
      </c>
      <c r="C31" s="74"/>
      <c r="D31" s="84">
        <f ca="1">IFERROR(IF($A31="",VLOOKUP($C31,PARAM!$A$11:$I$210,CHOOSE(IF(COUNTIF(fériés,$B31),7,WEEKDAY($B31,2)),2,2,4,2,2,6,8),FALSE),VLOOKUP($C31,PARAM!$A$11:$P$210,CHOOSE(IF(COUNTIF(fériés,$B31),7,WEEKDAY($B31,2)),11,11,11,11,11,13,15),FALSE)),0)</f>
        <v>0</v>
      </c>
      <c r="E31" s="84">
        <f ca="1">IFERROR(IF($A31="",VLOOKUP($C31,PARAM!$A$11:$I$210,CHOOSE(IF(COUNTIF(fériés,$B31),7,WEEKDAY($B31,2)),3,3,5,3,3,7,9),FALSE),VLOOKUP($C31,PARAM!$A$11:$P$210,CHOOSE(IF(COUNTIF(fériés,$B31),7,WEEKDAY($B31,2)),12,12,12,12,12,14,16),FALSE)),0)</f>
        <v>0</v>
      </c>
      <c r="F31" s="80">
        <f t="shared" ca="1" si="3"/>
        <v>0</v>
      </c>
      <c r="G31" s="75"/>
      <c r="H31" s="89">
        <f t="shared" ca="1" si="1"/>
        <v>0</v>
      </c>
      <c r="I31" s="88"/>
      <c r="J31" s="88"/>
    </row>
    <row r="32" spans="1:10" x14ac:dyDescent="0.25">
      <c r="A32" s="72"/>
      <c r="B32" s="73">
        <f t="shared" ref="B32:B33" ca="1" si="4">IFERROR(IF(MONTH(B31+1)&lt;&gt;MONTH($B$3),"",B31+1),"")</f>
        <v>43099</v>
      </c>
      <c r="C32" s="74"/>
      <c r="D32" s="84">
        <f ca="1">IFERROR(IF($A32="",VLOOKUP($C32,PARAM!$A$11:$I$210,CHOOSE(IF(COUNTIF(fériés,$B32),7,WEEKDAY($B32,2)),2,2,4,2,2,6,8),FALSE),VLOOKUP($C32,PARAM!$A$11:$P$210,CHOOSE(IF(COUNTIF(fériés,$B32),7,WEEKDAY($B32,2)),11,11,11,11,11,13,15),FALSE)),0)</f>
        <v>0</v>
      </c>
      <c r="E32" s="84">
        <f ca="1">IFERROR(IF($A32="",VLOOKUP($C32,PARAM!$A$11:$I$210,CHOOSE(IF(COUNTIF(fériés,$B32),7,WEEKDAY($B32,2)),3,3,5,3,3,7,9),FALSE),VLOOKUP($C32,PARAM!$A$11:$P$210,CHOOSE(IF(COUNTIF(fériés,$B32),7,WEEKDAY($B32,2)),12,12,12,12,12,14,16),FALSE)),0)</f>
        <v>0</v>
      </c>
      <c r="F32" s="80">
        <f t="shared" ca="1" si="3"/>
        <v>0</v>
      </c>
      <c r="G32" s="75"/>
      <c r="H32" s="89">
        <f t="shared" ca="1" si="1"/>
        <v>0</v>
      </c>
      <c r="I32" s="88"/>
      <c r="J32" s="88"/>
    </row>
    <row r="33" spans="1:10" ht="15.75" thickBot="1" x14ac:dyDescent="0.3">
      <c r="A33" s="76"/>
      <c r="B33" s="73">
        <f t="shared" ca="1" si="4"/>
        <v>43100</v>
      </c>
      <c r="C33" s="77"/>
      <c r="D33" s="84">
        <f ca="1">IFERROR(IF($A33="",VLOOKUP($C33,PARAM!$A$11:$I$210,CHOOSE(IF(COUNTIF(fériés,$B33),7,WEEKDAY($B33,2)),2,2,4,2,2,6,8),FALSE),VLOOKUP($C33,PARAM!$A$11:$P$210,CHOOSE(IF(COUNTIF(fériés,$B33),7,WEEKDAY($B33,2)),11,11,11,11,11,13,15),FALSE)),0)</f>
        <v>0</v>
      </c>
      <c r="E33" s="84">
        <f ca="1">IFERROR(IF($A33="",VLOOKUP($C33,PARAM!$A$11:$I$210,CHOOSE(IF(COUNTIF(fériés,$B33),7,WEEKDAY($B33,2)),3,3,5,3,3,7,9),FALSE),VLOOKUP($C33,PARAM!$A$11:$P$210,CHOOSE(IF(COUNTIF(fériés,$B33),7,WEEKDAY($B33,2)),12,12,12,12,12,14,16),FALSE)),0)</f>
        <v>0</v>
      </c>
      <c r="F33" s="81">
        <f t="shared" ca="1" si="3"/>
        <v>0</v>
      </c>
      <c r="G33" s="78"/>
      <c r="H33" s="89">
        <f t="shared" ca="1" si="1"/>
        <v>0</v>
      </c>
      <c r="I33" s="88"/>
      <c r="J33" s="88"/>
    </row>
    <row r="34" spans="1:10" ht="15.75" thickBot="1" x14ac:dyDescent="0.3">
      <c r="A34" s="54"/>
      <c r="B34" s="17" t="s">
        <v>1</v>
      </c>
      <c r="C34" s="18"/>
      <c r="D34" s="19"/>
      <c r="E34" s="19"/>
      <c r="F34" s="82">
        <f ca="1">SUM(F3:F33)</f>
        <v>0</v>
      </c>
      <c r="G34" s="20"/>
      <c r="H34" s="91">
        <f ca="1">SUM(H3:H33)</f>
        <v>0</v>
      </c>
      <c r="J34" s="2"/>
    </row>
  </sheetData>
  <mergeCells count="1">
    <mergeCell ref="B1:C1"/>
  </mergeCells>
  <conditionalFormatting sqref="A3:G33">
    <cfRule type="expression" dxfId="5" priority="2">
      <formula>WEEKDAY($B3,2)=7</formula>
    </cfRule>
    <cfRule type="expression" dxfId="4" priority="3">
      <formula>WEEKDAY($B3,2)=6</formula>
    </cfRule>
  </conditionalFormatting>
  <conditionalFormatting sqref="A31:G33">
    <cfRule type="expression" dxfId="3" priority="4">
      <formula>$B31=""</formula>
    </cfRule>
  </conditionalFormatting>
  <dataValidations count="6">
    <dataValidation type="list" allowBlank="1" showInputMessage="1" showErrorMessage="1" error="Service ou information inexacte !_x000a_" sqref="C3:C6 C8:C33">
      <formula1>Services</formula1>
    </dataValidation>
    <dataValidation type="list" showInputMessage="1" showErrorMessage="1" error="Service ou information inexacte !_x000a_" sqref="C7">
      <formula1>Services</formula1>
    </dataValidation>
    <dataValidation type="list" showInputMessage="1" showErrorMessage="1" sqref="G3:G33">
      <formula1>COM</formula1>
    </dataValidation>
    <dataValidation type="list" showInputMessage="1" showErrorMessage="1" sqref="A3:A33">
      <formula1>TYPE</formula1>
    </dataValidation>
    <dataValidation type="list" allowBlank="1" showInputMessage="1" showErrorMessage="1" sqref="J3:J33">
      <formula1>"23-33,25-35,26-36,30-136,82,37-40,37-40-167,132-133,134,167,82-30-136,bis,congé,Réserve"</formula1>
    </dataValidation>
    <dataValidation type="list" allowBlank="1" showInputMessage="1" showErrorMessage="1" sqref="J2">
      <formula1>"30-136,37-40,82,134,167"</formula1>
    </dataValidation>
  </dataValidations>
  <pageMargins left="0.7" right="0.7" top="0.75" bottom="0.75" header="0.3" footer="0.3"/>
  <tableParts count="1">
    <tablePart r:id="rId1"/>
  </tableParts>
  <extLst>
    <ext xmlns:x14="http://schemas.microsoft.com/office/spreadsheetml/2009/9/main" uri="{78C0D931-6437-407d-A8EE-F0AAD7539E65}">
      <x14:conditionalFormattings>
        <x14:conditionalFormatting xmlns:xm="http://schemas.microsoft.com/office/excel/2006/main">
          <x14:cfRule type="expression" priority="1" id="{4EAA0BE9-D9C5-4617-9FAF-EF46C0915953}">
            <xm:f>AND(COUNTIF(PARAM!$AB$1:$AB$10,$B3)&gt;0,$B3&lt;&gt;"")</xm:f>
            <x14:dxf>
              <fill>
                <patternFill>
                  <bgColor rgb="FFFFC000"/>
                </patternFill>
              </fill>
            </x14:dxf>
          </x14:cfRule>
          <xm:sqref>A3:G33</xm:sqref>
        </x14:conditionalFormatting>
      </x14:conditionalFormattings>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dimension ref="A1:B17"/>
  <sheetViews>
    <sheetView workbookViewId="0">
      <selection activeCell="D1" sqref="D1"/>
    </sheetView>
  </sheetViews>
  <sheetFormatPr baseColWidth="10" defaultRowHeight="23.25" customHeight="1" x14ac:dyDescent="0.25"/>
  <cols>
    <col min="1" max="1" width="5" style="26" customWidth="1"/>
    <col min="2" max="2" width="102.7109375" style="26" customWidth="1"/>
  </cols>
  <sheetData>
    <row r="1" spans="1:2" ht="23.25" customHeight="1" x14ac:dyDescent="0.25">
      <c r="A1" s="115" t="s">
        <v>26</v>
      </c>
      <c r="B1" s="115"/>
    </row>
    <row r="2" spans="1:2" ht="101.25" customHeight="1" x14ac:dyDescent="0.25">
      <c r="A2" s="26">
        <v>1</v>
      </c>
      <c r="B2" s="27" t="s">
        <v>36</v>
      </c>
    </row>
    <row r="3" spans="1:2" ht="409.5" customHeight="1" x14ac:dyDescent="0.25">
      <c r="A3" s="26">
        <v>2</v>
      </c>
      <c r="B3" s="27" t="s">
        <v>49</v>
      </c>
    </row>
    <row r="4" spans="1:2" ht="84.75" customHeight="1" x14ac:dyDescent="0.25">
      <c r="A4" s="26">
        <v>3</v>
      </c>
      <c r="B4" s="27" t="s">
        <v>50</v>
      </c>
    </row>
    <row r="5" spans="1:2" ht="42" customHeight="1" x14ac:dyDescent="0.25">
      <c r="A5" s="26">
        <v>4</v>
      </c>
      <c r="B5" s="27" t="s">
        <v>51</v>
      </c>
    </row>
    <row r="6" spans="1:2" ht="34.5" customHeight="1" x14ac:dyDescent="0.25">
      <c r="A6" s="27">
        <v>5</v>
      </c>
      <c r="B6" s="27" t="s">
        <v>31</v>
      </c>
    </row>
    <row r="7" spans="1:2" ht="78.75" customHeight="1" x14ac:dyDescent="0.25">
      <c r="A7" s="27">
        <v>6</v>
      </c>
      <c r="B7" s="27" t="s">
        <v>35</v>
      </c>
    </row>
    <row r="8" spans="1:2" ht="23.25" customHeight="1" x14ac:dyDescent="0.25">
      <c r="B8" s="27" t="s">
        <v>27</v>
      </c>
    </row>
    <row r="10" spans="1:2" ht="23.25" customHeight="1" x14ac:dyDescent="0.25">
      <c r="B10" s="28" t="s">
        <v>28</v>
      </c>
    </row>
    <row r="11" spans="1:2" ht="107.25" customHeight="1" x14ac:dyDescent="0.25">
      <c r="A11" s="26">
        <v>1</v>
      </c>
      <c r="B11" s="27" t="s">
        <v>29</v>
      </c>
    </row>
    <row r="12" spans="1:2" ht="244.5" customHeight="1" x14ac:dyDescent="0.25">
      <c r="A12" s="26">
        <v>2</v>
      </c>
      <c r="B12" s="27" t="s">
        <v>30</v>
      </c>
    </row>
    <row r="13" spans="1:2" ht="52.5" customHeight="1" x14ac:dyDescent="0.25">
      <c r="A13" s="26">
        <v>3</v>
      </c>
      <c r="B13" s="27" t="s">
        <v>32</v>
      </c>
    </row>
    <row r="14" spans="1:2" ht="176.25" customHeight="1" x14ac:dyDescent="0.25">
      <c r="A14" s="26">
        <v>4</v>
      </c>
      <c r="B14" s="27" t="s">
        <v>52</v>
      </c>
    </row>
    <row r="15" spans="1:2" ht="36.75" customHeight="1" x14ac:dyDescent="0.25">
      <c r="A15" s="26">
        <v>5</v>
      </c>
      <c r="B15" s="27" t="s">
        <v>33</v>
      </c>
    </row>
    <row r="16" spans="1:2" ht="36.75" customHeight="1" x14ac:dyDescent="0.25">
      <c r="A16" s="26">
        <v>6</v>
      </c>
      <c r="B16" s="27" t="s">
        <v>34</v>
      </c>
    </row>
    <row r="17" spans="1:2" ht="54" customHeight="1" x14ac:dyDescent="0.25">
      <c r="A17" s="26">
        <v>7</v>
      </c>
      <c r="B17" s="27" t="s">
        <v>37</v>
      </c>
    </row>
  </sheetData>
  <mergeCells count="1">
    <mergeCell ref="A1:B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14</vt:i4>
      </vt:variant>
      <vt:variant>
        <vt:lpstr>Plages nommées</vt:lpstr>
      </vt:variant>
      <vt:variant>
        <vt:i4>6</vt:i4>
      </vt:variant>
    </vt:vector>
  </HeadingPairs>
  <TitlesOfParts>
    <vt:vector size="20" baseType="lpstr">
      <vt:lpstr>PARAM</vt:lpstr>
      <vt:lpstr>01</vt:lpstr>
      <vt:lpstr>02</vt:lpstr>
      <vt:lpstr>03</vt:lpstr>
      <vt:lpstr>04</vt:lpstr>
      <vt:lpstr>05</vt:lpstr>
      <vt:lpstr>06</vt:lpstr>
      <vt:lpstr>07</vt:lpstr>
      <vt:lpstr>08</vt:lpstr>
      <vt:lpstr>09</vt:lpstr>
      <vt:lpstr>10</vt:lpstr>
      <vt:lpstr>11</vt:lpstr>
      <vt:lpstr>12</vt:lpstr>
      <vt:lpstr>MODE D'EMPLOI</vt:lpstr>
      <vt:lpstr>An</vt:lpstr>
      <vt:lpstr>COM</vt:lpstr>
      <vt:lpstr>fériés</vt:lpstr>
      <vt:lpstr>Paques</vt:lpstr>
      <vt:lpstr>Services</vt:lpstr>
      <vt:lpstr>TYPE</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Eric ix</dc:creator>
  <cp:lastModifiedBy>Eric ix</cp:lastModifiedBy>
  <cp:lastPrinted>2016-07-13T08:19:44Z</cp:lastPrinted>
  <dcterms:created xsi:type="dcterms:W3CDTF">2016-04-03T09:31:13Z</dcterms:created>
  <dcterms:modified xsi:type="dcterms:W3CDTF">2017-01-18T14:03:49Z</dcterms:modified>
</cp:coreProperties>
</file>